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lileiming\Documents\GitHub\ycn\0.输出文件\TaglistTool\"/>
    </mc:Choice>
  </mc:AlternateContent>
  <bookViews>
    <workbookView xWindow="2100" yWindow="510" windowWidth="19290" windowHeight="11430" tabRatio="784" activeTab="4"/>
  </bookViews>
  <sheets>
    <sheet name="COVER" sheetId="1" r:id="rId1"/>
    <sheet name="使用说明" sheetId="2" r:id="rId2"/>
    <sheet name="FCS0304_Analog" sheetId="3" r:id="rId3"/>
    <sheet name="FCS0304_Digital" sheetId="4" r:id="rId4"/>
    <sheet name="Sheet1" sheetId="5" r:id="rId5"/>
    <sheet name="I_O List" sheetId="6" r:id="rId6"/>
    <sheet name="卡件布置" sheetId="7" r:id="rId7"/>
    <sheet name="变更记录" sheetId="8" r:id="rId8"/>
    <sheet name="电缆表" sheetId="9" r:id="rId9"/>
    <sheet name="数量统计" sheetId="10" r:id="rId10"/>
    <sheet name="仪表索引" sheetId="11"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'[1]M-EQPT-Z'!#REF!</definedName>
    <definedName name="\b">#N/A</definedName>
    <definedName name="\c">#N/A</definedName>
    <definedName name="\d">#N/A</definedName>
    <definedName name="\E">#REF!</definedName>
    <definedName name="\f">#N/A</definedName>
    <definedName name="\g">#N/A</definedName>
    <definedName name="\h">#N/A</definedName>
    <definedName name="\i">#N/A</definedName>
    <definedName name="\j">#N/A</definedName>
    <definedName name="\O" localSheetId="10">#REF!</definedName>
    <definedName name="\O">#REF!</definedName>
    <definedName name="\p">[2]VUOTO!#REF!</definedName>
    <definedName name="\q">[2]VUOTO!#REF!</definedName>
    <definedName name="\r">#REF!</definedName>
    <definedName name="\s">[2]VUOTO!#REF!</definedName>
    <definedName name="\t">[2]VUOTO!#REF!</definedName>
    <definedName name="\v">[2]VUOTO!#REF!</definedName>
    <definedName name="\X">#REF!</definedName>
    <definedName name="\Z">'[1]M-EQPT-Z'!#REF!</definedName>
    <definedName name="__123Graph_B" hidden="1">[3]B!#REF!</definedName>
    <definedName name="__123Graph_D" hidden="1">[3]B!#REF!</definedName>
    <definedName name="__123Graph_F" hidden="1">[3]B!#REF!</definedName>
    <definedName name="__123Graph_X" hidden="1">[3]B!#REF!</definedName>
    <definedName name="__EdFJsKAA" hidden="1">[4]!Tri_Rev</definedName>
    <definedName name="_0">NA()</definedName>
    <definedName name="_1">#REF!</definedName>
    <definedName name="_1__GENERAL__">#REF!</definedName>
    <definedName name="_10P2_">#REF!</definedName>
    <definedName name="_11">#N/A</definedName>
    <definedName name="_11P3_">#REF!</definedName>
    <definedName name="_12P4_">#REF!</definedName>
    <definedName name="_13P5_">#REF!</definedName>
    <definedName name="_14P6_">#REF!</definedName>
    <definedName name="_15P7_">#REF!</definedName>
    <definedName name="_16CC2_" localSheetId="0">'[5]14910'!#REF!</definedName>
    <definedName name="_16CC2_" localSheetId="3">'[5]14910'!#REF!</definedName>
    <definedName name="_16CC2_">'[5]14910'!#REF!</definedName>
    <definedName name="_16P8_">#REF!</definedName>
    <definedName name="_17P9_">#REF!</definedName>
    <definedName name="_1P1_">#REF!</definedName>
    <definedName name="_1ST">[2]VUOTO!#REF!</definedName>
    <definedName name="_2">[6]당초!#REF!</definedName>
    <definedName name="_2__PIPING__">#REF!</definedName>
    <definedName name="_22">#N/A</definedName>
    <definedName name="_24CC3_" localSheetId="0">'[5]14910'!#REF!</definedName>
    <definedName name="_24CC3_" localSheetId="3">'[5]14910'!#REF!</definedName>
    <definedName name="_24CC3_">'[5]14910'!#REF!</definedName>
    <definedName name="_2ND">[2]VUOTO!#REF!</definedName>
    <definedName name="_2P10_">#REF!</definedName>
    <definedName name="_3__STR_STEEL__">#REF!</definedName>
    <definedName name="_32CC4_" localSheetId="0">'[5]14910'!#REF!</definedName>
    <definedName name="_32CC4_" localSheetId="3">'[5]14910'!#REF!</definedName>
    <definedName name="_32CC4_">'[5]14910'!#REF!</definedName>
    <definedName name="_3P11_">#REF!</definedName>
    <definedName name="_3RD">[2]VUOTO!#REF!</definedName>
    <definedName name="_40CC5_" localSheetId="0">'[5]14910'!#REF!</definedName>
    <definedName name="_40CC5_" localSheetId="3">'[5]14910'!#REF!</definedName>
    <definedName name="_40CC5_">'[5]14910'!#REF!</definedName>
    <definedName name="_48CC6_" localSheetId="0">'[5]14910'!#REF!</definedName>
    <definedName name="_48CC6_" localSheetId="3">'[5]14910'!#REF!</definedName>
    <definedName name="_48CC6_">'[5]14910'!#REF!</definedName>
    <definedName name="_4P12_">#REF!</definedName>
    <definedName name="_4TH">[2]VUOTO!#REF!</definedName>
    <definedName name="_56CC7_" localSheetId="0">'[5]14910'!#REF!</definedName>
    <definedName name="_56CC7_" localSheetId="3">'[5]14910'!#REF!</definedName>
    <definedName name="_56CC7_">'[5]14910'!#REF!</definedName>
    <definedName name="_5P13_">#REF!</definedName>
    <definedName name="_5TH">[2]VUOTO!#REF!</definedName>
    <definedName name="_6__EQUIPMENT__">#REF!</definedName>
    <definedName name="_6P14_">#REF!</definedName>
    <definedName name="_6TH">[2]VUOTO!#REF!</definedName>
    <definedName name="_7__INSULATION_">#REF!</definedName>
    <definedName name="_7P15_">#REF!</definedName>
    <definedName name="_8__PAINTING__">#REF!</definedName>
    <definedName name="_8CC1_" localSheetId="0">'[5]14910'!#REF!</definedName>
    <definedName name="_8CC1_" localSheetId="3">'[5]14910'!#REF!</definedName>
    <definedName name="_8CC1_">'[5]14910'!#REF!</definedName>
    <definedName name="_8P16_">#REF!</definedName>
    <definedName name="_9P17_">#REF!</definedName>
    <definedName name="_AJOUTPAGE___" localSheetId="10">#REF!</definedName>
    <definedName name="_AJOUTPAGE___">#REF!</definedName>
    <definedName name="_BOUCLE" localSheetId="10">#REF!</definedName>
    <definedName name="_BOUCLE">#REF!</definedName>
    <definedName name="_Car1">#REF!</definedName>
    <definedName name="_Car2">#REF!</definedName>
    <definedName name="_Car3">#REF!</definedName>
    <definedName name="_CCC6" localSheetId="0">'[5]14910'!#REF!</definedName>
    <definedName name="_CCC6" localSheetId="3">'[5]14910'!#REF!</definedName>
    <definedName name="_CCC6">'[5]14910'!#REF!</definedName>
    <definedName name="_ELL45">#REF!</definedName>
    <definedName name="_ELL90">#REF!</definedName>
    <definedName name="_Fill" localSheetId="0" hidden="1">#REF!</definedName>
    <definedName name="_Fill" localSheetId="3" hidden="1">#REF!</definedName>
    <definedName name="_Fill" localSheetId="10" hidden="1">#REF!</definedName>
    <definedName name="_Fill" hidden="1">#REF!</definedName>
    <definedName name="_Fill0" localSheetId="0" hidden="1">#REF!</definedName>
    <definedName name="_Fill0" localSheetId="3" hidden="1">#REF!</definedName>
    <definedName name="_Fill0" hidden="1">#REF!</definedName>
    <definedName name="_xlnm._FilterDatabase" localSheetId="2" hidden="1">FCS0304_Analog!$A$1:$CY$353</definedName>
    <definedName name="_xlnm._FilterDatabase" localSheetId="3" hidden="1">FCS0304_Digital!$A$1:$BV$577</definedName>
    <definedName name="_xlnm._FilterDatabase" localSheetId="5" hidden="1">'I_O List'!$A$1:$U$1104</definedName>
    <definedName name="_xlnm._FilterDatabase" localSheetId="10" hidden="1">仪表索引!$A$6:$O$2105</definedName>
    <definedName name="_IMPRIME">#REF!</definedName>
    <definedName name="_k">NA()</definedName>
    <definedName name="_Key1" hidden="1">#REF!</definedName>
    <definedName name="_Key2" hidden="1">#REF!</definedName>
    <definedName name="_Order1" hidden="1">255</definedName>
    <definedName name="_Order2" hidden="1">255</definedName>
    <definedName name="_PAG2">[2]VUOTO!#REF!</definedName>
    <definedName name="_PAG3">[2]VUOTO!#REF!</definedName>
    <definedName name="_PAG4">[2]VUOTO!#REF!</definedName>
    <definedName name="_PAG5">[2]VUOTO!#REF!</definedName>
    <definedName name="_PAG6">[2]VUOTO!#REF!</definedName>
    <definedName name="_Parse_Out" hidden="1">#REF!</definedName>
    <definedName name="_PH1">#REF!</definedName>
    <definedName name="_PO3" localSheetId="0">'[7]14910'!#REF!</definedName>
    <definedName name="_PO3" localSheetId="3">'[7]14910'!#REF!</definedName>
    <definedName name="_PO3">'[7]14910'!#REF!</definedName>
    <definedName name="_PO4" localSheetId="0">'[7]14910'!#REF!</definedName>
    <definedName name="_PO4" localSheetId="3">'[7]14910'!#REF!</definedName>
    <definedName name="_PO4">'[7]14910'!#REF!</definedName>
    <definedName name="_PO5" localSheetId="0">'[7]14910'!#REF!</definedName>
    <definedName name="_PO5" localSheetId="3">'[7]14910'!#REF!</definedName>
    <definedName name="_PO5">'[7]14910'!#REF!</definedName>
    <definedName name="_PO6" localSheetId="0">'[7]14910'!#REF!</definedName>
    <definedName name="_PO6" localSheetId="3">'[7]14910'!#REF!</definedName>
    <definedName name="_PO6">'[7]14910'!#REF!</definedName>
    <definedName name="_q">NA()</definedName>
    <definedName name="_RE100">#REF!</definedName>
    <definedName name="_RE104">#REF!</definedName>
    <definedName name="_RE112">#REF!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SM1" localSheetId="0">'[7]14910'!#REF!</definedName>
    <definedName name="_SM1" localSheetId="3">'[7]14910'!#REF!</definedName>
    <definedName name="_SM1">'[7]14910'!#REF!</definedName>
    <definedName name="_SM2" localSheetId="0">'[7]14910'!#REF!</definedName>
    <definedName name="_SM2" localSheetId="3">'[7]14910'!#REF!</definedName>
    <definedName name="_SM2">'[7]14910'!#REF!</definedName>
    <definedName name="_SM3" localSheetId="0">'[7]14910'!#REF!</definedName>
    <definedName name="_SM3" localSheetId="3">'[7]14910'!#REF!</definedName>
    <definedName name="_SM3">'[7]14910'!#REF!</definedName>
    <definedName name="_SM4" localSheetId="0">'[7]14910'!#REF!</definedName>
    <definedName name="_SM4" localSheetId="3">'[7]14910'!#REF!</definedName>
    <definedName name="_SM4">'[7]14910'!#REF!</definedName>
    <definedName name="_SM5" localSheetId="0">'[7]14910'!#REF!</definedName>
    <definedName name="_SM5" localSheetId="3">'[7]14910'!#REF!</definedName>
    <definedName name="_SM5">'[7]14910'!#REF!</definedName>
    <definedName name="_SM6" localSheetId="0">'[7]14910'!#REF!</definedName>
    <definedName name="_SM6" localSheetId="3">'[7]14910'!#REF!</definedName>
    <definedName name="_SM6">'[7]14910'!#REF!</definedName>
    <definedName name="_Sort" hidden="1">#REF!</definedName>
    <definedName name="_SUPPRIPAGE___">#REF!</definedName>
    <definedName name="■" localSheetId="0">#REF!</definedName>
    <definedName name="■" localSheetId="3">#REF!</definedName>
    <definedName name="■">#REF!</definedName>
    <definedName name="a" localSheetId="0" hidden="1">{#N/A,#N/A,FALSE,"OUTPUT SHEET "}</definedName>
    <definedName name="a" localSheetId="7" hidden="1">{#N/A,#N/A,FALSE,"OUTPUT SHEET "}</definedName>
    <definedName name="a" hidden="1">{#N/A,#N/A,FALSE,"OUTPUT SHEET "}</definedName>
    <definedName name="A1_" localSheetId="0">#REF!</definedName>
    <definedName name="A1_" localSheetId="3">#REF!</definedName>
    <definedName name="A1_" localSheetId="10">#REF!</definedName>
    <definedName name="A1_">#REF!</definedName>
    <definedName name="A10_" localSheetId="0">#REF!</definedName>
    <definedName name="A10_" localSheetId="3">#REF!</definedName>
    <definedName name="A10_" localSheetId="10">#REF!</definedName>
    <definedName name="A10_">#REF!</definedName>
    <definedName name="A13_" localSheetId="0">#REF!</definedName>
    <definedName name="A13_" localSheetId="3">#REF!</definedName>
    <definedName name="A13_" localSheetId="10">#REF!</definedName>
    <definedName name="A13_">#REF!</definedName>
    <definedName name="A2_" localSheetId="3">#REF!</definedName>
    <definedName name="A2_" localSheetId="10">#REF!</definedName>
    <definedName name="A2_">#REF!</definedName>
    <definedName name="A3_" localSheetId="3">#REF!</definedName>
    <definedName name="A3_" localSheetId="10">#REF!</definedName>
    <definedName name="A3_">#REF!</definedName>
    <definedName name="A4_" localSheetId="3">#REF!</definedName>
    <definedName name="A4_" localSheetId="10">#REF!</definedName>
    <definedName name="A4_">#REF!</definedName>
    <definedName name="A5_" localSheetId="3">#REF!</definedName>
    <definedName name="A5_" localSheetId="10">#REF!</definedName>
    <definedName name="A5_">#REF!</definedName>
    <definedName name="A6_" localSheetId="3">#REF!</definedName>
    <definedName name="A6_" localSheetId="10">#REF!</definedName>
    <definedName name="A6_">#REF!</definedName>
    <definedName name="A7_" localSheetId="3">#REF!</definedName>
    <definedName name="A7_" localSheetId="10">#REF!</definedName>
    <definedName name="A7_">#REF!</definedName>
    <definedName name="A8_" localSheetId="3">#REF!</definedName>
    <definedName name="A8_" localSheetId="10">#REF!</definedName>
    <definedName name="A8_">#REF!</definedName>
    <definedName name="A9_" localSheetId="3">#REF!</definedName>
    <definedName name="A9_" localSheetId="10">#REF!</definedName>
    <definedName name="A9_">#REF!</definedName>
    <definedName name="AA" localSheetId="0">'[5]14910'!#REF!</definedName>
    <definedName name="AA" localSheetId="3">'[5]14910'!#REF!</definedName>
    <definedName name="AA">'[5]14910'!#REF!</definedName>
    <definedName name="AAA" localSheetId="0">'[5]14910'!#REF!</definedName>
    <definedName name="AAA" localSheetId="3">'[5]14910'!#REF!</definedName>
    <definedName name="AAA">'[5]14910'!#REF!</definedName>
    <definedName name="aaa0" localSheetId="0">#REF!</definedName>
    <definedName name="aaa0" localSheetId="3">#REF!</definedName>
    <definedName name="aaa0">#REF!</definedName>
    <definedName name="AAAA" localSheetId="0">'[5]14910'!#REF!</definedName>
    <definedName name="AAAA" localSheetId="3">'[5]14910'!#REF!</definedName>
    <definedName name="AAAA">'[5]14910'!#REF!</definedName>
    <definedName name="AB" localSheetId="0" hidden="1">{#N/A,#N/A,FALSE,"OUTPUT SHEET "}</definedName>
    <definedName name="AB" localSheetId="7" hidden="1">{#N/A,#N/A,FALSE,"OUTPUT SHEET "}</definedName>
    <definedName name="AB" hidden="1">{#N/A,#N/A,FALSE,"OUTPUT SHEET "}</definedName>
    <definedName name="ab_R_BREAKDOWN_PART1">[8]XZLC003_PART1!$A$7:$G$7</definedName>
    <definedName name="ab_R_BREAKDOWN_PART2">[9]XZLC004_PART2!$A$7:$G$7</definedName>
    <definedName name="ABC" localSheetId="0" hidden="1">{#N/A,#N/A,FALSE,"OUTPUT SHEET "}</definedName>
    <definedName name="ABC" localSheetId="7" hidden="1">{#N/A,#N/A,FALSE,"OUTPUT SHEET "}</definedName>
    <definedName name="ABC" hidden="1">{#N/A,#N/A,FALSE,"OUTPUT SHEET "}</definedName>
    <definedName name="AccessDatabase" hidden="1">"C:\TABLE97\cptt11(复本2)1.mdb"</definedName>
    <definedName name="ACTION">#REF!</definedName>
    <definedName name="ADC" localSheetId="0" hidden="1">{#N/A,#N/A,FALSE,"OUTPUT SHEET "}</definedName>
    <definedName name="ADC" localSheetId="7" hidden="1">{#N/A,#N/A,FALSE,"OUTPUT SHEET "}</definedName>
    <definedName name="ADC" hidden="1">{#N/A,#N/A,FALSE,"OUTPUT SHEET "}</definedName>
    <definedName name="ADDRESS" localSheetId="0">#REF!</definedName>
    <definedName name="ADDRESS" localSheetId="3">#REF!</definedName>
    <definedName name="ADDRESS">#REF!</definedName>
    <definedName name="ADDRESS0" localSheetId="0">#REF!</definedName>
    <definedName name="ADDRESS0" localSheetId="3">#REF!</definedName>
    <definedName name="ADDRESS0">#REF!</definedName>
    <definedName name="ADDRSSS" localSheetId="0">#REF!</definedName>
    <definedName name="ADDRSSS" localSheetId="3">#REF!</definedName>
    <definedName name="ADDRSSS">#REF!</definedName>
    <definedName name="adf" localSheetId="3">#REF!</definedName>
    <definedName name="adf">#REF!</definedName>
    <definedName name="air_trap">#REF!</definedName>
    <definedName name="Alim">#REF!</definedName>
    <definedName name="ALL_ITEM_NUM" localSheetId="3">#REF!</definedName>
    <definedName name="ALL_ITEM_NUM">#REF!</definedName>
    <definedName name="ALL_ITEM_NUM0" localSheetId="3">#REF!</definedName>
    <definedName name="ALL_ITEM_NUM0">#REF!</definedName>
    <definedName name="ALREADY_ITEM_NUM" localSheetId="3">#REF!</definedName>
    <definedName name="ALREADY_ITEM_NUM">#REF!</definedName>
    <definedName name="Amend_Total_Matl">[10]BQ!#REF!</definedName>
    <definedName name="Amend_Total_MD">[10]BQ!#REF!</definedName>
    <definedName name="AMOUNT">#REF!</definedName>
    <definedName name="angle">#REF!</definedName>
    <definedName name="aq" localSheetId="3">#REF!</definedName>
    <definedName name="aq">#REF!</definedName>
    <definedName name="AREA">[11]현장관리비!$A$9:$L$194</definedName>
    <definedName name="area_id_001" localSheetId="3">#REF!</definedName>
    <definedName name="area_id_001" localSheetId="10">#REF!</definedName>
    <definedName name="area_id_001">#REF!</definedName>
    <definedName name="AREADIS">[2]VUOTO!#REF!</definedName>
    <definedName name="AREAHID">[2]VUOTO!#REF!</definedName>
    <definedName name="as" localSheetId="3">#REF!</definedName>
    <definedName name="as">#REF!</definedName>
    <definedName name="asd" localSheetId="3">#REF!</definedName>
    <definedName name="asd">#REF!</definedName>
    <definedName name="asf" localSheetId="3">#REF!</definedName>
    <definedName name="asf">#REF!</definedName>
    <definedName name="ASTM">#REF!</definedName>
    <definedName name="_xlnm.Auto_Close_ping">[12]!_xlnm.Auto_Close</definedName>
    <definedName name="aw" localSheetId="3">#REF!</definedName>
    <definedName name="aw">#REF!</definedName>
    <definedName name="B" localSheetId="0" hidden="1">{#N/A,#N/A,FALSE,"OUTPUT SHEET "}</definedName>
    <definedName name="B" localSheetId="7" hidden="1">{#N/A,#N/A,FALSE,"OUTPUT SHEET "}</definedName>
    <definedName name="B" hidden="1">{#N/A,#N/A,FALSE,"OUTPUT SHEET "}</definedName>
    <definedName name="B__OTHERS__">#REF!</definedName>
    <definedName name="B_1">#N/A</definedName>
    <definedName name="B_FLG">#REF!</definedName>
    <definedName name="back_pressure">#REF!</definedName>
    <definedName name="ball">#REF!</definedName>
    <definedName name="base" localSheetId="0">#REF!</definedName>
    <definedName name="base" localSheetId="3">#REF!</definedName>
    <definedName name="base">#REF!</definedName>
    <definedName name="Base_Total_Matl">[10]BQ!#REF!</definedName>
    <definedName name="Base_Total_MD">[10]BQ!#REF!</definedName>
    <definedName name="BASE1">#REF!</definedName>
    <definedName name="BASE2">#REF!</definedName>
    <definedName name="BASE3">#REF!</definedName>
    <definedName name="BASE4">#REF!</definedName>
    <definedName name="BASE5">#REF!</definedName>
    <definedName name="BASE6">#REF!</definedName>
    <definedName name="BASE7">#REF!</definedName>
    <definedName name="BB">#REF!</definedName>
    <definedName name="BB0303001Q">[13]AILC004!$F$30:$F$50,[13]AILC004!$F$63</definedName>
    <definedName name="BB030300Q">[13]AILC004!$F$72,[13]AILC004!$F$76:$F$84</definedName>
    <definedName name="BELONG" localSheetId="0">#REF!</definedName>
    <definedName name="BELONG" localSheetId="3">#REF!</definedName>
    <definedName name="BELONG">#REF!</definedName>
    <definedName name="BLDG">[14]LEGEND!$D$8</definedName>
    <definedName name="BM.1">#REF!</definedName>
    <definedName name="BM.AFC">#REF!</definedName>
    <definedName name="BM_______Actual">#REF!</definedName>
    <definedName name="BOITE_IMP" localSheetId="10">#REF!</definedName>
    <definedName name="BOITE_IMP">#REF!</definedName>
    <definedName name="BOLT">#REF!</definedName>
    <definedName name="BOSS">#REF!</definedName>
    <definedName name="BROWSE" localSheetId="3">[15]!BROWSE</definedName>
    <definedName name="BROWSE">[15]!BROWSE</definedName>
    <definedName name="butterfly">#REF!</definedName>
    <definedName name="C_">[3]A!#REF!</definedName>
    <definedName name="CAB_COMP_NO" localSheetId="0">#REF!</definedName>
    <definedName name="CAB_COMP_NO" localSheetId="3">#REF!</definedName>
    <definedName name="CAB_COMP_NO">#REF!</definedName>
    <definedName name="CABLE_LNG" localSheetId="0">#REF!</definedName>
    <definedName name="CABLE_LNG" localSheetId="3">#REF!</definedName>
    <definedName name="CABLE_LNG">#REF!</definedName>
    <definedName name="CAC">[2]VUOTO!#REF!</definedName>
    <definedName name="calc_program_note_001" localSheetId="0">#REF!</definedName>
    <definedName name="calc_program_note_001" localSheetId="3">#REF!</definedName>
    <definedName name="calc_program_note_001" localSheetId="10">#REF!</definedName>
    <definedName name="calc_program_note_001">#REF!</definedName>
    <definedName name="calc_user_note_001" localSheetId="3">#REF!</definedName>
    <definedName name="calc_user_note_001" localSheetId="10">#REF!</definedName>
    <definedName name="calc_user_note_001">#REF!</definedName>
    <definedName name="calib_range_max_001" localSheetId="3">#REF!</definedName>
    <definedName name="calib_range_max_001" localSheetId="10">#REF!</definedName>
    <definedName name="calib_range_max_001">#REF!</definedName>
    <definedName name="calib_range_min_001" localSheetId="3">#REF!</definedName>
    <definedName name="calib_range_min_001" localSheetId="10">#REF!</definedName>
    <definedName name="calib_range_min_001">#REF!</definedName>
    <definedName name="calib_range_uflg_max_001" localSheetId="3">#REF!</definedName>
    <definedName name="calib_range_uflg_max_001" localSheetId="10">#REF!</definedName>
    <definedName name="calib_range_uflg_max_001">#REF!</definedName>
    <definedName name="calib_range_uflg_min_001" localSheetId="3">#REF!</definedName>
    <definedName name="calib_range_uflg_min_001" localSheetId="10">#REF!</definedName>
    <definedName name="calib_range_uflg_min_001">#REF!</definedName>
    <definedName name="calib_range_uom_max_001" localSheetId="3">#REF!</definedName>
    <definedName name="calib_range_uom_max_001" localSheetId="10">#REF!</definedName>
    <definedName name="calib_range_uom_max_001">#REF!</definedName>
    <definedName name="calib_range_uom_min_001" localSheetId="3">#REF!</definedName>
    <definedName name="calib_range_uom_min_001" localSheetId="10">#REF!</definedName>
    <definedName name="calib_range_uom_min_001">#REF!</definedName>
    <definedName name="CAP">#REF!</definedName>
    <definedName name="CC1_NAME" localSheetId="0">'[7]14910'!#REF!</definedName>
    <definedName name="CC1_NAME" localSheetId="3">'[7]14910'!#REF!</definedName>
    <definedName name="CC1_NAME">'[7]14910'!#REF!</definedName>
    <definedName name="CC1_NAME_F2" localSheetId="0">'[7]14910'!#REF!</definedName>
    <definedName name="CC1_NAME_F2" localSheetId="3">'[7]14910'!#REF!</definedName>
    <definedName name="CC1_NAME_F2">'[7]14910'!#REF!</definedName>
    <definedName name="CC1_NAME_F3" localSheetId="0">'[7]14910'!#REF!</definedName>
    <definedName name="CC1_NAME_F3" localSheetId="3">'[7]14910'!#REF!</definedName>
    <definedName name="CC1_NAME_F3">'[7]14910'!#REF!</definedName>
    <definedName name="CC1_NAME_R1" localSheetId="0">'[7]14910'!#REF!</definedName>
    <definedName name="CC1_NAME_R1" localSheetId="3">'[7]14910'!#REF!</definedName>
    <definedName name="CC1_NAME_R1">'[7]14910'!#REF!</definedName>
    <definedName name="CC1_NAME_R2" localSheetId="3">'[7]14910'!#REF!</definedName>
    <definedName name="CC1_NAME_R2">'[7]14910'!#REF!</definedName>
    <definedName name="CC1_NAME_R3" localSheetId="3">'[7]14910'!#REF!</definedName>
    <definedName name="CC1_NAME_R3">'[7]14910'!#REF!</definedName>
    <definedName name="CC1_NAME_R4" localSheetId="3">'[7]14910'!#REF!</definedName>
    <definedName name="CC1_NAME_R4">'[7]14910'!#REF!</definedName>
    <definedName name="CCC" localSheetId="3">'[5]14910'!#REF!</definedName>
    <definedName name="CCC">'[5]14910'!#REF!</definedName>
    <definedName name="Cdnum">#REF!</definedName>
    <definedName name="cfHMHMDKDKDKPRRKRKRKRKRKTBRTPDP">[16]예산M11A!#REF!</definedName>
    <definedName name="ch_pd_build_tend_001">[17]Connections!$G$21</definedName>
    <definedName name="ch_pd_corrosive_001">[17]Connections!$D$21</definedName>
    <definedName name="ch_pd_fluid_phase_001">[17]Connections!$J$21</definedName>
    <definedName name="ch_spec_udf_c13_001">[18]Connections!$G$21</definedName>
    <definedName name="ch_spec_udf_c24_001">[18]Connections!$D$21</definedName>
    <definedName name="CHARGE" localSheetId="0">#REF!</definedName>
    <definedName name="CHARGE" localSheetId="3">#REF!</definedName>
    <definedName name="CHARGE">#REF!</definedName>
    <definedName name="check">#REF!</definedName>
    <definedName name="CHECKEDBYS">#REF!</definedName>
    <definedName name="chg_date_001" localSheetId="0">#REF!</definedName>
    <definedName name="chg_date_001" localSheetId="3">#REF!</definedName>
    <definedName name="chg_date_001" localSheetId="10">#REF!</definedName>
    <definedName name="chg_date_001">#REF!</definedName>
    <definedName name="chg_num_001" localSheetId="0">#REF!</definedName>
    <definedName name="chg_num_001" localSheetId="3">#REF!</definedName>
    <definedName name="chg_num_001" localSheetId="10">#REF!</definedName>
    <definedName name="chg_num_001">#REF!</definedName>
    <definedName name="chg_status_001" localSheetId="3">#REF!</definedName>
    <definedName name="chg_status_001" localSheetId="10">#REF!</definedName>
    <definedName name="chg_status_001">#REF!</definedName>
    <definedName name="CL.DOMAIN_NO">#N/A</definedName>
    <definedName name="CL.MS_CODE" localSheetId="0">'[19]B1 V net Spe.'!#REF!</definedName>
    <definedName name="CL.MS_CODE" localSheetId="3">'[19]B1 V net Spe.'!#REF!</definedName>
    <definedName name="CL.MS_CODE">'[19]B1 V net Spe.'!#REF!</definedName>
    <definedName name="CL.STN_NO">#N/A</definedName>
    <definedName name="Clast">#REF!</definedName>
    <definedName name="CLIENT">[14]LEGEND!$D$6</definedName>
    <definedName name="cmpnt_certif_id_001" localSheetId="0">#REF!</definedName>
    <definedName name="cmpnt_certif_id_001" localSheetId="3">#REF!</definedName>
    <definedName name="cmpnt_certif_id_001" localSheetId="10">#REF!</definedName>
    <definedName name="cmpnt_certif_id_001">#REF!</definedName>
    <definedName name="cmpnt_critical_id_001" localSheetId="0">#REF!</definedName>
    <definedName name="cmpnt_critical_id_001" localSheetId="3">#REF!</definedName>
    <definedName name="cmpnt_critical_id_001" localSheetId="10">#REF!</definedName>
    <definedName name="cmpnt_critical_id_001">#REF!</definedName>
    <definedName name="cmpnt_find_rem_001" localSheetId="0">#REF!</definedName>
    <definedName name="cmpnt_find_rem_001" localSheetId="3">#REF!</definedName>
    <definedName name="cmpnt_find_rem_001" localSheetId="10">#REF!</definedName>
    <definedName name="cmpnt_find_rem_001">#REF!</definedName>
    <definedName name="cmpnt_func_type_id_001" localSheetId="3">#REF!</definedName>
    <definedName name="cmpnt_func_type_id_001" localSheetId="10">#REF!</definedName>
    <definedName name="cmpnt_func_type_id_001">#REF!</definedName>
    <definedName name="cmpnt_id_001" localSheetId="3">#REF!</definedName>
    <definedName name="cmpnt_id_001" localSheetId="10">#REF!</definedName>
    <definedName name="cmpnt_id_001">#REF!</definedName>
    <definedName name="cmpnt_loc_id_001" localSheetId="3">#REF!</definedName>
    <definedName name="cmpnt_loc_id_001" localSheetId="10">#REF!</definedName>
    <definedName name="cmpnt_loc_id_001">#REF!</definedName>
    <definedName name="cmpnt_mfr_id_001" localSheetId="3">#REF!</definedName>
    <definedName name="cmpnt_mfr_id_001" localSheetId="10">#REF!</definedName>
    <definedName name="cmpnt_mfr_id_001">#REF!</definedName>
    <definedName name="cmpnt_mod_id_001" localSheetId="3">#REF!</definedName>
    <definedName name="cmpnt_mod_id_001" localSheetId="10">#REF!</definedName>
    <definedName name="cmpnt_mod_id_001">#REF!</definedName>
    <definedName name="cmpnt_name_001" localSheetId="3">#REF!</definedName>
    <definedName name="cmpnt_name_001" localSheetId="10">#REF!</definedName>
    <definedName name="cmpnt_name_001">#REF!</definedName>
    <definedName name="cmpnt_serv_001" localSheetId="3">#REF!</definedName>
    <definedName name="cmpnt_serv_001" localSheetId="10">#REF!</definedName>
    <definedName name="cmpnt_serv_001">#REF!</definedName>
    <definedName name="cmpnt_sys_io_type_id_001" localSheetId="3">#REF!</definedName>
    <definedName name="cmpnt_sys_io_type_id_001" localSheetId="10">#REF!</definedName>
    <definedName name="cmpnt_sys_io_type_id_001">#REF!</definedName>
    <definedName name="cmpnt_type_id_001" localSheetId="3">#REF!</definedName>
    <definedName name="cmpnt_type_id_001" localSheetId="10">#REF!</definedName>
    <definedName name="cmpnt_type_id_001">#REF!</definedName>
    <definedName name="Cname">#REF!</definedName>
    <definedName name="Cnum">#REF!</definedName>
    <definedName name="CODES_PROCEDE">#REF!</definedName>
    <definedName name="COM">#N/A</definedName>
    <definedName name="CommunicationIO" localSheetId="0">#REF!,#REF!,#REF!,#REF!,#REF!,#REF!,#REF!,#REF!,#REF!,#REF!</definedName>
    <definedName name="CommunicationIO" localSheetId="3">#REF!,#REF!,#REF!,#REF!,#REF!,#REF!,#REF!,#REF!,#REF!,#REF!</definedName>
    <definedName name="CommunicationIO">#REF!,#REF!,#REF!,#REF!,#REF!,#REF!,#REF!,#REF!,#REF!,#REF!</definedName>
    <definedName name="comp_entrained_001" localSheetId="0">#REF!</definedName>
    <definedName name="comp_entrained_001" localSheetId="3">#REF!</definedName>
    <definedName name="comp_entrained_001" localSheetId="10">#REF!</definedName>
    <definedName name="comp_entrained_001">#REF!</definedName>
    <definedName name="comp_flow_range_uom_001" localSheetId="0">#REF!</definedName>
    <definedName name="comp_flow_range_uom_001" localSheetId="3">#REF!</definedName>
    <definedName name="comp_flow_range_uom_001" localSheetId="10">#REF!</definedName>
    <definedName name="comp_flow_range_uom_001">#REF!</definedName>
    <definedName name="comp_flow_uom_001" localSheetId="0">#REF!</definedName>
    <definedName name="comp_flow_uom_001" localSheetId="3">#REF!</definedName>
    <definedName name="comp_flow_uom_001" localSheetId="10">#REF!</definedName>
    <definedName name="comp_flow_uom_001">#REF!</definedName>
    <definedName name="comp_flow_uom_1_001" localSheetId="3">#REF!</definedName>
    <definedName name="comp_flow_uom_1_001" localSheetId="10">#REF!</definedName>
    <definedName name="comp_flow_uom_1_001">#REF!</definedName>
    <definedName name="comp_flow_uom_2_001" localSheetId="3">#REF!</definedName>
    <definedName name="comp_flow_uom_2_001" localSheetId="10">#REF!</definedName>
    <definedName name="comp_flow_uom_2_001">#REF!</definedName>
    <definedName name="comp_pd_temp_uid_001" localSheetId="3">#REF!</definedName>
    <definedName name="comp_pd_temp_uid_001" localSheetId="10">#REF!</definedName>
    <definedName name="comp_pd_temp_uid_001">#REF!</definedName>
    <definedName name="comp_pd_temp_uid_1_001" localSheetId="3">#REF!</definedName>
    <definedName name="comp_pd_temp_uid_1_001" localSheetId="10">#REF!</definedName>
    <definedName name="comp_pd_temp_uid_1_001">#REF!</definedName>
    <definedName name="comp_press_uom_001" localSheetId="3">#REF!</definedName>
    <definedName name="comp_press_uom_001" localSheetId="10">#REF!</definedName>
    <definedName name="comp_press_uom_001">#REF!</definedName>
    <definedName name="comp_press_uom_1_001" localSheetId="3">#REF!</definedName>
    <definedName name="comp_press_uom_1_001" localSheetId="10">#REF!</definedName>
    <definedName name="comp_press_uom_1_001">#REF!</definedName>
    <definedName name="COMPANY" localSheetId="3">#REF!</definedName>
    <definedName name="COMPANY">#REF!</definedName>
    <definedName name="CONFIT">[20]PBS!$2:$7</definedName>
    <definedName name="CONNECT_COMP_NO" localSheetId="3">#REF!</definedName>
    <definedName name="CONNECT_COMP_NO">#REF!</definedName>
    <definedName name="Contractor">#REF!</definedName>
    <definedName name="CONTROL" localSheetId="3">#REF!</definedName>
    <definedName name="CONTROL">#REF!</definedName>
    <definedName name="Controldrawing" localSheetId="0">#REF!,#REF!,#REF!,#REF!,#REF!</definedName>
    <definedName name="Controldrawing" localSheetId="3">#REF!,#REF!,#REF!,#REF!,#REF!</definedName>
    <definedName name="Controldrawing">#REF!,#REF!,#REF!,#REF!,#REF!</definedName>
    <definedName name="CORPS___BODY">#REF!</definedName>
    <definedName name="COS">'[21]간접비내역-1'!#REF!</definedName>
    <definedName name="COVER_L" localSheetId="0">#REF!</definedName>
    <definedName name="COVER_L" localSheetId="3">#REF!</definedName>
    <definedName name="COVER_L">#REF!</definedName>
    <definedName name="COVER_R" localSheetId="0">#REF!</definedName>
    <definedName name="COVER_R" localSheetId="3">#REF!</definedName>
    <definedName name="COVER_R">#REF!</definedName>
    <definedName name="CPLG">#REF!</definedName>
    <definedName name="_xlnm.Criteria" localSheetId="0">#REF!</definedName>
    <definedName name="_xlnm.Criteria" localSheetId="3">#REF!</definedName>
    <definedName name="_xlnm.Criteria" localSheetId="10">#REF!</definedName>
    <definedName name="_xlnm.Criteria">#REF!</definedName>
    <definedName name="CSC">[2]VUOTO!#REF!</definedName>
    <definedName name="Cste">#REF!</definedName>
    <definedName name="Currency">#REF!</definedName>
    <definedName name="CYCLEDIS">[2]VUOTO!#REF!</definedName>
    <definedName name="CYCLEHID">[2]VUOTO!#REF!</definedName>
    <definedName name="D">[22]표지!#REF!</definedName>
    <definedName name="d_dddw_spec_cmpnt_mfr__cmpnt_mfr_name">[18]DWTables!$AF$11:$AF$23</definedName>
    <definedName name="d_dddw_spec_line_size__line_size">[17]DWTables!$E$11:$E$572</definedName>
    <definedName name="d_dddw_uom__uom_code">[17]DWTables!$AB$11:$AB$355</definedName>
    <definedName name="data" localSheetId="0">#REF!</definedName>
    <definedName name="data" localSheetId="3">#REF!</definedName>
    <definedName name="data">#REF!</definedName>
    <definedName name="DATA_CODE">"12130"</definedName>
    <definedName name="_xlnm.Data_Form">#REF!</definedName>
    <definedName name="_xlnm.Database">#REF!</definedName>
    <definedName name="Database_MI">#REF!</definedName>
    <definedName name="dataend" localSheetId="0">#REF!</definedName>
    <definedName name="dataend" localSheetId="3">#REF!</definedName>
    <definedName name="dataend">#REF!</definedName>
    <definedName name="datastart" localSheetId="0">#REF!</definedName>
    <definedName name="datastart" localSheetId="3">#REF!</definedName>
    <definedName name="datastart">#REF!</definedName>
    <definedName name="Date">#REF!</definedName>
    <definedName name="DateRev">#REF!</definedName>
    <definedName name="dcs_range_max_001" localSheetId="0">#REF!</definedName>
    <definedName name="dcs_range_max_001" localSheetId="3">#REF!</definedName>
    <definedName name="dcs_range_max_001" localSheetId="10">#REF!</definedName>
    <definedName name="dcs_range_max_001">#REF!</definedName>
    <definedName name="dcs_range_min_001" localSheetId="3">#REF!</definedName>
    <definedName name="dcs_range_min_001" localSheetId="10">#REF!</definedName>
    <definedName name="dcs_range_min_001">#REF!</definedName>
    <definedName name="dcs_range_uflg_001" localSheetId="3">#REF!</definedName>
    <definedName name="dcs_range_uflg_001" localSheetId="10">#REF!</definedName>
    <definedName name="dcs_range_uflg_001">#REF!</definedName>
    <definedName name="dcs_range_uom_001" localSheetId="3">#REF!</definedName>
    <definedName name="dcs_range_uom_001" localSheetId="10">#REF!</definedName>
    <definedName name="dcs_range_uom_001">#REF!</definedName>
    <definedName name="DD">#REF!</definedName>
    <definedName name="DDD" localSheetId="3">#REF!</definedName>
    <definedName name="DDD">#REF!</definedName>
    <definedName name="DDDD" localSheetId="3">#REF!</definedName>
    <definedName name="DDDD">#REF!</definedName>
    <definedName name="DDDDD" localSheetId="3">#REF!</definedName>
    <definedName name="DDDDD">#REF!</definedName>
    <definedName name="DESCRIPTION">#REF!</definedName>
    <definedName name="dfg">[16]예산M11A!#REF!</definedName>
    <definedName name="diameter">#REF!</definedName>
    <definedName name="diaphragm">#REF!</definedName>
    <definedName name="Dim">#REF!</definedName>
    <definedName name="DISPLAY">[2]VUOTO!#REF!</definedName>
    <definedName name="DISPLF1">[2]VUOTO!#REF!</definedName>
    <definedName name="DOMAIN_NO" localSheetId="3">#REF!</definedName>
    <definedName name="DOMAIN_NO">#REF!</definedName>
    <definedName name="DOOR1_H">#REF!</definedName>
    <definedName name="DOOR1_W">#REF!</definedName>
    <definedName name="DOOR2_H">#REF!</definedName>
    <definedName name="DOOR2_W">#REF!</definedName>
    <definedName name="DOOR3_H">#REF!</definedName>
    <definedName name="DOOR3_N">#REF!</definedName>
    <definedName name="DOOR3_W">#REF!</definedName>
    <definedName name="drain_trap">#REF!</definedName>
    <definedName name="dry_weight_001" localSheetId="3">#REF!</definedName>
    <definedName name="dry_weight_001" localSheetId="10">#REF!</definedName>
    <definedName name="dry_weight_001">#REF!</definedName>
    <definedName name="dual_plate_check">#REF!</definedName>
    <definedName name="duplex_strainer">#REF!</definedName>
    <definedName name="dw_uom_ln__uom_code">[18]DWTables!$T$11:$T$21</definedName>
    <definedName name="dw_uom_pr__uom_code">[18]DWTables!$X$11:$X$94</definedName>
    <definedName name="dw_uom_tm__uom_code">[18]DWTables!$Z$11:$Z$15</definedName>
    <definedName name="dw_uom_vs__uom_code">[18]DWTables!$AC$11:$AC$29</definedName>
    <definedName name="dwg_id_001" localSheetId="0">#REF!</definedName>
    <definedName name="dwg_id_001" localSheetId="3">#REF!</definedName>
    <definedName name="dwg_id_001" localSheetId="10">#REF!</definedName>
    <definedName name="dwg_id_001">#REF!</definedName>
    <definedName name="dwg_name_001" localSheetId="0">#REF!</definedName>
    <definedName name="dwg_name_001" localSheetId="3">#REF!</definedName>
    <definedName name="dwg_name_001" localSheetId="10">#REF!</definedName>
    <definedName name="dwg_name_001">#REF!</definedName>
    <definedName name="EE">#REF!</definedName>
    <definedName name="eee" hidden="1">{#N/A,#N/A,FALSE,"OUTPUT SHEET "}</definedName>
    <definedName name="EINGABE">NA()</definedName>
    <definedName name="EL_FILTER">#REF!</definedName>
    <definedName name="ELE">[2]VUOTO!#REF!</definedName>
    <definedName name="Emetteur">#REF!</definedName>
    <definedName name="eng_proj_id_001" localSheetId="0">#REF!</definedName>
    <definedName name="eng_proj_id_001" localSheetId="3">#REF!</definedName>
    <definedName name="eng_proj_id_001" localSheetId="10">#REF!</definedName>
    <definedName name="eng_proj_id_001">#REF!</definedName>
    <definedName name="eng_ref_id_001" localSheetId="3">#REF!</definedName>
    <definedName name="eng_ref_id_001" localSheetId="10">#REF!</definedName>
    <definedName name="eng_ref_id_001">#REF!</definedName>
    <definedName name="ENGINEERING_WORKS">'[23]00110'!$B$11</definedName>
    <definedName name="ENTETE" localSheetId="10">#REF!</definedName>
    <definedName name="ENTETE">#REF!</definedName>
    <definedName name="EOL">#REF!</definedName>
    <definedName name="EQPT_Rate">#REF!</definedName>
    <definedName name="equip_id_001" localSheetId="0">#REF!</definedName>
    <definedName name="equip_id_001" localSheetId="3">#REF!</definedName>
    <definedName name="equip_id_001" localSheetId="10">#REF!</definedName>
    <definedName name="equip_id_001">#REF!</definedName>
    <definedName name="ex_joint">#REF!</definedName>
    <definedName name="EXBM">#REF!</definedName>
    <definedName name="EXCLUDE">'[24]12129'!$R$5:$R$24</definedName>
    <definedName name="EXISTING_ITEM_NUM" localSheetId="0">#REF!</definedName>
    <definedName name="EXISTING_ITEM_NUM" localSheetId="3">#REF!</definedName>
    <definedName name="EXISTING_ITEM_NUM">#REF!</definedName>
    <definedName name="F">[22]표지!#REF!</definedName>
    <definedName name="fb_dc_cur_001" localSheetId="0">#REF!</definedName>
    <definedName name="fb_dc_cur_001" localSheetId="3">#REF!</definedName>
    <definedName name="fb_dc_cur_001" localSheetId="10">#REF!</definedName>
    <definedName name="fb_dc_cur_001">#REF!</definedName>
    <definedName name="fb_dev_address_001" localSheetId="0">#REF!</definedName>
    <definedName name="fb_dev_address_001" localSheetId="3">#REF!</definedName>
    <definedName name="fb_dev_address_001" localSheetId="10">#REF!</definedName>
    <definedName name="fb_dev_address_001">#REF!</definedName>
    <definedName name="fb_dev_id_001" localSheetId="3">#REF!</definedName>
    <definedName name="fb_dev_id_001" localSheetId="10">#REF!</definedName>
    <definedName name="fb_dev_id_001">#REF!</definedName>
    <definedName name="fb_max_volt_001" localSheetId="3">#REF!</definedName>
    <definedName name="fb_max_volt_001" localSheetId="10">#REF!</definedName>
    <definedName name="fb_max_volt_001">#REF!</definedName>
    <definedName name="fb_min_transmit_level_001" localSheetId="3">#REF!</definedName>
    <definedName name="fb_min_transmit_level_001" localSheetId="10">#REF!</definedName>
    <definedName name="fb_min_transmit_level_001">#REF!</definedName>
    <definedName name="fb_min_volt_001" localSheetId="3">#REF!</definedName>
    <definedName name="fb_min_volt_001" localSheetId="10">#REF!</definedName>
    <definedName name="fb_min_volt_001">#REF!</definedName>
    <definedName name="fb_standard_001" localSheetId="3">#REF!</definedName>
    <definedName name="fb_standard_001" localSheetId="10">#REF!</definedName>
    <definedName name="fb_standard_001">#REF!</definedName>
    <definedName name="fb_tag_no_001" localSheetId="3">#REF!</definedName>
    <definedName name="fb_tag_no_001" localSheetId="10">#REF!</definedName>
    <definedName name="fb_tag_no_001">#REF!</definedName>
    <definedName name="FCS" localSheetId="3">#REF!</definedName>
    <definedName name="FCS">#REF!</definedName>
    <definedName name="fe_isize_anbsensor_001" localSheetId="3">#REF!</definedName>
    <definedName name="fe_isize_anbsensor_001" localSheetId="10">#REF!</definedName>
    <definedName name="fe_isize_anbsensor_001">#REF!</definedName>
    <definedName name="fe_isize_anbtype_001" localSheetId="3">#REF!</definedName>
    <definedName name="fe_isize_anbtype_001" localSheetId="10">#REF!</definedName>
    <definedName name="fe_isize_anbtype_001">#REF!</definedName>
    <definedName name="fe_isize_calctype_indx_001" localSheetId="3">#REF!</definedName>
    <definedName name="fe_isize_calctype_indx_001" localSheetId="10">#REF!</definedName>
    <definedName name="fe_isize_calctype_indx_001">#REF!</definedName>
    <definedName name="fe_isize_decplaces_001" localSheetId="3">#REF!</definedName>
    <definedName name="fe_isize_decplaces_001" localSheetId="10">#REF!</definedName>
    <definedName name="fe_isize_decplaces_001">#REF!</definedName>
    <definedName name="fe_isize_drainvent_indx_001" localSheetId="3">#REF!</definedName>
    <definedName name="fe_isize_drainvent_indx_001" localSheetId="10">#REF!</definedName>
    <definedName name="fe_isize_drainvent_indx_001">#REF!</definedName>
    <definedName name="fe_isize_elemmtl_indx_001" localSheetId="3">#REF!</definedName>
    <definedName name="fe_isize_elemmtl_indx_001" localSheetId="10">#REF!</definedName>
    <definedName name="fe_isize_elemmtl_indx_001">#REF!</definedName>
    <definedName name="fe_isize_ifoasize_001" localSheetId="3">#REF!</definedName>
    <definedName name="fe_isize_ifoasize_001" localSheetId="10">#REF!</definedName>
    <definedName name="fe_isize_ifoasize_001">#REF!</definedName>
    <definedName name="fe_isize_ifoatype_001" localSheetId="3">#REF!</definedName>
    <definedName name="fe_isize_ifoatype_001" localSheetId="10">#REF!</definedName>
    <definedName name="fe_isize_ifoatype_001">#REF!</definedName>
    <definedName name="fe_isize_instrtype_indx_001" localSheetId="3">#REF!</definedName>
    <definedName name="fe_isize_instrtype_indx_001" localSheetId="10">#REF!</definedName>
    <definedName name="fe_isize_instrtype_indx_001">#REF!</definedName>
    <definedName name="fe_isize_pipemtl_indx_001" localSheetId="3">#REF!</definedName>
    <definedName name="fe_isize_pipemtl_indx_001" localSheetId="10">#REF!</definedName>
    <definedName name="fe_isize_pipemtl_indx_001">#REF!</definedName>
    <definedName name="fe_isize_standard_indx_001" localSheetId="3">#REF!</definedName>
    <definedName name="fe_isize_standard_indx_001" localSheetId="10">#REF!</definedName>
    <definedName name="fe_isize_standard_indx_001">#REF!</definedName>
    <definedName name="fe_isize_wedgehdr_001" localSheetId="3">#REF!</definedName>
    <definedName name="fe_isize_wedgehdr_001" localSheetId="10">#REF!</definedName>
    <definedName name="fe_isize_wedgehdr_001">#REF!</definedName>
    <definedName name="fe_isize_wedgemodel_001" localSheetId="3">#REF!</definedName>
    <definedName name="fe_isize_wedgemodel_001" localSheetId="10">#REF!</definedName>
    <definedName name="fe_isize_wedgemodel_001">#REF!</definedName>
    <definedName name="fe_isize_wedgesize_001" localSheetId="3">#REF!</definedName>
    <definedName name="fe_isize_wedgesize_001" localSheetId="10">#REF!</definedName>
    <definedName name="fe_isize_wedgesize_001">#REF!</definedName>
    <definedName name="FEM" localSheetId="3">#REF!</definedName>
    <definedName name="FEM">#REF!</definedName>
    <definedName name="ff" localSheetId="3">#REF!</definedName>
    <definedName name="ff">#REF!</definedName>
    <definedName name="FFF" localSheetId="0">#REF!,#REF!,#REF!,#REF!,#REF!,#REF!,#REF!,#REF!</definedName>
    <definedName name="FFF" localSheetId="3">#REF!,#REF!,#REF!,#REF!,#REF!,#REF!,#REF!,#REF!</definedName>
    <definedName name="FFF">#REF!,#REF!,#REF!,#REF!,#REF!,#REF!,#REF!,#REF!</definedName>
    <definedName name="fgPDPDDKDKDKDKDKTBSPSPSPSPRTPRL">[25]예산M12A!#REF!</definedName>
    <definedName name="FGPRPRRKRKRKTBTB2RTDKDK">#REF!</definedName>
    <definedName name="FGPRRKRKRKRKPDPDDKDKDKDKDKTBSPS">[25]예산M12A!#REF!</definedName>
    <definedName name="FGPRRKRKRKRKRTDKDKDK">[25]예산M12A!#REF!</definedName>
    <definedName name="FGPRRKRKRKRKTB0TB2TB0RTDKDK">[25]예산M12A!#REF!</definedName>
    <definedName name="FGPRTBTB1RTDKDK">#REF!</definedName>
    <definedName name="FGRKRKRKRKRKRKRKRKRKRKRKRKRKRKT">#REF!</definedName>
    <definedName name="fiche_c">#REF!</definedName>
    <definedName name="FLG">#REF!</definedName>
    <definedName name="FLG_Orifice">#REF!</definedName>
    <definedName name="flow_flag_001" localSheetId="0">#REF!</definedName>
    <definedName name="flow_flag_001" localSheetId="3">#REF!</definedName>
    <definedName name="flow_flag_001" localSheetId="10">#REF!</definedName>
    <definedName name="flow_flag_001">#REF!</definedName>
    <definedName name="fluid_id_001" localSheetId="0">#REF!</definedName>
    <definedName name="fluid_id_001" localSheetId="3">#REF!</definedName>
    <definedName name="fluid_id_001" localSheetId="10">#REF!</definedName>
    <definedName name="fluid_id_001">#REF!</definedName>
    <definedName name="fm_amb_temp_001" localSheetId="0">#REF!</definedName>
    <definedName name="fm_amb_temp_001" localSheetId="3">#REF!</definedName>
    <definedName name="fm_amb_temp_001" localSheetId="10">#REF!</definedName>
    <definedName name="fm_amb_temp_001">#REF!</definedName>
    <definedName name="fm_amb_temp_uid_001" localSheetId="3">#REF!</definedName>
    <definedName name="fm_amb_temp_uid_001" localSheetId="10">#REF!</definedName>
    <definedName name="fm_amb_temp_uid_001">#REF!</definedName>
    <definedName name="fm_ann_coef_001" localSheetId="3">#REF!</definedName>
    <definedName name="fm_ann_coef_001" localSheetId="10">#REF!</definedName>
    <definedName name="fm_ann_coef_001">#REF!</definedName>
    <definedName name="fm_ann_exp_fac_001" localSheetId="3">#REF!</definedName>
    <definedName name="fm_ann_exp_fac_001" localSheetId="10">#REF!</definedName>
    <definedName name="fm_ann_exp_fac_001">#REF!</definedName>
    <definedName name="fm_ann_flow_coeff_001" localSheetId="3">#REF!</definedName>
    <definedName name="fm_ann_flow_coeff_001" localSheetId="10">#REF!</definedName>
    <definedName name="fm_ann_flow_coeff_001">#REF!</definedName>
    <definedName name="fm_ann_reyn_corr_fac_001" localSheetId="3">#REF!</definedName>
    <definedName name="fm_ann_reyn_corr_fac_001" localSheetId="10">#REF!</definedName>
    <definedName name="fm_ann_reyn_corr_fac_001">#REF!</definedName>
    <definedName name="fm_ann_unit_conv_001" localSheetId="3">#REF!</definedName>
    <definedName name="fm_ann_unit_conv_001" localSheetId="10">#REF!</definedName>
    <definedName name="fm_ann_unit_conv_001">#REF!</definedName>
    <definedName name="fm_beta_001" localSheetId="3">#REF!</definedName>
    <definedName name="fm_beta_001" localSheetId="10">#REF!</definedName>
    <definedName name="fm_beta_001">#REF!</definedName>
    <definedName name="fm_beta_lim_001" localSheetId="3">#REF!</definedName>
    <definedName name="fm_beta_lim_001" localSheetId="10">#REF!</definedName>
    <definedName name="fm_beta_lim_001">#REF!</definedName>
    <definedName name="fm_bleed_hole_diam_001" localSheetId="3">#REF!</definedName>
    <definedName name="fm_bleed_hole_diam_001" localSheetId="10">#REF!</definedName>
    <definedName name="fm_bleed_hole_diam_001">#REF!</definedName>
    <definedName name="fm_bleed_hole_diam_uid_001" localSheetId="3">#REF!</definedName>
    <definedName name="fm_bleed_hole_diam_uid_001" localSheetId="10">#REF!</definedName>
    <definedName name="fm_bleed_hole_diam_uid_001">#REF!</definedName>
    <definedName name="fm_calc_type_001" localSheetId="3">#REF!</definedName>
    <definedName name="fm_calc_type_001" localSheetId="10">#REF!</definedName>
    <definedName name="fm_calc_type_001">#REF!</definedName>
    <definedName name="fm_calculate_gas_exp_fac_001" localSheetId="3">#REF!</definedName>
    <definedName name="fm_calculate_gas_exp_fac_001" localSheetId="10">#REF!</definedName>
    <definedName name="fm_calculate_gas_exp_fac_001">#REF!</definedName>
    <definedName name="fm_crit_001" localSheetId="3">#REF!</definedName>
    <definedName name="fm_crit_001" localSheetId="10">#REF!</definedName>
    <definedName name="fm_crit_001">#REF!</definedName>
    <definedName name="fm_crit_press_ratio_001" localSheetId="3">#REF!</definedName>
    <definedName name="fm_crit_press_ratio_001" localSheetId="10">#REF!</definedName>
    <definedName name="fm_crit_press_ratio_001">#REF!</definedName>
    <definedName name="fm_critical_flow_001" localSheetId="3">#REF!</definedName>
    <definedName name="fm_critical_flow_001" localSheetId="10">#REF!</definedName>
    <definedName name="fm_critical_flow_001">#REF!</definedName>
    <definedName name="fm_delta_001" localSheetId="3">#REF!</definedName>
    <definedName name="fm_delta_001" localSheetId="10">#REF!</definedName>
    <definedName name="fm_delta_001">#REF!</definedName>
    <definedName name="fm_diff_press_tr_001" localSheetId="3">#REF!</definedName>
    <definedName name="fm_diff_press_tr_001" localSheetId="10">#REF!</definedName>
    <definedName name="fm_diff_press_tr_001">#REF!</definedName>
    <definedName name="fm_diff_press_tr_uid_001" localSheetId="3">#REF!</definedName>
    <definedName name="fm_diff_press_tr_uid_001" localSheetId="10">#REF!</definedName>
    <definedName name="fm_diff_press_tr_uid_001">#REF!</definedName>
    <definedName name="fm_disch_coef_001" localSheetId="3">#REF!</definedName>
    <definedName name="fm_disch_coef_001" localSheetId="10">#REF!</definedName>
    <definedName name="fm_disch_coef_001">#REF!</definedName>
    <definedName name="fm_disch_coef_calc_001" localSheetId="3">#REF!</definedName>
    <definedName name="fm_disch_coef_calc_001" localSheetId="10">#REF!</definedName>
    <definedName name="fm_disch_coef_calc_001">#REF!</definedName>
    <definedName name="fm_downstream_len_1st_fit1_001" localSheetId="3">#REF!</definedName>
    <definedName name="fm_downstream_len_1st_fit1_001" localSheetId="10">#REF!</definedName>
    <definedName name="fm_downstream_len_1st_fit1_001">#REF!</definedName>
    <definedName name="fm_flow_max_001" localSheetId="3">#REF!</definedName>
    <definedName name="fm_flow_max_001" localSheetId="10">#REF!</definedName>
    <definedName name="fm_flow_max_001">#REF!</definedName>
    <definedName name="fm_flow_uflg_001" localSheetId="3">#REF!</definedName>
    <definedName name="fm_flow_uflg_001" localSheetId="10">#REF!</definedName>
    <definedName name="fm_flow_uflg_001">#REF!</definedName>
    <definedName name="fm_flow_uid_001" localSheetId="3">#REF!</definedName>
    <definedName name="fm_flow_uid_001" localSheetId="10">#REF!</definedName>
    <definedName name="fm_flow_uid_001">#REF!</definedName>
    <definedName name="fm_gas_exp_fac_001" localSheetId="3">#REF!</definedName>
    <definedName name="fm_gas_exp_fac_001" localSheetId="10">#REF!</definedName>
    <definedName name="fm_gas_exp_fac_001">#REF!</definedName>
    <definedName name="fm_meter_type_001" localSheetId="3">#REF!</definedName>
    <definedName name="fm_meter_type_001" localSheetId="10">#REF!</definedName>
    <definedName name="fm_meter_type_001">#REF!</definedName>
    <definedName name="fm_oper_flow_001" localSheetId="3">#REF!</definedName>
    <definedName name="fm_oper_flow_001" localSheetId="10">#REF!</definedName>
    <definedName name="fm_oper_flow_001">#REF!</definedName>
    <definedName name="fm_orif_diam_001" localSheetId="3">#REF!</definedName>
    <definedName name="fm_orif_diam_001" localSheetId="10">#REF!</definedName>
    <definedName name="fm_orif_diam_001">#REF!</definedName>
    <definedName name="fm_orif_diam_uid_001" localSheetId="3">#REF!</definedName>
    <definedName name="fm_orif_diam_uid_001" localSheetId="10">#REF!</definedName>
    <definedName name="fm_orif_diam_uid_001">#REF!</definedName>
    <definedName name="fm_orif_lim_001" localSheetId="3">#REF!</definedName>
    <definedName name="fm_orif_lim_001" localSheetId="10">#REF!</definedName>
    <definedName name="fm_orif_lim_001">#REF!</definedName>
    <definedName name="fm_orif_lin_exp_coef_001" localSheetId="3">#REF!</definedName>
    <definedName name="fm_orif_lin_exp_coef_001" localSheetId="10">#REF!</definedName>
    <definedName name="fm_orif_lin_exp_coef_001">#REF!</definedName>
    <definedName name="fm_orif_lin_exp_uid_001" localSheetId="3">#REF!</definedName>
    <definedName name="fm_orif_lin_exp_uid_001" localSheetId="10">#REF!</definedName>
    <definedName name="fm_orif_lin_exp_uid_001">#REF!</definedName>
    <definedName name="fm_orif_mat_001" localSheetId="3">#REF!</definedName>
    <definedName name="fm_orif_mat_001" localSheetId="10">#REF!</definedName>
    <definedName name="fm_orif_mat_001">#REF!</definedName>
    <definedName name="fm_orif_mat_id_001" localSheetId="3">#REF!</definedName>
    <definedName name="fm_orif_mat_id_001" localSheetId="10">#REF!</definedName>
    <definedName name="fm_orif_mat_id_001">#REF!</definedName>
    <definedName name="fm_pipe_lim_001" localSheetId="3">#REF!</definedName>
    <definedName name="fm_pipe_lim_001" localSheetId="10">#REF!</definedName>
    <definedName name="fm_pipe_lim_001">#REF!</definedName>
    <definedName name="fm_pipe_lin_exp_coef_001" localSheetId="3">#REF!</definedName>
    <definedName name="fm_pipe_lin_exp_coef_001" localSheetId="10">#REF!</definedName>
    <definedName name="fm_pipe_lin_exp_coef_001">#REF!</definedName>
    <definedName name="fm_pipe_lin_exp_uid_001" localSheetId="3">#REF!</definedName>
    <definedName name="fm_pipe_lin_exp_uid_001" localSheetId="10">#REF!</definedName>
    <definedName name="fm_pipe_lin_exp_uid_001">#REF!</definedName>
    <definedName name="fm_pipe_mat_001" localSheetId="3">#REF!</definedName>
    <definedName name="fm_pipe_mat_001" localSheetId="10">#REF!</definedName>
    <definedName name="fm_pipe_mat_001">#REF!</definedName>
    <definedName name="fm_press_loss_001" localSheetId="3">#REF!</definedName>
    <definedName name="fm_press_loss_001" localSheetId="10">#REF!</definedName>
    <definedName name="fm_press_loss_001">#REF!</definedName>
    <definedName name="fm_press_loss_max_001" localSheetId="3">#REF!</definedName>
    <definedName name="fm_press_loss_max_001" localSheetId="10">#REF!</definedName>
    <definedName name="fm_press_loss_max_001">#REF!</definedName>
    <definedName name="fm_press_loss_max_15_001" localSheetId="3">#REF!</definedName>
    <definedName name="fm_press_loss_max_15_001" localSheetId="10">#REF!</definedName>
    <definedName name="fm_press_loss_max_15_001">#REF!</definedName>
    <definedName name="fm_press_loss_nor_001" localSheetId="3">#REF!</definedName>
    <definedName name="fm_press_loss_nor_001" localSheetId="10">#REF!</definedName>
    <definedName name="fm_press_loss_nor_001">#REF!</definedName>
    <definedName name="fm_press_loss_nor_15_001" localSheetId="3">#REF!</definedName>
    <definedName name="fm_press_loss_nor_15_001" localSheetId="10">#REF!</definedName>
    <definedName name="fm_press_loss_nor_15_001">#REF!</definedName>
    <definedName name="fm_press_loss_uid_001" localSheetId="3">#REF!</definedName>
    <definedName name="fm_press_loss_uid_001" localSheetId="10">#REF!</definedName>
    <definedName name="fm_press_loss_uid_001">#REF!</definedName>
    <definedName name="fm_rad_quart_001" localSheetId="3">#REF!</definedName>
    <definedName name="fm_rad_quart_001" localSheetId="10">#REF!</definedName>
    <definedName name="fm_rad_quart_001">#REF!</definedName>
    <definedName name="fm_radius_001" localSheetId="3">#REF!</definedName>
    <definedName name="fm_radius_001" localSheetId="10">#REF!</definedName>
    <definedName name="fm_radius_001">#REF!</definedName>
    <definedName name="fm_radius_uid_001" localSheetId="3">#REF!</definedName>
    <definedName name="fm_radius_uid_001" localSheetId="10">#REF!</definedName>
    <definedName name="fm_radius_uid_001">#REF!</definedName>
    <definedName name="fm_rect_height_001" localSheetId="3">#REF!</definedName>
    <definedName name="fm_rect_height_001" localSheetId="10">#REF!</definedName>
    <definedName name="fm_rect_height_001">#REF!</definedName>
    <definedName name="fm_rect_uid_001" localSheetId="3">#REF!</definedName>
    <definedName name="fm_rect_uid_001" localSheetId="10">#REF!</definedName>
    <definedName name="fm_rect_uid_001">#REF!</definedName>
    <definedName name="fm_rect_width_001" localSheetId="3">#REF!</definedName>
    <definedName name="fm_rect_width_001" localSheetId="10">#REF!</definedName>
    <definedName name="fm_rect_width_001">#REF!</definedName>
    <definedName name="fm_reyn_001" localSheetId="3">#REF!</definedName>
    <definedName name="fm_reyn_001" localSheetId="10">#REF!</definedName>
    <definedName name="fm_reyn_001">#REF!</definedName>
    <definedName name="fm_reyn_lim_001" localSheetId="3">#REF!</definedName>
    <definedName name="fm_reyn_lim_001" localSheetId="10">#REF!</definedName>
    <definedName name="fm_reyn_lim_001">#REF!</definedName>
    <definedName name="fm_seg_height_001" localSheetId="3">#REF!</definedName>
    <definedName name="fm_seg_height_001" localSheetId="10">#REF!</definedName>
    <definedName name="fm_seg_height_001">#REF!</definedName>
    <definedName name="fm_seg_radius_001" localSheetId="3">#REF!</definedName>
    <definedName name="fm_seg_radius_001" localSheetId="10">#REF!</definedName>
    <definedName name="fm_seg_radius_001">#REF!</definedName>
    <definedName name="fm_seg_uid_001" localSheetId="3">#REF!</definedName>
    <definedName name="fm_seg_uid_001" localSheetId="10">#REF!</definedName>
    <definedName name="fm_seg_uid_001">#REF!</definedName>
    <definedName name="fm_steam_fac_001" localSheetId="3">#REF!</definedName>
    <definedName name="fm_steam_fac_001" localSheetId="10">#REF!</definedName>
    <definedName name="fm_steam_fac_001">#REF!</definedName>
    <definedName name="fm_steam_prcnt_001" localSheetId="3">#REF!</definedName>
    <definedName name="fm_steam_prcnt_001" localSheetId="10">#REF!</definedName>
    <definedName name="fm_steam_prcnt_001">#REF!</definedName>
    <definedName name="fm_sub_meter_type_001" localSheetId="3">#REF!</definedName>
    <definedName name="fm_sub_meter_type_001" localSheetId="10">#REF!</definedName>
    <definedName name="fm_sub_meter_type_001">#REF!</definedName>
    <definedName name="fm_true_flow_max_001" localSheetId="3">#REF!</definedName>
    <definedName name="fm_true_flow_max_001" localSheetId="10">#REF!</definedName>
    <definedName name="fm_true_flow_max_001">#REF!</definedName>
    <definedName name="fm_upstream_len_1st_fit1_001" localSheetId="3">#REF!</definedName>
    <definedName name="fm_upstream_len_1st_fit1_001" localSheetId="10">#REF!</definedName>
    <definedName name="fm_upstream_len_1st_fit1_001">#REF!</definedName>
    <definedName name="fm_upstream_len_1st_fit11_001" localSheetId="3">#REF!</definedName>
    <definedName name="fm_upstream_len_1st_fit11_001" localSheetId="10">#REF!</definedName>
    <definedName name="fm_upstream_len_1st_fit11_001">#REF!</definedName>
    <definedName name="fm_upstream_len_2nd_fit1_001" localSheetId="3">#REF!</definedName>
    <definedName name="fm_upstream_len_2nd_fit1_001" localSheetId="10">#REF!</definedName>
    <definedName name="fm_upstream_len_2nd_fit1_001">#REF!</definedName>
    <definedName name="fm_upstream_len_2nd_fit11_001" localSheetId="3">#REF!</definedName>
    <definedName name="fm_upstream_len_2nd_fit11_001" localSheetId="10">#REF!</definedName>
    <definedName name="fm_upstream_len_2nd_fit11_001">#REF!</definedName>
    <definedName name="FOOT" localSheetId="3">#REF!</definedName>
    <definedName name="FOOT">#REF!</definedName>
    <definedName name="footerend" localSheetId="3">#REF!</definedName>
    <definedName name="footerend">#REF!</definedName>
    <definedName name="footerstart" localSheetId="3">#REF!</definedName>
    <definedName name="footerstart">#REF!</definedName>
    <definedName name="FORESMHRS">[2]VUOTO!#REF!</definedName>
    <definedName name="FROM_COMP_NO" localSheetId="3">#REF!</definedName>
    <definedName name="FROM_COMP_NO">#REF!</definedName>
    <definedName name="FROM_NOTE" localSheetId="3">#REF!</definedName>
    <definedName name="FROM_NOTE">#REF!</definedName>
    <definedName name="ft">[26]PUMP!$A$6</definedName>
    <definedName name="Ft_Matl">[27]Proposal!#REF!</definedName>
    <definedName name="Ft_Zone_A">[27]Proposal!#REF!</definedName>
    <definedName name="Ft_Zone_B">[27]Proposal!#REF!</definedName>
    <definedName name="Ft_Zone_C">[27]Proposal!#REF!</definedName>
    <definedName name="Ft_Zone_D">[27]Proposal!#REF!</definedName>
    <definedName name="Ft_Zone_E">[27]Proposal!#REF!</definedName>
    <definedName name="full_weight_001" localSheetId="3">#REF!</definedName>
    <definedName name="full_weight_001" localSheetId="10">#REF!</definedName>
    <definedName name="full_weight_001">#REF!</definedName>
    <definedName name="G">[22]표지!#REF!</definedName>
    <definedName name="Gamma">#REF!</definedName>
    <definedName name="GASUL">#REF!</definedName>
    <definedName name="gate">#REF!</definedName>
    <definedName name="gdfdfgdfg">#REF!</definedName>
    <definedName name="globe">#REF!</definedName>
    <definedName name="GTTA">'[28]공사비 내역 (가)'!$AE$54</definedName>
    <definedName name="GTTB">'[28]공사비 내역 (가)'!$AF$54</definedName>
    <definedName name="HapCKVA">#N/A</definedName>
    <definedName name="HapCKvar">#N/A</definedName>
    <definedName name="HapCKW">#N/A</definedName>
    <definedName name="HapIKVA">#N/A</definedName>
    <definedName name="HapIKvar">#N/A</definedName>
    <definedName name="HapIKW">#N/A</definedName>
    <definedName name="HapKVA">#N/A</definedName>
    <definedName name="HapSKVA">#N/A</definedName>
    <definedName name="HapSKW">#N/A</definedName>
    <definedName name="HardwareIO" localSheetId="0">#REF!,#REF!,#REF!,#REF!,#REF!,#REF!,#REF!,#REF!</definedName>
    <definedName name="HardwareIO" localSheetId="3">#REF!,#REF!,#REF!,#REF!,#REF!,#REF!,#REF!,#REF!</definedName>
    <definedName name="HardwareIO">#REF!,#REF!,#REF!,#REF!,#REF!,#REF!,#REF!,#REF!</definedName>
    <definedName name="HEADER">[29]도급양식!$1:$3</definedName>
    <definedName name="headerend" localSheetId="0">#REF!</definedName>
    <definedName name="headerend" localSheetId="3">#REF!</definedName>
    <definedName name="headerend">#REF!</definedName>
    <definedName name="headerstart" localSheetId="0">#REF!</definedName>
    <definedName name="headerstart" localSheetId="3">#REF!</definedName>
    <definedName name="headerstart">#REF!</definedName>
    <definedName name="HIDE">[2]VUOTO!#REF!</definedName>
    <definedName name="HKU_COMP_NO" localSheetId="0">#REF!</definedName>
    <definedName name="HKU_COMP_NO" localSheetId="3">#REF!</definedName>
    <definedName name="HKU_COMP_NO">#REF!</definedName>
    <definedName name="HOURSCOL">[2]VUOTO!#REF!</definedName>
    <definedName name="HTML_CodePage" hidden="1">936</definedName>
    <definedName name="HTML_Control" localSheetId="0" hidden="1">{"'Sheet1'!$A$1:$L$49"}</definedName>
    <definedName name="HTML_Control" localSheetId="7" hidden="1">{"'Sheet1'!$A$1:$L$49"}</definedName>
    <definedName name="HTML_Control" hidden="1">{"'Sheet1'!$A$1:$L$49"}</definedName>
    <definedName name="HTML_Description" hidden="1">""</definedName>
    <definedName name="HTML_Email" hidden="1">""</definedName>
    <definedName name="HTML_Header" hidden="1">""</definedName>
    <definedName name="HTML_LastUpdate" hidden="1">"99/06/02"</definedName>
    <definedName name="HTML_LineAfter" hidden="1">FALSE</definedName>
    <definedName name="HTML_LineBefore" hidden="1">FALSE</definedName>
    <definedName name="HTML_Name" hidden="1">"danglb"</definedName>
    <definedName name="HTML_OBDlg2" hidden="1">TRUE</definedName>
    <definedName name="HTML_OBDlg4" hidden="1">TRUE</definedName>
    <definedName name="HTML_OS" hidden="1">0</definedName>
    <definedName name="HTML_PathFile" hidden="1">"C:\hezhh\name99.htm"</definedName>
    <definedName name="HTML_Title" hidden="1">"name99"</definedName>
    <definedName name="Inc_Sup_Matl">[10]BQ!#REF!</definedName>
    <definedName name="Inc_Sup_MD">[10]BQ!#REF!</definedName>
    <definedName name="Inc_Sup_Total_Matl">[10]BQ!#REF!</definedName>
    <definedName name="Inc_Sup_Total_MD">[10]BQ!#REF!</definedName>
    <definedName name="INF.MS_CODE" localSheetId="0">'[19]B1 V net Spe.'!#REF!</definedName>
    <definedName name="INF.MS_CODE" localSheetId="3">'[19]B1 V net Spe.'!#REF!</definedName>
    <definedName name="INF.MS_CODE">'[19]B1 V net Spe.'!#REF!</definedName>
    <definedName name="INPUT">NA()</definedName>
    <definedName name="inst_range_max_001" localSheetId="0">#REF!</definedName>
    <definedName name="inst_range_max_001" localSheetId="3">#REF!</definedName>
    <definedName name="inst_range_max_001" localSheetId="10">#REF!</definedName>
    <definedName name="inst_range_max_001">#REF!</definedName>
    <definedName name="inst_range_min_001" localSheetId="0">#REF!</definedName>
    <definedName name="inst_range_min_001" localSheetId="3">#REF!</definedName>
    <definedName name="inst_range_min_001" localSheetId="10">#REF!</definedName>
    <definedName name="inst_range_min_001">#REF!</definedName>
    <definedName name="inst_range_uflg_max_001" localSheetId="0">#REF!</definedName>
    <definedName name="inst_range_uflg_max_001" localSheetId="3">#REF!</definedName>
    <definedName name="inst_range_uflg_max_001" localSheetId="10">#REF!</definedName>
    <definedName name="inst_range_uflg_max_001">#REF!</definedName>
    <definedName name="inst_range_uflg_min_001" localSheetId="3">#REF!</definedName>
    <definedName name="inst_range_uflg_min_001" localSheetId="10">#REF!</definedName>
    <definedName name="inst_range_uflg_min_001">#REF!</definedName>
    <definedName name="inst_range_uom_max_001" localSheetId="3">#REF!</definedName>
    <definedName name="inst_range_uom_max_001" localSheetId="10">#REF!</definedName>
    <definedName name="inst_range_uom_max_001">#REF!</definedName>
    <definedName name="inst_range_uom_min_001" localSheetId="3">#REF!</definedName>
    <definedName name="inst_range_uom_min_001" localSheetId="10">#REF!</definedName>
    <definedName name="inst_range_uom_min_001">#REF!</definedName>
    <definedName name="instr_pd_flg_001" localSheetId="3">#REF!</definedName>
    <definedName name="instr_pd_flg_001" localSheetId="10">#REF!</definedName>
    <definedName name="instr_pd_flg_001">#REF!</definedName>
    <definedName name="Item">#REF!</definedName>
    <definedName name="ITEM_NAME" localSheetId="3">#REF!</definedName>
    <definedName name="ITEM_NAME">#REF!</definedName>
    <definedName name="ITEM_NUM" localSheetId="3">#REF!</definedName>
    <definedName name="ITEM_NUM">#REF!</definedName>
    <definedName name="ItemM">#REF!</definedName>
    <definedName name="jkfajkl" localSheetId="0">'[7]14910'!#REF!</definedName>
    <definedName name="jkfajkl" localSheetId="3">'[7]14910'!#REF!</definedName>
    <definedName name="jkfajkl">'[7]14910'!#REF!</definedName>
    <definedName name="k" hidden="1">{#N/A,#N/A,FALSE,"OUTPUT SHEET "}</definedName>
    <definedName name="KK">#REF!</definedName>
    <definedName name="KTA">'[21]간접비내역-1'!#REF!</definedName>
    <definedName name="KTB">'[21]간접비내역-1'!#REF!</definedName>
    <definedName name="KTX">'[21]간접비내역-1'!#REF!</definedName>
    <definedName name="L.C">[6]당초!#REF!</definedName>
    <definedName name="LA">#REF!</definedName>
    <definedName name="Labor_Rate">#REF!</definedName>
    <definedName name="Labor_Unit_Rate">#REF!</definedName>
    <definedName name="Langue">#REF!</definedName>
    <definedName name="LAST">#REF!</definedName>
    <definedName name="LINDSEY_OIL_REFINERY">#REF!</definedName>
    <definedName name="line_i_d_001" localSheetId="0">#REF!</definedName>
    <definedName name="line_i_d_001" localSheetId="3">#REF!</definedName>
    <definedName name="line_i_d_001" localSheetId="10">#REF!</definedName>
    <definedName name="line_i_d_001">#REF!</definedName>
    <definedName name="line_id_001" localSheetId="0">#REF!</definedName>
    <definedName name="line_id_001" localSheetId="3">#REF!</definedName>
    <definedName name="line_id_001" localSheetId="10">#REF!</definedName>
    <definedName name="line_id_001">#REF!</definedName>
    <definedName name="line_num_001" localSheetId="0">#REF!</definedName>
    <definedName name="line_num_001" localSheetId="3">#REF!</definedName>
    <definedName name="line_num_001" localSheetId="10">#REF!</definedName>
    <definedName name="line_num_001">#REF!</definedName>
    <definedName name="line_sched_001" localSheetId="3">#REF!</definedName>
    <definedName name="line_sched_001" localSheetId="10">#REF!</definedName>
    <definedName name="line_sched_001">#REF!</definedName>
    <definedName name="line_size_001" localSheetId="3">#REF!</definedName>
    <definedName name="line_size_001" localSheetId="10">#REF!</definedName>
    <definedName name="line_size_001">#REF!</definedName>
    <definedName name="line_uom_001" localSheetId="3">#REF!</definedName>
    <definedName name="line_uom_001" localSheetId="10">#REF!</definedName>
    <definedName name="line_uom_001">#REF!</definedName>
    <definedName name="LINE1">#REF!</definedName>
    <definedName name="liquid_compres_calc_flg_001" localSheetId="3">#REF!</definedName>
    <definedName name="liquid_compres_calc_flg_001" localSheetId="10">#REF!</definedName>
    <definedName name="liquid_compres_calc_flg_001">#REF!</definedName>
    <definedName name="ListeChamps">#REF!</definedName>
    <definedName name="ListPrice" localSheetId="3">#REF!</definedName>
    <definedName name="ListPrice">#REF!</definedName>
    <definedName name="load_watt_001" localSheetId="3">#REF!</definedName>
    <definedName name="load_watt_001" localSheetId="10">#REF!</definedName>
    <definedName name="load_watt_001">#REF!</definedName>
    <definedName name="LOADING" localSheetId="3">#REF!</definedName>
    <definedName name="LOADING">#REF!</definedName>
    <definedName name="LOADING_U1" localSheetId="3">#REF!</definedName>
    <definedName name="LOADING_U1">#REF!</definedName>
    <definedName name="LOADING_U2" localSheetId="3">#REF!</definedName>
    <definedName name="LOADING_U2">#REF!</definedName>
    <definedName name="LOADING_U3" localSheetId="3">#REF!</definedName>
    <definedName name="LOADING_U3">#REF!</definedName>
    <definedName name="LOADING_U4" localSheetId="3">#REF!</definedName>
    <definedName name="LOADING_U4">#REF!</definedName>
    <definedName name="LOADING_U5" localSheetId="3">#REF!</definedName>
    <definedName name="LOADING_U5">#REF!</definedName>
    <definedName name="LOCATION">[14]LEGEND!$D$7</definedName>
    <definedName name="logo_001" localSheetId="3">#REF!</definedName>
    <definedName name="logo_001" localSheetId="10">#REF!</definedName>
    <definedName name="logo_001">#REF!</definedName>
    <definedName name="loopcopy" localSheetId="3">[15]!loopcopy</definedName>
    <definedName name="loopcopy">[15]!loopcopy</definedName>
    <definedName name="MADEBYS">#REF!</definedName>
    <definedName name="Marche">#REF!</definedName>
    <definedName name="MASCHERA">[2]VUOTO!#REF!</definedName>
    <definedName name="master_cmpnt_id_001" localSheetId="0">#REF!</definedName>
    <definedName name="master_cmpnt_id_001" localSheetId="3">#REF!</definedName>
    <definedName name="master_cmpnt_id_001" localSheetId="10">#REF!</definedName>
    <definedName name="master_cmpnt_id_001">#REF!</definedName>
    <definedName name="MASTER_COMP_NO" localSheetId="0">#REF!</definedName>
    <definedName name="MASTER_COMP_NO" localSheetId="3">#REF!</definedName>
    <definedName name="MASTER_COMP_NO">#REF!</definedName>
    <definedName name="MASTER_COMP_NO_U1" localSheetId="0">#REF!</definedName>
    <definedName name="MASTER_COMP_NO_U1" localSheetId="3">#REF!</definedName>
    <definedName name="MASTER_COMP_NO_U1">#REF!</definedName>
    <definedName name="MASTER_COMP_NO_U2" localSheetId="3">#REF!</definedName>
    <definedName name="MASTER_COMP_NO_U2">#REF!</definedName>
    <definedName name="MASTER_COMP_NO_U3" localSheetId="3">#REF!</definedName>
    <definedName name="MASTER_COMP_NO_U3">#REF!</definedName>
    <definedName name="MASTER_COMP_NO_U4" localSheetId="3">#REF!</definedName>
    <definedName name="MASTER_COMP_NO_U4">#REF!</definedName>
    <definedName name="MASTER_COMP_NO_U5" localSheetId="3">#REF!</definedName>
    <definedName name="MASTER_COMP_NO_U5">#REF!</definedName>
    <definedName name="masterschedule">#REF!</definedName>
    <definedName name="MATL_Rate">#REF!</definedName>
    <definedName name="MC_TYPE">"ICU"</definedName>
    <definedName name="MESH_FEM_1_1" localSheetId="0">#REF!</definedName>
    <definedName name="MESH_FEM_1_1" localSheetId="3">#REF!</definedName>
    <definedName name="MESH_FEM_1_1">#REF!</definedName>
    <definedName name="MESH_FEM_1_2" localSheetId="0">#REF!</definedName>
    <definedName name="MESH_FEM_1_2" localSheetId="3">#REF!</definedName>
    <definedName name="MESH_FEM_1_2">#REF!</definedName>
    <definedName name="MESH_FEM_1_3" localSheetId="0">#REF!</definedName>
    <definedName name="MESH_FEM_1_3" localSheetId="3">#REF!</definedName>
    <definedName name="MESH_FEM_1_3">#REF!</definedName>
    <definedName name="MESH_FEM_1_4" localSheetId="3">#REF!</definedName>
    <definedName name="MESH_FEM_1_4">#REF!</definedName>
    <definedName name="MESH_FEM_1_5" localSheetId="3">#REF!</definedName>
    <definedName name="MESH_FEM_1_5">#REF!</definedName>
    <definedName name="MESH_FEM_1_6" localSheetId="3">#REF!</definedName>
    <definedName name="MESH_FEM_1_6">#REF!</definedName>
    <definedName name="MESH_FEM_1_7" localSheetId="3">#REF!</definedName>
    <definedName name="MESH_FEM_1_7">#REF!</definedName>
    <definedName name="MESH_FEM_1_8" localSheetId="3">#REF!</definedName>
    <definedName name="MESH_FEM_1_8">#REF!</definedName>
    <definedName name="MESH_FEM_2_1" localSheetId="3">#REF!</definedName>
    <definedName name="MESH_FEM_2_1">#REF!</definedName>
    <definedName name="MESH_FEM_2_2" localSheetId="3">#REF!</definedName>
    <definedName name="MESH_FEM_2_2">#REF!</definedName>
    <definedName name="MESH_FEM_2_3" localSheetId="3">#REF!</definedName>
    <definedName name="MESH_FEM_2_3">#REF!</definedName>
    <definedName name="MESH_FEM_2_4" localSheetId="3">#REF!</definedName>
    <definedName name="MESH_FEM_2_4">#REF!</definedName>
    <definedName name="MESH_FEM_2_5" localSheetId="3">#REF!</definedName>
    <definedName name="MESH_FEM_2_5">#REF!</definedName>
    <definedName name="MESH_FEM_2_6" localSheetId="3">#REF!</definedName>
    <definedName name="MESH_FEM_2_6">#REF!</definedName>
    <definedName name="MESH_FEM_2_7" localSheetId="3">#REF!</definedName>
    <definedName name="MESH_FEM_2_7">#REF!</definedName>
    <definedName name="MESH_FEM_2_8" localSheetId="3">#REF!</definedName>
    <definedName name="MESH_FEM_2_8">#REF!</definedName>
    <definedName name="MESH_FEM_3_1" localSheetId="3">#REF!</definedName>
    <definedName name="MESH_FEM_3_1">#REF!</definedName>
    <definedName name="MESH_FEM_3_2" localSheetId="3">#REF!</definedName>
    <definedName name="MESH_FEM_3_2">#REF!</definedName>
    <definedName name="MESH_FEM_3_3" localSheetId="3">#REF!</definedName>
    <definedName name="MESH_FEM_3_3">#REF!</definedName>
    <definedName name="MESH_FEM_3_4" localSheetId="3">#REF!</definedName>
    <definedName name="MESH_FEM_3_4">#REF!</definedName>
    <definedName name="MESH_FEM_3_5" localSheetId="3">#REF!</definedName>
    <definedName name="MESH_FEM_3_5">#REF!</definedName>
    <definedName name="MESH_FEM_3_6" localSheetId="3">#REF!</definedName>
    <definedName name="MESH_FEM_3_6">#REF!</definedName>
    <definedName name="MESH_FEM_3_7" localSheetId="3">#REF!</definedName>
    <definedName name="MESH_FEM_3_7">#REF!</definedName>
    <definedName name="MESH_FEM_3_8" localSheetId="3">#REF!</definedName>
    <definedName name="MESH_FEM_3_8">#REF!</definedName>
    <definedName name="MESH_FEM_4_1" localSheetId="3">#REF!</definedName>
    <definedName name="MESH_FEM_4_1">#REF!</definedName>
    <definedName name="MESH_FEM_4_2" localSheetId="3">#REF!</definedName>
    <definedName name="MESH_FEM_4_2">#REF!</definedName>
    <definedName name="MESH_FEM_4_3" localSheetId="3">#REF!</definedName>
    <definedName name="MESH_FEM_4_3">#REF!</definedName>
    <definedName name="MESH_FEM_4_4" localSheetId="3">#REF!</definedName>
    <definedName name="MESH_FEM_4_4">#REF!</definedName>
    <definedName name="MESH_FEM_4_5" localSheetId="3">#REF!</definedName>
    <definedName name="MESH_FEM_4_5">#REF!</definedName>
    <definedName name="MESH_FEM_4_6" localSheetId="3">#REF!</definedName>
    <definedName name="MESH_FEM_4_6">#REF!</definedName>
    <definedName name="MESH_FEM_4_7" localSheetId="3">#REF!</definedName>
    <definedName name="MESH_FEM_4_7">#REF!</definedName>
    <definedName name="MESH_FEM_4_8" localSheetId="3">#REF!</definedName>
    <definedName name="MESH_FEM_4_8">#REF!</definedName>
    <definedName name="MESH_FEM_5_1" localSheetId="3">#REF!</definedName>
    <definedName name="MESH_FEM_5_1">#REF!</definedName>
    <definedName name="MESH_FEM_5_2" localSheetId="3">#REF!</definedName>
    <definedName name="MESH_FEM_5_2">#REF!</definedName>
    <definedName name="MESH_FEM_5_3" localSheetId="3">#REF!</definedName>
    <definedName name="MESH_FEM_5_3">#REF!</definedName>
    <definedName name="MESH_FEM_5_4" localSheetId="3">#REF!</definedName>
    <definedName name="MESH_FEM_5_4">#REF!</definedName>
    <definedName name="MESH_FEM_5_5" localSheetId="3">#REF!</definedName>
    <definedName name="MESH_FEM_5_5">#REF!</definedName>
    <definedName name="MESH_FEM_5_6" localSheetId="3">#REF!</definedName>
    <definedName name="MESH_FEM_5_6">#REF!</definedName>
    <definedName name="MESH_FEM_5_7" localSheetId="3">#REF!</definedName>
    <definedName name="MESH_FEM_5_7">#REF!</definedName>
    <definedName name="MESH_FEM_5_8" localSheetId="3">#REF!</definedName>
    <definedName name="MESH_FEM_5_8">#REF!</definedName>
    <definedName name="MESH_MODULE_1_1" localSheetId="3">#REF!</definedName>
    <definedName name="MESH_MODULE_1_1">#REF!</definedName>
    <definedName name="MESH_MODULE_1_10" localSheetId="3">#REF!</definedName>
    <definedName name="MESH_MODULE_1_10">#REF!</definedName>
    <definedName name="MESH_MODULE_1_11" localSheetId="3">#REF!</definedName>
    <definedName name="MESH_MODULE_1_11">#REF!</definedName>
    <definedName name="MESH_MODULE_1_12" localSheetId="3">#REF!</definedName>
    <definedName name="MESH_MODULE_1_12">#REF!</definedName>
    <definedName name="MESH_MODULE_1_13" localSheetId="3">#REF!</definedName>
    <definedName name="MESH_MODULE_1_13">#REF!</definedName>
    <definedName name="MESH_MODULE_1_14" localSheetId="3">#REF!</definedName>
    <definedName name="MESH_MODULE_1_14">#REF!</definedName>
    <definedName name="MESH_MODULE_1_15" localSheetId="3">#REF!</definedName>
    <definedName name="MESH_MODULE_1_15">#REF!</definedName>
    <definedName name="MESH_MODULE_1_16" localSheetId="3">#REF!</definedName>
    <definedName name="MESH_MODULE_1_16">#REF!</definedName>
    <definedName name="MESH_MODULE_1_2" localSheetId="3">#REF!</definedName>
    <definedName name="MESH_MODULE_1_2">#REF!</definedName>
    <definedName name="MESH_MODULE_1_3" localSheetId="3">#REF!</definedName>
    <definedName name="MESH_MODULE_1_3">#REF!</definedName>
    <definedName name="MESH_MODULE_1_4" localSheetId="3">#REF!</definedName>
    <definedName name="MESH_MODULE_1_4">#REF!</definedName>
    <definedName name="MESH_MODULE_1_5" localSheetId="3">#REF!</definedName>
    <definedName name="MESH_MODULE_1_5">#REF!</definedName>
    <definedName name="MESH_MODULE_1_6" localSheetId="3">#REF!</definedName>
    <definedName name="MESH_MODULE_1_6">#REF!</definedName>
    <definedName name="MESH_MODULE_1_7" localSheetId="3">#REF!</definedName>
    <definedName name="MESH_MODULE_1_7">#REF!</definedName>
    <definedName name="MESH_MODULE_1_8" localSheetId="3">#REF!</definedName>
    <definedName name="MESH_MODULE_1_8">#REF!</definedName>
    <definedName name="MESH_MODULE_1_9" localSheetId="3">#REF!</definedName>
    <definedName name="MESH_MODULE_1_9">#REF!</definedName>
    <definedName name="MESH_MODULE_2_1" localSheetId="3">#REF!</definedName>
    <definedName name="MESH_MODULE_2_1">#REF!</definedName>
    <definedName name="MESH_MODULE_2_10" localSheetId="3">#REF!</definedName>
    <definedName name="MESH_MODULE_2_10">#REF!</definedName>
    <definedName name="MESH_MODULE_2_11" localSheetId="3">#REF!</definedName>
    <definedName name="MESH_MODULE_2_11">#REF!</definedName>
    <definedName name="MESH_MODULE_2_12" localSheetId="3">#REF!</definedName>
    <definedName name="MESH_MODULE_2_12">#REF!</definedName>
    <definedName name="MESH_MODULE_2_13" localSheetId="3">#REF!</definedName>
    <definedName name="MESH_MODULE_2_13">#REF!</definedName>
    <definedName name="MESH_MODULE_2_14" localSheetId="3">#REF!</definedName>
    <definedName name="MESH_MODULE_2_14">#REF!</definedName>
    <definedName name="MESH_MODULE_2_15" localSheetId="3">#REF!</definedName>
    <definedName name="MESH_MODULE_2_15">#REF!</definedName>
    <definedName name="MESH_MODULE_2_16" localSheetId="3">#REF!</definedName>
    <definedName name="MESH_MODULE_2_16">#REF!</definedName>
    <definedName name="MESH_MODULE_2_2" localSheetId="3">#REF!</definedName>
    <definedName name="MESH_MODULE_2_2">#REF!</definedName>
    <definedName name="MESH_MODULE_2_3" localSheetId="3">#REF!</definedName>
    <definedName name="MESH_MODULE_2_3">#REF!</definedName>
    <definedName name="MESH_MODULE_2_4" localSheetId="3">#REF!</definedName>
    <definedName name="MESH_MODULE_2_4">#REF!</definedName>
    <definedName name="MESH_MODULE_2_5" localSheetId="3">#REF!</definedName>
    <definedName name="MESH_MODULE_2_5">#REF!</definedName>
    <definedName name="MESH_MODULE_2_6" localSheetId="3">#REF!</definedName>
    <definedName name="MESH_MODULE_2_6">#REF!</definedName>
    <definedName name="MESH_MODULE_2_7" localSheetId="3">#REF!</definedName>
    <definedName name="MESH_MODULE_2_7">#REF!</definedName>
    <definedName name="MESH_MODULE_2_8" localSheetId="3">#REF!</definedName>
    <definedName name="MESH_MODULE_2_8">#REF!</definedName>
    <definedName name="MESH_MODULE_2_9" localSheetId="3">#REF!</definedName>
    <definedName name="MESH_MODULE_2_9">#REF!</definedName>
    <definedName name="MESH_MODULE_3_1" localSheetId="3">#REF!</definedName>
    <definedName name="MESH_MODULE_3_1">#REF!</definedName>
    <definedName name="MESH_MODULE_3_10" localSheetId="3">#REF!</definedName>
    <definedName name="MESH_MODULE_3_10">#REF!</definedName>
    <definedName name="MESH_MODULE_3_11" localSheetId="3">#REF!</definedName>
    <definedName name="MESH_MODULE_3_11">#REF!</definedName>
    <definedName name="MESH_MODULE_3_12" localSheetId="3">#REF!</definedName>
    <definedName name="MESH_MODULE_3_12">#REF!</definedName>
    <definedName name="MESH_MODULE_3_13" localSheetId="3">#REF!</definedName>
    <definedName name="MESH_MODULE_3_13">#REF!</definedName>
    <definedName name="MESH_MODULE_3_14" localSheetId="3">#REF!</definedName>
    <definedName name="MESH_MODULE_3_14">#REF!</definedName>
    <definedName name="MESH_MODULE_3_15" localSheetId="3">#REF!</definedName>
    <definedName name="MESH_MODULE_3_15">#REF!</definedName>
    <definedName name="MESH_MODULE_3_16" localSheetId="3">#REF!</definedName>
    <definedName name="MESH_MODULE_3_16">#REF!</definedName>
    <definedName name="MESH_MODULE_3_2" localSheetId="3">#REF!</definedName>
    <definedName name="MESH_MODULE_3_2">#REF!</definedName>
    <definedName name="MESH_MODULE_3_3" localSheetId="3">#REF!</definedName>
    <definedName name="MESH_MODULE_3_3">#REF!</definedName>
    <definedName name="MESH_MODULE_3_4" localSheetId="3">#REF!</definedName>
    <definedName name="MESH_MODULE_3_4">#REF!</definedName>
    <definedName name="MESH_MODULE_3_5" localSheetId="3">#REF!</definedName>
    <definedName name="MESH_MODULE_3_5">#REF!</definedName>
    <definedName name="MESH_MODULE_3_6" localSheetId="3">#REF!</definedName>
    <definedName name="MESH_MODULE_3_6">#REF!</definedName>
    <definedName name="MESH_MODULE_3_7" localSheetId="3">#REF!</definedName>
    <definedName name="MESH_MODULE_3_7">#REF!</definedName>
    <definedName name="MESH_MODULE_3_8" localSheetId="3">#REF!</definedName>
    <definedName name="MESH_MODULE_3_8">#REF!</definedName>
    <definedName name="MESH_MODULE_3_9" localSheetId="3">#REF!</definedName>
    <definedName name="MESH_MODULE_3_9">#REF!</definedName>
    <definedName name="MESH_MODULE_4_1" localSheetId="3">#REF!</definedName>
    <definedName name="MESH_MODULE_4_1">#REF!</definedName>
    <definedName name="MESH_MODULE_4_10" localSheetId="3">#REF!</definedName>
    <definedName name="MESH_MODULE_4_10">#REF!</definedName>
    <definedName name="MESH_MODULE_4_11" localSheetId="3">#REF!</definedName>
    <definedName name="MESH_MODULE_4_11">#REF!</definedName>
    <definedName name="MESH_MODULE_4_12" localSheetId="3">#REF!</definedName>
    <definedName name="MESH_MODULE_4_12">#REF!</definedName>
    <definedName name="MESH_MODULE_4_13" localSheetId="3">#REF!</definedName>
    <definedName name="MESH_MODULE_4_13">#REF!</definedName>
    <definedName name="MESH_MODULE_4_14" localSheetId="3">#REF!</definedName>
    <definedName name="MESH_MODULE_4_14">#REF!</definedName>
    <definedName name="MESH_MODULE_4_15" localSheetId="3">#REF!</definedName>
    <definedName name="MESH_MODULE_4_15">#REF!</definedName>
    <definedName name="MESH_MODULE_4_16" localSheetId="3">#REF!</definedName>
    <definedName name="MESH_MODULE_4_16">#REF!</definedName>
    <definedName name="MESH_MODULE_4_2" localSheetId="3">#REF!</definedName>
    <definedName name="MESH_MODULE_4_2">#REF!</definedName>
    <definedName name="MESH_MODULE_4_3" localSheetId="3">#REF!</definedName>
    <definedName name="MESH_MODULE_4_3">#REF!</definedName>
    <definedName name="MESH_MODULE_4_4" localSheetId="3">#REF!</definedName>
    <definedName name="MESH_MODULE_4_4">#REF!</definedName>
    <definedName name="MESH_MODULE_4_5" localSheetId="3">#REF!</definedName>
    <definedName name="MESH_MODULE_4_5">#REF!</definedName>
    <definedName name="MESH_MODULE_4_6" localSheetId="3">#REF!</definedName>
    <definedName name="MESH_MODULE_4_6">#REF!</definedName>
    <definedName name="MESH_MODULE_4_7" localSheetId="3">#REF!</definedName>
    <definedName name="MESH_MODULE_4_7">#REF!</definedName>
    <definedName name="MESH_MODULE_4_8" localSheetId="3">#REF!</definedName>
    <definedName name="MESH_MODULE_4_8">#REF!</definedName>
    <definedName name="MESH_MODULE_4_9" localSheetId="3">#REF!</definedName>
    <definedName name="MESH_MODULE_4_9">#REF!</definedName>
    <definedName name="MESH_MODULE_4_93" localSheetId="3">#REF!</definedName>
    <definedName name="MESH_MODULE_4_93">#REF!</definedName>
    <definedName name="MESH_MODULE_5_1" localSheetId="3">#REF!</definedName>
    <definedName name="MESH_MODULE_5_1">#REF!</definedName>
    <definedName name="MESH_MODULE_5_10" localSheetId="3">#REF!</definedName>
    <definedName name="MESH_MODULE_5_10">#REF!</definedName>
    <definedName name="MESH_MODULE_5_11" localSheetId="3">#REF!</definedName>
    <definedName name="MESH_MODULE_5_11">#REF!</definedName>
    <definedName name="MESH_MODULE_5_12" localSheetId="3">#REF!</definedName>
    <definedName name="MESH_MODULE_5_12">#REF!</definedName>
    <definedName name="MESH_MODULE_5_13" localSheetId="3">#REF!</definedName>
    <definedName name="MESH_MODULE_5_13">#REF!</definedName>
    <definedName name="MESH_MODULE_5_14" localSheetId="3">#REF!</definedName>
    <definedName name="MESH_MODULE_5_14">#REF!</definedName>
    <definedName name="MESH_MODULE_5_15" localSheetId="3">#REF!</definedName>
    <definedName name="MESH_MODULE_5_15">#REF!</definedName>
    <definedName name="MESH_MODULE_5_16" localSheetId="3">#REF!</definedName>
    <definedName name="MESH_MODULE_5_16">#REF!</definedName>
    <definedName name="MESH_MODULE_5_2" localSheetId="3">#REF!</definedName>
    <definedName name="MESH_MODULE_5_2">#REF!</definedName>
    <definedName name="MESH_MODULE_5_3" localSheetId="3">#REF!</definedName>
    <definedName name="MESH_MODULE_5_3">#REF!</definedName>
    <definedName name="MESH_MODULE_5_4" localSheetId="3">#REF!</definedName>
    <definedName name="MESH_MODULE_5_4">#REF!</definedName>
    <definedName name="MESH_MODULE_5_5" localSheetId="3">#REF!</definedName>
    <definedName name="MESH_MODULE_5_5">#REF!</definedName>
    <definedName name="MESH_MODULE_5_6" localSheetId="3">#REF!</definedName>
    <definedName name="MESH_MODULE_5_6">#REF!</definedName>
    <definedName name="MESH_MODULE_5_7" localSheetId="3">#REF!</definedName>
    <definedName name="MESH_MODULE_5_7">#REF!</definedName>
    <definedName name="MESH_MODULE_5_8" localSheetId="3">#REF!</definedName>
    <definedName name="MESH_MODULE_5_8">#REF!</definedName>
    <definedName name="MESH_MODULE_5_9" localSheetId="3">#REF!</definedName>
    <definedName name="MESH_MODULE_5_9">#REF!</definedName>
    <definedName name="MESH_NEST_1" localSheetId="3">#REF!</definedName>
    <definedName name="MESH_NEST_1">#REF!</definedName>
    <definedName name="MESH_NEST_2" localSheetId="3">#REF!</definedName>
    <definedName name="MESH_NEST_2">#REF!</definedName>
    <definedName name="MESH_NEST_3" localSheetId="3">#REF!</definedName>
    <definedName name="MESH_NEST_3">#REF!</definedName>
    <definedName name="MESH_NEST_4" localSheetId="3">#REF!</definedName>
    <definedName name="MESH_NEST_4">#REF!</definedName>
    <definedName name="MESH_NEST_5" localSheetId="3">#REF!</definedName>
    <definedName name="MESH_NEST_5">#REF!</definedName>
    <definedName name="MESH_NODE_1" localSheetId="3">#REF!</definedName>
    <definedName name="MESH_NODE_1">#REF!</definedName>
    <definedName name="MESH_NODE_2" localSheetId="3">#REF!</definedName>
    <definedName name="MESH_NODE_2">#REF!</definedName>
    <definedName name="MESH_NODE_3" localSheetId="3">#REF!</definedName>
    <definedName name="MESH_NODE_3">#REF!</definedName>
    <definedName name="MESH_NODE_4" localSheetId="3">#REF!</definedName>
    <definedName name="MESH_NODE_4">#REF!</definedName>
    <definedName name="MESH_NODE_5" localSheetId="3">#REF!</definedName>
    <definedName name="MESH_NODE_5">#REF!</definedName>
    <definedName name="Misc_Matl_Rate">#REF!</definedName>
    <definedName name="mm">#REF!</definedName>
    <definedName name="mmCE">#REF!</definedName>
    <definedName name="Modified">#REF!</definedName>
    <definedName name="MoteursExistants">#REF!</definedName>
    <definedName name="MoteursVitaux">#REF!</definedName>
    <definedName name="MS_CODE" localSheetId="3">#REF!</definedName>
    <definedName name="MS_CODE">#REF!</definedName>
    <definedName name="N__Clast">#REF!</definedName>
    <definedName name="NAM_1">#N/A</definedName>
    <definedName name="NAME">#N/A</definedName>
    <definedName name="Nb_Champ">#REF!</definedName>
    <definedName name="needle">#REF!</definedName>
    <definedName name="NEST1" localSheetId="3">#REF!</definedName>
    <definedName name="NEST1">#REF!</definedName>
    <definedName name="NEST2" localSheetId="3">#REF!</definedName>
    <definedName name="NEST2">#REF!</definedName>
    <definedName name="NEST3" localSheetId="3">#REF!</definedName>
    <definedName name="NEST3">#REF!</definedName>
    <definedName name="New">#REF!</definedName>
    <definedName name="NEWBUDGET">[2]VUOTO!#REF!</definedName>
    <definedName name="NIPP">#REF!</definedName>
    <definedName name="Nm3pH">#REF!</definedName>
    <definedName name="nmk">[16]예산M11A!#REF!</definedName>
    <definedName name="Nmot">#REF!</definedName>
    <definedName name="No">#REF!</definedName>
    <definedName name="NO_EQUIPEMENT">#REF!</definedName>
    <definedName name="NO_SERIAL">#REF!</definedName>
    <definedName name="NODE" localSheetId="3">#REF!</definedName>
    <definedName name="NODE">#REF!</definedName>
    <definedName name="NODE_NAME" localSheetId="0">'[7]14910'!#REF!</definedName>
    <definedName name="NODE_NAME" localSheetId="3">'[7]14910'!#REF!</definedName>
    <definedName name="NODE_NAME">'[7]14910'!#REF!</definedName>
    <definedName name="NODE_NAME_F1" localSheetId="0">'[5]14910'!#REF!</definedName>
    <definedName name="NODE_NAME_F1" localSheetId="3">'[5]14910'!#REF!</definedName>
    <definedName name="NODE_NAME_F1">'[5]14910'!#REF!</definedName>
    <definedName name="Node_Name_F11" localSheetId="0">'[30]14910'!#REF!</definedName>
    <definedName name="Node_Name_F11" localSheetId="3">'[30]14910'!#REF!</definedName>
    <definedName name="Node_Name_F11">'[30]14910'!#REF!</definedName>
    <definedName name="NODE_NAME_F2" localSheetId="0">'[5]14910'!#REF!</definedName>
    <definedName name="NODE_NAME_F2" localSheetId="3">'[5]14910'!#REF!</definedName>
    <definedName name="NODE_NAME_F2">'[5]14910'!#REF!</definedName>
    <definedName name="NODE_NAME_F2_1" localSheetId="0">'[5]14910'!#REF!</definedName>
    <definedName name="NODE_NAME_F2_1" localSheetId="3">'[5]14910'!#REF!</definedName>
    <definedName name="NODE_NAME_F2_1">'[5]14910'!#REF!</definedName>
    <definedName name="NODE_NAME_F3" localSheetId="3">'[5]14910'!#REF!</definedName>
    <definedName name="NODE_NAME_F3">'[5]14910'!#REF!</definedName>
    <definedName name="NODE_NAME_F3_1" localSheetId="3">'[5]14910'!#REF!</definedName>
    <definedName name="NODE_NAME_F3_1">'[5]14910'!#REF!</definedName>
    <definedName name="NODE_NAME_R1" localSheetId="3">'[5]14910'!#REF!</definedName>
    <definedName name="NODE_NAME_R1">'[5]14910'!#REF!</definedName>
    <definedName name="NODE_NAME_R1_1" localSheetId="3">'[5]14910'!#REF!</definedName>
    <definedName name="NODE_NAME_R1_1">'[5]14910'!#REF!</definedName>
    <definedName name="NODE_NAME_R2" localSheetId="3">'[5]14910'!#REF!</definedName>
    <definedName name="NODE_NAME_R2">'[5]14910'!#REF!</definedName>
    <definedName name="NODE_NAME_R3" localSheetId="3">'[5]14910'!#REF!</definedName>
    <definedName name="NODE_NAME_R3">'[5]14910'!#REF!</definedName>
    <definedName name="NODE_NAME_R3_1" localSheetId="3">'[5]14910'!#REF!</definedName>
    <definedName name="NODE_NAME_R3_1">'[5]14910'!#REF!</definedName>
    <definedName name="NODE_NO" localSheetId="0">#REF!</definedName>
    <definedName name="NODE_NO" localSheetId="3">#REF!</definedName>
    <definedName name="NODE_NO">#REF!</definedName>
    <definedName name="NODE_NO_1" localSheetId="0">#REF!</definedName>
    <definedName name="NODE_NO_1" localSheetId="3">#REF!</definedName>
    <definedName name="NODE_NO_1">#REF!</definedName>
    <definedName name="NODE_NO_U1" localSheetId="0">#REF!</definedName>
    <definedName name="NODE_NO_U1" localSheetId="3">#REF!</definedName>
    <definedName name="NODE_NO_U1">#REF!</definedName>
    <definedName name="NODE_NO_U2" localSheetId="3">#REF!</definedName>
    <definedName name="NODE_NO_U2">#REF!</definedName>
    <definedName name="NODE_NO_U3" localSheetId="3">#REF!</definedName>
    <definedName name="NODE_NO_U3">#REF!</definedName>
    <definedName name="NODE_NO_U4" localSheetId="3">#REF!</definedName>
    <definedName name="NODE_NO_U4">#REF!</definedName>
    <definedName name="NODE_NO_U5" localSheetId="3">#REF!</definedName>
    <definedName name="NODE_NO_U5">#REF!</definedName>
    <definedName name="NODEN" localSheetId="3">#REF!</definedName>
    <definedName name="NODEN">#REF!</definedName>
    <definedName name="NODET" localSheetId="3">#REF!</definedName>
    <definedName name="NODET">#REF!</definedName>
    <definedName name="nodex" localSheetId="3">#REF!</definedName>
    <definedName name="nodex">#REF!</definedName>
    <definedName name="nodey" localSheetId="3">#REF!</definedName>
    <definedName name="nodey">#REF!</definedName>
    <definedName name="nodey_1" localSheetId="3">#REF!</definedName>
    <definedName name="nodey_1">#REF!</definedName>
    <definedName name="NOMS_SECTION">#REF!</definedName>
    <definedName name="NOPROJET">#REF!</definedName>
    <definedName name="NOTE" localSheetId="3">#REF!</definedName>
    <definedName name="NOTE">#REF!</definedName>
    <definedName name="NOTEPAG3B">[2]VUOTO!#REF!</definedName>
    <definedName name="Num">#REF!</definedName>
    <definedName name="NumDoc">#REF!</definedName>
    <definedName name="NUMERO">#REF!</definedName>
    <definedName name="observations">#REF!</definedName>
    <definedName name="OREBUDGET">[2]VUOTO!#REF!</definedName>
    <definedName name="P">#REF!</definedName>
    <definedName name="P_REV" localSheetId="3">#REF!</definedName>
    <definedName name="P_REV">#REF!</definedName>
    <definedName name="PAG3B">[2]VUOTO!#REF!</definedName>
    <definedName name="PAG6B">[2]VUOTO!#REF!</definedName>
    <definedName name="page_001" localSheetId="3">#REF!</definedName>
    <definedName name="page_001" localSheetId="10">#REF!</definedName>
    <definedName name="page_001">#REF!</definedName>
    <definedName name="PAGE1">#N/A</definedName>
    <definedName name="PAGE10">#N/A</definedName>
    <definedName name="PAGE11">#N/A</definedName>
    <definedName name="PAGE12">#N/A</definedName>
    <definedName name="PAGE13">#N/A</definedName>
    <definedName name="PAGE2">#N/A</definedName>
    <definedName name="PAGE3">#N/A</definedName>
    <definedName name="PAGE4">#N/A</definedName>
    <definedName name="PAGE5">#N/A</definedName>
    <definedName name="PAGE6">#N/A</definedName>
    <definedName name="PAGE7">#N/A</definedName>
    <definedName name="PAGE8">#N/A</definedName>
    <definedName name="PAGE9">#N/A</definedName>
    <definedName name="pageof_001" localSheetId="3">#REF!</definedName>
    <definedName name="pageof_001" localSheetId="10">#REF!</definedName>
    <definedName name="pageof_001">#REF!</definedName>
    <definedName name="PAGET">#N/A</definedName>
    <definedName name="PAGINA2">[2]VUOTO!#REF!</definedName>
    <definedName name="PAGINA3">[2]VUOTO!#REF!</definedName>
    <definedName name="PAGINA4">[2]VUOTO!#REF!</definedName>
    <definedName name="PAGINA5">[2]VUOTO!#REF!</definedName>
    <definedName name="PAGINA6">[2]VUOTO!#REF!</definedName>
    <definedName name="panel_id_001" localSheetId="3">#REF!</definedName>
    <definedName name="panel_id_001" localSheetId="10">#REF!</definedName>
    <definedName name="panel_id_001">#REF!</definedName>
    <definedName name="pd_api_calc_type_001" localSheetId="3">#REF!</definedName>
    <definedName name="pd_api_calc_type_001" localSheetId="10">#REF!</definedName>
    <definedName name="pd_api_calc_type_001">#REF!</definedName>
    <definedName name="pd_api_degree_max_001" localSheetId="3">#REF!</definedName>
    <definedName name="pd_api_degree_max_001" localSheetId="10">#REF!</definedName>
    <definedName name="pd_api_degree_max_001">#REF!</definedName>
    <definedName name="pd_api_degree_min_001" localSheetId="3">#REF!</definedName>
    <definedName name="pd_api_degree_min_001" localSheetId="10">#REF!</definedName>
    <definedName name="pd_api_degree_min_001">#REF!</definedName>
    <definedName name="pd_api_degree_nor_001" localSheetId="3">#REF!</definedName>
    <definedName name="pd_api_degree_nor_001" localSheetId="10">#REF!</definedName>
    <definedName name="pd_api_degree_nor_001">#REF!</definedName>
    <definedName name="pd_api_group_id_001" localSheetId="3">#REF!</definedName>
    <definedName name="pd_api_group_id_001" localSheetId="10">#REF!</definedName>
    <definedName name="pd_api_group_id_001">#REF!</definedName>
    <definedName name="pd_build_tend_001" localSheetId="3">#REF!</definedName>
    <definedName name="pd_build_tend_001" localSheetId="10">#REF!</definedName>
    <definedName name="pd_build_tend_001">#REF!</definedName>
    <definedName name="pd_chim_abstr_num_001" localSheetId="3">#REF!</definedName>
    <definedName name="pd_chim_abstr_num_001" localSheetId="10">#REF!</definedName>
    <definedName name="pd_chim_abstr_num_001">#REF!</definedName>
    <definedName name="pd_coagulat_001" localSheetId="3">#REF!</definedName>
    <definedName name="pd_coagulat_001" localSheetId="10">#REF!</definedName>
    <definedName name="pd_coagulat_001">#REF!</definedName>
    <definedName name="pd_colored_001" localSheetId="3">#REF!</definedName>
    <definedName name="pd_colored_001" localSheetId="10">#REF!</definedName>
    <definedName name="pd_colored_001">#REF!</definedName>
    <definedName name="pd_compres_base_001" localSheetId="3">#REF!</definedName>
    <definedName name="pd_compres_base_001" localSheetId="10">#REF!</definedName>
    <definedName name="pd_compres_base_001">#REF!</definedName>
    <definedName name="pd_compres_flow_max_001" localSheetId="3">#REF!</definedName>
    <definedName name="pd_compres_flow_max_001" localSheetId="10">#REF!</definedName>
    <definedName name="pd_compres_flow_max_001">#REF!</definedName>
    <definedName name="pd_compres_flow_min_001" localSheetId="3">#REF!</definedName>
    <definedName name="pd_compres_flow_min_001" localSheetId="10">#REF!</definedName>
    <definedName name="pd_compres_flow_min_001">#REF!</definedName>
    <definedName name="pd_compres_flow_nor_001" localSheetId="3">#REF!</definedName>
    <definedName name="pd_compres_flow_nor_001" localSheetId="10">#REF!</definedName>
    <definedName name="pd_compres_flow_nor_001">#REF!</definedName>
    <definedName name="pd_contain_parts_001" localSheetId="3">#REF!</definedName>
    <definedName name="pd_contain_parts_001" localSheetId="10">#REF!</definedName>
    <definedName name="pd_contain_parts_001">#REF!</definedName>
    <definedName name="pd_corrosive_001" localSheetId="3">#REF!</definedName>
    <definedName name="pd_corrosive_001" localSheetId="10">#REF!</definedName>
    <definedName name="pd_corrosive_001">#REF!</definedName>
    <definedName name="pd_cp_cv_max_001" localSheetId="3">#REF!</definedName>
    <definedName name="pd_cp_cv_max_001" localSheetId="10">#REF!</definedName>
    <definedName name="pd_cp_cv_max_001">#REF!</definedName>
    <definedName name="pd_cp_cv_min_001" localSheetId="3">#REF!</definedName>
    <definedName name="pd_cp_cv_min_001" localSheetId="10">#REF!</definedName>
    <definedName name="pd_cp_cv_min_001">#REF!</definedName>
    <definedName name="pd_cp_cv_nor_001" localSheetId="3">#REF!</definedName>
    <definedName name="pd_cp_cv_nor_001" localSheetId="10">#REF!</definedName>
    <definedName name="pd_cp_cv_nor_001">#REF!</definedName>
    <definedName name="pd_critic_press_001" localSheetId="3">#REF!</definedName>
    <definedName name="pd_critic_press_001" localSheetId="10">#REF!</definedName>
    <definedName name="pd_critic_press_001">#REF!</definedName>
    <definedName name="pd_critic_press_uflg_001" localSheetId="3">#REF!</definedName>
    <definedName name="pd_critic_press_uflg_001" localSheetId="10">#REF!</definedName>
    <definedName name="pd_critic_press_uflg_001">#REF!</definedName>
    <definedName name="pd_critic_press_uid_001" localSheetId="3">#REF!</definedName>
    <definedName name="pd_critic_press_uid_001" localSheetId="10">#REF!</definedName>
    <definedName name="pd_critic_press_uid_001">#REF!</definedName>
    <definedName name="pd_dens_at_bas_uid_001" localSheetId="3">#REF!</definedName>
    <definedName name="pd_dens_at_bas_uid_001" localSheetId="10">#REF!</definedName>
    <definedName name="pd_dens_at_bas_uid_001">#REF!</definedName>
    <definedName name="pd_dens_at_base_001" localSheetId="3">#REF!</definedName>
    <definedName name="pd_dens_at_base_001" localSheetId="10">#REF!</definedName>
    <definedName name="pd_dens_at_base_001">#REF!</definedName>
    <definedName name="pd_dens_grav_flg_001" localSheetId="3">#REF!</definedName>
    <definedName name="pd_dens_grav_flg_001" localSheetId="10">#REF!</definedName>
    <definedName name="pd_dens_grav_flg_001">#REF!</definedName>
    <definedName name="pd_dens_max_001" localSheetId="3">#REF!</definedName>
    <definedName name="pd_dens_max_001" localSheetId="10">#REF!</definedName>
    <definedName name="pd_dens_max_001">#REF!</definedName>
    <definedName name="pd_dens_min_001" localSheetId="3">#REF!</definedName>
    <definedName name="pd_dens_min_001" localSheetId="10">#REF!</definedName>
    <definedName name="pd_dens_min_001">#REF!</definedName>
    <definedName name="pd_dens_nor_001" localSheetId="3">#REF!</definedName>
    <definedName name="pd_dens_nor_001" localSheetId="10">#REF!</definedName>
    <definedName name="pd_dens_nor_001">#REF!</definedName>
    <definedName name="pd_dens_ref_001" localSheetId="3">#REF!</definedName>
    <definedName name="pd_dens_ref_001" localSheetId="10">#REF!</definedName>
    <definedName name="pd_dens_ref_001">#REF!</definedName>
    <definedName name="pd_dens_ref_uid_001" localSheetId="3">#REF!</definedName>
    <definedName name="pd_dens_ref_uid_001" localSheetId="10">#REF!</definedName>
    <definedName name="pd_dens_ref_uid_001">#REF!</definedName>
    <definedName name="pd_dens_uid_001" localSheetId="3">#REF!</definedName>
    <definedName name="pd_dens_uid_001" localSheetId="10">#REF!</definedName>
    <definedName name="pd_dens_uid_001">#REF!</definedName>
    <definedName name="pd_design_temp_max_001" localSheetId="3">#REF!</definedName>
    <definedName name="pd_design_temp_max_001" localSheetId="10">#REF!</definedName>
    <definedName name="pd_design_temp_max_001">#REF!</definedName>
    <definedName name="pd_design_temp_min_001" localSheetId="3">#REF!</definedName>
    <definedName name="pd_design_temp_min_001" localSheetId="10">#REF!</definedName>
    <definedName name="pd_design_temp_min_001">#REF!</definedName>
    <definedName name="pd_design_temp_uid_001" localSheetId="3">#REF!</definedName>
    <definedName name="pd_design_temp_uid_001" localSheetId="10">#REF!</definedName>
    <definedName name="pd_design_temp_uid_001">#REF!</definedName>
    <definedName name="pd_entrained_gas_001" localSheetId="3">#REF!</definedName>
    <definedName name="pd_entrained_gas_001" localSheetId="10">#REF!</definedName>
    <definedName name="pd_entrained_gas_001">#REF!</definedName>
    <definedName name="pd_entrained_gas_uid_001" localSheetId="3">#REF!</definedName>
    <definedName name="pd_entrained_gas_uid_001" localSheetId="10">#REF!</definedName>
    <definedName name="pd_entrained_gas_uid_001">#REF!</definedName>
    <definedName name="pd_erosive_001" localSheetId="3">#REF!</definedName>
    <definedName name="pd_erosive_001" localSheetId="10">#REF!</definedName>
    <definedName name="pd_erosive_001">#REF!</definedName>
    <definedName name="pd_f_alarm_high_001" localSheetId="3">#REF!</definedName>
    <definedName name="pd_f_alarm_high_001" localSheetId="10">#REF!</definedName>
    <definedName name="pd_f_alarm_high_001">#REF!</definedName>
    <definedName name="pd_f_alarm_high_high_001" localSheetId="3">#REF!</definedName>
    <definedName name="pd_f_alarm_high_high_001" localSheetId="10">#REF!</definedName>
    <definedName name="pd_f_alarm_high_high_001">#REF!</definedName>
    <definedName name="pd_f_alarm_low_001" localSheetId="3">#REF!</definedName>
    <definedName name="pd_f_alarm_low_001" localSheetId="10">#REF!</definedName>
    <definedName name="pd_f_alarm_low_001">#REF!</definedName>
    <definedName name="pd_f_alarm_low_low_001" localSheetId="3">#REF!</definedName>
    <definedName name="pd_f_alarm_low_low_001" localSheetId="10">#REF!</definedName>
    <definedName name="pd_f_alarm_low_low_001">#REF!</definedName>
    <definedName name="pd_f_cntrl_pnt_001" localSheetId="3">#REF!</definedName>
    <definedName name="pd_f_cntrl_pnt_001" localSheetId="10">#REF!</definedName>
    <definedName name="pd_f_cntrl_pnt_001">#REF!</definedName>
    <definedName name="pd_f_cntrl_pnt_uid_001" localSheetId="3">#REF!</definedName>
    <definedName name="pd_f_cntrl_pnt_uid_001" localSheetId="10">#REF!</definedName>
    <definedName name="pd_f_cntrl_pnt_uid_001">#REF!</definedName>
    <definedName name="pd_f_range_max_001" localSheetId="3">#REF!</definedName>
    <definedName name="pd_f_range_max_001" localSheetId="10">#REF!</definedName>
    <definedName name="pd_f_range_max_001">#REF!</definedName>
    <definedName name="pd_f_range_min_001" localSheetId="3">#REF!</definedName>
    <definedName name="pd_f_range_min_001" localSheetId="10">#REF!</definedName>
    <definedName name="pd_f_range_min_001">#REF!</definedName>
    <definedName name="pd_f_range_nor_001" localSheetId="3">#REF!</definedName>
    <definedName name="pd_f_range_nor_001" localSheetId="10">#REF!</definedName>
    <definedName name="pd_f_range_nor_001">#REF!</definedName>
    <definedName name="pd_f_range_uflg_001" localSheetId="3">#REF!</definedName>
    <definedName name="pd_f_range_uflg_001" localSheetId="10">#REF!</definedName>
    <definedName name="pd_f_range_uflg_001">#REF!</definedName>
    <definedName name="pd_f_range_uid_001" localSheetId="3">#REF!</definedName>
    <definedName name="pd_f_range_uid_001" localSheetId="10">#REF!</definedName>
    <definedName name="pd_f_range_uid_001">#REF!</definedName>
    <definedName name="pd_f_trac_jacet_001" localSheetId="3">#REF!</definedName>
    <definedName name="pd_f_trac_jacet_001" localSheetId="10">#REF!</definedName>
    <definedName name="pd_f_trac_jacet_001">#REF!</definedName>
    <definedName name="pd_f_trip_alarm_uflg_001" localSheetId="3">#REF!</definedName>
    <definedName name="pd_f_trip_alarm_uflg_001" localSheetId="10">#REF!</definedName>
    <definedName name="pd_f_trip_alarm_uflg_001">#REF!</definedName>
    <definedName name="pd_f_trip_alarm_uid_001" localSheetId="3">#REF!</definedName>
    <definedName name="pd_f_trip_alarm_uid_001" localSheetId="10">#REF!</definedName>
    <definedName name="pd_f_trip_alarm_uid_001">#REF!</definedName>
    <definedName name="pd_f_trip_high_001" localSheetId="3">#REF!</definedName>
    <definedName name="pd_f_trip_high_001" localSheetId="10">#REF!</definedName>
    <definedName name="pd_f_trip_high_001">#REF!</definedName>
    <definedName name="pd_f_trip_high_high_001" localSheetId="3">#REF!</definedName>
    <definedName name="pd_f_trip_high_high_001" localSheetId="10">#REF!</definedName>
    <definedName name="pd_f_trip_high_high_001">#REF!</definedName>
    <definedName name="pd_f_trip_low_001" localSheetId="3">#REF!</definedName>
    <definedName name="pd_f_trip_low_001" localSheetId="10">#REF!</definedName>
    <definedName name="pd_f_trip_low_001">#REF!</definedName>
    <definedName name="pd_f_trip_low_low_001" localSheetId="3">#REF!</definedName>
    <definedName name="pd_f_trip_low_low_001" localSheetId="10">#REF!</definedName>
    <definedName name="pd_f_trip_low_low_001">#REF!</definedName>
    <definedName name="pd_f_valvtend_001" localSheetId="3">#REF!</definedName>
    <definedName name="pd_f_valvtend_001" localSheetId="10">#REF!</definedName>
    <definedName name="pd_f_valvtend_001">#REF!</definedName>
    <definedName name="pd_flow_max_001" localSheetId="3">#REF!</definedName>
    <definedName name="pd_flow_max_001" localSheetId="10">#REF!</definedName>
    <definedName name="pd_flow_max_001">#REF!</definedName>
    <definedName name="pd_flow_min_001" localSheetId="3">#REF!</definedName>
    <definedName name="pd_flow_min_001" localSheetId="10">#REF!</definedName>
    <definedName name="pd_flow_min_001">#REF!</definedName>
    <definedName name="pd_flow_nor_001" localSheetId="3">#REF!</definedName>
    <definedName name="pd_flow_nor_001" localSheetId="10">#REF!</definedName>
    <definedName name="pd_flow_nor_001">#REF!</definedName>
    <definedName name="pd_flow_uflg_001" localSheetId="3">#REF!</definedName>
    <definedName name="pd_flow_uflg_001" localSheetId="10">#REF!</definedName>
    <definedName name="pd_flow_uflg_001">#REF!</definedName>
    <definedName name="pd_flow_uid_001" localSheetId="3">#REF!</definedName>
    <definedName name="pd_flow_uid_001" localSheetId="10">#REF!</definedName>
    <definedName name="pd_flow_uid_001">#REF!</definedName>
    <definedName name="pd_fluid_name_001" localSheetId="3">#REF!</definedName>
    <definedName name="pd_fluid_name_001" localSheetId="10">#REF!</definedName>
    <definedName name="pd_fluid_name_001">#REF!</definedName>
    <definedName name="pd_fluid_phase_001" localSheetId="3">#REF!</definedName>
    <definedName name="pd_fluid_phase_001" localSheetId="10">#REF!</definedName>
    <definedName name="pd_fluid_phase_001">#REF!</definedName>
    <definedName name="pd_fluid_stat_001" localSheetId="3">#REF!</definedName>
    <definedName name="pd_fluid_stat_001" localSheetId="10">#REF!</definedName>
    <definedName name="pd_fluid_stat_001">#REF!</definedName>
    <definedName name="pd_gas_comp_dens_flg_001" localSheetId="3">#REF!</definedName>
    <definedName name="pd_gas_comp_dens_flg_001" localSheetId="10">#REF!</definedName>
    <definedName name="pd_gas_comp_dens_flg_001">#REF!</definedName>
    <definedName name="pd_gas_mm_grav_flg_001" localSheetId="3">#REF!</definedName>
    <definedName name="pd_gas_mm_grav_flg_001" localSheetId="10">#REF!</definedName>
    <definedName name="pd_gas_mm_grav_flg_001">#REF!</definedName>
    <definedName name="pd_gas_sg_as_mm_001" localSheetId="3">#REF!</definedName>
    <definedName name="pd_gas_sg_as_mm_001" localSheetId="10">#REF!</definedName>
    <definedName name="pd_gas_sg_as_mm_001">#REF!</definedName>
    <definedName name="pd_heat_max_001" localSheetId="3">#REF!</definedName>
    <definedName name="pd_heat_max_001" localSheetId="10">#REF!</definedName>
    <definedName name="pd_heat_max_001">#REF!</definedName>
    <definedName name="pd_heat_min_001" localSheetId="3">#REF!</definedName>
    <definedName name="pd_heat_min_001" localSheetId="10">#REF!</definedName>
    <definedName name="pd_heat_min_001">#REF!</definedName>
    <definedName name="pd_heat_nor_001" localSheetId="3">#REF!</definedName>
    <definedName name="pd_heat_nor_001" localSheetId="10">#REF!</definedName>
    <definedName name="pd_heat_nor_001">#REF!</definedName>
    <definedName name="pd_heat_uid_001" localSheetId="3">#REF!</definedName>
    <definedName name="pd_heat_uid_001" localSheetId="10">#REF!</definedName>
    <definedName name="pd_heat_uid_001">#REF!</definedName>
    <definedName name="pd_isize_phase_001" localSheetId="3">#REF!</definedName>
    <definedName name="pd_isize_phase_001" localSheetId="10">#REF!</definedName>
    <definedName name="pd_isize_phase_001">#REF!</definedName>
    <definedName name="pd_latent_heat_max_001" localSheetId="3">#REF!</definedName>
    <definedName name="pd_latent_heat_max_001" localSheetId="10">#REF!</definedName>
    <definedName name="pd_latent_heat_max_001">#REF!</definedName>
    <definedName name="pd_latent_heat_min_001" localSheetId="3">#REF!</definedName>
    <definedName name="pd_latent_heat_min_001" localSheetId="10">#REF!</definedName>
    <definedName name="pd_latent_heat_min_001">#REF!</definedName>
    <definedName name="pd_latent_heat_nor_001" localSheetId="3">#REF!</definedName>
    <definedName name="pd_latent_heat_nor_001" localSheetId="10">#REF!</definedName>
    <definedName name="pd_latent_heat_nor_001">#REF!</definedName>
    <definedName name="pd_latent_heat_uid_001" localSheetId="3">#REF!</definedName>
    <definedName name="pd_latent_heat_uid_001" localSheetId="10">#REF!</definedName>
    <definedName name="pd_latent_heat_uid_001">#REF!</definedName>
    <definedName name="pd_line_eq_flg_001" localSheetId="3">#REF!</definedName>
    <definedName name="pd_line_eq_flg_001" localSheetId="10">#REF!</definedName>
    <definedName name="pd_line_eq_flg_001">#REF!</definedName>
    <definedName name="pd_lmt_pres_001" localSheetId="3">#REF!</definedName>
    <definedName name="pd_lmt_pres_001" localSheetId="10">#REF!</definedName>
    <definedName name="pd_lmt_pres_001">#REF!</definedName>
    <definedName name="pd_lmt_pres_uid_001" localSheetId="3">#REF!</definedName>
    <definedName name="pd_lmt_pres_uid_001" localSheetId="10">#REF!</definedName>
    <definedName name="pd_lmt_pres_uid_001">#REF!</definedName>
    <definedName name="pd_molecular_mass_001" localSheetId="3">#REF!</definedName>
    <definedName name="pd_molecular_mass_001" localSheetId="10">#REF!</definedName>
    <definedName name="pd_molecular_mass_001">#REF!</definedName>
    <definedName name="pd_note_001" localSheetId="3">#REF!</definedName>
    <definedName name="pd_note_001" localSheetId="10">#REF!</definedName>
    <definedName name="pd_note_001">#REF!</definedName>
    <definedName name="pd_oxidizing_001" localSheetId="3">#REF!</definedName>
    <definedName name="pd_oxidizing_001" localSheetId="10">#REF!</definedName>
    <definedName name="pd_oxidizing_001">#REF!</definedName>
    <definedName name="pd_press_base_001" localSheetId="3">#REF!</definedName>
    <definedName name="pd_press_base_001" localSheetId="10">#REF!</definedName>
    <definedName name="pd_press_base_001">#REF!</definedName>
    <definedName name="pd_press_base_uid_001" localSheetId="3">#REF!</definedName>
    <definedName name="pd_press_base_uid_001" localSheetId="10">#REF!</definedName>
    <definedName name="pd_press_base_uid_001">#REF!</definedName>
    <definedName name="pd_press_des_001" localSheetId="3">#REF!</definedName>
    <definedName name="pd_press_des_001" localSheetId="10">#REF!</definedName>
    <definedName name="pd_press_des_001">#REF!</definedName>
    <definedName name="pd_press_des_min_001" localSheetId="3">#REF!</definedName>
    <definedName name="pd_press_des_min_001" localSheetId="10">#REF!</definedName>
    <definedName name="pd_press_des_min_001">#REF!</definedName>
    <definedName name="pd_press_des_min_uflg_001" localSheetId="3">#REF!</definedName>
    <definedName name="pd_press_des_min_uflg_001" localSheetId="10">#REF!</definedName>
    <definedName name="pd_press_des_min_uflg_001">#REF!</definedName>
    <definedName name="pd_press_des_min_uid_001" localSheetId="3">#REF!</definedName>
    <definedName name="pd_press_des_min_uid_001" localSheetId="10">#REF!</definedName>
    <definedName name="pd_press_des_min_uid_001">#REF!</definedName>
    <definedName name="pd_press_des_uflg_001" localSheetId="3">#REF!</definedName>
    <definedName name="pd_press_des_uflg_001" localSheetId="10">#REF!</definedName>
    <definedName name="pd_press_des_uflg_001">#REF!</definedName>
    <definedName name="pd_press_des_uid_001" localSheetId="3">#REF!</definedName>
    <definedName name="pd_press_des_uid_001" localSheetId="10">#REF!</definedName>
    <definedName name="pd_press_des_uid_001">#REF!</definedName>
    <definedName name="pd_press_drp_max_001" localSheetId="3">#REF!</definedName>
    <definedName name="pd_press_drp_max_001" localSheetId="10">#REF!</definedName>
    <definedName name="pd_press_drp_max_001">#REF!</definedName>
    <definedName name="pd_press_drp_min_001" localSheetId="3">#REF!</definedName>
    <definedName name="pd_press_drp_min_001" localSheetId="10">#REF!</definedName>
    <definedName name="pd_press_drp_min_001">#REF!</definedName>
    <definedName name="pd_press_drp_nor_001" localSheetId="3">#REF!</definedName>
    <definedName name="pd_press_drp_nor_001" localSheetId="10">#REF!</definedName>
    <definedName name="pd_press_drp_nor_001">#REF!</definedName>
    <definedName name="pd_press_drp_uid_001" localSheetId="3">#REF!</definedName>
    <definedName name="pd_press_drp_uid_001" localSheetId="10">#REF!</definedName>
    <definedName name="pd_press_drp_uid_001">#REF!</definedName>
    <definedName name="pd_press_max_001" localSheetId="3">#REF!</definedName>
    <definedName name="pd_press_max_001" localSheetId="10">#REF!</definedName>
    <definedName name="pd_press_max_001">#REF!</definedName>
    <definedName name="pd_press_min_001" localSheetId="3">#REF!</definedName>
    <definedName name="pd_press_min_001" localSheetId="10">#REF!</definedName>
    <definedName name="pd_press_min_001">#REF!</definedName>
    <definedName name="pd_press_nor_001" localSheetId="3">#REF!</definedName>
    <definedName name="pd_press_nor_001" localSheetId="10">#REF!</definedName>
    <definedName name="pd_press_nor_001">#REF!</definedName>
    <definedName name="pd_press_uflg_001" localSheetId="3">#REF!</definedName>
    <definedName name="pd_press_uflg_001" localSheetId="10">#REF!</definedName>
    <definedName name="pd_press_uflg_001">#REF!</definedName>
    <definedName name="pd_press_uid_001" localSheetId="3">#REF!</definedName>
    <definedName name="pd_press_uid_001" localSheetId="10">#REF!</definedName>
    <definedName name="pd_press_uid_001">#REF!</definedName>
    <definedName name="pd_pulsation_001" localSheetId="3">#REF!</definedName>
    <definedName name="pd_pulsation_001" localSheetId="10">#REF!</definedName>
    <definedName name="pd_pulsation_001">#REF!</definedName>
    <definedName name="pd_saturat_temp_001" localSheetId="3">#REF!</definedName>
    <definedName name="pd_saturat_temp_001" localSheetId="10">#REF!</definedName>
    <definedName name="pd_saturat_temp_001">#REF!</definedName>
    <definedName name="pd_schedul_001" localSheetId="3">#REF!</definedName>
    <definedName name="pd_schedul_001" localSheetId="10">#REF!</definedName>
    <definedName name="pd_schedul_001">#REF!</definedName>
    <definedName name="pd_size_001" localSheetId="3">#REF!</definedName>
    <definedName name="pd_size_001" localSheetId="10">#REF!</definedName>
    <definedName name="pd_size_001">#REF!</definedName>
    <definedName name="pd_size_uid_001" localSheetId="3">#REF!</definedName>
    <definedName name="pd_size_uid_001" localSheetId="10">#REF!</definedName>
    <definedName name="pd_size_uid_001">#REF!</definedName>
    <definedName name="pd_solidfy_001" localSheetId="3">#REF!</definedName>
    <definedName name="pd_solidfy_001" localSheetId="10">#REF!</definedName>
    <definedName name="pd_solidfy_001">#REF!</definedName>
    <definedName name="pd_source_001" localSheetId="3">#REF!</definedName>
    <definedName name="pd_source_001" localSheetId="10">#REF!</definedName>
    <definedName name="pd_source_001">#REF!</definedName>
    <definedName name="pd_spec_grav_base_001" localSheetId="3">#REF!</definedName>
    <definedName name="pd_spec_grav_base_001" localSheetId="10">#REF!</definedName>
    <definedName name="pd_spec_grav_base_001">#REF!</definedName>
    <definedName name="pd_spec_grav_max_001" localSheetId="3">#REF!</definedName>
    <definedName name="pd_spec_grav_max_001" localSheetId="10">#REF!</definedName>
    <definedName name="pd_spec_grav_max_001">#REF!</definedName>
    <definedName name="pd_spec_grav_min_001" localSheetId="3">#REF!</definedName>
    <definedName name="pd_spec_grav_min_001" localSheetId="10">#REF!</definedName>
    <definedName name="pd_spec_grav_min_001">#REF!</definedName>
    <definedName name="pd_spec_grav_nor_001" localSheetId="3">#REF!</definedName>
    <definedName name="pd_spec_grav_nor_001" localSheetId="10">#REF!</definedName>
    <definedName name="pd_spec_grav_nor_001">#REF!</definedName>
    <definedName name="pd_spec_grav_ref_001" localSheetId="3">#REF!</definedName>
    <definedName name="pd_spec_grav_ref_001" localSheetId="10">#REF!</definedName>
    <definedName name="pd_spec_grav_ref_001">#REF!</definedName>
    <definedName name="pd_stat_001" localSheetId="3">#REF!</definedName>
    <definedName name="pd_stat_001" localSheetId="10">#REF!</definedName>
    <definedName name="pd_stat_001">#REF!</definedName>
    <definedName name="pd_temp_base_001" localSheetId="3">#REF!</definedName>
    <definedName name="pd_temp_base_001" localSheetId="10">#REF!</definedName>
    <definedName name="pd_temp_base_001">#REF!</definedName>
    <definedName name="pd_temp_base_uid_001" localSheetId="3">#REF!</definedName>
    <definedName name="pd_temp_base_uid_001" localSheetId="10">#REF!</definedName>
    <definedName name="pd_temp_base_uid_001">#REF!</definedName>
    <definedName name="pd_temp_max_001" localSheetId="3">#REF!</definedName>
    <definedName name="pd_temp_max_001" localSheetId="10">#REF!</definedName>
    <definedName name="pd_temp_max_001">#REF!</definedName>
    <definedName name="pd_temp_min_001" localSheetId="3">#REF!</definedName>
    <definedName name="pd_temp_min_001" localSheetId="10">#REF!</definedName>
    <definedName name="pd_temp_min_001">#REF!</definedName>
    <definedName name="pd_temp_nor_001" localSheetId="3">#REF!</definedName>
    <definedName name="pd_temp_nor_001" localSheetId="10">#REF!</definedName>
    <definedName name="pd_temp_nor_001">#REF!</definedName>
    <definedName name="pd_temp_ref_001" localSheetId="3">#REF!</definedName>
    <definedName name="pd_temp_ref_001" localSheetId="10">#REF!</definedName>
    <definedName name="pd_temp_ref_001">#REF!</definedName>
    <definedName name="pd_temp_ref_uid_001" localSheetId="3">#REF!</definedName>
    <definedName name="pd_temp_ref_uid_001" localSheetId="10">#REF!</definedName>
    <definedName name="pd_temp_ref_uid_001">#REF!</definedName>
    <definedName name="pd_temp_uid_001" localSheetId="3">#REF!</definedName>
    <definedName name="pd_temp_uid_001" localSheetId="10">#REF!</definedName>
    <definedName name="pd_temp_uid_001">#REF!</definedName>
    <definedName name="pd_term_shock_001" localSheetId="3">#REF!</definedName>
    <definedName name="pd_term_shock_001" localSheetId="10">#REF!</definedName>
    <definedName name="pd_term_shock_001">#REF!</definedName>
    <definedName name="pd_toxic_001" localSheetId="3">#REF!</definedName>
    <definedName name="pd_toxic_001" localSheetId="10">#REF!</definedName>
    <definedName name="pd_toxic_001">#REF!</definedName>
    <definedName name="pd_transparent_001" localSheetId="3">#REF!</definedName>
    <definedName name="pd_transparent_001" localSheetId="10">#REF!</definedName>
    <definedName name="pd_transparent_001">#REF!</definedName>
    <definedName name="pd_udf_c01_001" localSheetId="3">#REF!</definedName>
    <definedName name="pd_udf_c01_001" localSheetId="10">#REF!</definedName>
    <definedName name="pd_udf_c01_001">#REF!</definedName>
    <definedName name="pd_udf_c02_001" localSheetId="3">#REF!</definedName>
    <definedName name="pd_udf_c02_001" localSheetId="10">#REF!</definedName>
    <definedName name="pd_udf_c02_001">#REF!</definedName>
    <definedName name="pd_udf_c03_001" localSheetId="3">#REF!</definedName>
    <definedName name="pd_udf_c03_001" localSheetId="10">#REF!</definedName>
    <definedName name="pd_udf_c03_001">#REF!</definedName>
    <definedName name="pd_udf_c04_001" localSheetId="3">#REF!</definedName>
    <definedName name="pd_udf_c04_001" localSheetId="10">#REF!</definedName>
    <definedName name="pd_udf_c04_001">#REF!</definedName>
    <definedName name="pd_udf_c05_001" localSheetId="3">#REF!</definedName>
    <definedName name="pd_udf_c05_001" localSheetId="10">#REF!</definedName>
    <definedName name="pd_udf_c05_001">#REF!</definedName>
    <definedName name="pd_udf_c06_001" localSheetId="3">#REF!</definedName>
    <definedName name="pd_udf_c06_001" localSheetId="10">#REF!</definedName>
    <definedName name="pd_udf_c06_001">#REF!</definedName>
    <definedName name="pd_udf_c07_001" localSheetId="3">#REF!</definedName>
    <definedName name="pd_udf_c07_001" localSheetId="10">#REF!</definedName>
    <definedName name="pd_udf_c07_001">#REF!</definedName>
    <definedName name="pd_udf_c08_001" localSheetId="3">#REF!</definedName>
    <definedName name="pd_udf_c08_001" localSheetId="10">#REF!</definedName>
    <definedName name="pd_udf_c08_001">#REF!</definedName>
    <definedName name="pd_udf_c09_001" localSheetId="3">#REF!</definedName>
    <definedName name="pd_udf_c09_001" localSheetId="10">#REF!</definedName>
    <definedName name="pd_udf_c09_001">#REF!</definedName>
    <definedName name="pd_udf_c10_001" localSheetId="3">#REF!</definedName>
    <definedName name="pd_udf_c10_001" localSheetId="10">#REF!</definedName>
    <definedName name="pd_udf_c10_001">#REF!</definedName>
    <definedName name="pd_udf_c11_001" localSheetId="3">#REF!</definedName>
    <definedName name="pd_udf_c11_001" localSheetId="10">#REF!</definedName>
    <definedName name="pd_udf_c11_001">#REF!</definedName>
    <definedName name="pd_udf_c12_001" localSheetId="3">#REF!</definedName>
    <definedName name="pd_udf_c12_001" localSheetId="10">#REF!</definedName>
    <definedName name="pd_udf_c12_001">#REF!</definedName>
    <definedName name="pd_udf_c13_001" localSheetId="3">#REF!</definedName>
    <definedName name="pd_udf_c13_001" localSheetId="10">#REF!</definedName>
    <definedName name="pd_udf_c13_001">#REF!</definedName>
    <definedName name="pd_udf_c14_001" localSheetId="3">#REF!</definedName>
    <definedName name="pd_udf_c14_001" localSheetId="10">#REF!</definedName>
    <definedName name="pd_udf_c14_001">#REF!</definedName>
    <definedName name="pd_udf_c15_001" localSheetId="3">#REF!</definedName>
    <definedName name="pd_udf_c15_001" localSheetId="10">#REF!</definedName>
    <definedName name="pd_udf_c15_001">#REF!</definedName>
    <definedName name="pd_udf_c16_001" localSheetId="3">#REF!</definedName>
    <definedName name="pd_udf_c16_001" localSheetId="10">#REF!</definedName>
    <definedName name="pd_udf_c16_001">#REF!</definedName>
    <definedName name="pd_udf_c17_001" localSheetId="3">#REF!</definedName>
    <definedName name="pd_udf_c17_001" localSheetId="10">#REF!</definedName>
    <definedName name="pd_udf_c17_001">#REF!</definedName>
    <definedName name="pd_udf_c18_001" localSheetId="3">#REF!</definedName>
    <definedName name="pd_udf_c18_001" localSheetId="10">#REF!</definedName>
    <definedName name="pd_udf_c18_001">#REF!</definedName>
    <definedName name="pd_udf_c19_001" localSheetId="3">#REF!</definedName>
    <definedName name="pd_udf_c19_001" localSheetId="10">#REF!</definedName>
    <definedName name="pd_udf_c19_001">#REF!</definedName>
    <definedName name="pd_udf_c20_001" localSheetId="3">#REF!</definedName>
    <definedName name="pd_udf_c20_001" localSheetId="10">#REF!</definedName>
    <definedName name="pd_udf_c20_001">#REF!</definedName>
    <definedName name="pd_vap_press_max_001" localSheetId="3">#REF!</definedName>
    <definedName name="pd_vap_press_max_001" localSheetId="10">#REF!</definedName>
    <definedName name="pd_vap_press_max_001">#REF!</definedName>
    <definedName name="pd_vap_press_min_001" localSheetId="3">#REF!</definedName>
    <definedName name="pd_vap_press_min_001" localSheetId="10">#REF!</definedName>
    <definedName name="pd_vap_press_min_001">#REF!</definedName>
    <definedName name="pd_vap_press_nor_001" localSheetId="3">#REF!</definedName>
    <definedName name="pd_vap_press_nor_001" localSheetId="10">#REF!</definedName>
    <definedName name="pd_vap_press_nor_001">#REF!</definedName>
    <definedName name="pd_vap_press_uflg_001" localSheetId="3">#REF!</definedName>
    <definedName name="pd_vap_press_uflg_001" localSheetId="10">#REF!</definedName>
    <definedName name="pd_vap_press_uflg_001">#REF!</definedName>
    <definedName name="pd_vap_press_uid_001" localSheetId="3">#REF!</definedName>
    <definedName name="pd_vap_press_uid_001" localSheetId="10">#REF!</definedName>
    <definedName name="pd_vap_press_uid_001">#REF!</definedName>
    <definedName name="pd_velocity_max_001" localSheetId="3">#REF!</definedName>
    <definedName name="pd_velocity_max_001" localSheetId="10">#REF!</definedName>
    <definedName name="pd_velocity_max_001">#REF!</definedName>
    <definedName name="pd_velocity_min_001" localSheetId="3">#REF!</definedName>
    <definedName name="pd_velocity_min_001" localSheetId="10">#REF!</definedName>
    <definedName name="pd_velocity_min_001">#REF!</definedName>
    <definedName name="pd_velocity_nor_001" localSheetId="3">#REF!</definedName>
    <definedName name="pd_velocity_nor_001" localSheetId="10">#REF!</definedName>
    <definedName name="pd_velocity_nor_001">#REF!</definedName>
    <definedName name="pd_velocity_uid_001" localSheetId="3">#REF!</definedName>
    <definedName name="pd_velocity_uid_001" localSheetId="10">#REF!</definedName>
    <definedName name="pd_velocity_uid_001">#REF!</definedName>
    <definedName name="pd_vibration_001" localSheetId="3">#REF!</definedName>
    <definedName name="pd_vibration_001" localSheetId="10">#REF!</definedName>
    <definedName name="pd_vibration_001">#REF!</definedName>
    <definedName name="pd_visc_max_001" localSheetId="3">#REF!</definedName>
    <definedName name="pd_visc_max_001" localSheetId="10">#REF!</definedName>
    <definedName name="pd_visc_max_001">#REF!</definedName>
    <definedName name="pd_visc_min_001" localSheetId="3">#REF!</definedName>
    <definedName name="pd_visc_min_001" localSheetId="10">#REF!</definedName>
    <definedName name="pd_visc_min_001">#REF!</definedName>
    <definedName name="pd_visc_nor_001" localSheetId="3">#REF!</definedName>
    <definedName name="pd_visc_nor_001" localSheetId="10">#REF!</definedName>
    <definedName name="pd_visc_nor_001">#REF!</definedName>
    <definedName name="pd_visc_uid_001" localSheetId="3">#REF!</definedName>
    <definedName name="pd_visc_uid_001" localSheetId="10">#REF!</definedName>
    <definedName name="pd_visc_uid_001">#REF!</definedName>
    <definedName name="PER">'[21]간접비내역-1'!#REF!</definedName>
    <definedName name="PFD">#REF!</definedName>
    <definedName name="PI" localSheetId="0">[15]CONTENT!#REF!</definedName>
    <definedName name="PI" localSheetId="3">[15]CONTENT!#REF!</definedName>
    <definedName name="PI">[15]CONTENT!#REF!</definedName>
    <definedName name="PID">#REF!</definedName>
    <definedName name="pid_no_001" localSheetId="0">#REF!</definedName>
    <definedName name="pid_no_001" localSheetId="3">#REF!</definedName>
    <definedName name="pid_no_001" localSheetId="10">#REF!</definedName>
    <definedName name="pid_no_001">#REF!</definedName>
    <definedName name="PILE_LENG">#REF!</definedName>
    <definedName name="PILE_TYPE">#REF!</definedName>
    <definedName name="PIPE">#REF!</definedName>
    <definedName name="PIPEDATA">'[31]Piping Design Data'!$B$3:$E$1823</definedName>
    <definedName name="PIPPO">[2]VUOTO!#REF!</definedName>
    <definedName name="PLANT">#REF!</definedName>
    <definedName name="plant_id_001" localSheetId="0">#REF!</definedName>
    <definedName name="plant_id_001" localSheetId="3">#REF!</definedName>
    <definedName name="plant_id_001" localSheetId="10">#REF!</definedName>
    <definedName name="plant_id_001">#REF!</definedName>
    <definedName name="PLUG">#REF!</definedName>
    <definedName name="Pmoyenne">#REF!</definedName>
    <definedName name="pound">#REF!</definedName>
    <definedName name="power" localSheetId="0">#REF!</definedName>
    <definedName name="power" localSheetId="3">#REF!</definedName>
    <definedName name="power">#REF!</definedName>
    <definedName name="PRELI">#REF!</definedName>
    <definedName name="PRELI1">#REF!</definedName>
    <definedName name="PRELI2">#REF!</definedName>
    <definedName name="PRELI3">#REF!</definedName>
    <definedName name="PRELI4">#REF!</definedName>
    <definedName name="PRELI5">#REF!</definedName>
    <definedName name="PRELI6">#REF!</definedName>
    <definedName name="PRELI7">#REF!</definedName>
    <definedName name="_xlnm.Print_Area" localSheetId="2">FCS0304_Analog!$B$1:$CT$353</definedName>
    <definedName name="_xlnm.Print_Area" localSheetId="3">FCS0304_Digital!$B$1:$BU$577</definedName>
    <definedName name="_xlnm.Print_Area" localSheetId="10">仪表索引!$A$1:$K$2105</definedName>
    <definedName name="Print_Area_MI">[2]VUOTO!#REF!</definedName>
    <definedName name="_xlnm.Print_Titles" localSheetId="10">仪表索引!$1:$6</definedName>
    <definedName name="PRINT_TITLES_MI">#N/A</definedName>
    <definedName name="proc_func_id_001">#REF!</definedName>
    <definedName name="PROJ">[14]LEGEND!$D$4</definedName>
    <definedName name="proj_id_001">#REF!</definedName>
    <definedName name="Project_Name">#REF!</definedName>
    <definedName name="Projet">#REF!</definedName>
    <definedName name="Prop_Matl_Rate">#REF!</definedName>
    <definedName name="Prop_MD_Rate">#REF!</definedName>
    <definedName name="Prop_Total_Matl">[10]BQ!#REF!</definedName>
    <definedName name="Prop_Total_MD">[10]BQ!#REF!</definedName>
    <definedName name="Q">#REF!</definedName>
    <definedName name="q1u">#REF!</definedName>
    <definedName name="QueryCell" localSheetId="0">#REF!</definedName>
    <definedName name="QueryCell" localSheetId="3">#REF!</definedName>
    <definedName name="QueryCell">#REF!</definedName>
    <definedName name="QueryIOM" localSheetId="3">#REF!</definedName>
    <definedName name="QueryIOM">#REF!</definedName>
    <definedName name="QueryIOMDetail" localSheetId="0">[32]OtherHW!#REF!</definedName>
    <definedName name="QueryIOMDetail" localSheetId="3">[32]OtherHW!#REF!</definedName>
    <definedName name="QueryIOMDetail">[32]OtherHW!#REF!</definedName>
    <definedName name="qwe" localSheetId="0">'[5]14910'!#REF!</definedName>
    <definedName name="qwe" localSheetId="3">'[5]14910'!#REF!</definedName>
    <definedName name="qwe">'[5]14910'!#REF!</definedName>
    <definedName name="Range1" localSheetId="0">#REF!</definedName>
    <definedName name="Range1" localSheetId="3">#REF!</definedName>
    <definedName name="Range1">#REF!</definedName>
    <definedName name="Range2" localSheetId="0">#REF!</definedName>
    <definedName name="Range2" localSheetId="3">#REF!</definedName>
    <definedName name="Range2">#REF!</definedName>
    <definedName name="Range3" localSheetId="0">#REF!</definedName>
    <definedName name="Range3" localSheetId="3">#REF!</definedName>
    <definedName name="Range3">#REF!</definedName>
    <definedName name="Range4" localSheetId="3">#REF!</definedName>
    <definedName name="Range4">#REF!</definedName>
    <definedName name="RapportCompression">#REF!</definedName>
    <definedName name="Rate_MD">[27]Proposal!#REF!</definedName>
    <definedName name="RdtFinal">#REF!</definedName>
    <definedName name="RE_SIZE">#REF!</definedName>
    <definedName name="RED">#REF!</definedName>
    <definedName name="RELOCATION_ITEM_NUM" localSheetId="3">#REF!</definedName>
    <definedName name="RELOCATION_ITEM_NUM">#REF!</definedName>
    <definedName name="RELOCATION_ITEM_NUM_1" localSheetId="3">#REF!</definedName>
    <definedName name="RELOCATION_ITEM_NUM_1">#REF!</definedName>
    <definedName name="REMARKS" localSheetId="3">#REF!</definedName>
    <definedName name="REMARKS">#REF!</definedName>
    <definedName name="Renamed">#REF!</definedName>
    <definedName name="Rep">#REF!</definedName>
    <definedName name="REPERTOIRE_DESTINATION">#REF!</definedName>
    <definedName name="REPERTOIRE_SOURCE">#REF!</definedName>
    <definedName name="RepM">#REF!</definedName>
    <definedName name="req_no_001" localSheetId="3">#REF!</definedName>
    <definedName name="req_no_001" localSheetId="10">#REF!</definedName>
    <definedName name="req_no_001">#REF!</definedName>
    <definedName name="rev">#REF!</definedName>
    <definedName name="rev_id_001" localSheetId="3">#REF!</definedName>
    <definedName name="rev_id_001" localSheetId="10">#REF!</definedName>
    <definedName name="rev_id_001">#REF!</definedName>
    <definedName name="REV_NO" localSheetId="3">#REF!</definedName>
    <definedName name="REV_NO">#REF!</definedName>
    <definedName name="Revision">#REF!</definedName>
    <definedName name="RevisionM">#REF!</definedName>
    <definedName name="revM">#REF!</definedName>
    <definedName name="RevMot">#REF!</definedName>
    <definedName name="rr" localSheetId="0" hidden="1">{#N/A,#N/A,FALSE,"OUTPUT SHEET "}</definedName>
    <definedName name="rr" localSheetId="7" hidden="1">{#N/A,#N/A,FALSE,"OUTPUT SHEET "}</definedName>
    <definedName name="rr" hidden="1">{#N/A,#N/A,FALSE,"OUTPUT SHEET "}</definedName>
    <definedName name="s" hidden="1">{#N/A,#N/A,FALSE,"OUTPUT SHEET "}</definedName>
    <definedName name="SDFDS">#REF!</definedName>
    <definedName name="SDFSD">#REF!</definedName>
    <definedName name="SECTIONS">#REF!</definedName>
    <definedName name="Sel_calib_range_uom_max_001">[17]DWTables!$J$2</definedName>
    <definedName name="Sel_calib_range_uom_min_001">[17]DWTables!$I$2</definedName>
    <definedName name="Sel_cmpnt_mfr_id_001">[18]DWTables!$Q$2</definedName>
    <definedName name="Sel_cmpnt_mod_id_001">[18]DWTables!$R$2</definedName>
    <definedName name="Sel_pd_press_base_uid_001">[18]DWTables!$K$2</definedName>
    <definedName name="Sel_pd_temp_base_uid_001">[18]DWTables!$L$2</definedName>
    <definedName name="Sel_pd_temp_uid_001">[18]DWTables!$I$2</definedName>
    <definedName name="Sel_pd_visc_uid_001">[18]DWTables!$J$2</definedName>
    <definedName name="Sel_spec_udf_c01_001">[17]DWTables!$S$2</definedName>
    <definedName name="Sel_spec_udf_c02_001">[18]DWTables!$G$2</definedName>
    <definedName name="Sel_spec_udf_c03_001">[17]DWTables!$R$2</definedName>
    <definedName name="Sel_spec_udf_c04_001">[18]DWTables!$P$2</definedName>
    <definedName name="Sel_spec_udf_c05_001">[18]DWTables!$O$2</definedName>
    <definedName name="Sel_spec_udf_c08_001">[18]DWTables!$M$2</definedName>
    <definedName name="Sel_spec_udf_c11_001">[18]DWTables!$H$2</definedName>
    <definedName name="Sel_spec_udf_c17_001">[17]DWTables!$P$2</definedName>
    <definedName name="Sel_spec_udf_c20_001">[17]DWTables!$O$2</definedName>
    <definedName name="Sel_spec_udf_c21_001">[17]DWTables!$N$2</definedName>
    <definedName name="Sel_spec_udf_c23_001">[17]DWTables!$M$2</definedName>
    <definedName name="Sel_spec_udf_c36_001">[17]DWTables!$L$2</definedName>
    <definedName name="Sel_spec_udf_c42_001">[18]DWTables!$N$2</definedName>
    <definedName name="Sheet1" localSheetId="0">#REF!</definedName>
    <definedName name="Sheet1" localSheetId="3">#REF!</definedName>
    <definedName name="Sheet1">#REF!</definedName>
    <definedName name="sheet3">#REF!</definedName>
    <definedName name="SHRTPRIN">NA()</definedName>
    <definedName name="SICHERN">NA()</definedName>
    <definedName name="Site">#REF!</definedName>
    <definedName name="site_id_001" localSheetId="0">#REF!</definedName>
    <definedName name="site_id_001" localSheetId="3">#REF!</definedName>
    <definedName name="site_id_001" localSheetId="10">#REF!</definedName>
    <definedName name="site_id_001">#REF!</definedName>
    <definedName name="SIZE">#REF!</definedName>
    <definedName name="SIZEC">#REF!</definedName>
    <definedName name="SLAVE_DOMAIN_NO" localSheetId="0">#REF!</definedName>
    <definedName name="SLAVE_DOMAIN_NO" localSheetId="3">#REF!</definedName>
    <definedName name="SLAVE_DOMAIN_NO">#REF!</definedName>
    <definedName name="SOL">#REF!</definedName>
    <definedName name="SP_CODE" localSheetId="3">#REF!</definedName>
    <definedName name="SP_CODE">#REF!</definedName>
    <definedName name="spec_cmpnt_func_001" localSheetId="3">#REF!</definedName>
    <definedName name="spec_cmpnt_func_001" localSheetId="10">#REF!</definedName>
    <definedName name="spec_cmpnt_func_001">#REF!</definedName>
    <definedName name="spec_cmpnt_mounting_001" localSheetId="3">#REF!</definedName>
    <definedName name="spec_cmpnt_mounting_001" localSheetId="10">#REF!</definedName>
    <definedName name="spec_cmpnt_mounting_001">#REF!</definedName>
    <definedName name="spec_cmpnt_po_item_no_001" localSheetId="3">#REF!</definedName>
    <definedName name="spec_cmpnt_po_item_no_001" localSheetId="10">#REF!</definedName>
    <definedName name="spec_cmpnt_po_item_no_001">#REF!</definedName>
    <definedName name="spec_cmpnt_po_no_001" localSheetId="3">#REF!</definedName>
    <definedName name="spec_cmpnt_po_no_001" localSheetId="10">#REF!</definedName>
    <definedName name="spec_cmpnt_po_no_001">#REF!</definedName>
    <definedName name="spec_cmpnt_power_supply_001" localSheetId="3">#REF!</definedName>
    <definedName name="spec_cmpnt_power_supply_001" localSheetId="10">#REF!</definedName>
    <definedName name="spec_cmpnt_power_supply_001">#REF!</definedName>
    <definedName name="spec_cmpnt_price_001" localSheetId="3">#REF!</definedName>
    <definedName name="spec_cmpnt_price_001" localSheetId="10">#REF!</definedName>
    <definedName name="spec_cmpnt_price_001">#REF!</definedName>
    <definedName name="spec_cmpnt_sn_001" localSheetId="3">#REF!</definedName>
    <definedName name="spec_cmpnt_sn_001" localSheetId="10">#REF!</definedName>
    <definedName name="spec_cmpnt_sn_001">#REF!</definedName>
    <definedName name="spec_cmpnt_type_001" localSheetId="3">#REF!</definedName>
    <definedName name="spec_cmpnt_type_001" localSheetId="10">#REF!</definedName>
    <definedName name="spec_cmpnt_type_001">#REF!</definedName>
    <definedName name="spec_enclosure_class_001" localSheetId="3">#REF!</definedName>
    <definedName name="spec_enclosure_class_001" localSheetId="10">#REF!</definedName>
    <definedName name="spec_enclosure_class_001">#REF!</definedName>
    <definedName name="spec_id_001" localSheetId="3">#REF!</definedName>
    <definedName name="spec_id_001" localSheetId="10">#REF!</definedName>
    <definedName name="spec_id_001">#REF!</definedName>
    <definedName name="spec_note_001" localSheetId="3">#REF!</definedName>
    <definedName name="spec_note_001" localSheetId="10">#REF!</definedName>
    <definedName name="spec_note_001">#REF!</definedName>
    <definedName name="spec_sheet_of_001" localSheetId="3">#REF!</definedName>
    <definedName name="spec_sheet_of_001" localSheetId="10">#REF!</definedName>
    <definedName name="spec_sheet_of_001">#REF!</definedName>
    <definedName name="spec_sheets_001" localSheetId="3">#REF!</definedName>
    <definedName name="spec_sheets_001" localSheetId="10">#REF!</definedName>
    <definedName name="spec_sheets_001">#REF!</definedName>
    <definedName name="spec_type_flg_001" localSheetId="3">#REF!</definedName>
    <definedName name="spec_type_flg_001" localSheetId="10">#REF!</definedName>
    <definedName name="spec_type_flg_001">#REF!</definedName>
    <definedName name="spec_udf_c01_001" localSheetId="3">#REF!</definedName>
    <definedName name="spec_udf_c01_001" localSheetId="10">#REF!</definedName>
    <definedName name="spec_udf_c01_001">#REF!</definedName>
    <definedName name="spec_udf_c02_001" localSheetId="3">#REF!</definedName>
    <definedName name="spec_udf_c02_001" localSheetId="10">#REF!</definedName>
    <definedName name="spec_udf_c02_001">#REF!</definedName>
    <definedName name="spec_udf_c03_001" localSheetId="3">#REF!</definedName>
    <definedName name="spec_udf_c03_001" localSheetId="10">#REF!</definedName>
    <definedName name="spec_udf_c03_001">#REF!</definedName>
    <definedName name="spec_udf_c04_001" localSheetId="3">#REF!</definedName>
    <definedName name="spec_udf_c04_001" localSheetId="10">#REF!</definedName>
    <definedName name="spec_udf_c04_001">#REF!</definedName>
    <definedName name="spec_udf_c05_001" localSheetId="3">#REF!</definedName>
    <definedName name="spec_udf_c05_001" localSheetId="10">#REF!</definedName>
    <definedName name="spec_udf_c05_001">#REF!</definedName>
    <definedName name="spec_udf_c06_001" localSheetId="3">#REF!</definedName>
    <definedName name="spec_udf_c06_001" localSheetId="10">#REF!</definedName>
    <definedName name="spec_udf_c06_001">#REF!</definedName>
    <definedName name="spec_udf_c07_001" localSheetId="3">#REF!</definedName>
    <definedName name="spec_udf_c07_001" localSheetId="10">#REF!</definedName>
    <definedName name="spec_udf_c07_001">#REF!</definedName>
    <definedName name="spec_udf_c08_001" localSheetId="3">#REF!</definedName>
    <definedName name="spec_udf_c08_001" localSheetId="10">#REF!</definedName>
    <definedName name="spec_udf_c08_001">#REF!</definedName>
    <definedName name="spec_udf_c09_001" localSheetId="3">#REF!</definedName>
    <definedName name="spec_udf_c09_001" localSheetId="10">#REF!</definedName>
    <definedName name="spec_udf_c09_001">#REF!</definedName>
    <definedName name="spec_udf_c10_001" localSheetId="3">#REF!</definedName>
    <definedName name="spec_udf_c10_001" localSheetId="10">#REF!</definedName>
    <definedName name="spec_udf_c10_001">#REF!</definedName>
    <definedName name="spec_udf_c100_001" localSheetId="3">#REF!</definedName>
    <definedName name="spec_udf_c100_001" localSheetId="10">#REF!</definedName>
    <definedName name="spec_udf_c100_001">#REF!</definedName>
    <definedName name="spec_udf_c11_001" localSheetId="3">#REF!</definedName>
    <definedName name="spec_udf_c11_001" localSheetId="10">#REF!</definedName>
    <definedName name="spec_udf_c11_001">#REF!</definedName>
    <definedName name="spec_udf_c12_001" localSheetId="3">#REF!</definedName>
    <definedName name="spec_udf_c12_001" localSheetId="10">#REF!</definedName>
    <definedName name="spec_udf_c12_001">#REF!</definedName>
    <definedName name="spec_udf_c13_001" localSheetId="3">#REF!</definedName>
    <definedName name="spec_udf_c13_001" localSheetId="10">#REF!</definedName>
    <definedName name="spec_udf_c13_001">#REF!</definedName>
    <definedName name="spec_udf_c14_001" localSheetId="3">#REF!</definedName>
    <definedName name="spec_udf_c14_001" localSheetId="10">#REF!</definedName>
    <definedName name="spec_udf_c14_001">#REF!</definedName>
    <definedName name="spec_udf_c15_001" localSheetId="3">#REF!</definedName>
    <definedName name="spec_udf_c15_001" localSheetId="10">#REF!</definedName>
    <definedName name="spec_udf_c15_001">#REF!</definedName>
    <definedName name="spec_udf_c16_001" localSheetId="3">#REF!</definedName>
    <definedName name="spec_udf_c16_001" localSheetId="10">#REF!</definedName>
    <definedName name="spec_udf_c16_001">#REF!</definedName>
    <definedName name="spec_udf_c17_001" localSheetId="3">#REF!</definedName>
    <definedName name="spec_udf_c17_001" localSheetId="10">#REF!</definedName>
    <definedName name="spec_udf_c17_001">#REF!</definedName>
    <definedName name="spec_udf_c18_001" localSheetId="3">#REF!</definedName>
    <definedName name="spec_udf_c18_001" localSheetId="10">#REF!</definedName>
    <definedName name="spec_udf_c18_001">#REF!</definedName>
    <definedName name="spec_udf_c19_001" localSheetId="3">#REF!</definedName>
    <definedName name="spec_udf_c19_001" localSheetId="10">#REF!</definedName>
    <definedName name="spec_udf_c19_001">#REF!</definedName>
    <definedName name="spec_udf_c20_001" localSheetId="3">#REF!</definedName>
    <definedName name="spec_udf_c20_001" localSheetId="10">#REF!</definedName>
    <definedName name="spec_udf_c20_001">#REF!</definedName>
    <definedName name="spec_udf_c21_001" localSheetId="3">#REF!</definedName>
    <definedName name="spec_udf_c21_001" localSheetId="10">#REF!</definedName>
    <definedName name="spec_udf_c21_001">#REF!</definedName>
    <definedName name="spec_udf_c22_001" localSheetId="3">#REF!</definedName>
    <definedName name="spec_udf_c22_001" localSheetId="10">#REF!</definedName>
    <definedName name="spec_udf_c22_001">#REF!</definedName>
    <definedName name="spec_udf_c23_001" localSheetId="3">#REF!</definedName>
    <definedName name="spec_udf_c23_001" localSheetId="10">#REF!</definedName>
    <definedName name="spec_udf_c23_001">#REF!</definedName>
    <definedName name="spec_udf_c24_001" localSheetId="3">#REF!</definedName>
    <definedName name="spec_udf_c24_001" localSheetId="10">#REF!</definedName>
    <definedName name="spec_udf_c24_001">#REF!</definedName>
    <definedName name="spec_udf_c25_001" localSheetId="3">#REF!</definedName>
    <definedName name="spec_udf_c25_001" localSheetId="10">#REF!</definedName>
    <definedName name="spec_udf_c25_001">#REF!</definedName>
    <definedName name="spec_udf_c26_001" localSheetId="3">#REF!</definedName>
    <definedName name="spec_udf_c26_001" localSheetId="10">#REF!</definedName>
    <definedName name="spec_udf_c26_001">#REF!</definedName>
    <definedName name="spec_udf_c27_001" localSheetId="3">#REF!</definedName>
    <definedName name="spec_udf_c27_001" localSheetId="10">#REF!</definedName>
    <definedName name="spec_udf_c27_001">#REF!</definedName>
    <definedName name="spec_udf_c28_001" localSheetId="3">#REF!</definedName>
    <definedName name="spec_udf_c28_001" localSheetId="10">#REF!</definedName>
    <definedName name="spec_udf_c28_001">#REF!</definedName>
    <definedName name="spec_udf_c29_001" localSheetId="3">#REF!</definedName>
    <definedName name="spec_udf_c29_001" localSheetId="10">#REF!</definedName>
    <definedName name="spec_udf_c29_001">#REF!</definedName>
    <definedName name="spec_udf_c30_001" localSheetId="3">#REF!</definedName>
    <definedName name="spec_udf_c30_001" localSheetId="10">#REF!</definedName>
    <definedName name="spec_udf_c30_001">#REF!</definedName>
    <definedName name="spec_udf_c31_001" localSheetId="3">#REF!</definedName>
    <definedName name="spec_udf_c31_001" localSheetId="10">#REF!</definedName>
    <definedName name="spec_udf_c31_001">#REF!</definedName>
    <definedName name="spec_udf_c32_001" localSheetId="3">#REF!</definedName>
    <definedName name="spec_udf_c32_001" localSheetId="10">#REF!</definedName>
    <definedName name="spec_udf_c32_001">#REF!</definedName>
    <definedName name="spec_udf_c33_001" localSheetId="3">#REF!</definedName>
    <definedName name="spec_udf_c33_001" localSheetId="10">#REF!</definedName>
    <definedName name="spec_udf_c33_001">#REF!</definedName>
    <definedName name="spec_udf_c34_001" localSheetId="3">#REF!</definedName>
    <definedName name="spec_udf_c34_001" localSheetId="10">#REF!</definedName>
    <definedName name="spec_udf_c34_001">#REF!</definedName>
    <definedName name="spec_udf_c35_001" localSheetId="3">#REF!</definedName>
    <definedName name="spec_udf_c35_001" localSheetId="10">#REF!</definedName>
    <definedName name="spec_udf_c35_001">#REF!</definedName>
    <definedName name="spec_udf_c36_001" localSheetId="3">#REF!</definedName>
    <definedName name="spec_udf_c36_001" localSheetId="10">#REF!</definedName>
    <definedName name="spec_udf_c36_001">#REF!</definedName>
    <definedName name="spec_udf_c37_001" localSheetId="3">#REF!</definedName>
    <definedName name="spec_udf_c37_001" localSheetId="10">#REF!</definedName>
    <definedName name="spec_udf_c37_001">#REF!</definedName>
    <definedName name="spec_udf_c38_001" localSheetId="3">#REF!</definedName>
    <definedName name="spec_udf_c38_001" localSheetId="10">#REF!</definedName>
    <definedName name="spec_udf_c38_001">#REF!</definedName>
    <definedName name="spec_udf_c39_001" localSheetId="3">#REF!</definedName>
    <definedName name="spec_udf_c39_001" localSheetId="10">#REF!</definedName>
    <definedName name="spec_udf_c39_001">#REF!</definedName>
    <definedName name="spec_udf_c40_001" localSheetId="3">#REF!</definedName>
    <definedName name="spec_udf_c40_001" localSheetId="10">#REF!</definedName>
    <definedName name="spec_udf_c40_001">#REF!</definedName>
    <definedName name="spec_udf_c41_001" localSheetId="3">#REF!</definedName>
    <definedName name="spec_udf_c41_001" localSheetId="10">#REF!</definedName>
    <definedName name="spec_udf_c41_001">#REF!</definedName>
    <definedName name="spec_udf_c42_001" localSheetId="3">#REF!</definedName>
    <definedName name="spec_udf_c42_001" localSheetId="10">#REF!</definedName>
    <definedName name="spec_udf_c42_001">#REF!</definedName>
    <definedName name="spec_udf_c43_001" localSheetId="3">#REF!</definedName>
    <definedName name="spec_udf_c43_001" localSheetId="10">#REF!</definedName>
    <definedName name="spec_udf_c43_001">#REF!</definedName>
    <definedName name="spec_udf_c44_001" localSheetId="3">#REF!</definedName>
    <definedName name="spec_udf_c44_001" localSheetId="10">#REF!</definedName>
    <definedName name="spec_udf_c44_001">#REF!</definedName>
    <definedName name="spec_udf_c45_001" localSheetId="3">#REF!</definedName>
    <definedName name="spec_udf_c45_001" localSheetId="10">#REF!</definedName>
    <definedName name="spec_udf_c45_001">#REF!</definedName>
    <definedName name="spec_udf_c46_001" localSheetId="3">#REF!</definedName>
    <definedName name="spec_udf_c46_001" localSheetId="10">#REF!</definedName>
    <definedName name="spec_udf_c46_001">#REF!</definedName>
    <definedName name="spec_udf_c47_001" localSheetId="3">#REF!</definedName>
    <definedName name="spec_udf_c47_001" localSheetId="10">#REF!</definedName>
    <definedName name="spec_udf_c47_001">#REF!</definedName>
    <definedName name="spec_udf_c48_001" localSheetId="3">#REF!</definedName>
    <definedName name="spec_udf_c48_001" localSheetId="10">#REF!</definedName>
    <definedName name="spec_udf_c48_001">#REF!</definedName>
    <definedName name="spec_udf_c49_001" localSheetId="3">#REF!</definedName>
    <definedName name="spec_udf_c49_001" localSheetId="10">#REF!</definedName>
    <definedName name="spec_udf_c49_001">#REF!</definedName>
    <definedName name="spec_udf_c50_001" localSheetId="3">#REF!</definedName>
    <definedName name="spec_udf_c50_001" localSheetId="10">#REF!</definedName>
    <definedName name="spec_udf_c50_001">#REF!</definedName>
    <definedName name="spec_udf_c51_001" localSheetId="3">#REF!</definedName>
    <definedName name="spec_udf_c51_001" localSheetId="10">#REF!</definedName>
    <definedName name="spec_udf_c51_001">#REF!</definedName>
    <definedName name="spec_udf_c52_001" localSheetId="3">#REF!</definedName>
    <definedName name="spec_udf_c52_001" localSheetId="10">#REF!</definedName>
    <definedName name="spec_udf_c52_001">#REF!</definedName>
    <definedName name="spec_udf_c53_001" localSheetId="3">#REF!</definedName>
    <definedName name="spec_udf_c53_001" localSheetId="10">#REF!</definedName>
    <definedName name="spec_udf_c53_001">#REF!</definedName>
    <definedName name="spec_udf_c54_001" localSheetId="3">#REF!</definedName>
    <definedName name="spec_udf_c54_001" localSheetId="10">#REF!</definedName>
    <definedName name="spec_udf_c54_001">#REF!</definedName>
    <definedName name="spec_udf_c55_001" localSheetId="3">#REF!</definedName>
    <definedName name="spec_udf_c55_001" localSheetId="10">#REF!</definedName>
    <definedName name="spec_udf_c55_001">#REF!</definedName>
    <definedName name="spec_udf_c56_001" localSheetId="3">#REF!</definedName>
    <definedName name="spec_udf_c56_001" localSheetId="10">#REF!</definedName>
    <definedName name="spec_udf_c56_001">#REF!</definedName>
    <definedName name="spec_udf_c57_001" localSheetId="3">#REF!</definedName>
    <definedName name="spec_udf_c57_001" localSheetId="10">#REF!</definedName>
    <definedName name="spec_udf_c57_001">#REF!</definedName>
    <definedName name="spec_udf_c58_001" localSheetId="3">#REF!</definedName>
    <definedName name="spec_udf_c58_001" localSheetId="10">#REF!</definedName>
    <definedName name="spec_udf_c58_001">#REF!</definedName>
    <definedName name="spec_udf_c59_001" localSheetId="3">#REF!</definedName>
    <definedName name="spec_udf_c59_001" localSheetId="10">#REF!</definedName>
    <definedName name="spec_udf_c59_001">#REF!</definedName>
    <definedName name="spec_udf_c60_001" localSheetId="3">#REF!</definedName>
    <definedName name="spec_udf_c60_001" localSheetId="10">#REF!</definedName>
    <definedName name="spec_udf_c60_001">#REF!</definedName>
    <definedName name="spec_udf_c61_001" localSheetId="3">#REF!</definedName>
    <definedName name="spec_udf_c61_001" localSheetId="10">#REF!</definedName>
    <definedName name="spec_udf_c61_001">#REF!</definedName>
    <definedName name="spec_udf_c62_001" localSheetId="3">#REF!</definedName>
    <definedName name="spec_udf_c62_001" localSheetId="10">#REF!</definedName>
    <definedName name="spec_udf_c62_001">#REF!</definedName>
    <definedName name="spec_udf_c63_001" localSheetId="3">#REF!</definedName>
    <definedName name="spec_udf_c63_001" localSheetId="10">#REF!</definedName>
    <definedName name="spec_udf_c63_001">#REF!</definedName>
    <definedName name="spec_udf_c64_001" localSheetId="3">#REF!</definedName>
    <definedName name="spec_udf_c64_001" localSheetId="10">#REF!</definedName>
    <definedName name="spec_udf_c64_001">#REF!</definedName>
    <definedName name="spec_udf_c65_001" localSheetId="3">#REF!</definedName>
    <definedName name="spec_udf_c65_001" localSheetId="10">#REF!</definedName>
    <definedName name="spec_udf_c65_001">#REF!</definedName>
    <definedName name="spec_udf_c66_001" localSheetId="3">#REF!</definedName>
    <definedName name="spec_udf_c66_001" localSheetId="10">#REF!</definedName>
    <definedName name="spec_udf_c66_001">#REF!</definedName>
    <definedName name="spec_udf_c67_001" localSheetId="3">#REF!</definedName>
    <definedName name="spec_udf_c67_001" localSheetId="10">#REF!</definedName>
    <definedName name="spec_udf_c67_001">#REF!</definedName>
    <definedName name="spec_udf_c68_001" localSheetId="3">#REF!</definedName>
    <definedName name="spec_udf_c68_001" localSheetId="10">#REF!</definedName>
    <definedName name="spec_udf_c68_001">#REF!</definedName>
    <definedName name="spec_udf_c69_001" localSheetId="3">#REF!</definedName>
    <definedName name="spec_udf_c69_001" localSheetId="10">#REF!</definedName>
    <definedName name="spec_udf_c69_001">#REF!</definedName>
    <definedName name="spec_udf_c70_001" localSheetId="3">#REF!</definedName>
    <definedName name="spec_udf_c70_001" localSheetId="10">#REF!</definedName>
    <definedName name="spec_udf_c70_001">#REF!</definedName>
    <definedName name="spec_udf_c71_001" localSheetId="3">#REF!</definedName>
    <definedName name="spec_udf_c71_001" localSheetId="10">#REF!</definedName>
    <definedName name="spec_udf_c71_001">#REF!</definedName>
    <definedName name="spec_udf_c72_001" localSheetId="3">#REF!</definedName>
    <definedName name="spec_udf_c72_001" localSheetId="10">#REF!</definedName>
    <definedName name="spec_udf_c72_001">#REF!</definedName>
    <definedName name="spec_udf_c73_001" localSheetId="3">#REF!</definedName>
    <definedName name="spec_udf_c73_001" localSheetId="10">#REF!</definedName>
    <definedName name="spec_udf_c73_001">#REF!</definedName>
    <definedName name="spec_udf_c74_001" localSheetId="3">#REF!</definedName>
    <definedName name="spec_udf_c74_001" localSheetId="10">#REF!</definedName>
    <definedName name="spec_udf_c74_001">#REF!</definedName>
    <definedName name="spec_udf_c75_001" localSheetId="3">#REF!</definedName>
    <definedName name="spec_udf_c75_001" localSheetId="10">#REF!</definedName>
    <definedName name="spec_udf_c75_001">#REF!</definedName>
    <definedName name="spec_udf_c76_001" localSheetId="3">#REF!</definedName>
    <definedName name="spec_udf_c76_001" localSheetId="10">#REF!</definedName>
    <definedName name="spec_udf_c76_001">#REF!</definedName>
    <definedName name="spec_udf_c77_001" localSheetId="3">#REF!</definedName>
    <definedName name="spec_udf_c77_001" localSheetId="10">#REF!</definedName>
    <definedName name="spec_udf_c77_001">#REF!</definedName>
    <definedName name="spec_udf_c78_001" localSheetId="3">#REF!</definedName>
    <definedName name="spec_udf_c78_001" localSheetId="10">#REF!</definedName>
    <definedName name="spec_udf_c78_001">#REF!</definedName>
    <definedName name="spec_udf_c79_001" localSheetId="3">#REF!</definedName>
    <definedName name="spec_udf_c79_001" localSheetId="10">#REF!</definedName>
    <definedName name="spec_udf_c79_001">#REF!</definedName>
    <definedName name="spec_udf_c80_001" localSheetId="3">#REF!</definedName>
    <definedName name="spec_udf_c80_001" localSheetId="10">#REF!</definedName>
    <definedName name="spec_udf_c80_001">#REF!</definedName>
    <definedName name="spec_udf_c81_001" localSheetId="3">#REF!</definedName>
    <definedName name="spec_udf_c81_001" localSheetId="10">#REF!</definedName>
    <definedName name="spec_udf_c81_001">#REF!</definedName>
    <definedName name="spec_udf_c82_001" localSheetId="3">#REF!</definedName>
    <definedName name="spec_udf_c82_001" localSheetId="10">#REF!</definedName>
    <definedName name="spec_udf_c82_001">#REF!</definedName>
    <definedName name="spec_udf_c83_001" localSheetId="3">#REF!</definedName>
    <definedName name="spec_udf_c83_001" localSheetId="10">#REF!</definedName>
    <definedName name="spec_udf_c83_001">#REF!</definedName>
    <definedName name="spec_udf_c84_001" localSheetId="3">#REF!</definedName>
    <definedName name="spec_udf_c84_001" localSheetId="10">#REF!</definedName>
    <definedName name="spec_udf_c84_001">#REF!</definedName>
    <definedName name="spec_udf_c85_001" localSheetId="3">#REF!</definedName>
    <definedName name="spec_udf_c85_001" localSheetId="10">#REF!</definedName>
    <definedName name="spec_udf_c85_001">#REF!</definedName>
    <definedName name="spec_udf_c86_001" localSheetId="3">#REF!</definedName>
    <definedName name="spec_udf_c86_001" localSheetId="10">#REF!</definedName>
    <definedName name="spec_udf_c86_001">#REF!</definedName>
    <definedName name="spec_udf_c87_001" localSheetId="3">#REF!</definedName>
    <definedName name="spec_udf_c87_001" localSheetId="10">#REF!</definedName>
    <definedName name="spec_udf_c87_001">#REF!</definedName>
    <definedName name="spec_udf_c88_001" localSheetId="3">#REF!</definedName>
    <definedName name="spec_udf_c88_001" localSheetId="10">#REF!</definedName>
    <definedName name="spec_udf_c88_001">#REF!</definedName>
    <definedName name="spec_udf_c89_001" localSheetId="3">#REF!</definedName>
    <definedName name="spec_udf_c89_001" localSheetId="10">#REF!</definedName>
    <definedName name="spec_udf_c89_001">#REF!</definedName>
    <definedName name="spec_udf_c90_001" localSheetId="3">#REF!</definedName>
    <definedName name="spec_udf_c90_001" localSheetId="10">#REF!</definedName>
    <definedName name="spec_udf_c90_001">#REF!</definedName>
    <definedName name="spec_udf_c91_001" localSheetId="3">#REF!</definedName>
    <definedName name="spec_udf_c91_001" localSheetId="10">#REF!</definedName>
    <definedName name="spec_udf_c91_001">#REF!</definedName>
    <definedName name="spec_udf_c92_001" localSheetId="3">#REF!</definedName>
    <definedName name="spec_udf_c92_001" localSheetId="10">#REF!</definedName>
    <definedName name="spec_udf_c92_001">#REF!</definedName>
    <definedName name="spec_udf_c93_001" localSheetId="3">#REF!</definedName>
    <definedName name="spec_udf_c93_001" localSheetId="10">#REF!</definedName>
    <definedName name="spec_udf_c93_001">#REF!</definedName>
    <definedName name="spec_udf_c94_001" localSheetId="3">#REF!</definedName>
    <definedName name="spec_udf_c94_001" localSheetId="10">#REF!</definedName>
    <definedName name="spec_udf_c94_001">#REF!</definedName>
    <definedName name="spec_udf_c95_001" localSheetId="3">#REF!</definedName>
    <definedName name="spec_udf_c95_001" localSheetId="10">#REF!</definedName>
    <definedName name="spec_udf_c95_001">#REF!</definedName>
    <definedName name="spec_udf_c96_001" localSheetId="3">#REF!</definedName>
    <definedName name="spec_udf_c96_001" localSheetId="10">#REF!</definedName>
    <definedName name="spec_udf_c96_001">#REF!</definedName>
    <definedName name="spec_udf_c97_001" localSheetId="3">#REF!</definedName>
    <definedName name="spec_udf_c97_001" localSheetId="10">#REF!</definedName>
    <definedName name="spec_udf_c97_001">#REF!</definedName>
    <definedName name="spec_udf_c98_001" localSheetId="3">#REF!</definedName>
    <definedName name="spec_udf_c98_001" localSheetId="10">#REF!</definedName>
    <definedName name="spec_udf_c98_001">#REF!</definedName>
    <definedName name="spec_udf_c99_001" localSheetId="3">#REF!</definedName>
    <definedName name="spec_udf_c99_001" localSheetId="10">#REF!</definedName>
    <definedName name="spec_udf_c99_001">#REF!</definedName>
    <definedName name="SPP" localSheetId="10">#REF!</definedName>
    <definedName name="SPP">#REF!</definedName>
    <definedName name="SS">#REF!</definedName>
    <definedName name="sss">#REF!</definedName>
    <definedName name="ssss">#REF!</definedName>
    <definedName name="st_LB_pd_build_tend_001">[17]Connections!$G$23:$G$25</definedName>
    <definedName name="st_LB_pd_corrosive_001">[17]Connections!$D$23:$D$25</definedName>
    <definedName name="st_LB_pd_fluid_phase_001">[17]Connections!$J$23:$J$26</definedName>
    <definedName name="st_LB_spec_udf_c13_001">[18]Connections!$G$23:$G$25</definedName>
    <definedName name="st_LB_spec_udf_c24_001">[18]Connections!$D$23:$D$25</definedName>
    <definedName name="STATUS">#REF!</definedName>
    <definedName name="steam_trap">#REF!</definedName>
    <definedName name="stock_values" localSheetId="10">#REF!</definedName>
    <definedName name="stock_values">#REF!</definedName>
    <definedName name="strip_id_001" localSheetId="0">#REF!</definedName>
    <definedName name="strip_id_001" localSheetId="3">#REF!</definedName>
    <definedName name="strip_id_001" localSheetId="10">#REF!</definedName>
    <definedName name="strip_id_001">#REF!</definedName>
    <definedName name="SUB_NET_NO" localSheetId="0">#REF!</definedName>
    <definedName name="SUB_NET_NO" localSheetId="3">#REF!</definedName>
    <definedName name="SUB_NET_NO">#REF!</definedName>
    <definedName name="SUB_NET_NO_U1" localSheetId="0">#REF!</definedName>
    <definedName name="SUB_NET_NO_U1" localSheetId="3">#REF!</definedName>
    <definedName name="SUB_NET_NO_U1">#REF!</definedName>
    <definedName name="SUB_NET_NO_U2" localSheetId="3">#REF!</definedName>
    <definedName name="SUB_NET_NO_U2">#REF!</definedName>
    <definedName name="SUB_NET_NO_U3" localSheetId="3">#REF!</definedName>
    <definedName name="SUB_NET_NO_U3">#REF!</definedName>
    <definedName name="SUB_NET_NO_U4" localSheetId="3">#REF!</definedName>
    <definedName name="SUB_NET_NO_U4">#REF!</definedName>
    <definedName name="SUB_NET_NO_U5" localSheetId="3">#REF!</definedName>
    <definedName name="SUB_NET_NO_U5">#REF!</definedName>
    <definedName name="SubT_0">[18]DWTables!$AL$11</definedName>
    <definedName name="SUFFIX" localSheetId="0">#REF!</definedName>
    <definedName name="SUFFIX" localSheetId="3">#REF!</definedName>
    <definedName name="SUFFIX">#REF!</definedName>
    <definedName name="SUMARY">#REF!</definedName>
    <definedName name="summary">#REF!</definedName>
    <definedName name="Sup_MATL_Rate">#REF!</definedName>
    <definedName name="Sup_MD_Rate">#REF!</definedName>
    <definedName name="Sup_Total_WT">[10]BQ!#REF!</definedName>
    <definedName name="Sup_WT">[10]BQ!#REF!</definedName>
    <definedName name="SUPPLIER">#REF!</definedName>
    <definedName name="Suppress">#REF!</definedName>
    <definedName name="SY_CONTRACT">'[23]00110'!$B$7</definedName>
    <definedName name="SY_DATA" localSheetId="0">#REF!</definedName>
    <definedName name="SY_DATA" localSheetId="3">#REF!</definedName>
    <definedName name="SY_DATA">#REF!</definedName>
    <definedName name="SY_DOC_NO" localSheetId="0">#REF!</definedName>
    <definedName name="SY_DOC_NO" localSheetId="3">#REF!</definedName>
    <definedName name="SY_DOC_NO">#REF!</definedName>
    <definedName name="SY_FCS_AC_HZ" localSheetId="0">#REF!</definedName>
    <definedName name="SY_FCS_AC_HZ" localSheetId="3">#REF!</definedName>
    <definedName name="SY_FCS_AC_HZ">#REF!</definedName>
    <definedName name="SY_FCS_AC_V" localSheetId="3">#REF!</definedName>
    <definedName name="SY_FCS_AC_V">#REF!</definedName>
    <definedName name="SY_FCS_DC_V" localSheetId="3">#REF!</definedName>
    <definedName name="SY_FCS_DC_V">#REF!</definedName>
    <definedName name="SY_SUPPLY">'[23]00110'!$B$9</definedName>
    <definedName name="table_dn">#REF!</definedName>
    <definedName name="TAG">#REF!</definedName>
    <definedName name="Tag_Controller_overview" localSheetId="0">#REF!</definedName>
    <definedName name="Tag_Controller_overview" localSheetId="3">#REF!</definedName>
    <definedName name="Tag_Controller_overview">#REF!</definedName>
    <definedName name="tag_number_note" localSheetId="0">#REF!</definedName>
    <definedName name="tag_number_note" localSheetId="3">#REF!</definedName>
    <definedName name="tag_number_note" localSheetId="10">#REF!</definedName>
    <definedName name="tag_number_note">#REF!</definedName>
    <definedName name="TAGNO_ICC" localSheetId="0">#REF!</definedName>
    <definedName name="TAGNO_ICC" localSheetId="3">#REF!</definedName>
    <definedName name="TAGNO_ICC">#REF!</definedName>
    <definedName name="TAGS">#REF!</definedName>
    <definedName name="TagSumm" localSheetId="3">#REF!</definedName>
    <definedName name="TagSumm" localSheetId="10">#REF!</definedName>
    <definedName name="TagSumm">#REF!</definedName>
    <definedName name="TBL.EXCLUDE" localSheetId="3">#REF!</definedName>
    <definedName name="TBL.EXCLUDE">#REF!</definedName>
    <definedName name="TBL.MS_CODE" localSheetId="3">#REF!</definedName>
    <definedName name="TBL.MS_CODE">#REF!</definedName>
    <definedName name="TBL.REV_NO" localSheetId="3">#REF!</definedName>
    <definedName name="TBL.REV_NO">#REF!</definedName>
    <definedName name="TBL.SECOND_OUT" localSheetId="3">#REF!</definedName>
    <definedName name="TBL.SECOND_OUT">#REF!</definedName>
    <definedName name="TBL.SP_CODE" localSheetId="3">#REF!</definedName>
    <definedName name="TBL.SP_CODE">#REF!</definedName>
    <definedName name="tbl_main" localSheetId="3">#REF!</definedName>
    <definedName name="tbl_main">#REF!</definedName>
    <definedName name="TBL_PATTERN">"A"</definedName>
    <definedName name="tc_field_equipment_id_001" localSheetId="0">#REF!</definedName>
    <definedName name="tc_field_equipment_id_001" localSheetId="3">#REF!</definedName>
    <definedName name="tc_field_equipment_id_001" localSheetId="10">#REF!</definedName>
    <definedName name="tc_field_equipment_id_001">#REF!</definedName>
    <definedName name="tc_fire_area_001" localSheetId="0">#REF!</definedName>
    <definedName name="tc_fire_area_001" localSheetId="3">#REF!</definedName>
    <definedName name="tc_fire_area_001" localSheetId="10">#REF!</definedName>
    <definedName name="tc_fire_area_001">#REF!</definedName>
    <definedName name="tc_line_number_id_001" localSheetId="3">#REF!</definedName>
    <definedName name="tc_line_number_id_001" localSheetId="10">#REF!</definedName>
    <definedName name="tc_line_number_id_001">#REF!</definedName>
    <definedName name="tc_location_layout_001" localSheetId="3">#REF!</definedName>
    <definedName name="tc_location_layout_001" localSheetId="10">#REF!</definedName>
    <definedName name="tc_location_layout_001">#REF!</definedName>
    <definedName name="tc_signal_id_001" localSheetId="3">#REF!</definedName>
    <definedName name="tc_signal_id_001" localSheetId="10">#REF!</definedName>
    <definedName name="tc_signal_id_001">#REF!</definedName>
    <definedName name="TdegC">#REF!</definedName>
    <definedName name="TEE">#REF!</definedName>
    <definedName name="temp_strainer">#REF!</definedName>
    <definedName name="test">#N/A</definedName>
    <definedName name="TEXT">NA()</definedName>
    <definedName name="THK">#REF!</definedName>
    <definedName name="TIT">#REF!</definedName>
    <definedName name="TITLE_1" localSheetId="3">#REF!</definedName>
    <definedName name="TITLE_1">#REF!</definedName>
    <definedName name="TITLE_2" localSheetId="3">#REF!</definedName>
    <definedName name="TITLE_2">#REF!</definedName>
    <definedName name="TITLE_3" localSheetId="3">#REF!</definedName>
    <definedName name="TITLE_3">#REF!</definedName>
    <definedName name="TITLE_4" localSheetId="3">#REF!</definedName>
    <definedName name="TITLE_4">#REF!</definedName>
    <definedName name="TITLE_5" localSheetId="3">#REF!</definedName>
    <definedName name="TITLE_5">#REF!</definedName>
    <definedName name="TITLES_PRINT">#REF!</definedName>
    <definedName name="Titre">#REF!</definedName>
    <definedName name="to">#REF!</definedName>
    <definedName name="TO_COMP_NO" localSheetId="3">#REF!</definedName>
    <definedName name="TO_COMP_NO">#REF!</definedName>
    <definedName name="TO_NOTE" localSheetId="3">#REF!</definedName>
    <definedName name="TO_NOTE">#REF!</definedName>
    <definedName name="TOL">#REF!</definedName>
    <definedName name="Tool_Loss_Rate">#REF!</definedName>
    <definedName name="top">#REF!</definedName>
    <definedName name="TOT_MATL">[27]Proposal!#REF!</definedName>
    <definedName name="TOTAL">#N/A</definedName>
    <definedName name="TOTALENOTEPAG6B">[2]VUOTO!#REF!</definedName>
    <definedName name="TOTLPRIN">NA()</definedName>
    <definedName name="toto">#REF!</definedName>
    <definedName name="tower">#REF!</definedName>
    <definedName name="TpMn">#REF!</definedName>
    <definedName name="TT">#REF!</definedName>
    <definedName name="TTA">'[28]공사비 내역 (가)'!$AE$41</definedName>
    <definedName name="TTB">'[28]공사비 내역 (가)'!$AF$41</definedName>
    <definedName name="TTX">'[28]공사비 내역 (가)'!$AD$41</definedName>
    <definedName name="Type">#REF!</definedName>
    <definedName name="TYPEDOC">#REF!</definedName>
    <definedName name="tyu">[16]예산M11A!#REF!</definedName>
    <definedName name="U">'[28]공사비 내역 (가)'!$AE$13</definedName>
    <definedName name="udt_support_id1_001" localSheetId="3">#REF!</definedName>
    <definedName name="udt_support_id1_001" localSheetId="10">#REF!</definedName>
    <definedName name="udt_support_id1_001">#REF!</definedName>
    <definedName name="udt_support_id2_001" localSheetId="3">#REF!</definedName>
    <definedName name="udt_support_id2_001" localSheetId="10">#REF!</definedName>
    <definedName name="udt_support_id2_001">#REF!</definedName>
    <definedName name="udt_support_id3_001" localSheetId="3">#REF!</definedName>
    <definedName name="udt_support_id3_001" localSheetId="10">#REF!</definedName>
    <definedName name="udt_support_id3_001">#REF!</definedName>
    <definedName name="udt_support_id4_001" localSheetId="3">#REF!</definedName>
    <definedName name="udt_support_id4_001" localSheetId="10">#REF!</definedName>
    <definedName name="udt_support_id4_001">#REF!</definedName>
    <definedName name="ul">#REF!</definedName>
    <definedName name="UNION">#REF!</definedName>
    <definedName name="UNIT">#REF!</definedName>
    <definedName name="unit_id_001" localSheetId="3">#REF!</definedName>
    <definedName name="unit_id_001" localSheetId="10">#REF!</definedName>
    <definedName name="unit_id_001">#REF!</definedName>
    <definedName name="Unit_Matl">[27]Proposal!#REF!</definedName>
    <definedName name="Unit_MD">[27]Proposal!#REF!</definedName>
    <definedName name="uom_id_001" localSheetId="3">#REF!</definedName>
    <definedName name="uom_id_001" localSheetId="10">#REF!</definedName>
    <definedName name="uom_id_001">#REF!</definedName>
    <definedName name="user_name_001" localSheetId="3">#REF!</definedName>
    <definedName name="user_name_001" localSheetId="10">#REF!</definedName>
    <definedName name="user_name_001">#REF!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itaux">#REF!</definedName>
    <definedName name="VolAgité">#REF!</definedName>
    <definedName name="VS">#REF!</definedName>
    <definedName name="w">#REF!</definedName>
    <definedName name="Waiting">"Picture 1"</definedName>
    <definedName name="WALL_FIN">#REF!</definedName>
    <definedName name="WE">#REF!</definedName>
    <definedName name="wer" localSheetId="0">'[7]14910'!#REF!</definedName>
    <definedName name="wer" localSheetId="3">'[7]14910'!#REF!</definedName>
    <definedName name="wer">'[7]14910'!#REF!</definedName>
    <definedName name="WIND1_H">#REF!</definedName>
    <definedName name="WIND1_W">#REF!</definedName>
    <definedName name="WIND2_H">#REF!</definedName>
    <definedName name="WIND2_W">#REF!</definedName>
    <definedName name="wire_group_id_001" localSheetId="0">#REF!</definedName>
    <definedName name="wire_group_id_001" localSheetId="3">#REF!</definedName>
    <definedName name="wire_group_id_001" localSheetId="10">#REF!</definedName>
    <definedName name="wire_group_id_001">#REF!</definedName>
    <definedName name="WOL">#REF!</definedName>
    <definedName name="wq" localSheetId="0">'[5]14910'!#REF!</definedName>
    <definedName name="wq" localSheetId="3">'[5]14910'!#REF!</definedName>
    <definedName name="wq">'[5]14910'!#REF!</definedName>
    <definedName name="wrn.Print._.Output." localSheetId="0" hidden="1">{#N/A,#N/A,FALSE,"OUTPUT SHEET "}</definedName>
    <definedName name="wrn.Print._.Output." localSheetId="7" hidden="1">{#N/A,#N/A,FALSE,"OUTPUT SHEET "}</definedName>
    <definedName name="wrn.Print._.Output." hidden="1">{#N/A,#N/A,FALSE,"OUTPUT SHEET "}</definedName>
    <definedName name="wrn.prix." localSheetId="0" hidden="1">{#N/A,#N/A,TRUE,"Page de garde";#N/A,#N/A,TRUE,"Estimation ingénierie";#N/A,#N/A,TRUE,"Synthése des heures";#N/A,#N/A,TRUE,"Etudes préliminaires";#N/A,#N/A,TRUE,"Avant projet";#N/A,#N/A,TRUE,"Projet";#N/A,#N/A,TRUE,"Approvisionnement";#N/A,#N/A,TRUE,"Construction";#N/A,#N/A,TRUE,"Essais  mise en route"}</definedName>
    <definedName name="wrn.prix." localSheetId="7" hidden="1">{#N/A,#N/A,TRUE,"Page de garde";#N/A,#N/A,TRUE,"Estimation ingénierie";#N/A,#N/A,TRUE,"Synthése des heures";#N/A,#N/A,TRUE,"Etudes préliminaires";#N/A,#N/A,TRUE,"Avant projet";#N/A,#N/A,TRUE,"Projet";#N/A,#N/A,TRUE,"Approvisionnement";#N/A,#N/A,TRUE,"Construction";#N/A,#N/A,TRUE,"Essais  mise en route"}</definedName>
    <definedName name="wrn.prix." hidden="1">{#N/A,#N/A,TRUE,"Page de garde";#N/A,#N/A,TRUE,"Estimation ingénierie";#N/A,#N/A,TRUE,"Synthése des heures";#N/A,#N/A,TRUE,"Etudes préliminaires";#N/A,#N/A,TRUE,"Avant projet";#N/A,#N/A,TRUE,"Projet";#N/A,#N/A,TRUE,"Approvisionnement";#N/A,#N/A,TRUE,"Construction";#N/A,#N/A,TRUE,"Essais  mise en route"}</definedName>
    <definedName name="wrp" localSheetId="3">'[7]14910'!#REF!</definedName>
    <definedName name="wrp">'[7]14910'!#REF!</definedName>
    <definedName name="X0">#REF!</definedName>
    <definedName name="XX" localSheetId="3">'[33]14910'!#REF!</definedName>
    <definedName name="XX">'[33]14910'!#REF!</definedName>
    <definedName name="y_strainer">#REF!</definedName>
    <definedName name="yn">#REF!</definedName>
    <definedName name="ys">#REF!</definedName>
    <definedName name="YSB">#REF!</definedName>
    <definedName name="Z">#REF!</definedName>
    <definedName name="z\">#REF!</definedName>
    <definedName name="ZONAMACRO">[2]VUOTO!#REF!</definedName>
    <definedName name="ZONASUBR">[2]VUOTO!#REF!</definedName>
    <definedName name="Zone_tri">#REF!</definedName>
    <definedName name="安装图" localSheetId="0" hidden="1">{"'Sheet1'!$A$1:$L$49"}</definedName>
    <definedName name="安装图" localSheetId="7" hidden="1">{"'Sheet1'!$A$1:$L$49"}</definedName>
    <definedName name="安装图" hidden="1">{"'Sheet1'!$A$1:$L$49"}</definedName>
    <definedName name="견적기준">#REF!</definedName>
    <definedName name="공일">#REF!</definedName>
    <definedName name="공통부대">#REF!</definedName>
    <definedName name="기간">[11]현장관리비!$C$1</definedName>
    <definedName name="기계">#REF!</definedName>
    <definedName name="기계1">#REF!</definedName>
    <definedName name="대">#REF!</definedName>
    <definedName name="대비">#REF!</definedName>
    <definedName name="대비표">#REF!</definedName>
    <definedName name="도급영역">[29]도급양식!#REF!</definedName>
    <definedName name="ㅁ1">#REF!</definedName>
    <definedName name="ㅁ139">#REF!</definedName>
    <definedName name="ㅁㅁㅁ">#REF!</definedName>
    <definedName name="설비물량">#REF!</definedName>
    <definedName name="세금">#REF!</definedName>
    <definedName name="소모비">#REF!</definedName>
    <definedName name="실행영역">[11]실행내역!$A$4:$O$1383</definedName>
    <definedName name="안전급여">[11]현장관리비!$P$44</definedName>
    <definedName name="안전상여금">[11]현장관리비!$S$44</definedName>
    <definedName name="안종민">[34]견적을지!#REF!</definedName>
    <definedName name="원가집계">'[35] 갑지'!$B$1:$M$40</definedName>
    <definedName name="월">'[36]실행내역서(DCU)'!#REF!</definedName>
    <definedName name="인원">[11]현장관리비!$K$95</definedName>
    <definedName name="작성자">#REF!</definedName>
    <definedName name="전">#REF!</definedName>
    <definedName name="전기공사">#REF!</definedName>
    <definedName name="전기실행대비">'[37]spc 배관견적'!#REF!</definedName>
    <definedName name="주택사업본부">#REF!</definedName>
    <definedName name="집계SHEET">[38]당초!#REF!</definedName>
    <definedName name="차">[16]예산M11A!#REF!</definedName>
    <definedName name="철구사업본부">#REF!</definedName>
    <definedName name="총괄">[39]표지!#REF!</definedName>
    <definedName name="토목지입재료비">#REF!</definedName>
    <definedName name="토목품셈표">[40]내역서!#REF!</definedName>
    <definedName name="표지">#REF!</definedName>
    <definedName name="환경">#REF!</definedName>
    <definedName name="ㅑ3081">#REF!</definedName>
    <definedName name="ㅑ890">#REF!</definedName>
    <definedName name="ㅑ995">#REF!</definedName>
  </definedNames>
  <calcPr calcId="152511"/>
</workbook>
</file>

<file path=xl/calcChain.xml><?xml version="1.0" encoding="utf-8"?>
<calcChain xmlns="http://schemas.openxmlformats.org/spreadsheetml/2006/main">
  <c r="H2119" i="11" l="1"/>
  <c r="H2117" i="11"/>
  <c r="H2116" i="11"/>
  <c r="H2114" i="11"/>
  <c r="H2113" i="11"/>
  <c r="H2112" i="11"/>
  <c r="H2111" i="11"/>
  <c r="H2110" i="11"/>
  <c r="H2120" i="11" s="1"/>
  <c r="I1" i="11"/>
  <c r="F24" i="10"/>
  <c r="F23" i="10"/>
  <c r="F22" i="10"/>
  <c r="F21" i="10"/>
  <c r="C21" i="10"/>
  <c r="F20" i="10"/>
  <c r="F19" i="10"/>
  <c r="F18" i="10"/>
  <c r="F17" i="10"/>
  <c r="F16" i="10"/>
  <c r="F15" i="10"/>
  <c r="F14" i="10"/>
  <c r="F13" i="10"/>
  <c r="F12" i="10"/>
  <c r="F11" i="10"/>
  <c r="F10" i="10"/>
  <c r="F9" i="10"/>
  <c r="A282" i="9"/>
  <c r="A281" i="9"/>
  <c r="A280" i="9"/>
  <c r="A273" i="9"/>
  <c r="A250" i="9"/>
  <c r="A249" i="9"/>
  <c r="I248" i="9"/>
  <c r="C248" i="9"/>
  <c r="C249" i="9" s="1"/>
  <c r="A248" i="9"/>
  <c r="I247" i="9"/>
  <c r="A247" i="9"/>
  <c r="A242" i="9"/>
  <c r="A241" i="9"/>
  <c r="A240" i="9"/>
  <c r="A239" i="9"/>
  <c r="C238" i="9"/>
  <c r="A238" i="9"/>
  <c r="A237" i="9"/>
  <c r="C236" i="9"/>
  <c r="C237" i="9" s="1"/>
  <c r="I237" i="9" s="1"/>
  <c r="A236" i="9"/>
  <c r="I235" i="9"/>
  <c r="C235" i="9"/>
  <c r="A235" i="9"/>
  <c r="I234" i="9"/>
  <c r="A234" i="9"/>
  <c r="I228" i="9"/>
  <c r="A228" i="9"/>
  <c r="I227" i="9"/>
  <c r="A227" i="9"/>
  <c r="I226" i="9"/>
  <c r="A226" i="9"/>
  <c r="I225" i="9"/>
  <c r="A225" i="9"/>
  <c r="I224" i="9"/>
  <c r="A224" i="9"/>
  <c r="I223" i="9"/>
  <c r="A223" i="9"/>
  <c r="I222" i="9"/>
  <c r="A222" i="9"/>
  <c r="I221" i="9"/>
  <c r="A221" i="9"/>
  <c r="A216" i="9"/>
  <c r="A215" i="9"/>
  <c r="A214" i="9"/>
  <c r="I213" i="9"/>
  <c r="C213" i="9"/>
  <c r="C214" i="9" s="1"/>
  <c r="A213" i="9"/>
  <c r="I212" i="9"/>
  <c r="A212" i="9"/>
  <c r="A209" i="9"/>
  <c r="A208" i="9"/>
  <c r="A207" i="9"/>
  <c r="A206" i="9"/>
  <c r="C205" i="9"/>
  <c r="A205" i="9"/>
  <c r="I204" i="9"/>
  <c r="C204" i="9"/>
  <c r="A204" i="9"/>
  <c r="I203" i="9"/>
  <c r="A203" i="9"/>
  <c r="A197" i="9"/>
  <c r="A196" i="9"/>
  <c r="A195" i="9"/>
  <c r="A194" i="9"/>
  <c r="A193" i="9"/>
  <c r="A192" i="9"/>
  <c r="C191" i="9"/>
  <c r="I191" i="9" s="1"/>
  <c r="A191" i="9"/>
  <c r="I190" i="9"/>
  <c r="A190" i="9"/>
  <c r="I186" i="9"/>
  <c r="C186" i="9"/>
  <c r="A186" i="9"/>
  <c r="C185" i="9"/>
  <c r="I185" i="9" s="1"/>
  <c r="A185" i="9"/>
  <c r="A184" i="9"/>
  <c r="A183" i="9"/>
  <c r="A182" i="9"/>
  <c r="A181" i="9"/>
  <c r="A180" i="9"/>
  <c r="C179" i="9"/>
  <c r="C180" i="9" s="1"/>
  <c r="C181" i="9" s="1"/>
  <c r="A179" i="9"/>
  <c r="I178" i="9"/>
  <c r="C178" i="9"/>
  <c r="A178" i="9"/>
  <c r="I177" i="9"/>
  <c r="A177" i="9"/>
  <c r="I173" i="9"/>
  <c r="A173" i="9"/>
  <c r="I172" i="9"/>
  <c r="A172" i="9"/>
  <c r="A171" i="9"/>
  <c r="A170" i="9"/>
  <c r="A169" i="9"/>
  <c r="A168" i="9"/>
  <c r="A167" i="9"/>
  <c r="A166" i="9"/>
  <c r="C165" i="9"/>
  <c r="I165" i="9" s="1"/>
  <c r="A165" i="9"/>
  <c r="I164" i="9"/>
  <c r="A164" i="9"/>
  <c r="A160" i="9"/>
  <c r="A159" i="9"/>
  <c r="A158" i="9"/>
  <c r="A157" i="9"/>
  <c r="A156" i="9"/>
  <c r="A155" i="9"/>
  <c r="A154" i="9"/>
  <c r="A153" i="9"/>
  <c r="I152" i="9"/>
  <c r="C152" i="9"/>
  <c r="C153" i="9" s="1"/>
  <c r="A152" i="9"/>
  <c r="I151" i="9"/>
  <c r="A151" i="9"/>
  <c r="A146" i="9"/>
  <c r="A145" i="9"/>
  <c r="A144" i="9"/>
  <c r="A143" i="9"/>
  <c r="C142" i="9"/>
  <c r="A142" i="9"/>
  <c r="A141" i="9"/>
  <c r="C140" i="9"/>
  <c r="C141" i="9" s="1"/>
  <c r="I141" i="9" s="1"/>
  <c r="A140" i="9"/>
  <c r="I139" i="9"/>
  <c r="C139" i="9"/>
  <c r="A139" i="9"/>
  <c r="I138" i="9"/>
  <c r="A138" i="9"/>
  <c r="A134" i="9"/>
  <c r="A133" i="9"/>
  <c r="A132" i="9"/>
  <c r="A131" i="9"/>
  <c r="C130" i="9"/>
  <c r="I130" i="9" s="1"/>
  <c r="A130" i="9"/>
  <c r="I129" i="9"/>
  <c r="A129" i="9"/>
  <c r="I123" i="9"/>
  <c r="A123" i="9"/>
  <c r="I122" i="9"/>
  <c r="A122" i="9"/>
  <c r="I121" i="9"/>
  <c r="A121" i="9"/>
  <c r="I120" i="9"/>
  <c r="A120" i="9"/>
  <c r="I115" i="9"/>
  <c r="A115" i="9"/>
  <c r="I114" i="9"/>
  <c r="A114" i="9"/>
  <c r="I113" i="9"/>
  <c r="A113" i="9"/>
  <c r="I112" i="9"/>
  <c r="A112" i="9"/>
  <c r="I111" i="9"/>
  <c r="A111" i="9"/>
  <c r="A106" i="9"/>
  <c r="A105" i="9"/>
  <c r="A104" i="9"/>
  <c r="A103" i="9"/>
  <c r="A102" i="9"/>
  <c r="A101" i="9"/>
  <c r="A100" i="9"/>
  <c r="C99" i="9"/>
  <c r="C100" i="9" s="1"/>
  <c r="I100" i="9" s="1"/>
  <c r="A99" i="9"/>
  <c r="I98" i="9"/>
  <c r="A98" i="9"/>
  <c r="I92" i="9"/>
  <c r="C92" i="9"/>
  <c r="A92" i="9"/>
  <c r="C91" i="9"/>
  <c r="I91" i="9" s="1"/>
  <c r="A91" i="9"/>
  <c r="I90" i="9"/>
  <c r="C90" i="9"/>
  <c r="A90" i="9"/>
  <c r="C89" i="9"/>
  <c r="I89" i="9" s="1"/>
  <c r="A89" i="9"/>
  <c r="I88" i="9"/>
  <c r="C88" i="9"/>
  <c r="A88" i="9"/>
  <c r="C87" i="9"/>
  <c r="I87" i="9" s="1"/>
  <c r="A87" i="9"/>
  <c r="C86" i="9"/>
  <c r="I86" i="9" s="1"/>
  <c r="A86" i="9"/>
  <c r="I85" i="9"/>
  <c r="A85" i="9"/>
  <c r="A81" i="9"/>
  <c r="A80" i="9"/>
  <c r="C79" i="9"/>
  <c r="A79" i="9"/>
  <c r="A78" i="9"/>
  <c r="C77" i="9"/>
  <c r="C78" i="9" s="1"/>
  <c r="I78" i="9" s="1"/>
  <c r="A77" i="9"/>
  <c r="I76" i="9"/>
  <c r="A76" i="9"/>
  <c r="A72" i="9"/>
  <c r="A71" i="9"/>
  <c r="A70" i="9"/>
  <c r="A69" i="9"/>
  <c r="A68" i="9"/>
  <c r="A67" i="9"/>
  <c r="A66" i="9"/>
  <c r="C65" i="9"/>
  <c r="A65" i="9"/>
  <c r="I64" i="9"/>
  <c r="C64" i="9"/>
  <c r="A64" i="9"/>
  <c r="I63" i="9"/>
  <c r="A63" i="9"/>
  <c r="A59" i="9"/>
  <c r="A58" i="9"/>
  <c r="C57" i="9"/>
  <c r="A57" i="9"/>
  <c r="A56" i="9"/>
  <c r="C55" i="9"/>
  <c r="C56" i="9" s="1"/>
  <c r="I56" i="9" s="1"/>
  <c r="A55" i="9"/>
  <c r="I54" i="9"/>
  <c r="A54" i="9"/>
  <c r="I51" i="9"/>
  <c r="A51" i="9"/>
  <c r="I50" i="9"/>
  <c r="A50" i="9"/>
  <c r="I49" i="9"/>
  <c r="A49" i="9"/>
  <c r="I48" i="9"/>
  <c r="A48" i="9"/>
  <c r="I47" i="9"/>
  <c r="A47" i="9"/>
  <c r="I46" i="9"/>
  <c r="A46" i="9"/>
  <c r="I45" i="9"/>
  <c r="A45" i="9"/>
  <c r="A41" i="9"/>
  <c r="A40" i="9"/>
  <c r="A39" i="9"/>
  <c r="C38" i="9"/>
  <c r="I38" i="9" s="1"/>
  <c r="A38" i="9"/>
  <c r="C37" i="9"/>
  <c r="I37" i="9" s="1"/>
  <c r="A37" i="9"/>
  <c r="I36" i="9"/>
  <c r="A36" i="9"/>
  <c r="A32" i="9"/>
  <c r="A31" i="9"/>
  <c r="A30" i="9"/>
  <c r="A29" i="9"/>
  <c r="C28" i="9"/>
  <c r="C29" i="9" s="1"/>
  <c r="I29" i="9" s="1"/>
  <c r="A28" i="9"/>
  <c r="I27" i="9"/>
  <c r="A27" i="9"/>
  <c r="I23" i="9"/>
  <c r="A23" i="9"/>
  <c r="I22" i="9"/>
  <c r="A22" i="9"/>
  <c r="I21" i="9"/>
  <c r="A21" i="9"/>
  <c r="I20" i="9"/>
  <c r="A20" i="9"/>
  <c r="I19" i="9"/>
  <c r="A19" i="9"/>
  <c r="I18" i="9"/>
  <c r="A18" i="9"/>
  <c r="I13" i="9"/>
  <c r="A13" i="9"/>
  <c r="I12" i="9"/>
  <c r="A12" i="9"/>
  <c r="I11" i="9"/>
  <c r="A11" i="9"/>
  <c r="I10" i="9"/>
  <c r="A10" i="9"/>
  <c r="I9" i="9"/>
  <c r="A9" i="9"/>
  <c r="I8" i="9"/>
  <c r="A8" i="9"/>
  <c r="I7" i="9"/>
  <c r="A7" i="9"/>
  <c r="I6" i="9"/>
  <c r="A6" i="9"/>
  <c r="I5" i="9"/>
  <c r="A5" i="9"/>
  <c r="V200" i="7"/>
  <c r="U200" i="7"/>
  <c r="T200" i="7"/>
  <c r="S200" i="7"/>
  <c r="R200" i="7"/>
  <c r="Q200" i="7"/>
  <c r="P200" i="7"/>
  <c r="O200" i="7"/>
  <c r="W200" i="7" s="1"/>
  <c r="J200" i="7"/>
  <c r="I200" i="7"/>
  <c r="H200" i="7"/>
  <c r="G200" i="7"/>
  <c r="F200" i="7"/>
  <c r="E200" i="7"/>
  <c r="D200" i="7"/>
  <c r="C200" i="7"/>
  <c r="V160" i="7"/>
  <c r="U160" i="7"/>
  <c r="T160" i="7"/>
  <c r="S160" i="7"/>
  <c r="R160" i="7"/>
  <c r="Q160" i="7"/>
  <c r="P160" i="7"/>
  <c r="O160" i="7"/>
  <c r="W160" i="7" s="1"/>
  <c r="J160" i="7"/>
  <c r="I160" i="7"/>
  <c r="H160" i="7"/>
  <c r="F160" i="7"/>
  <c r="E160" i="7"/>
  <c r="D160" i="7"/>
  <c r="C160" i="7"/>
  <c r="K160" i="7" s="1"/>
  <c r="V120" i="7"/>
  <c r="U120" i="7"/>
  <c r="T120" i="7"/>
  <c r="S120" i="7"/>
  <c r="R120" i="7"/>
  <c r="Q120" i="7"/>
  <c r="P120" i="7"/>
  <c r="O120" i="7"/>
  <c r="W120" i="7" s="1"/>
  <c r="J120" i="7"/>
  <c r="I120" i="7"/>
  <c r="H120" i="7"/>
  <c r="F120" i="7"/>
  <c r="E120" i="7"/>
  <c r="D120" i="7"/>
  <c r="C120" i="7"/>
  <c r="K120" i="7" s="1"/>
  <c r="V79" i="7"/>
  <c r="U79" i="7"/>
  <c r="T79" i="7"/>
  <c r="S79" i="7"/>
  <c r="R79" i="7"/>
  <c r="Q79" i="7"/>
  <c r="P79" i="7"/>
  <c r="O79" i="7"/>
  <c r="J79" i="7"/>
  <c r="I79" i="7"/>
  <c r="H79" i="7"/>
  <c r="G79" i="7"/>
  <c r="F79" i="7"/>
  <c r="E79" i="7"/>
  <c r="D79" i="7"/>
  <c r="C79" i="7"/>
  <c r="V39" i="7"/>
  <c r="U39" i="7"/>
  <c r="T39" i="7"/>
  <c r="S39" i="7"/>
  <c r="R39" i="7"/>
  <c r="Q39" i="7"/>
  <c r="P39" i="7"/>
  <c r="O39" i="7"/>
  <c r="H39" i="7"/>
  <c r="G39" i="7"/>
  <c r="F39" i="7"/>
  <c r="E39" i="7"/>
  <c r="D39" i="7"/>
  <c r="C39" i="7"/>
  <c r="AB581" i="6"/>
  <c r="Y581" i="6" s="1"/>
  <c r="AA581" i="6" s="1"/>
  <c r="X581" i="6"/>
  <c r="W581" i="6"/>
  <c r="Z581" i="6" s="1"/>
  <c r="O581" i="6"/>
  <c r="AB580" i="6"/>
  <c r="Y580" i="6" s="1"/>
  <c r="AA580" i="6" s="1"/>
  <c r="X580" i="6"/>
  <c r="W580" i="6"/>
  <c r="O580" i="6"/>
  <c r="AB579" i="6"/>
  <c r="Y579" i="6" s="1"/>
  <c r="AA579" i="6" s="1"/>
  <c r="Z579" i="6"/>
  <c r="X579" i="6"/>
  <c r="W579" i="6"/>
  <c r="O579" i="6"/>
  <c r="AB578" i="6"/>
  <c r="Y578" i="6"/>
  <c r="AA578" i="6" s="1"/>
  <c r="X578" i="6"/>
  <c r="W578" i="6"/>
  <c r="Z578" i="6" s="1"/>
  <c r="O578" i="6"/>
  <c r="AB577" i="6"/>
  <c r="Y577" i="6" s="1"/>
  <c r="AA577" i="6" s="1"/>
  <c r="X577" i="6"/>
  <c r="W577" i="6"/>
  <c r="O577" i="6"/>
  <c r="AB576" i="6"/>
  <c r="Y576" i="6" s="1"/>
  <c r="X576" i="6"/>
  <c r="W576" i="6"/>
  <c r="O576" i="6"/>
  <c r="AB575" i="6"/>
  <c r="Y575" i="6"/>
  <c r="AA575" i="6" s="1"/>
  <c r="X575" i="6"/>
  <c r="W575" i="6"/>
  <c r="Z575" i="6" s="1"/>
  <c r="O575" i="6"/>
  <c r="AB574" i="6"/>
  <c r="Y574" i="6"/>
  <c r="AA574" i="6" s="1"/>
  <c r="X574" i="6"/>
  <c r="W574" i="6"/>
  <c r="O574" i="6"/>
  <c r="AB573" i="6"/>
  <c r="Y573" i="6" s="1"/>
  <c r="AA573" i="6" s="1"/>
  <c r="X573" i="6"/>
  <c r="W573" i="6"/>
  <c r="O573" i="6"/>
  <c r="AB572" i="6"/>
  <c r="AA572" i="6"/>
  <c r="Y572" i="6"/>
  <c r="X572" i="6"/>
  <c r="W572" i="6"/>
  <c r="Z572" i="6" s="1"/>
  <c r="O572" i="6"/>
  <c r="AB571" i="6"/>
  <c r="Y571" i="6" s="1"/>
  <c r="AA571" i="6"/>
  <c r="X571" i="6"/>
  <c r="Z571" i="6" s="1"/>
  <c r="W571" i="6"/>
  <c r="O571" i="6"/>
  <c r="AB570" i="6"/>
  <c r="Y570" i="6" s="1"/>
  <c r="X570" i="6"/>
  <c r="W570" i="6"/>
  <c r="O570" i="6"/>
  <c r="AB569" i="6"/>
  <c r="AA569" i="6"/>
  <c r="Y569" i="6"/>
  <c r="X569" i="6"/>
  <c r="W569" i="6"/>
  <c r="O569" i="6"/>
  <c r="AB568" i="6"/>
  <c r="Y568" i="6" s="1"/>
  <c r="AA568" i="6"/>
  <c r="X568" i="6"/>
  <c r="W568" i="6"/>
  <c r="O568" i="6"/>
  <c r="AB567" i="6"/>
  <c r="Y567" i="6" s="1"/>
  <c r="X567" i="6"/>
  <c r="W567" i="6"/>
  <c r="O567" i="6"/>
  <c r="AB566" i="6"/>
  <c r="AA566" i="6"/>
  <c r="Y566" i="6"/>
  <c r="X566" i="6"/>
  <c r="Z566" i="6" s="1"/>
  <c r="W566" i="6"/>
  <c r="O566" i="6"/>
  <c r="AB565" i="6"/>
  <c r="Y565" i="6" s="1"/>
  <c r="AA565" i="6" s="1"/>
  <c r="Z565" i="6"/>
  <c r="X565" i="6"/>
  <c r="W565" i="6"/>
  <c r="O565" i="6"/>
  <c r="AB564" i="6"/>
  <c r="Y564" i="6"/>
  <c r="AA564" i="6" s="1"/>
  <c r="X564" i="6"/>
  <c r="W564" i="6"/>
  <c r="O564" i="6"/>
  <c r="AB563" i="6"/>
  <c r="AA563" i="6"/>
  <c r="Y563" i="6"/>
  <c r="X563" i="6"/>
  <c r="Z563" i="6" s="1"/>
  <c r="W563" i="6"/>
  <c r="O563" i="6"/>
  <c r="AB562" i="6"/>
  <c r="Y562" i="6" s="1"/>
  <c r="X562" i="6"/>
  <c r="W562" i="6"/>
  <c r="O562" i="6"/>
  <c r="AB561" i="6"/>
  <c r="AA561" i="6"/>
  <c r="Y561" i="6"/>
  <c r="X561" i="6"/>
  <c r="W561" i="6"/>
  <c r="O561" i="6"/>
  <c r="AB560" i="6"/>
  <c r="Y560" i="6" s="1"/>
  <c r="AA560" i="6"/>
  <c r="X560" i="6"/>
  <c r="W560" i="6"/>
  <c r="Z560" i="6" s="1"/>
  <c r="O560" i="6"/>
  <c r="AB559" i="6"/>
  <c r="Y559" i="6" s="1"/>
  <c r="X559" i="6"/>
  <c r="W559" i="6"/>
  <c r="O559" i="6"/>
  <c r="AB558" i="6"/>
  <c r="AA558" i="6"/>
  <c r="Y558" i="6"/>
  <c r="X558" i="6"/>
  <c r="Z558" i="6" s="1"/>
  <c r="W558" i="6"/>
  <c r="O558" i="6"/>
  <c r="AB557" i="6"/>
  <c r="Y557" i="6" s="1"/>
  <c r="AA557" i="6" s="1"/>
  <c r="Z557" i="6"/>
  <c r="X557" i="6"/>
  <c r="W557" i="6"/>
  <c r="O557" i="6"/>
  <c r="AB556" i="6"/>
  <c r="Y556" i="6"/>
  <c r="AA556" i="6" s="1"/>
  <c r="X556" i="6"/>
  <c r="W556" i="6"/>
  <c r="Z556" i="6" s="1"/>
  <c r="O556" i="6"/>
  <c r="AB555" i="6"/>
  <c r="AA555" i="6"/>
  <c r="Z555" i="6"/>
  <c r="Y555" i="6"/>
  <c r="X555" i="6"/>
  <c r="W555" i="6"/>
  <c r="O555" i="6"/>
  <c r="AB554" i="6"/>
  <c r="Y554" i="6" s="1"/>
  <c r="X554" i="6"/>
  <c r="W554" i="6"/>
  <c r="O554" i="6"/>
  <c r="AB553" i="6"/>
  <c r="AA553" i="6"/>
  <c r="Y553" i="6"/>
  <c r="X553" i="6"/>
  <c r="W553" i="6"/>
  <c r="O553" i="6"/>
  <c r="AB552" i="6"/>
  <c r="Y552" i="6" s="1"/>
  <c r="AA552" i="6"/>
  <c r="X552" i="6"/>
  <c r="W552" i="6"/>
  <c r="Z552" i="6" s="1"/>
  <c r="O552" i="6"/>
  <c r="AB551" i="6"/>
  <c r="Y551" i="6" s="1"/>
  <c r="AA551" i="6" s="1"/>
  <c r="X551" i="6"/>
  <c r="W551" i="6"/>
  <c r="O551" i="6"/>
  <c r="AB550" i="6"/>
  <c r="AA550" i="6"/>
  <c r="Y550" i="6"/>
  <c r="X550" i="6"/>
  <c r="Z550" i="6" s="1"/>
  <c r="W550" i="6"/>
  <c r="O550" i="6"/>
  <c r="AB549" i="6"/>
  <c r="Y549" i="6" s="1"/>
  <c r="AA549" i="6" s="1"/>
  <c r="Z549" i="6"/>
  <c r="X549" i="6"/>
  <c r="W549" i="6"/>
  <c r="O549" i="6"/>
  <c r="AB548" i="6"/>
  <c r="Y548" i="6" s="1"/>
  <c r="AA548" i="6" s="1"/>
  <c r="X548" i="6"/>
  <c r="W548" i="6"/>
  <c r="O548" i="6"/>
  <c r="AB547" i="6"/>
  <c r="AA547" i="6"/>
  <c r="Y547" i="6"/>
  <c r="X547" i="6"/>
  <c r="Z547" i="6" s="1"/>
  <c r="W547" i="6"/>
  <c r="O547" i="6"/>
  <c r="AB546" i="6"/>
  <c r="Y546" i="6" s="1"/>
  <c r="X546" i="6"/>
  <c r="W546" i="6"/>
  <c r="O546" i="6"/>
  <c r="AB545" i="6"/>
  <c r="AA545" i="6"/>
  <c r="Y545" i="6"/>
  <c r="X545" i="6"/>
  <c r="W545" i="6"/>
  <c r="O545" i="6"/>
  <c r="AB544" i="6"/>
  <c r="Y544" i="6" s="1"/>
  <c r="AA544" i="6"/>
  <c r="X544" i="6"/>
  <c r="W544" i="6"/>
  <c r="O544" i="6"/>
  <c r="AB543" i="6"/>
  <c r="Y543" i="6" s="1"/>
  <c r="AA543" i="6" s="1"/>
  <c r="Z543" i="6"/>
  <c r="X543" i="6"/>
  <c r="W543" i="6"/>
  <c r="O543" i="6"/>
  <c r="AB542" i="6"/>
  <c r="AA542" i="6"/>
  <c r="Y542" i="6"/>
  <c r="X542" i="6"/>
  <c r="Z542" i="6" s="1"/>
  <c r="W542" i="6"/>
  <c r="O542" i="6"/>
  <c r="AB541" i="6"/>
  <c r="Y541" i="6" s="1"/>
  <c r="AA541" i="6" s="1"/>
  <c r="Z541" i="6"/>
  <c r="X541" i="6"/>
  <c r="W541" i="6"/>
  <c r="O541" i="6"/>
  <c r="AB540" i="6"/>
  <c r="Y540" i="6"/>
  <c r="AA540" i="6" s="1"/>
  <c r="X540" i="6"/>
  <c r="W540" i="6"/>
  <c r="O540" i="6"/>
  <c r="AB539" i="6"/>
  <c r="AA539" i="6"/>
  <c r="Y539" i="6"/>
  <c r="X539" i="6"/>
  <c r="Z539" i="6" s="1"/>
  <c r="W539" i="6"/>
  <c r="O539" i="6"/>
  <c r="AB538" i="6"/>
  <c r="Y538" i="6" s="1"/>
  <c r="X538" i="6"/>
  <c r="W538" i="6"/>
  <c r="O538" i="6"/>
  <c r="AB537" i="6"/>
  <c r="AA537" i="6"/>
  <c r="Y537" i="6"/>
  <c r="X537" i="6"/>
  <c r="W537" i="6"/>
  <c r="O537" i="6"/>
  <c r="AB536" i="6"/>
  <c r="Y536" i="6" s="1"/>
  <c r="AA536" i="6"/>
  <c r="X536" i="6"/>
  <c r="W536" i="6"/>
  <c r="Z536" i="6" s="1"/>
  <c r="O536" i="6"/>
  <c r="AB535" i="6"/>
  <c r="Y535" i="6" s="1"/>
  <c r="AA535" i="6" s="1"/>
  <c r="X535" i="6"/>
  <c r="W535" i="6"/>
  <c r="O535" i="6"/>
  <c r="AB534" i="6"/>
  <c r="AA534" i="6"/>
  <c r="Y534" i="6"/>
  <c r="X534" i="6"/>
  <c r="Z534" i="6" s="1"/>
  <c r="W534" i="6"/>
  <c r="O534" i="6"/>
  <c r="AB533" i="6"/>
  <c r="Y533" i="6" s="1"/>
  <c r="AA533" i="6" s="1"/>
  <c r="Z533" i="6"/>
  <c r="X533" i="6"/>
  <c r="W533" i="6"/>
  <c r="O533" i="6"/>
  <c r="AB532" i="6"/>
  <c r="Y532" i="6" s="1"/>
  <c r="AA532" i="6" s="1"/>
  <c r="X532" i="6"/>
  <c r="W532" i="6"/>
  <c r="O532" i="6"/>
  <c r="AB531" i="6"/>
  <c r="AA531" i="6"/>
  <c r="Y531" i="6"/>
  <c r="X531" i="6"/>
  <c r="Z531" i="6" s="1"/>
  <c r="W531" i="6"/>
  <c r="O531" i="6"/>
  <c r="AB530" i="6"/>
  <c r="Y530" i="6" s="1"/>
  <c r="X530" i="6"/>
  <c r="W530" i="6"/>
  <c r="O530" i="6"/>
  <c r="AB529" i="6"/>
  <c r="AA529" i="6"/>
  <c r="Y529" i="6"/>
  <c r="X529" i="6"/>
  <c r="W529" i="6"/>
  <c r="O529" i="6"/>
  <c r="AB528" i="6"/>
  <c r="Y528" i="6" s="1"/>
  <c r="AA528" i="6"/>
  <c r="X528" i="6"/>
  <c r="W528" i="6"/>
  <c r="O528" i="6"/>
  <c r="AB527" i="6"/>
  <c r="Y527" i="6" s="1"/>
  <c r="AA527" i="6" s="1"/>
  <c r="X527" i="6"/>
  <c r="W527" i="6"/>
  <c r="O527" i="6"/>
  <c r="AB526" i="6"/>
  <c r="AA526" i="6"/>
  <c r="Y526" i="6"/>
  <c r="X526" i="6"/>
  <c r="Z526" i="6" s="1"/>
  <c r="W526" i="6"/>
  <c r="O526" i="6"/>
  <c r="AB525" i="6"/>
  <c r="Y525" i="6" s="1"/>
  <c r="AA525" i="6" s="1"/>
  <c r="Z525" i="6"/>
  <c r="X525" i="6"/>
  <c r="W525" i="6"/>
  <c r="O525" i="6"/>
  <c r="AB524" i="6"/>
  <c r="Y524" i="6" s="1"/>
  <c r="AA524" i="6" s="1"/>
  <c r="X524" i="6"/>
  <c r="W524" i="6"/>
  <c r="O524" i="6"/>
  <c r="AB523" i="6"/>
  <c r="AA523" i="6"/>
  <c r="Z523" i="6"/>
  <c r="Y523" i="6"/>
  <c r="X523" i="6"/>
  <c r="W523" i="6"/>
  <c r="O523" i="6"/>
  <c r="AB522" i="6"/>
  <c r="Y522" i="6" s="1"/>
  <c r="X522" i="6"/>
  <c r="W522" i="6"/>
  <c r="O522" i="6"/>
  <c r="AB521" i="6"/>
  <c r="AA521" i="6"/>
  <c r="Y521" i="6"/>
  <c r="X521" i="6"/>
  <c r="W521" i="6"/>
  <c r="O521" i="6"/>
  <c r="AB520" i="6"/>
  <c r="Y520" i="6" s="1"/>
  <c r="AA520" i="6"/>
  <c r="X520" i="6"/>
  <c r="W520" i="6"/>
  <c r="O520" i="6"/>
  <c r="AB519" i="6"/>
  <c r="Y519" i="6" s="1"/>
  <c r="AA519" i="6" s="1"/>
  <c r="X519" i="6"/>
  <c r="W519" i="6"/>
  <c r="O519" i="6"/>
  <c r="AB518" i="6"/>
  <c r="AA518" i="6"/>
  <c r="Y518" i="6"/>
  <c r="X518" i="6"/>
  <c r="Z518" i="6" s="1"/>
  <c r="W518" i="6"/>
  <c r="O518" i="6"/>
  <c r="AB517" i="6"/>
  <c r="Y517" i="6" s="1"/>
  <c r="AA517" i="6" s="1"/>
  <c r="Z517" i="6"/>
  <c r="X517" i="6"/>
  <c r="W517" i="6"/>
  <c r="O517" i="6"/>
  <c r="AB516" i="6"/>
  <c r="Y516" i="6" s="1"/>
  <c r="AA516" i="6" s="1"/>
  <c r="X516" i="6"/>
  <c r="W516" i="6"/>
  <c r="O516" i="6"/>
  <c r="AB515" i="6"/>
  <c r="AA515" i="6"/>
  <c r="Y515" i="6"/>
  <c r="X515" i="6"/>
  <c r="Z515" i="6" s="1"/>
  <c r="W515" i="6"/>
  <c r="O515" i="6"/>
  <c r="AB514" i="6"/>
  <c r="Y514" i="6" s="1"/>
  <c r="X514" i="6"/>
  <c r="W514" i="6"/>
  <c r="O514" i="6"/>
  <c r="AB513" i="6"/>
  <c r="Y513" i="6"/>
  <c r="AA513" i="6" s="1"/>
  <c r="X513" i="6"/>
  <c r="W513" i="6"/>
  <c r="O513" i="6"/>
  <c r="AB512" i="6"/>
  <c r="Y512" i="6" s="1"/>
  <c r="AA512" i="6"/>
  <c r="X512" i="6"/>
  <c r="W512" i="6"/>
  <c r="O512" i="6"/>
  <c r="AB511" i="6"/>
  <c r="AA511" i="6"/>
  <c r="Y511" i="6"/>
  <c r="X511" i="6"/>
  <c r="W511" i="6"/>
  <c r="O511" i="6"/>
  <c r="AB510" i="6"/>
  <c r="AA510" i="6"/>
  <c r="Y510" i="6"/>
  <c r="X510" i="6"/>
  <c r="Z510" i="6" s="1"/>
  <c r="W510" i="6"/>
  <c r="O510" i="6"/>
  <c r="AB509" i="6"/>
  <c r="Y509" i="6" s="1"/>
  <c r="AA509" i="6" s="1"/>
  <c r="X509" i="6"/>
  <c r="W509" i="6"/>
  <c r="O509" i="6"/>
  <c r="AB508" i="6"/>
  <c r="AA508" i="6"/>
  <c r="Y508" i="6"/>
  <c r="X508" i="6"/>
  <c r="W508" i="6"/>
  <c r="O508" i="6"/>
  <c r="AB507" i="6"/>
  <c r="AA507" i="6"/>
  <c r="Y507" i="6"/>
  <c r="X507" i="6"/>
  <c r="Z507" i="6" s="1"/>
  <c r="W507" i="6"/>
  <c r="O507" i="6"/>
  <c r="AB506" i="6"/>
  <c r="Y506" i="6" s="1"/>
  <c r="AA506" i="6" s="1"/>
  <c r="X506" i="6"/>
  <c r="W506" i="6"/>
  <c r="O506" i="6"/>
  <c r="AB505" i="6"/>
  <c r="Y505" i="6"/>
  <c r="AA505" i="6" s="1"/>
  <c r="X505" i="6"/>
  <c r="W505" i="6"/>
  <c r="Z505" i="6" s="1"/>
  <c r="O505" i="6"/>
  <c r="AB504" i="6"/>
  <c r="Y504" i="6" s="1"/>
  <c r="AA504" i="6" s="1"/>
  <c r="X504" i="6"/>
  <c r="W504" i="6"/>
  <c r="Z504" i="6" s="1"/>
  <c r="O504" i="6"/>
  <c r="AB503" i="6"/>
  <c r="AA503" i="6"/>
  <c r="Y503" i="6"/>
  <c r="Z503" i="6" s="1"/>
  <c r="X503" i="6"/>
  <c r="W503" i="6"/>
  <c r="O503" i="6"/>
  <c r="AB502" i="6"/>
  <c r="Z502" i="6"/>
  <c r="Y502" i="6"/>
  <c r="AA502" i="6" s="1"/>
  <c r="X502" i="6"/>
  <c r="W502" i="6"/>
  <c r="O502" i="6"/>
  <c r="AB501" i="6"/>
  <c r="Y501" i="6" s="1"/>
  <c r="AA501" i="6" s="1"/>
  <c r="X501" i="6"/>
  <c r="W501" i="6"/>
  <c r="O501" i="6"/>
  <c r="AB500" i="6"/>
  <c r="Y500" i="6"/>
  <c r="AA500" i="6" s="1"/>
  <c r="X500" i="6"/>
  <c r="W500" i="6"/>
  <c r="Z500" i="6" s="1"/>
  <c r="O500" i="6"/>
  <c r="AB499" i="6"/>
  <c r="AA499" i="6"/>
  <c r="Y499" i="6"/>
  <c r="X499" i="6"/>
  <c r="Z499" i="6" s="1"/>
  <c r="W499" i="6"/>
  <c r="O499" i="6"/>
  <c r="AB498" i="6"/>
  <c r="Y498" i="6" s="1"/>
  <c r="X498" i="6"/>
  <c r="W498" i="6"/>
  <c r="O498" i="6"/>
  <c r="AB497" i="6"/>
  <c r="AA497" i="6"/>
  <c r="Y497" i="6"/>
  <c r="X497" i="6"/>
  <c r="W497" i="6"/>
  <c r="O497" i="6"/>
  <c r="AB496" i="6"/>
  <c r="Y496" i="6" s="1"/>
  <c r="AA496" i="6"/>
  <c r="X496" i="6"/>
  <c r="W496" i="6"/>
  <c r="Z496" i="6" s="1"/>
  <c r="O496" i="6"/>
  <c r="AB495" i="6"/>
  <c r="Y495" i="6" s="1"/>
  <c r="AA495" i="6" s="1"/>
  <c r="X495" i="6"/>
  <c r="W495" i="6"/>
  <c r="O495" i="6"/>
  <c r="AB494" i="6"/>
  <c r="AA494" i="6"/>
  <c r="Y494" i="6"/>
  <c r="X494" i="6"/>
  <c r="Z494" i="6" s="1"/>
  <c r="W494" i="6"/>
  <c r="O494" i="6"/>
  <c r="AB493" i="6"/>
  <c r="Y493" i="6" s="1"/>
  <c r="X493" i="6"/>
  <c r="W493" i="6"/>
  <c r="O493" i="6"/>
  <c r="AB492" i="6"/>
  <c r="AA492" i="6"/>
  <c r="Y492" i="6"/>
  <c r="X492" i="6"/>
  <c r="W492" i="6"/>
  <c r="O492" i="6"/>
  <c r="AB491" i="6"/>
  <c r="AA491" i="6"/>
  <c r="Y491" i="6"/>
  <c r="X491" i="6"/>
  <c r="W491" i="6"/>
  <c r="O491" i="6"/>
  <c r="AB490" i="6"/>
  <c r="Y490" i="6"/>
  <c r="AA490" i="6" s="1"/>
  <c r="X490" i="6"/>
  <c r="W490" i="6"/>
  <c r="O490" i="6"/>
  <c r="AB489" i="6"/>
  <c r="Y489" i="6" s="1"/>
  <c r="AA489" i="6" s="1"/>
  <c r="X489" i="6"/>
  <c r="W489" i="6"/>
  <c r="O489" i="6"/>
  <c r="AB488" i="6"/>
  <c r="Y488" i="6" s="1"/>
  <c r="AA488" i="6" s="1"/>
  <c r="X488" i="6"/>
  <c r="Z488" i="6" s="1"/>
  <c r="W488" i="6"/>
  <c r="O488" i="6"/>
  <c r="AB487" i="6"/>
  <c r="Z487" i="6"/>
  <c r="Y487" i="6"/>
  <c r="AA487" i="6" s="1"/>
  <c r="X487" i="6"/>
  <c r="W487" i="6"/>
  <c r="O487" i="6"/>
  <c r="AB486" i="6"/>
  <c r="AA486" i="6"/>
  <c r="Y486" i="6"/>
  <c r="X486" i="6"/>
  <c r="Z486" i="6" s="1"/>
  <c r="W486" i="6"/>
  <c r="O486" i="6"/>
  <c r="AA485" i="6"/>
  <c r="Y485" i="6"/>
  <c r="X485" i="6"/>
  <c r="W485" i="6"/>
  <c r="O485" i="6"/>
  <c r="Z484" i="6"/>
  <c r="Y484" i="6"/>
  <c r="AA484" i="6" s="1"/>
  <c r="X484" i="6"/>
  <c r="W484" i="6"/>
  <c r="O484" i="6"/>
  <c r="AB483" i="6"/>
  <c r="Y483" i="6"/>
  <c r="AA483" i="6" s="1"/>
  <c r="X483" i="6"/>
  <c r="W483" i="6"/>
  <c r="Z483" i="6" s="1"/>
  <c r="O483" i="6"/>
  <c r="Y482" i="6"/>
  <c r="O482" i="6"/>
  <c r="AB481" i="6"/>
  <c r="Y481" i="6" s="1"/>
  <c r="AA481" i="6" s="1"/>
  <c r="X481" i="6"/>
  <c r="W481" i="6"/>
  <c r="O481" i="6"/>
  <c r="AA480" i="6"/>
  <c r="Y480" i="6"/>
  <c r="X480" i="6"/>
  <c r="W480" i="6"/>
  <c r="Z480" i="6" s="1"/>
  <c r="O480" i="6"/>
  <c r="AA479" i="6"/>
  <c r="Z479" i="6"/>
  <c r="Y479" i="6"/>
  <c r="X479" i="6"/>
  <c r="W479" i="6"/>
  <c r="O479" i="6"/>
  <c r="AA478" i="6"/>
  <c r="Y478" i="6"/>
  <c r="X478" i="6"/>
  <c r="W478" i="6"/>
  <c r="O478" i="6"/>
  <c r="Y477" i="6"/>
  <c r="AA477" i="6" s="1"/>
  <c r="X477" i="6"/>
  <c r="W477" i="6"/>
  <c r="O477" i="6"/>
  <c r="AB476" i="6"/>
  <c r="Y476" i="6" s="1"/>
  <c r="AA476" i="6"/>
  <c r="X476" i="6"/>
  <c r="W476" i="6"/>
  <c r="Z476" i="6" s="1"/>
  <c r="O476" i="6"/>
  <c r="AB475" i="6"/>
  <c r="Y475" i="6" s="1"/>
  <c r="AA475" i="6" s="1"/>
  <c r="Z475" i="6"/>
  <c r="X475" i="6"/>
  <c r="W475" i="6"/>
  <c r="O475" i="6"/>
  <c r="AB474" i="6"/>
  <c r="Y474" i="6" s="1"/>
  <c r="AA474" i="6" s="1"/>
  <c r="X474" i="6"/>
  <c r="W474" i="6"/>
  <c r="Z474" i="6" s="1"/>
  <c r="O474" i="6"/>
  <c r="AB473" i="6"/>
  <c r="Y473" i="6"/>
  <c r="AA473" i="6" s="1"/>
  <c r="X473" i="6"/>
  <c r="W473" i="6"/>
  <c r="O473" i="6"/>
  <c r="AB472" i="6"/>
  <c r="Y472" i="6"/>
  <c r="AA472" i="6" s="1"/>
  <c r="X472" i="6"/>
  <c r="W472" i="6"/>
  <c r="O472" i="6"/>
  <c r="AB471" i="6"/>
  <c r="Y471" i="6" s="1"/>
  <c r="AA471" i="6" s="1"/>
  <c r="X471" i="6"/>
  <c r="W471" i="6"/>
  <c r="Z471" i="6" s="1"/>
  <c r="O471" i="6"/>
  <c r="AB470" i="6"/>
  <c r="AA470" i="6"/>
  <c r="Z470" i="6"/>
  <c r="Y470" i="6"/>
  <c r="X470" i="6"/>
  <c r="W470" i="6"/>
  <c r="O470" i="6"/>
  <c r="AB469" i="6"/>
  <c r="Y469" i="6"/>
  <c r="AA469" i="6" s="1"/>
  <c r="X469" i="6"/>
  <c r="W469" i="6"/>
  <c r="Z469" i="6" s="1"/>
  <c r="O469" i="6"/>
  <c r="AB468" i="6"/>
  <c r="Y468" i="6" s="1"/>
  <c r="AA468" i="6"/>
  <c r="X468" i="6"/>
  <c r="W468" i="6"/>
  <c r="Z468" i="6" s="1"/>
  <c r="O468" i="6"/>
  <c r="AB467" i="6"/>
  <c r="Y467" i="6" s="1"/>
  <c r="AA467" i="6" s="1"/>
  <c r="X467" i="6"/>
  <c r="W467" i="6"/>
  <c r="O467" i="6"/>
  <c r="AB466" i="6"/>
  <c r="Y466" i="6" s="1"/>
  <c r="AA466" i="6" s="1"/>
  <c r="X466" i="6"/>
  <c r="W466" i="6"/>
  <c r="Z466" i="6" s="1"/>
  <c r="O466" i="6"/>
  <c r="AB465" i="6"/>
  <c r="Z465" i="6"/>
  <c r="Y465" i="6"/>
  <c r="AA465" i="6" s="1"/>
  <c r="X465" i="6"/>
  <c r="W465" i="6"/>
  <c r="O465" i="6"/>
  <c r="AB464" i="6"/>
  <c r="Y464" i="6"/>
  <c r="AA464" i="6" s="1"/>
  <c r="X464" i="6"/>
  <c r="Z464" i="6" s="1"/>
  <c r="W464" i="6"/>
  <c r="O464" i="6"/>
  <c r="AB463" i="6"/>
  <c r="Y463" i="6" s="1"/>
  <c r="AA463" i="6"/>
  <c r="X463" i="6"/>
  <c r="W463" i="6"/>
  <c r="O463" i="6"/>
  <c r="AB462" i="6"/>
  <c r="AA462" i="6"/>
  <c r="Y462" i="6"/>
  <c r="X462" i="6"/>
  <c r="W462" i="6"/>
  <c r="Z462" i="6" s="1"/>
  <c r="O462" i="6"/>
  <c r="AB461" i="6"/>
  <c r="Y461" i="6" s="1"/>
  <c r="AA461" i="6" s="1"/>
  <c r="X461" i="6"/>
  <c r="W461" i="6"/>
  <c r="Z461" i="6" s="1"/>
  <c r="O461" i="6"/>
  <c r="AB460" i="6"/>
  <c r="AA460" i="6"/>
  <c r="Y460" i="6"/>
  <c r="X460" i="6"/>
  <c r="W460" i="6"/>
  <c r="O460" i="6"/>
  <c r="AB459" i="6"/>
  <c r="Y459" i="6" s="1"/>
  <c r="AA459" i="6" s="1"/>
  <c r="X459" i="6"/>
  <c r="W459" i="6"/>
  <c r="Z459" i="6" s="1"/>
  <c r="O459" i="6"/>
  <c r="AB458" i="6"/>
  <c r="Y458" i="6" s="1"/>
  <c r="AA458" i="6" s="1"/>
  <c r="X458" i="6"/>
  <c r="W458" i="6"/>
  <c r="Z458" i="6" s="1"/>
  <c r="O458" i="6"/>
  <c r="AB457" i="6"/>
  <c r="Y457" i="6"/>
  <c r="X457" i="6"/>
  <c r="W457" i="6"/>
  <c r="O457" i="6"/>
  <c r="AB456" i="6"/>
  <c r="Y456" i="6" s="1"/>
  <c r="AA456" i="6" s="1"/>
  <c r="X456" i="6"/>
  <c r="W456" i="6"/>
  <c r="O456" i="6"/>
  <c r="AB455" i="6"/>
  <c r="Y455" i="6" s="1"/>
  <c r="AA455" i="6" s="1"/>
  <c r="X455" i="6"/>
  <c r="W455" i="6"/>
  <c r="O455" i="6"/>
  <c r="AB454" i="6"/>
  <c r="AA454" i="6"/>
  <c r="Y454" i="6"/>
  <c r="X454" i="6"/>
  <c r="W454" i="6"/>
  <c r="Z454" i="6" s="1"/>
  <c r="O454" i="6"/>
  <c r="AB453" i="6"/>
  <c r="Y453" i="6" s="1"/>
  <c r="AA453" i="6" s="1"/>
  <c r="X453" i="6"/>
  <c r="W453" i="6"/>
  <c r="Z453" i="6" s="1"/>
  <c r="O453" i="6"/>
  <c r="AB452" i="6"/>
  <c r="Y452" i="6" s="1"/>
  <c r="AA452" i="6" s="1"/>
  <c r="X452" i="6"/>
  <c r="W452" i="6"/>
  <c r="O452" i="6"/>
  <c r="AB451" i="6"/>
  <c r="Y451" i="6" s="1"/>
  <c r="AA451" i="6"/>
  <c r="Z451" i="6"/>
  <c r="X451" i="6"/>
  <c r="W451" i="6"/>
  <c r="O451" i="6"/>
  <c r="AB450" i="6"/>
  <c r="Y450" i="6"/>
  <c r="AA450" i="6" s="1"/>
  <c r="X450" i="6"/>
  <c r="W450" i="6"/>
  <c r="O450" i="6"/>
  <c r="AB449" i="6"/>
  <c r="Y449" i="6"/>
  <c r="AA449" i="6" s="1"/>
  <c r="X449" i="6"/>
  <c r="Z449" i="6" s="1"/>
  <c r="W449" i="6"/>
  <c r="O449" i="6"/>
  <c r="AB448" i="6"/>
  <c r="Y448" i="6" s="1"/>
  <c r="AA448" i="6" s="1"/>
  <c r="X448" i="6"/>
  <c r="W448" i="6"/>
  <c r="Z448" i="6" s="1"/>
  <c r="O448" i="6"/>
  <c r="AB447" i="6"/>
  <c r="Y447" i="6" s="1"/>
  <c r="AA447" i="6" s="1"/>
  <c r="X447" i="6"/>
  <c r="W447" i="6"/>
  <c r="O447" i="6"/>
  <c r="AB446" i="6"/>
  <c r="AA446" i="6"/>
  <c r="Y446" i="6"/>
  <c r="X446" i="6"/>
  <c r="W446" i="6"/>
  <c r="Z446" i="6" s="1"/>
  <c r="O446" i="6"/>
  <c r="AB445" i="6"/>
  <c r="Y445" i="6"/>
  <c r="AA445" i="6" s="1"/>
  <c r="X445" i="6"/>
  <c r="W445" i="6"/>
  <c r="O445" i="6"/>
  <c r="AB444" i="6"/>
  <c r="Y444" i="6" s="1"/>
  <c r="AA444" i="6" s="1"/>
  <c r="X444" i="6"/>
  <c r="W444" i="6"/>
  <c r="O444" i="6"/>
  <c r="AB443" i="6"/>
  <c r="Y443" i="6" s="1"/>
  <c r="AA443" i="6" s="1"/>
  <c r="X443" i="6"/>
  <c r="W443" i="6"/>
  <c r="Z443" i="6" s="1"/>
  <c r="O443" i="6"/>
  <c r="AB442" i="6"/>
  <c r="Y442" i="6" s="1"/>
  <c r="Z442" i="6" s="1"/>
  <c r="X442" i="6"/>
  <c r="W442" i="6"/>
  <c r="O442" i="6"/>
  <c r="AB441" i="6"/>
  <c r="AA441" i="6"/>
  <c r="Z441" i="6"/>
  <c r="Y441" i="6"/>
  <c r="X441" i="6"/>
  <c r="W441" i="6"/>
  <c r="O441" i="6"/>
  <c r="AB440" i="6"/>
  <c r="Y440" i="6"/>
  <c r="AA440" i="6" s="1"/>
  <c r="X440" i="6"/>
  <c r="Z440" i="6" s="1"/>
  <c r="W440" i="6"/>
  <c r="O440" i="6"/>
  <c r="AB439" i="6"/>
  <c r="Y439" i="6" s="1"/>
  <c r="AA439" i="6" s="1"/>
  <c r="X439" i="6"/>
  <c r="W439" i="6"/>
  <c r="O439" i="6"/>
  <c r="AB438" i="6"/>
  <c r="AA438" i="6"/>
  <c r="Y438" i="6"/>
  <c r="X438" i="6"/>
  <c r="W438" i="6"/>
  <c r="Z438" i="6" s="1"/>
  <c r="O438" i="6"/>
  <c r="AB437" i="6"/>
  <c r="Y437" i="6" s="1"/>
  <c r="X437" i="6"/>
  <c r="W437" i="6"/>
  <c r="O437" i="6"/>
  <c r="AB436" i="6"/>
  <c r="Y436" i="6" s="1"/>
  <c r="AA436" i="6" s="1"/>
  <c r="X436" i="6"/>
  <c r="W436" i="6"/>
  <c r="O436" i="6"/>
  <c r="AB435" i="6"/>
  <c r="Y435" i="6" s="1"/>
  <c r="AA435" i="6"/>
  <c r="Z435" i="6"/>
  <c r="X435" i="6"/>
  <c r="W435" i="6"/>
  <c r="O435" i="6"/>
  <c r="AB434" i="6"/>
  <c r="AA434" i="6"/>
  <c r="Y434" i="6"/>
  <c r="X434" i="6"/>
  <c r="W434" i="6"/>
  <c r="Z434" i="6" s="1"/>
  <c r="O434" i="6"/>
  <c r="AB433" i="6"/>
  <c r="AA433" i="6"/>
  <c r="Z433" i="6"/>
  <c r="Y433" i="6"/>
  <c r="X433" i="6"/>
  <c r="W433" i="6"/>
  <c r="O433" i="6"/>
  <c r="AB432" i="6"/>
  <c r="Y432" i="6"/>
  <c r="AA432" i="6" s="1"/>
  <c r="X432" i="6"/>
  <c r="W432" i="6"/>
  <c r="Z432" i="6" s="1"/>
  <c r="O432" i="6"/>
  <c r="AB431" i="6"/>
  <c r="Y431" i="6" s="1"/>
  <c r="AA431" i="6" s="1"/>
  <c r="X431" i="6"/>
  <c r="Z431" i="6" s="1"/>
  <c r="W431" i="6"/>
  <c r="O431" i="6"/>
  <c r="AB430" i="6"/>
  <c r="AA430" i="6"/>
  <c r="Y430" i="6"/>
  <c r="X430" i="6"/>
  <c r="W430" i="6"/>
  <c r="Z430" i="6" s="1"/>
  <c r="O430" i="6"/>
  <c r="AB429" i="6"/>
  <c r="Y429" i="6"/>
  <c r="AA429" i="6" s="1"/>
  <c r="X429" i="6"/>
  <c r="Z429" i="6" s="1"/>
  <c r="W429" i="6"/>
  <c r="O429" i="6"/>
  <c r="AB428" i="6"/>
  <c r="Y428" i="6" s="1"/>
  <c r="AA428" i="6" s="1"/>
  <c r="X428" i="6"/>
  <c r="W428" i="6"/>
  <c r="O428" i="6"/>
  <c r="AB427" i="6"/>
  <c r="Y427" i="6" s="1"/>
  <c r="AA427" i="6" s="1"/>
  <c r="X427" i="6"/>
  <c r="W427" i="6"/>
  <c r="Z427" i="6" s="1"/>
  <c r="O427" i="6"/>
  <c r="AB426" i="6"/>
  <c r="Y426" i="6" s="1"/>
  <c r="AA426" i="6" s="1"/>
  <c r="X426" i="6"/>
  <c r="W426" i="6"/>
  <c r="O426" i="6"/>
  <c r="AB425" i="6"/>
  <c r="Y425" i="6" s="1"/>
  <c r="AA425" i="6"/>
  <c r="X425" i="6"/>
  <c r="Z425" i="6" s="1"/>
  <c r="W425" i="6"/>
  <c r="O425" i="6"/>
  <c r="AB424" i="6"/>
  <c r="Y424" i="6" s="1"/>
  <c r="AA424" i="6" s="1"/>
  <c r="X424" i="6"/>
  <c r="W424" i="6"/>
  <c r="Z424" i="6" s="1"/>
  <c r="O424" i="6"/>
  <c r="AB423" i="6"/>
  <c r="Z423" i="6"/>
  <c r="Y423" i="6"/>
  <c r="AA423" i="6" s="1"/>
  <c r="X423" i="6"/>
  <c r="W423" i="6"/>
  <c r="O423" i="6"/>
  <c r="AB422" i="6"/>
  <c r="Y422" i="6"/>
  <c r="AA422" i="6" s="1"/>
  <c r="X422" i="6"/>
  <c r="Z422" i="6" s="1"/>
  <c r="W422" i="6"/>
  <c r="O422" i="6"/>
  <c r="AB421" i="6"/>
  <c r="Y421" i="6" s="1"/>
  <c r="AA421" i="6" s="1"/>
  <c r="X421" i="6"/>
  <c r="W421" i="6"/>
  <c r="O421" i="6"/>
  <c r="AB420" i="6"/>
  <c r="Y420" i="6"/>
  <c r="AA420" i="6" s="1"/>
  <c r="X420" i="6"/>
  <c r="W420" i="6"/>
  <c r="O420" i="6"/>
  <c r="AB419" i="6"/>
  <c r="Y419" i="6" s="1"/>
  <c r="AA419" i="6" s="1"/>
  <c r="X419" i="6"/>
  <c r="W419" i="6"/>
  <c r="O419" i="6"/>
  <c r="AB418" i="6"/>
  <c r="Y418" i="6" s="1"/>
  <c r="AA418" i="6" s="1"/>
  <c r="X418" i="6"/>
  <c r="W418" i="6"/>
  <c r="O418" i="6"/>
  <c r="AB417" i="6"/>
  <c r="Y417" i="6" s="1"/>
  <c r="AA417" i="6"/>
  <c r="X417" i="6"/>
  <c r="Z417" i="6" s="1"/>
  <c r="W417" i="6"/>
  <c r="O417" i="6"/>
  <c r="AB416" i="6"/>
  <c r="Y416" i="6"/>
  <c r="AA416" i="6" s="1"/>
  <c r="X416" i="6"/>
  <c r="W416" i="6"/>
  <c r="Z416" i="6" s="1"/>
  <c r="O416" i="6"/>
  <c r="AB415" i="6"/>
  <c r="Y415" i="6" s="1"/>
  <c r="AA415" i="6" s="1"/>
  <c r="X415" i="6"/>
  <c r="Z415" i="6" s="1"/>
  <c r="W415" i="6"/>
  <c r="O415" i="6"/>
  <c r="AB414" i="6"/>
  <c r="AA414" i="6"/>
  <c r="Y414" i="6"/>
  <c r="X414" i="6"/>
  <c r="W414" i="6"/>
  <c r="Z414" i="6" s="1"/>
  <c r="O414" i="6"/>
  <c r="AB413" i="6"/>
  <c r="Y413" i="6"/>
  <c r="AA413" i="6" s="1"/>
  <c r="X413" i="6"/>
  <c r="W413" i="6"/>
  <c r="Z413" i="6" s="1"/>
  <c r="O413" i="6"/>
  <c r="AB412" i="6"/>
  <c r="Y412" i="6"/>
  <c r="AA412" i="6" s="1"/>
  <c r="X412" i="6"/>
  <c r="W412" i="6"/>
  <c r="Z412" i="6" s="1"/>
  <c r="O412" i="6"/>
  <c r="AB411" i="6"/>
  <c r="Y411" i="6" s="1"/>
  <c r="AA411" i="6" s="1"/>
  <c r="X411" i="6"/>
  <c r="W411" i="6"/>
  <c r="Z411" i="6" s="1"/>
  <c r="O411" i="6"/>
  <c r="AB410" i="6"/>
  <c r="AA410" i="6"/>
  <c r="Y410" i="6"/>
  <c r="X410" i="6"/>
  <c r="W410" i="6"/>
  <c r="O410" i="6"/>
  <c r="AB409" i="6"/>
  <c r="Y409" i="6" s="1"/>
  <c r="AA409" i="6"/>
  <c r="X409" i="6"/>
  <c r="Z409" i="6" s="1"/>
  <c r="W409" i="6"/>
  <c r="O409" i="6"/>
  <c r="AB408" i="6"/>
  <c r="AA408" i="6"/>
  <c r="Y408" i="6"/>
  <c r="X408" i="6"/>
  <c r="W408" i="6"/>
  <c r="Z408" i="6" s="1"/>
  <c r="O408" i="6"/>
  <c r="AB407" i="6"/>
  <c r="Y407" i="6" s="1"/>
  <c r="X407" i="6"/>
  <c r="W407" i="6"/>
  <c r="O407" i="6"/>
  <c r="AB406" i="6"/>
  <c r="Y406" i="6"/>
  <c r="AA406" i="6" s="1"/>
  <c r="X406" i="6"/>
  <c r="W406" i="6"/>
  <c r="Z406" i="6" s="1"/>
  <c r="O406" i="6"/>
  <c r="AB405" i="6"/>
  <c r="Y405" i="6" s="1"/>
  <c r="AA405" i="6" s="1"/>
  <c r="X405" i="6"/>
  <c r="W405" i="6"/>
  <c r="O405" i="6"/>
  <c r="AB404" i="6"/>
  <c r="Y404" i="6"/>
  <c r="AA404" i="6" s="1"/>
  <c r="X404" i="6"/>
  <c r="W404" i="6"/>
  <c r="O404" i="6"/>
  <c r="AB403" i="6"/>
  <c r="Y403" i="6" s="1"/>
  <c r="AA403" i="6" s="1"/>
  <c r="X403" i="6"/>
  <c r="W403" i="6"/>
  <c r="Z403" i="6" s="1"/>
  <c r="O403" i="6"/>
  <c r="AB402" i="6"/>
  <c r="Y402" i="6" s="1"/>
  <c r="X402" i="6"/>
  <c r="W402" i="6"/>
  <c r="O402" i="6"/>
  <c r="AB401" i="6"/>
  <c r="Y401" i="6"/>
  <c r="AA401" i="6" s="1"/>
  <c r="X401" i="6"/>
  <c r="Z401" i="6" s="1"/>
  <c r="W401" i="6"/>
  <c r="O401" i="6"/>
  <c r="AB400" i="6"/>
  <c r="Y400" i="6" s="1"/>
  <c r="AA400" i="6" s="1"/>
  <c r="X400" i="6"/>
  <c r="Z400" i="6" s="1"/>
  <c r="W400" i="6"/>
  <c r="O400" i="6"/>
  <c r="AB399" i="6"/>
  <c r="AA399" i="6"/>
  <c r="Y399" i="6"/>
  <c r="X399" i="6"/>
  <c r="W399" i="6"/>
  <c r="Z399" i="6" s="1"/>
  <c r="O399" i="6"/>
  <c r="AB398" i="6"/>
  <c r="Z398" i="6"/>
  <c r="Y398" i="6"/>
  <c r="AA398" i="6" s="1"/>
  <c r="X398" i="6"/>
  <c r="W398" i="6"/>
  <c r="O398" i="6"/>
  <c r="AB397" i="6"/>
  <c r="Y397" i="6" s="1"/>
  <c r="AA397" i="6" s="1"/>
  <c r="X397" i="6"/>
  <c r="W397" i="6"/>
  <c r="Z397" i="6" s="1"/>
  <c r="O397" i="6"/>
  <c r="AB396" i="6"/>
  <c r="AA396" i="6"/>
  <c r="Y396" i="6"/>
  <c r="X396" i="6"/>
  <c r="W396" i="6"/>
  <c r="O396" i="6"/>
  <c r="AB395" i="6"/>
  <c r="Y395" i="6" s="1"/>
  <c r="AA395" i="6" s="1"/>
  <c r="X395" i="6"/>
  <c r="W395" i="6"/>
  <c r="Z395" i="6" s="1"/>
  <c r="O395" i="6"/>
  <c r="AB394" i="6"/>
  <c r="AA394" i="6"/>
  <c r="Y394" i="6"/>
  <c r="X394" i="6"/>
  <c r="W394" i="6"/>
  <c r="Z394" i="6" s="1"/>
  <c r="O394" i="6"/>
  <c r="AB393" i="6"/>
  <c r="Z393" i="6"/>
  <c r="Y393" i="6"/>
  <c r="AA393" i="6" s="1"/>
  <c r="X393" i="6"/>
  <c r="W393" i="6"/>
  <c r="O393" i="6"/>
  <c r="AB392" i="6"/>
  <c r="Y392" i="6"/>
  <c r="AA392" i="6" s="1"/>
  <c r="X392" i="6"/>
  <c r="W392" i="6"/>
  <c r="Z392" i="6" s="1"/>
  <c r="O392" i="6"/>
  <c r="AB391" i="6"/>
  <c r="Y391" i="6" s="1"/>
  <c r="AA391" i="6" s="1"/>
  <c r="X391" i="6"/>
  <c r="W391" i="6"/>
  <c r="Z391" i="6" s="1"/>
  <c r="O391" i="6"/>
  <c r="AB390" i="6"/>
  <c r="AA390" i="6"/>
  <c r="Y390" i="6"/>
  <c r="X390" i="6"/>
  <c r="W390" i="6"/>
  <c r="Z390" i="6" s="1"/>
  <c r="O390" i="6"/>
  <c r="AB389" i="6"/>
  <c r="Y389" i="6"/>
  <c r="AA389" i="6" s="1"/>
  <c r="X389" i="6"/>
  <c r="W389" i="6"/>
  <c r="Z389" i="6" s="1"/>
  <c r="O389" i="6"/>
  <c r="AB388" i="6"/>
  <c r="Y388" i="6" s="1"/>
  <c r="AA388" i="6" s="1"/>
  <c r="X388" i="6"/>
  <c r="W388" i="6"/>
  <c r="O388" i="6"/>
  <c r="AB387" i="6"/>
  <c r="Y387" i="6"/>
  <c r="AA387" i="6" s="1"/>
  <c r="W387" i="6"/>
  <c r="O387" i="6"/>
  <c r="AB386" i="6"/>
  <c r="AA386" i="6"/>
  <c r="Y386" i="6"/>
  <c r="X386" i="6"/>
  <c r="W386" i="6"/>
  <c r="Z386" i="6" s="1"/>
  <c r="O386" i="6"/>
  <c r="AB385" i="6"/>
  <c r="Y385" i="6" s="1"/>
  <c r="X385" i="6"/>
  <c r="W385" i="6"/>
  <c r="O385" i="6"/>
  <c r="AB384" i="6"/>
  <c r="Y384" i="6"/>
  <c r="AA384" i="6" s="1"/>
  <c r="X384" i="6"/>
  <c r="W384" i="6"/>
  <c r="Z384" i="6" s="1"/>
  <c r="O384" i="6"/>
  <c r="AB383" i="6"/>
  <c r="Y383" i="6" s="1"/>
  <c r="AA383" i="6" s="1"/>
  <c r="X383" i="6"/>
  <c r="W383" i="6"/>
  <c r="O383" i="6"/>
  <c r="AB382" i="6"/>
  <c r="Y382" i="6"/>
  <c r="AA382" i="6" s="1"/>
  <c r="X382" i="6"/>
  <c r="W382" i="6"/>
  <c r="O382" i="6"/>
  <c r="AB381" i="6"/>
  <c r="Y381" i="6" s="1"/>
  <c r="AA381" i="6" s="1"/>
  <c r="X381" i="6"/>
  <c r="W381" i="6"/>
  <c r="Z381" i="6" s="1"/>
  <c r="O381" i="6"/>
  <c r="AB380" i="6"/>
  <c r="Y380" i="6" s="1"/>
  <c r="X380" i="6"/>
  <c r="W380" i="6"/>
  <c r="O380" i="6"/>
  <c r="AB379" i="6"/>
  <c r="Y379" i="6"/>
  <c r="AA379" i="6" s="1"/>
  <c r="X379" i="6"/>
  <c r="Z379" i="6" s="1"/>
  <c r="W379" i="6"/>
  <c r="O379" i="6"/>
  <c r="AB378" i="6"/>
  <c r="Y378" i="6" s="1"/>
  <c r="AA378" i="6" s="1"/>
  <c r="X378" i="6"/>
  <c r="W378" i="6"/>
  <c r="O378" i="6"/>
  <c r="AB377" i="6"/>
  <c r="AA377" i="6"/>
  <c r="Y377" i="6"/>
  <c r="X377" i="6"/>
  <c r="W377" i="6"/>
  <c r="Z377" i="6" s="1"/>
  <c r="O377" i="6"/>
  <c r="AB376" i="6"/>
  <c r="Z376" i="6"/>
  <c r="Y376" i="6"/>
  <c r="AA376" i="6" s="1"/>
  <c r="X376" i="6"/>
  <c r="W376" i="6"/>
  <c r="O376" i="6"/>
  <c r="AB375" i="6"/>
  <c r="Y375" i="6" s="1"/>
  <c r="AA375" i="6" s="1"/>
  <c r="X375" i="6"/>
  <c r="W375" i="6"/>
  <c r="Z375" i="6" s="1"/>
  <c r="O375" i="6"/>
  <c r="AB374" i="6"/>
  <c r="AA374" i="6"/>
  <c r="Y374" i="6"/>
  <c r="X374" i="6"/>
  <c r="W374" i="6"/>
  <c r="O374" i="6"/>
  <c r="AB373" i="6"/>
  <c r="Y373" i="6" s="1"/>
  <c r="AA373" i="6" s="1"/>
  <c r="X373" i="6"/>
  <c r="W373" i="6"/>
  <c r="O373" i="6"/>
  <c r="AB372" i="6"/>
  <c r="AA372" i="6"/>
  <c r="Y372" i="6"/>
  <c r="X372" i="6"/>
  <c r="W372" i="6"/>
  <c r="Z372" i="6" s="1"/>
  <c r="O372" i="6"/>
  <c r="AB371" i="6"/>
  <c r="Z371" i="6"/>
  <c r="Y371" i="6"/>
  <c r="AA371" i="6" s="1"/>
  <c r="X371" i="6"/>
  <c r="W371" i="6"/>
  <c r="O371" i="6"/>
  <c r="AB370" i="6"/>
  <c r="Y370" i="6"/>
  <c r="AA370" i="6" s="1"/>
  <c r="X370" i="6"/>
  <c r="W370" i="6"/>
  <c r="O370" i="6"/>
  <c r="AB369" i="6"/>
  <c r="Y369" i="6" s="1"/>
  <c r="AA369" i="6" s="1"/>
  <c r="X369" i="6"/>
  <c r="W369" i="6"/>
  <c r="O369" i="6"/>
  <c r="AB368" i="6"/>
  <c r="AA368" i="6"/>
  <c r="Y368" i="6"/>
  <c r="X368" i="6"/>
  <c r="W368" i="6"/>
  <c r="Z368" i="6" s="1"/>
  <c r="O368" i="6"/>
  <c r="AB367" i="6"/>
  <c r="Y367" i="6"/>
  <c r="AA367" i="6" s="1"/>
  <c r="X367" i="6"/>
  <c r="W367" i="6"/>
  <c r="O367" i="6"/>
  <c r="AB366" i="6"/>
  <c r="Y366" i="6" s="1"/>
  <c r="AA366" i="6" s="1"/>
  <c r="X366" i="6"/>
  <c r="W366" i="6"/>
  <c r="O366" i="6"/>
  <c r="AB365" i="6"/>
  <c r="Y365" i="6" s="1"/>
  <c r="AA365" i="6" s="1"/>
  <c r="Z365" i="6"/>
  <c r="X365" i="6"/>
  <c r="W365" i="6"/>
  <c r="O365" i="6"/>
  <c r="AB364" i="6"/>
  <c r="Y364" i="6" s="1"/>
  <c r="AA364" i="6" s="1"/>
  <c r="X364" i="6"/>
  <c r="W364" i="6"/>
  <c r="O364" i="6"/>
  <c r="AB363" i="6"/>
  <c r="AA363" i="6"/>
  <c r="Y363" i="6"/>
  <c r="Z363" i="6" s="1"/>
  <c r="X363" i="6"/>
  <c r="W363" i="6"/>
  <c r="O363" i="6"/>
  <c r="AB362" i="6"/>
  <c r="Y362" i="6" s="1"/>
  <c r="AA362" i="6" s="1"/>
  <c r="Z362" i="6"/>
  <c r="X362" i="6"/>
  <c r="W362" i="6"/>
  <c r="O362" i="6"/>
  <c r="AB361" i="6"/>
  <c r="Y361" i="6"/>
  <c r="AA361" i="6" s="1"/>
  <c r="X361" i="6"/>
  <c r="W361" i="6"/>
  <c r="O361" i="6"/>
  <c r="AB360" i="6"/>
  <c r="AA360" i="6"/>
  <c r="Y360" i="6"/>
  <c r="X360" i="6"/>
  <c r="Z360" i="6" s="1"/>
  <c r="W360" i="6"/>
  <c r="O360" i="6"/>
  <c r="AB359" i="6"/>
  <c r="Z359" i="6"/>
  <c r="Y359" i="6"/>
  <c r="AA359" i="6" s="1"/>
  <c r="X359" i="6"/>
  <c r="W359" i="6"/>
  <c r="O359" i="6"/>
  <c r="AB358" i="6"/>
  <c r="Y358" i="6" s="1"/>
  <c r="AA358" i="6" s="1"/>
  <c r="X358" i="6"/>
  <c r="W358" i="6"/>
  <c r="O358" i="6"/>
  <c r="AB357" i="6"/>
  <c r="Y357" i="6"/>
  <c r="W357" i="6"/>
  <c r="O357" i="6"/>
  <c r="AB356" i="6"/>
  <c r="AA356" i="6"/>
  <c r="Y356" i="6"/>
  <c r="X356" i="6"/>
  <c r="W356" i="6"/>
  <c r="Z356" i="6" s="1"/>
  <c r="O356" i="6"/>
  <c r="AB355" i="6"/>
  <c r="Z355" i="6"/>
  <c r="Y355" i="6"/>
  <c r="AA355" i="6" s="1"/>
  <c r="X355" i="6"/>
  <c r="W355" i="6"/>
  <c r="O355" i="6"/>
  <c r="AB354" i="6"/>
  <c r="Y354" i="6" s="1"/>
  <c r="AA354" i="6" s="1"/>
  <c r="X354" i="6"/>
  <c r="W354" i="6"/>
  <c r="O354" i="6"/>
  <c r="AB353" i="6"/>
  <c r="AA353" i="6"/>
  <c r="Y353" i="6"/>
  <c r="X353" i="6"/>
  <c r="W353" i="6"/>
  <c r="O353" i="6"/>
  <c r="AB352" i="6"/>
  <c r="Y352" i="6" s="1"/>
  <c r="AA352" i="6" s="1"/>
  <c r="X352" i="6"/>
  <c r="W352" i="6"/>
  <c r="O352" i="6"/>
  <c r="AB351" i="6"/>
  <c r="AA351" i="6"/>
  <c r="Y351" i="6"/>
  <c r="X351" i="6"/>
  <c r="W351" i="6"/>
  <c r="Z351" i="6" s="1"/>
  <c r="O351" i="6"/>
  <c r="AB350" i="6"/>
  <c r="Z350" i="6"/>
  <c r="Y350" i="6"/>
  <c r="AA350" i="6" s="1"/>
  <c r="X350" i="6"/>
  <c r="W350" i="6"/>
  <c r="O350" i="6"/>
  <c r="AB349" i="6"/>
  <c r="Y349" i="6"/>
  <c r="AA349" i="6" s="1"/>
  <c r="X349" i="6"/>
  <c r="W349" i="6"/>
  <c r="O349" i="6"/>
  <c r="AB348" i="6"/>
  <c r="Y348" i="6" s="1"/>
  <c r="AA348" i="6" s="1"/>
  <c r="X348" i="6"/>
  <c r="W348" i="6"/>
  <c r="O348" i="6"/>
  <c r="AB347" i="6"/>
  <c r="AA347" i="6"/>
  <c r="Y347" i="6"/>
  <c r="X347" i="6"/>
  <c r="W347" i="6"/>
  <c r="Z347" i="6" s="1"/>
  <c r="O347" i="6"/>
  <c r="AB346" i="6"/>
  <c r="Y346" i="6"/>
  <c r="AA346" i="6" s="1"/>
  <c r="X346" i="6"/>
  <c r="W346" i="6"/>
  <c r="Z346" i="6" s="1"/>
  <c r="O346" i="6"/>
  <c r="AB345" i="6"/>
  <c r="Y345" i="6" s="1"/>
  <c r="AA345" i="6" s="1"/>
  <c r="X345" i="6"/>
  <c r="W345" i="6"/>
  <c r="Z345" i="6" s="1"/>
  <c r="O345" i="6"/>
  <c r="AB344" i="6"/>
  <c r="Y344" i="6" s="1"/>
  <c r="AA344" i="6" s="1"/>
  <c r="Z344" i="6"/>
  <c r="X344" i="6"/>
  <c r="W344" i="6"/>
  <c r="O344" i="6"/>
  <c r="AB343" i="6"/>
  <c r="Y343" i="6" s="1"/>
  <c r="AA343" i="6" s="1"/>
  <c r="X343" i="6"/>
  <c r="W343" i="6"/>
  <c r="O343" i="6"/>
  <c r="AB342" i="6"/>
  <c r="AA342" i="6"/>
  <c r="Y342" i="6"/>
  <c r="Z342" i="6" s="1"/>
  <c r="X342" i="6"/>
  <c r="W342" i="6"/>
  <c r="O342" i="6"/>
  <c r="AB341" i="6"/>
  <c r="Y341" i="6" s="1"/>
  <c r="AA341" i="6" s="1"/>
  <c r="X341" i="6"/>
  <c r="W341" i="6"/>
  <c r="O341" i="6"/>
  <c r="AB340" i="6"/>
  <c r="Y340" i="6"/>
  <c r="AA340" i="6" s="1"/>
  <c r="X340" i="6"/>
  <c r="W340" i="6"/>
  <c r="O340" i="6"/>
  <c r="AB339" i="6"/>
  <c r="AA339" i="6"/>
  <c r="Y339" i="6"/>
  <c r="X339" i="6"/>
  <c r="Z339" i="6" s="1"/>
  <c r="W339" i="6"/>
  <c r="O339" i="6"/>
  <c r="AB338" i="6"/>
  <c r="Y338" i="6"/>
  <c r="AA338" i="6" s="1"/>
  <c r="X338" i="6"/>
  <c r="W338" i="6"/>
  <c r="O338" i="6"/>
  <c r="AB337" i="6"/>
  <c r="Y337" i="6" s="1"/>
  <c r="AA337" i="6" s="1"/>
  <c r="X337" i="6"/>
  <c r="W337" i="6"/>
  <c r="O337" i="6"/>
  <c r="AB336" i="6"/>
  <c r="Y336" i="6" s="1"/>
  <c r="AA336" i="6"/>
  <c r="X336" i="6"/>
  <c r="Z336" i="6" s="1"/>
  <c r="W336" i="6"/>
  <c r="O336" i="6"/>
  <c r="AB335" i="6"/>
  <c r="Y335" i="6" s="1"/>
  <c r="AA335" i="6" s="1"/>
  <c r="X335" i="6"/>
  <c r="W335" i="6"/>
  <c r="O335" i="6"/>
  <c r="AB334" i="6"/>
  <c r="Y334" i="6" s="1"/>
  <c r="AA334" i="6" s="1"/>
  <c r="X334" i="6"/>
  <c r="Z334" i="6" s="1"/>
  <c r="W334" i="6"/>
  <c r="O334" i="6"/>
  <c r="AB333" i="6"/>
  <c r="AA333" i="6"/>
  <c r="Y333" i="6"/>
  <c r="X333" i="6"/>
  <c r="W333" i="6"/>
  <c r="Z333" i="6" s="1"/>
  <c r="O333" i="6"/>
  <c r="AB332" i="6"/>
  <c r="Y332" i="6"/>
  <c r="AA332" i="6" s="1"/>
  <c r="X332" i="6"/>
  <c r="W332" i="6"/>
  <c r="O332" i="6"/>
  <c r="AB331" i="6"/>
  <c r="Y331" i="6"/>
  <c r="AA331" i="6" s="1"/>
  <c r="X331" i="6"/>
  <c r="W331" i="6"/>
  <c r="O331" i="6"/>
  <c r="AB330" i="6"/>
  <c r="Y330" i="6" s="1"/>
  <c r="AA330" i="6" s="1"/>
  <c r="X330" i="6"/>
  <c r="W330" i="6"/>
  <c r="O330" i="6"/>
  <c r="AB329" i="6"/>
  <c r="Y329" i="6"/>
  <c r="AA329" i="6" s="1"/>
  <c r="X329" i="6"/>
  <c r="W329" i="6"/>
  <c r="O329" i="6"/>
  <c r="AB328" i="6"/>
  <c r="Y328" i="6" s="1"/>
  <c r="AA328" i="6" s="1"/>
  <c r="X328" i="6"/>
  <c r="W328" i="6"/>
  <c r="Z328" i="6" s="1"/>
  <c r="O328" i="6"/>
  <c r="AB327" i="6"/>
  <c r="Z327" i="6"/>
  <c r="Y327" i="6"/>
  <c r="AA327" i="6" s="1"/>
  <c r="X327" i="6"/>
  <c r="W327" i="6"/>
  <c r="O327" i="6"/>
  <c r="AB326" i="6"/>
  <c r="Y326" i="6"/>
  <c r="AA326" i="6" s="1"/>
  <c r="X326" i="6"/>
  <c r="W326" i="6"/>
  <c r="O326" i="6"/>
  <c r="AB325" i="6"/>
  <c r="Y325" i="6" s="1"/>
  <c r="AA325" i="6" s="1"/>
  <c r="X325" i="6"/>
  <c r="W325" i="6"/>
  <c r="Z325" i="6" s="1"/>
  <c r="O325" i="6"/>
  <c r="AB324" i="6"/>
  <c r="AA324" i="6"/>
  <c r="Y324" i="6"/>
  <c r="X324" i="6"/>
  <c r="W324" i="6"/>
  <c r="Z324" i="6" s="1"/>
  <c r="O324" i="6"/>
  <c r="AB323" i="6"/>
  <c r="Z323" i="6"/>
  <c r="Y323" i="6"/>
  <c r="AA323" i="6" s="1"/>
  <c r="X323" i="6"/>
  <c r="W323" i="6"/>
  <c r="O323" i="6"/>
  <c r="AB322" i="6"/>
  <c r="Y322" i="6" s="1"/>
  <c r="AA322" i="6" s="1"/>
  <c r="X322" i="6"/>
  <c r="W322" i="6"/>
  <c r="O322" i="6"/>
  <c r="AB321" i="6"/>
  <c r="AA321" i="6"/>
  <c r="Z321" i="6"/>
  <c r="Y321" i="6"/>
  <c r="X321" i="6"/>
  <c r="W321" i="6"/>
  <c r="O321" i="6"/>
  <c r="AB320" i="6"/>
  <c r="Z320" i="6"/>
  <c r="Y320" i="6"/>
  <c r="AA320" i="6" s="1"/>
  <c r="X320" i="6"/>
  <c r="W320" i="6"/>
  <c r="O320" i="6"/>
  <c r="AB319" i="6"/>
  <c r="Y319" i="6"/>
  <c r="AA319" i="6" s="1"/>
  <c r="X319" i="6"/>
  <c r="W319" i="6"/>
  <c r="O319" i="6"/>
  <c r="AB318" i="6"/>
  <c r="Y318" i="6" s="1"/>
  <c r="AA318" i="6" s="1"/>
  <c r="X318" i="6"/>
  <c r="W318" i="6"/>
  <c r="O318" i="6"/>
  <c r="AB317" i="6"/>
  <c r="AA317" i="6"/>
  <c r="Y317" i="6"/>
  <c r="X317" i="6"/>
  <c r="W317" i="6"/>
  <c r="Z317" i="6" s="1"/>
  <c r="O317" i="6"/>
  <c r="AB316" i="6"/>
  <c r="Y316" i="6" s="1"/>
  <c r="AA316" i="6" s="1"/>
  <c r="X316" i="6"/>
  <c r="W316" i="6"/>
  <c r="O316" i="6"/>
  <c r="AB315" i="6"/>
  <c r="Y315" i="6"/>
  <c r="AA315" i="6" s="1"/>
  <c r="X315" i="6"/>
  <c r="W315" i="6"/>
  <c r="O315" i="6"/>
  <c r="AB314" i="6"/>
  <c r="Y314" i="6" s="1"/>
  <c r="AA314" i="6" s="1"/>
  <c r="X314" i="6"/>
  <c r="W314" i="6"/>
  <c r="O314" i="6"/>
  <c r="AB313" i="6"/>
  <c r="AA313" i="6"/>
  <c r="Y313" i="6"/>
  <c r="X313" i="6"/>
  <c r="W313" i="6"/>
  <c r="Z313" i="6" s="1"/>
  <c r="O313" i="6"/>
  <c r="AB312" i="6"/>
  <c r="Z312" i="6"/>
  <c r="Y312" i="6"/>
  <c r="AA312" i="6" s="1"/>
  <c r="X312" i="6"/>
  <c r="W312" i="6"/>
  <c r="O312" i="6"/>
  <c r="AB311" i="6"/>
  <c r="Y311" i="6"/>
  <c r="AA311" i="6" s="1"/>
  <c r="X311" i="6"/>
  <c r="W311" i="6"/>
  <c r="O311" i="6"/>
  <c r="AB310" i="6"/>
  <c r="Y310" i="6" s="1"/>
  <c r="AA310" i="6" s="1"/>
  <c r="X310" i="6"/>
  <c r="W310" i="6"/>
  <c r="O310" i="6"/>
  <c r="AB309" i="6"/>
  <c r="AA309" i="6"/>
  <c r="Y309" i="6"/>
  <c r="X309" i="6"/>
  <c r="W309" i="6"/>
  <c r="Z309" i="6" s="1"/>
  <c r="O309" i="6"/>
  <c r="AB308" i="6"/>
  <c r="Y308" i="6" s="1"/>
  <c r="AA308" i="6" s="1"/>
  <c r="Z308" i="6"/>
  <c r="X308" i="6"/>
  <c r="W308" i="6"/>
  <c r="O308" i="6"/>
  <c r="AB307" i="6"/>
  <c r="Y307" i="6" s="1"/>
  <c r="AA307" i="6" s="1"/>
  <c r="X307" i="6"/>
  <c r="W307" i="6"/>
  <c r="O307" i="6"/>
  <c r="AB306" i="6"/>
  <c r="Y306" i="6" s="1"/>
  <c r="AA306" i="6" s="1"/>
  <c r="X306" i="6"/>
  <c r="W306" i="6"/>
  <c r="O306" i="6"/>
  <c r="AB305" i="6"/>
  <c r="AA305" i="6"/>
  <c r="Z305" i="6"/>
  <c r="Y305" i="6"/>
  <c r="X305" i="6"/>
  <c r="W305" i="6"/>
  <c r="O305" i="6"/>
  <c r="AB304" i="6"/>
  <c r="Y304" i="6" s="1"/>
  <c r="AA304" i="6" s="1"/>
  <c r="X304" i="6"/>
  <c r="Z304" i="6" s="1"/>
  <c r="W304" i="6"/>
  <c r="O304" i="6"/>
  <c r="AB303" i="6"/>
  <c r="AA303" i="6"/>
  <c r="Y303" i="6"/>
  <c r="X303" i="6"/>
  <c r="W303" i="6"/>
  <c r="O303" i="6"/>
  <c r="AB302" i="6"/>
  <c r="Y302" i="6" s="1"/>
  <c r="AA302" i="6" s="1"/>
  <c r="X302" i="6"/>
  <c r="W302" i="6"/>
  <c r="Z302" i="6" s="1"/>
  <c r="O302" i="6"/>
  <c r="AB301" i="6"/>
  <c r="Y301" i="6"/>
  <c r="AA301" i="6" s="1"/>
  <c r="X301" i="6"/>
  <c r="W301" i="6"/>
  <c r="O301" i="6"/>
  <c r="AB300" i="6"/>
  <c r="Y300" i="6" s="1"/>
  <c r="AA300" i="6" s="1"/>
  <c r="X300" i="6"/>
  <c r="W300" i="6"/>
  <c r="O300" i="6"/>
  <c r="AB299" i="6"/>
  <c r="Y299" i="6" s="1"/>
  <c r="AA299" i="6" s="1"/>
  <c r="X299" i="6"/>
  <c r="W299" i="6"/>
  <c r="O299" i="6"/>
  <c r="AB298" i="6"/>
  <c r="Y298" i="6" s="1"/>
  <c r="AA298" i="6"/>
  <c r="Z298" i="6"/>
  <c r="X298" i="6"/>
  <c r="W298" i="6"/>
  <c r="O298" i="6"/>
  <c r="AB297" i="6"/>
  <c r="Y297" i="6"/>
  <c r="AA297" i="6" s="1"/>
  <c r="X297" i="6"/>
  <c r="W297" i="6"/>
  <c r="Z297" i="6" s="1"/>
  <c r="O297" i="6"/>
  <c r="AB296" i="6"/>
  <c r="Y296" i="6" s="1"/>
  <c r="X296" i="6"/>
  <c r="W296" i="6"/>
  <c r="O296" i="6"/>
  <c r="AB295" i="6"/>
  <c r="Y295" i="6"/>
  <c r="AA295" i="6" s="1"/>
  <c r="X295" i="6"/>
  <c r="W295" i="6"/>
  <c r="O295" i="6"/>
  <c r="AB294" i="6"/>
  <c r="Y294" i="6" s="1"/>
  <c r="AA294" i="6" s="1"/>
  <c r="X294" i="6"/>
  <c r="W294" i="6"/>
  <c r="O294" i="6"/>
  <c r="AB293" i="6"/>
  <c r="AA293" i="6"/>
  <c r="Y293" i="6"/>
  <c r="X293" i="6"/>
  <c r="W293" i="6"/>
  <c r="Z293" i="6" s="1"/>
  <c r="O293" i="6"/>
  <c r="AB292" i="6"/>
  <c r="Y292" i="6" s="1"/>
  <c r="AA292" i="6" s="1"/>
  <c r="Z292" i="6"/>
  <c r="X292" i="6"/>
  <c r="W292" i="6"/>
  <c r="O292" i="6"/>
  <c r="AB291" i="6"/>
  <c r="Y291" i="6" s="1"/>
  <c r="AA291" i="6" s="1"/>
  <c r="X291" i="6"/>
  <c r="W291" i="6"/>
  <c r="O291" i="6"/>
  <c r="AB290" i="6"/>
  <c r="Y290" i="6" s="1"/>
  <c r="AA290" i="6" s="1"/>
  <c r="Z290" i="6"/>
  <c r="X290" i="6"/>
  <c r="W290" i="6"/>
  <c r="O290" i="6"/>
  <c r="AB289" i="6"/>
  <c r="AA289" i="6"/>
  <c r="Y289" i="6"/>
  <c r="X289" i="6"/>
  <c r="W289" i="6"/>
  <c r="Z289" i="6" s="1"/>
  <c r="O289" i="6"/>
  <c r="AB288" i="6"/>
  <c r="Z288" i="6"/>
  <c r="Y288" i="6"/>
  <c r="AA288" i="6" s="1"/>
  <c r="X288" i="6"/>
  <c r="W288" i="6"/>
  <c r="O288" i="6"/>
  <c r="AB287" i="6"/>
  <c r="AA287" i="6"/>
  <c r="Y287" i="6"/>
  <c r="X287" i="6"/>
  <c r="W287" i="6"/>
  <c r="O287" i="6"/>
  <c r="AB286" i="6"/>
  <c r="Y286" i="6" s="1"/>
  <c r="AA286" i="6" s="1"/>
  <c r="Z286" i="6"/>
  <c r="X286" i="6"/>
  <c r="W286" i="6"/>
  <c r="O286" i="6"/>
  <c r="AB285" i="6"/>
  <c r="AA285" i="6"/>
  <c r="Y285" i="6"/>
  <c r="X285" i="6"/>
  <c r="W285" i="6"/>
  <c r="Z285" i="6" s="1"/>
  <c r="O285" i="6"/>
  <c r="AB284" i="6"/>
  <c r="Y284" i="6" s="1"/>
  <c r="AA284" i="6" s="1"/>
  <c r="X284" i="6"/>
  <c r="Z284" i="6" s="1"/>
  <c r="W284" i="6"/>
  <c r="O284" i="6"/>
  <c r="AB283" i="6"/>
  <c r="AA283" i="6"/>
  <c r="Y283" i="6"/>
  <c r="X283" i="6"/>
  <c r="W283" i="6"/>
  <c r="O283" i="6"/>
  <c r="AB282" i="6"/>
  <c r="Y282" i="6" s="1"/>
  <c r="AA282" i="6" s="1"/>
  <c r="X282" i="6"/>
  <c r="Z282" i="6" s="1"/>
  <c r="W282" i="6"/>
  <c r="O282" i="6"/>
  <c r="AB281" i="6"/>
  <c r="AA281" i="6"/>
  <c r="Y281" i="6"/>
  <c r="X281" i="6"/>
  <c r="W281" i="6"/>
  <c r="Z281" i="6" s="1"/>
  <c r="O281" i="6"/>
  <c r="AB280" i="6"/>
  <c r="Y280" i="6"/>
  <c r="AA280" i="6" s="1"/>
  <c r="X280" i="6"/>
  <c r="Z280" i="6" s="1"/>
  <c r="W280" i="6"/>
  <c r="O280" i="6"/>
  <c r="AB279" i="6"/>
  <c r="AA279" i="6"/>
  <c r="Y279" i="6"/>
  <c r="X279" i="6"/>
  <c r="W279" i="6"/>
  <c r="Z279" i="6" s="1"/>
  <c r="O279" i="6"/>
  <c r="AB278" i="6"/>
  <c r="Y278" i="6" s="1"/>
  <c r="AA278" i="6" s="1"/>
  <c r="X278" i="6"/>
  <c r="W278" i="6"/>
  <c r="Z278" i="6" s="1"/>
  <c r="O278" i="6"/>
  <c r="AB277" i="6"/>
  <c r="AA277" i="6"/>
  <c r="Y277" i="6"/>
  <c r="X277" i="6"/>
  <c r="W277" i="6"/>
  <c r="O277" i="6"/>
  <c r="AB276" i="6"/>
  <c r="Y276" i="6" s="1"/>
  <c r="AA276" i="6" s="1"/>
  <c r="X276" i="6"/>
  <c r="W276" i="6"/>
  <c r="O276" i="6"/>
  <c r="AB275" i="6"/>
  <c r="Y275" i="6"/>
  <c r="AA275" i="6" s="1"/>
  <c r="X275" i="6"/>
  <c r="W275" i="6"/>
  <c r="O275" i="6"/>
  <c r="AB274" i="6"/>
  <c r="Y274" i="6" s="1"/>
  <c r="AA274" i="6" s="1"/>
  <c r="X274" i="6"/>
  <c r="W274" i="6"/>
  <c r="O274" i="6"/>
  <c r="AB273" i="6"/>
  <c r="Z273" i="6"/>
  <c r="Y273" i="6"/>
  <c r="AA273" i="6" s="1"/>
  <c r="X273" i="6"/>
  <c r="W273" i="6"/>
  <c r="O273" i="6"/>
  <c r="AB272" i="6"/>
  <c r="Y272" i="6" s="1"/>
  <c r="AA272" i="6" s="1"/>
  <c r="X272" i="6"/>
  <c r="Z272" i="6" s="1"/>
  <c r="W272" i="6"/>
  <c r="O272" i="6"/>
  <c r="AB271" i="6"/>
  <c r="AA271" i="6"/>
  <c r="Y271" i="6"/>
  <c r="X271" i="6"/>
  <c r="W271" i="6"/>
  <c r="O271" i="6"/>
  <c r="AB270" i="6"/>
  <c r="Y270" i="6" s="1"/>
  <c r="AA270" i="6" s="1"/>
  <c r="X270" i="6"/>
  <c r="W270" i="6"/>
  <c r="Z270" i="6" s="1"/>
  <c r="O270" i="6"/>
  <c r="AB269" i="6"/>
  <c r="Y269" i="6"/>
  <c r="AA269" i="6" s="1"/>
  <c r="X269" i="6"/>
  <c r="W269" i="6"/>
  <c r="O269" i="6"/>
  <c r="AB268" i="6"/>
  <c r="Y268" i="6" s="1"/>
  <c r="AA268" i="6" s="1"/>
  <c r="X268" i="6"/>
  <c r="W268" i="6"/>
  <c r="O268" i="6"/>
  <c r="AB267" i="6"/>
  <c r="Y267" i="6" s="1"/>
  <c r="AA267" i="6" s="1"/>
  <c r="X267" i="6"/>
  <c r="W267" i="6"/>
  <c r="O267" i="6"/>
  <c r="AB266" i="6"/>
  <c r="Y266" i="6" s="1"/>
  <c r="AA266" i="6"/>
  <c r="Z266" i="6"/>
  <c r="X266" i="6"/>
  <c r="W266" i="6"/>
  <c r="O266" i="6"/>
  <c r="AB265" i="6"/>
  <c r="Y265" i="6"/>
  <c r="AA265" i="6" s="1"/>
  <c r="X265" i="6"/>
  <c r="W265" i="6"/>
  <c r="Z265" i="6" s="1"/>
  <c r="O265" i="6"/>
  <c r="AB264" i="6"/>
  <c r="Y264" i="6" s="1"/>
  <c r="X264" i="6"/>
  <c r="W264" i="6"/>
  <c r="O264" i="6"/>
  <c r="AB263" i="6"/>
  <c r="Y263" i="6"/>
  <c r="AA263" i="6" s="1"/>
  <c r="X263" i="6"/>
  <c r="W263" i="6"/>
  <c r="O263" i="6"/>
  <c r="AB262" i="6"/>
  <c r="Y262" i="6" s="1"/>
  <c r="AA262" i="6" s="1"/>
  <c r="X262" i="6"/>
  <c r="W262" i="6"/>
  <c r="Z262" i="6" s="1"/>
  <c r="O262" i="6"/>
  <c r="AB261" i="6"/>
  <c r="Z261" i="6"/>
  <c r="Y261" i="6"/>
  <c r="AA261" i="6" s="1"/>
  <c r="X261" i="6"/>
  <c r="W261" i="6"/>
  <c r="O261" i="6"/>
  <c r="AB260" i="6"/>
  <c r="Y260" i="6" s="1"/>
  <c r="AA260" i="6" s="1"/>
  <c r="X260" i="6"/>
  <c r="W260" i="6"/>
  <c r="O260" i="6"/>
  <c r="AB259" i="6"/>
  <c r="AA259" i="6"/>
  <c r="Y259" i="6"/>
  <c r="X259" i="6"/>
  <c r="W259" i="6"/>
  <c r="O259" i="6"/>
  <c r="AB258" i="6"/>
  <c r="Y258" i="6" s="1"/>
  <c r="AA258" i="6" s="1"/>
  <c r="X258" i="6"/>
  <c r="W258" i="6"/>
  <c r="Z258" i="6" s="1"/>
  <c r="O258" i="6"/>
  <c r="AB257" i="6"/>
  <c r="AA257" i="6"/>
  <c r="Y257" i="6"/>
  <c r="X257" i="6"/>
  <c r="W257" i="6"/>
  <c r="Z257" i="6" s="1"/>
  <c r="O257" i="6"/>
  <c r="AB256" i="6"/>
  <c r="Z256" i="6"/>
  <c r="Y256" i="6"/>
  <c r="AA256" i="6" s="1"/>
  <c r="X256" i="6"/>
  <c r="W256" i="6"/>
  <c r="O256" i="6"/>
  <c r="AB255" i="6"/>
  <c r="Y255" i="6"/>
  <c r="AA255" i="6" s="1"/>
  <c r="X255" i="6"/>
  <c r="W255" i="6"/>
  <c r="Z255" i="6" s="1"/>
  <c r="O255" i="6"/>
  <c r="AB254" i="6"/>
  <c r="Y254" i="6" s="1"/>
  <c r="AA254" i="6" s="1"/>
  <c r="X254" i="6"/>
  <c r="W254" i="6"/>
  <c r="Z254" i="6" s="1"/>
  <c r="O254" i="6"/>
  <c r="AB253" i="6"/>
  <c r="AA253" i="6"/>
  <c r="Y253" i="6"/>
  <c r="X253" i="6"/>
  <c r="W253" i="6"/>
  <c r="Z253" i="6" s="1"/>
  <c r="O253" i="6"/>
  <c r="AB252" i="6"/>
  <c r="Y252" i="6"/>
  <c r="AA252" i="6" s="1"/>
  <c r="X252" i="6"/>
  <c r="W252" i="6"/>
  <c r="Z252" i="6" s="1"/>
  <c r="O252" i="6"/>
  <c r="AB251" i="6"/>
  <c r="Y251" i="6" s="1"/>
  <c r="AA251" i="6" s="1"/>
  <c r="X251" i="6"/>
  <c r="W251" i="6"/>
  <c r="O251" i="6"/>
  <c r="AB250" i="6"/>
  <c r="Y250" i="6" s="1"/>
  <c r="AA250" i="6" s="1"/>
  <c r="Z250" i="6"/>
  <c r="X250" i="6"/>
  <c r="W250" i="6"/>
  <c r="O250" i="6"/>
  <c r="AB249" i="6"/>
  <c r="Y249" i="6" s="1"/>
  <c r="AA249" i="6" s="1"/>
  <c r="X249" i="6"/>
  <c r="W249" i="6"/>
  <c r="Z249" i="6" s="1"/>
  <c r="O249" i="6"/>
  <c r="AB248" i="6"/>
  <c r="AA248" i="6"/>
  <c r="Z248" i="6"/>
  <c r="Y248" i="6"/>
  <c r="X248" i="6"/>
  <c r="W248" i="6"/>
  <c r="O248" i="6"/>
  <c r="AB247" i="6"/>
  <c r="Z247" i="6"/>
  <c r="Y247" i="6"/>
  <c r="AA247" i="6" s="1"/>
  <c r="X247" i="6"/>
  <c r="W247" i="6"/>
  <c r="O247" i="6"/>
  <c r="AB246" i="6"/>
  <c r="Y246" i="6"/>
  <c r="AA246" i="6" s="1"/>
  <c r="X246" i="6"/>
  <c r="W246" i="6"/>
  <c r="Z246" i="6" s="1"/>
  <c r="O246" i="6"/>
  <c r="AB245" i="6"/>
  <c r="AA245" i="6"/>
  <c r="Y245" i="6"/>
  <c r="X245" i="6"/>
  <c r="W245" i="6"/>
  <c r="Z245" i="6" s="1"/>
  <c r="O245" i="6"/>
  <c r="AB244" i="6"/>
  <c r="Z244" i="6"/>
  <c r="Y244" i="6"/>
  <c r="AA244" i="6" s="1"/>
  <c r="X244" i="6"/>
  <c r="W244" i="6"/>
  <c r="O244" i="6"/>
  <c r="AB243" i="6"/>
  <c r="Y243" i="6" s="1"/>
  <c r="AA243" i="6" s="1"/>
  <c r="X243" i="6"/>
  <c r="W243" i="6"/>
  <c r="O243" i="6"/>
  <c r="AB242" i="6"/>
  <c r="AA242" i="6"/>
  <c r="Y242" i="6"/>
  <c r="X242" i="6"/>
  <c r="W242" i="6"/>
  <c r="Z242" i="6" s="1"/>
  <c r="O242" i="6"/>
  <c r="AB241" i="6"/>
  <c r="Z241" i="6"/>
  <c r="Y241" i="6"/>
  <c r="AA241" i="6" s="1"/>
  <c r="X241" i="6"/>
  <c r="W241" i="6"/>
  <c r="O241" i="6"/>
  <c r="AB240" i="6"/>
  <c r="Y240" i="6"/>
  <c r="AA240" i="6" s="1"/>
  <c r="X240" i="6"/>
  <c r="W240" i="6"/>
  <c r="Z240" i="6" s="1"/>
  <c r="O240" i="6"/>
  <c r="AB239" i="6"/>
  <c r="Y239" i="6" s="1"/>
  <c r="AA239" i="6" s="1"/>
  <c r="X239" i="6"/>
  <c r="W239" i="6"/>
  <c r="Z239" i="6" s="1"/>
  <c r="O239" i="6"/>
  <c r="AB238" i="6"/>
  <c r="AA238" i="6"/>
  <c r="Y238" i="6"/>
  <c r="X238" i="6"/>
  <c r="W238" i="6"/>
  <c r="Z238" i="6" s="1"/>
  <c r="O238" i="6"/>
  <c r="AB237" i="6"/>
  <c r="Z237" i="6"/>
  <c r="Y237" i="6"/>
  <c r="AA237" i="6" s="1"/>
  <c r="X237" i="6"/>
  <c r="W237" i="6"/>
  <c r="O237" i="6"/>
  <c r="AB236" i="6"/>
  <c r="Y236" i="6"/>
  <c r="AA236" i="6" s="1"/>
  <c r="X236" i="6"/>
  <c r="W236" i="6"/>
  <c r="Z236" i="6" s="1"/>
  <c r="O236" i="6"/>
  <c r="AB235" i="6"/>
  <c r="Y235" i="6" s="1"/>
  <c r="AA235" i="6" s="1"/>
  <c r="X235" i="6"/>
  <c r="W235" i="6"/>
  <c r="Z235" i="6" s="1"/>
  <c r="O235" i="6"/>
  <c r="AB234" i="6"/>
  <c r="AA234" i="6"/>
  <c r="Y234" i="6"/>
  <c r="X234" i="6"/>
  <c r="W234" i="6"/>
  <c r="Z234" i="6" s="1"/>
  <c r="O234" i="6"/>
  <c r="AB233" i="6"/>
  <c r="Z233" i="6"/>
  <c r="Y233" i="6"/>
  <c r="AA233" i="6" s="1"/>
  <c r="X233" i="6"/>
  <c r="W233" i="6"/>
  <c r="O233" i="6"/>
  <c r="AB232" i="6"/>
  <c r="Y232" i="6"/>
  <c r="AA232" i="6" s="1"/>
  <c r="X232" i="6"/>
  <c r="W232" i="6"/>
  <c r="Z232" i="6" s="1"/>
  <c r="O232" i="6"/>
  <c r="AB231" i="6"/>
  <c r="Y231" i="6" s="1"/>
  <c r="AA231" i="6" s="1"/>
  <c r="X231" i="6"/>
  <c r="W231" i="6"/>
  <c r="O231" i="6"/>
  <c r="AB230" i="6"/>
  <c r="AA230" i="6"/>
  <c r="Y230" i="6"/>
  <c r="X230" i="6"/>
  <c r="W230" i="6"/>
  <c r="Z230" i="6" s="1"/>
  <c r="O230" i="6"/>
  <c r="AB229" i="6"/>
  <c r="Z229" i="6"/>
  <c r="Y229" i="6"/>
  <c r="AA229" i="6" s="1"/>
  <c r="X229" i="6"/>
  <c r="W229" i="6"/>
  <c r="O229" i="6"/>
  <c r="AB228" i="6"/>
  <c r="Y228" i="6"/>
  <c r="AA228" i="6" s="1"/>
  <c r="X228" i="6"/>
  <c r="W228" i="6"/>
  <c r="Z228" i="6" s="1"/>
  <c r="O228" i="6"/>
  <c r="AB227" i="6"/>
  <c r="Y227" i="6" s="1"/>
  <c r="AA227" i="6" s="1"/>
  <c r="X227" i="6"/>
  <c r="W227" i="6"/>
  <c r="O227" i="6"/>
  <c r="AB226" i="6"/>
  <c r="AA226" i="6"/>
  <c r="Y226" i="6"/>
  <c r="X226" i="6"/>
  <c r="W226" i="6"/>
  <c r="Z226" i="6" s="1"/>
  <c r="O226" i="6"/>
  <c r="AB225" i="6"/>
  <c r="Z225" i="6"/>
  <c r="Y225" i="6"/>
  <c r="AA225" i="6" s="1"/>
  <c r="X225" i="6"/>
  <c r="W225" i="6"/>
  <c r="O225" i="6"/>
  <c r="AB224" i="6"/>
  <c r="Y224" i="6"/>
  <c r="AA224" i="6" s="1"/>
  <c r="X224" i="6"/>
  <c r="W224" i="6"/>
  <c r="Z224" i="6" s="1"/>
  <c r="O224" i="6"/>
  <c r="AB223" i="6"/>
  <c r="Y223" i="6" s="1"/>
  <c r="AA223" i="6" s="1"/>
  <c r="X223" i="6"/>
  <c r="W223" i="6"/>
  <c r="Z223" i="6" s="1"/>
  <c r="O223" i="6"/>
  <c r="AB222" i="6"/>
  <c r="AA222" i="6"/>
  <c r="Y222" i="6"/>
  <c r="X222" i="6"/>
  <c r="W222" i="6"/>
  <c r="Z222" i="6" s="1"/>
  <c r="O222" i="6"/>
  <c r="AB221" i="6"/>
  <c r="Z221" i="6"/>
  <c r="Y221" i="6"/>
  <c r="AA221" i="6" s="1"/>
  <c r="X221" i="6"/>
  <c r="W221" i="6"/>
  <c r="O221" i="6"/>
  <c r="AB220" i="6"/>
  <c r="Y220" i="6"/>
  <c r="AA220" i="6" s="1"/>
  <c r="X220" i="6"/>
  <c r="W220" i="6"/>
  <c r="Z220" i="6" s="1"/>
  <c r="O220" i="6"/>
  <c r="AB219" i="6"/>
  <c r="Y219" i="6" s="1"/>
  <c r="AA219" i="6" s="1"/>
  <c r="X219" i="6"/>
  <c r="W219" i="6"/>
  <c r="Z219" i="6" s="1"/>
  <c r="O219" i="6"/>
  <c r="AB218" i="6"/>
  <c r="AA218" i="6"/>
  <c r="Y218" i="6"/>
  <c r="X218" i="6"/>
  <c r="W218" i="6"/>
  <c r="Z218" i="6" s="1"/>
  <c r="O218" i="6"/>
  <c r="AB217" i="6"/>
  <c r="Z217" i="6"/>
  <c r="Y217" i="6"/>
  <c r="AA217" i="6" s="1"/>
  <c r="X217" i="6"/>
  <c r="W217" i="6"/>
  <c r="O217" i="6"/>
  <c r="AB216" i="6"/>
  <c r="Y216" i="6"/>
  <c r="AA216" i="6" s="1"/>
  <c r="X216" i="6"/>
  <c r="W216" i="6"/>
  <c r="Z216" i="6" s="1"/>
  <c r="O216" i="6"/>
  <c r="AB215" i="6"/>
  <c r="Y215" i="6" s="1"/>
  <c r="AA215" i="6" s="1"/>
  <c r="X215" i="6"/>
  <c r="W215" i="6"/>
  <c r="O215" i="6"/>
  <c r="AB214" i="6"/>
  <c r="AA214" i="6"/>
  <c r="Y214" i="6"/>
  <c r="X214" i="6"/>
  <c r="W214" i="6"/>
  <c r="Z214" i="6" s="1"/>
  <c r="O214" i="6"/>
  <c r="AB213" i="6"/>
  <c r="Z213" i="6"/>
  <c r="Y213" i="6"/>
  <c r="AA213" i="6" s="1"/>
  <c r="X213" i="6"/>
  <c r="W213" i="6"/>
  <c r="O213" i="6"/>
  <c r="AB212" i="6"/>
  <c r="Y212" i="6"/>
  <c r="AA212" i="6" s="1"/>
  <c r="X212" i="6"/>
  <c r="W212" i="6"/>
  <c r="Z212" i="6" s="1"/>
  <c r="O212" i="6"/>
  <c r="AB211" i="6"/>
  <c r="Y211" i="6" s="1"/>
  <c r="AA211" i="6" s="1"/>
  <c r="X211" i="6"/>
  <c r="W211" i="6"/>
  <c r="O211" i="6"/>
  <c r="AB210" i="6"/>
  <c r="AA210" i="6"/>
  <c r="Y210" i="6"/>
  <c r="X210" i="6"/>
  <c r="W210" i="6"/>
  <c r="Z210" i="6" s="1"/>
  <c r="O210" i="6"/>
  <c r="AB209" i="6"/>
  <c r="Z209" i="6"/>
  <c r="Y209" i="6"/>
  <c r="AA209" i="6" s="1"/>
  <c r="X209" i="6"/>
  <c r="W209" i="6"/>
  <c r="O209" i="6"/>
  <c r="AB208" i="6"/>
  <c r="Y208" i="6"/>
  <c r="AA208" i="6" s="1"/>
  <c r="X208" i="6"/>
  <c r="W208" i="6"/>
  <c r="Z208" i="6" s="1"/>
  <c r="O208" i="6"/>
  <c r="AB207" i="6"/>
  <c r="Y207" i="6" s="1"/>
  <c r="AA207" i="6" s="1"/>
  <c r="X207" i="6"/>
  <c r="W207" i="6"/>
  <c r="Z207" i="6" s="1"/>
  <c r="O207" i="6"/>
  <c r="AB206" i="6"/>
  <c r="AA206" i="6"/>
  <c r="Y206" i="6"/>
  <c r="X206" i="6"/>
  <c r="W206" i="6"/>
  <c r="Z206" i="6" s="1"/>
  <c r="O206" i="6"/>
  <c r="AB205" i="6"/>
  <c r="Z205" i="6"/>
  <c r="Y205" i="6"/>
  <c r="AA205" i="6" s="1"/>
  <c r="X205" i="6"/>
  <c r="W205" i="6"/>
  <c r="O205" i="6"/>
  <c r="AB204" i="6"/>
  <c r="Y204" i="6"/>
  <c r="AA204" i="6" s="1"/>
  <c r="X204" i="6"/>
  <c r="W204" i="6"/>
  <c r="Z204" i="6" s="1"/>
  <c r="O204" i="6"/>
  <c r="AB203" i="6"/>
  <c r="Y203" i="6" s="1"/>
  <c r="AA203" i="6" s="1"/>
  <c r="X203" i="6"/>
  <c r="W203" i="6"/>
  <c r="O203" i="6"/>
  <c r="AB202" i="6"/>
  <c r="AA202" i="6"/>
  <c r="Y202" i="6"/>
  <c r="X202" i="6"/>
  <c r="W202" i="6"/>
  <c r="Z202" i="6" s="1"/>
  <c r="O202" i="6"/>
  <c r="AB201" i="6"/>
  <c r="Z201" i="6"/>
  <c r="Y201" i="6"/>
  <c r="AA201" i="6" s="1"/>
  <c r="X201" i="6"/>
  <c r="W201" i="6"/>
  <c r="O201" i="6"/>
  <c r="AB200" i="6"/>
  <c r="Y200" i="6"/>
  <c r="AA200" i="6" s="1"/>
  <c r="X200" i="6"/>
  <c r="W200" i="6"/>
  <c r="O200" i="6"/>
  <c r="AB199" i="6"/>
  <c r="Y199" i="6" s="1"/>
  <c r="AA199" i="6" s="1"/>
  <c r="X199" i="6"/>
  <c r="W199" i="6"/>
  <c r="O199" i="6"/>
  <c r="AB198" i="6"/>
  <c r="AA198" i="6"/>
  <c r="Y198" i="6"/>
  <c r="X198" i="6"/>
  <c r="W198" i="6"/>
  <c r="Z198" i="6" s="1"/>
  <c r="O198" i="6"/>
  <c r="AB197" i="6"/>
  <c r="Z197" i="6"/>
  <c r="Y197" i="6"/>
  <c r="AA197" i="6" s="1"/>
  <c r="X197" i="6"/>
  <c r="W197" i="6"/>
  <c r="O197" i="6"/>
  <c r="AB196" i="6"/>
  <c r="Y196" i="6"/>
  <c r="AA196" i="6" s="1"/>
  <c r="X196" i="6"/>
  <c r="W196" i="6"/>
  <c r="O196" i="6"/>
  <c r="AB195" i="6"/>
  <c r="Y195" i="6" s="1"/>
  <c r="AA195" i="6" s="1"/>
  <c r="X195" i="6"/>
  <c r="W195" i="6"/>
  <c r="O195" i="6"/>
  <c r="AB194" i="6"/>
  <c r="AA194" i="6"/>
  <c r="Y194" i="6"/>
  <c r="X194" i="6"/>
  <c r="W194" i="6"/>
  <c r="Z194" i="6" s="1"/>
  <c r="O194" i="6"/>
  <c r="AB193" i="6"/>
  <c r="Z193" i="6"/>
  <c r="Y193" i="6"/>
  <c r="AA193" i="6" s="1"/>
  <c r="X193" i="6"/>
  <c r="W193" i="6"/>
  <c r="O193" i="6"/>
  <c r="AB192" i="6"/>
  <c r="Y192" i="6"/>
  <c r="AA192" i="6" s="1"/>
  <c r="X192" i="6"/>
  <c r="W192" i="6"/>
  <c r="Z192" i="6" s="1"/>
  <c r="O192" i="6"/>
  <c r="AB191" i="6"/>
  <c r="Y191" i="6" s="1"/>
  <c r="AA191" i="6" s="1"/>
  <c r="X191" i="6"/>
  <c r="W191" i="6"/>
  <c r="Z191" i="6" s="1"/>
  <c r="O191" i="6"/>
  <c r="AB190" i="6"/>
  <c r="AA190" i="6"/>
  <c r="Y190" i="6"/>
  <c r="X190" i="6"/>
  <c r="W190" i="6"/>
  <c r="Z190" i="6" s="1"/>
  <c r="O190" i="6"/>
  <c r="AB189" i="6"/>
  <c r="Z189" i="6"/>
  <c r="Y189" i="6"/>
  <c r="AA189" i="6" s="1"/>
  <c r="X189" i="6"/>
  <c r="W189" i="6"/>
  <c r="O189" i="6"/>
  <c r="AB188" i="6"/>
  <c r="Y188" i="6"/>
  <c r="AA188" i="6" s="1"/>
  <c r="X188" i="6"/>
  <c r="W188" i="6"/>
  <c r="Z188" i="6" s="1"/>
  <c r="O188" i="6"/>
  <c r="AB187" i="6"/>
  <c r="Y187" i="6" s="1"/>
  <c r="AA187" i="6" s="1"/>
  <c r="X187" i="6"/>
  <c r="W187" i="6"/>
  <c r="O187" i="6"/>
  <c r="AB186" i="6"/>
  <c r="AA186" i="6"/>
  <c r="Y186" i="6"/>
  <c r="X186" i="6"/>
  <c r="W186" i="6"/>
  <c r="Z186" i="6" s="1"/>
  <c r="O186" i="6"/>
  <c r="AB185" i="6"/>
  <c r="Z185" i="6"/>
  <c r="Y185" i="6"/>
  <c r="AA185" i="6" s="1"/>
  <c r="X185" i="6"/>
  <c r="W185" i="6"/>
  <c r="O185" i="6"/>
  <c r="AB184" i="6"/>
  <c r="Y184" i="6" s="1"/>
  <c r="O184" i="6"/>
  <c r="AB183" i="6"/>
  <c r="Y183" i="6" s="1"/>
  <c r="AA183" i="6" s="1"/>
  <c r="X183" i="6"/>
  <c r="W183" i="6"/>
  <c r="O183" i="6"/>
  <c r="Z182" i="6"/>
  <c r="Y182" i="6"/>
  <c r="AA182" i="6" s="1"/>
  <c r="X182" i="6"/>
  <c r="W182" i="6"/>
  <c r="O182" i="6"/>
  <c r="AA181" i="6"/>
  <c r="Y181" i="6"/>
  <c r="X181" i="6"/>
  <c r="W181" i="6"/>
  <c r="O181" i="6"/>
  <c r="Z180" i="6"/>
  <c r="Y180" i="6"/>
  <c r="AA180" i="6" s="1"/>
  <c r="X180" i="6"/>
  <c r="W180" i="6"/>
  <c r="O180" i="6"/>
  <c r="AA179" i="6"/>
  <c r="Y179" i="6"/>
  <c r="X179" i="6"/>
  <c r="W179" i="6"/>
  <c r="O179" i="6"/>
  <c r="Z178" i="6"/>
  <c r="Y178" i="6"/>
  <c r="AA178" i="6" s="1"/>
  <c r="X178" i="6"/>
  <c r="W178" i="6"/>
  <c r="O178" i="6"/>
  <c r="AA177" i="6"/>
  <c r="Y177" i="6"/>
  <c r="X177" i="6"/>
  <c r="W177" i="6"/>
  <c r="O177" i="6"/>
  <c r="Z176" i="6"/>
  <c r="Y176" i="6"/>
  <c r="AA176" i="6" s="1"/>
  <c r="X176" i="6"/>
  <c r="W176" i="6"/>
  <c r="O176" i="6"/>
  <c r="AA175" i="6"/>
  <c r="Y175" i="6"/>
  <c r="X175" i="6"/>
  <c r="W175" i="6"/>
  <c r="O175" i="6"/>
  <c r="Z174" i="6"/>
  <c r="Y174" i="6"/>
  <c r="AA174" i="6" s="1"/>
  <c r="X174" i="6"/>
  <c r="W174" i="6"/>
  <c r="O174" i="6"/>
  <c r="AA173" i="6"/>
  <c r="Y173" i="6"/>
  <c r="X173" i="6"/>
  <c r="W173" i="6"/>
  <c r="O173" i="6"/>
  <c r="Z172" i="6"/>
  <c r="Y172" i="6"/>
  <c r="AA172" i="6" s="1"/>
  <c r="X172" i="6"/>
  <c r="W172" i="6"/>
  <c r="O172" i="6"/>
  <c r="AA171" i="6"/>
  <c r="Y171" i="6"/>
  <c r="X171" i="6"/>
  <c r="W171" i="6"/>
  <c r="O171" i="6"/>
  <c r="Z170" i="6"/>
  <c r="Y170" i="6"/>
  <c r="AA170" i="6" s="1"/>
  <c r="X170" i="6"/>
  <c r="W170" i="6"/>
  <c r="O170" i="6"/>
  <c r="AA169" i="6"/>
  <c r="Y169" i="6"/>
  <c r="X169" i="6"/>
  <c r="W169" i="6"/>
  <c r="O169" i="6"/>
  <c r="Z168" i="6"/>
  <c r="Y168" i="6"/>
  <c r="AA168" i="6" s="1"/>
  <c r="X168" i="6"/>
  <c r="W168" i="6"/>
  <c r="O168" i="6"/>
  <c r="AA167" i="6"/>
  <c r="Y167" i="6"/>
  <c r="X167" i="6"/>
  <c r="W167" i="6"/>
  <c r="O167" i="6"/>
  <c r="Z166" i="6"/>
  <c r="Y166" i="6"/>
  <c r="AA166" i="6" s="1"/>
  <c r="X166" i="6"/>
  <c r="W166" i="6"/>
  <c r="O166" i="6"/>
  <c r="AA165" i="6"/>
  <c r="Y165" i="6"/>
  <c r="X165" i="6"/>
  <c r="W165" i="6"/>
  <c r="O165" i="6"/>
  <c r="Z164" i="6"/>
  <c r="Y164" i="6"/>
  <c r="AA164" i="6" s="1"/>
  <c r="X164" i="6"/>
  <c r="W164" i="6"/>
  <c r="O164" i="6"/>
  <c r="AA163" i="6"/>
  <c r="Y163" i="6"/>
  <c r="X163" i="6"/>
  <c r="W163" i="6"/>
  <c r="Z163" i="6" s="1"/>
  <c r="O163" i="6"/>
  <c r="AB162" i="6"/>
  <c r="Y162" i="6"/>
  <c r="O162" i="6"/>
  <c r="Y161" i="6"/>
  <c r="AA161" i="6" s="1"/>
  <c r="X161" i="6"/>
  <c r="W161" i="6"/>
  <c r="O161" i="6"/>
  <c r="AA160" i="6"/>
  <c r="Y160" i="6"/>
  <c r="X160" i="6"/>
  <c r="W160" i="6"/>
  <c r="Z160" i="6" s="1"/>
  <c r="O160" i="6"/>
  <c r="Y159" i="6"/>
  <c r="AA159" i="6" s="1"/>
  <c r="X159" i="6"/>
  <c r="W159" i="6"/>
  <c r="O159" i="6"/>
  <c r="AA158" i="6"/>
  <c r="Y158" i="6"/>
  <c r="X158" i="6"/>
  <c r="W158" i="6"/>
  <c r="Z158" i="6" s="1"/>
  <c r="O158" i="6"/>
  <c r="Y157" i="6"/>
  <c r="AA157" i="6" s="1"/>
  <c r="X157" i="6"/>
  <c r="W157" i="6"/>
  <c r="Z157" i="6" s="1"/>
  <c r="O157" i="6"/>
  <c r="Y156" i="6"/>
  <c r="O156" i="6"/>
  <c r="Y155" i="6"/>
  <c r="AA155" i="6" s="1"/>
  <c r="X155" i="6"/>
  <c r="W155" i="6"/>
  <c r="O155" i="6"/>
  <c r="AA154" i="6"/>
  <c r="Y154" i="6"/>
  <c r="X154" i="6"/>
  <c r="W154" i="6"/>
  <c r="Z154" i="6" s="1"/>
  <c r="O154" i="6"/>
  <c r="Y153" i="6"/>
  <c r="AA153" i="6" s="1"/>
  <c r="X153" i="6"/>
  <c r="W153" i="6"/>
  <c r="O153" i="6"/>
  <c r="AB152" i="6"/>
  <c r="Y152" i="6" s="1"/>
  <c r="O152" i="6"/>
  <c r="AB151" i="6"/>
  <c r="AA151" i="6"/>
  <c r="Y151" i="6"/>
  <c r="X151" i="6"/>
  <c r="W151" i="6"/>
  <c r="Z151" i="6" s="1"/>
  <c r="O151" i="6"/>
  <c r="AB150" i="6"/>
  <c r="Z150" i="6"/>
  <c r="Y150" i="6"/>
  <c r="AA150" i="6" s="1"/>
  <c r="X150" i="6"/>
  <c r="W150" i="6"/>
  <c r="O150" i="6"/>
  <c r="AB149" i="6"/>
  <c r="Y149" i="6"/>
  <c r="AA149" i="6" s="1"/>
  <c r="X149" i="6"/>
  <c r="W149" i="6"/>
  <c r="O149" i="6"/>
  <c r="AB148" i="6"/>
  <c r="Y148" i="6" s="1"/>
  <c r="AA148" i="6" s="1"/>
  <c r="X148" i="6"/>
  <c r="W148" i="6"/>
  <c r="O148" i="6"/>
  <c r="AB147" i="6"/>
  <c r="AA147" i="6"/>
  <c r="Y147" i="6"/>
  <c r="X147" i="6"/>
  <c r="W147" i="6"/>
  <c r="Z147" i="6" s="1"/>
  <c r="O147" i="6"/>
  <c r="AB146" i="6"/>
  <c r="Z146" i="6"/>
  <c r="Y146" i="6"/>
  <c r="AA146" i="6" s="1"/>
  <c r="X146" i="6"/>
  <c r="W146" i="6"/>
  <c r="O146" i="6"/>
  <c r="AB145" i="6"/>
  <c r="Y145" i="6"/>
  <c r="AA145" i="6" s="1"/>
  <c r="X145" i="6"/>
  <c r="W145" i="6"/>
  <c r="O145" i="6"/>
  <c r="AB144" i="6"/>
  <c r="Y144" i="6" s="1"/>
  <c r="O144" i="6"/>
  <c r="AB143" i="6"/>
  <c r="AA143" i="6"/>
  <c r="Y143" i="6"/>
  <c r="X143" i="6"/>
  <c r="W143" i="6"/>
  <c r="Z143" i="6" s="1"/>
  <c r="O143" i="6"/>
  <c r="AB142" i="6"/>
  <c r="Z142" i="6"/>
  <c r="Y142" i="6"/>
  <c r="AA142" i="6" s="1"/>
  <c r="X142" i="6"/>
  <c r="W142" i="6"/>
  <c r="O142" i="6"/>
  <c r="AB141" i="6"/>
  <c r="Y141" i="6"/>
  <c r="AA141" i="6" s="1"/>
  <c r="X141" i="6"/>
  <c r="W141" i="6"/>
  <c r="O141" i="6"/>
  <c r="AB140" i="6"/>
  <c r="Y140" i="6" s="1"/>
  <c r="AA140" i="6" s="1"/>
  <c r="X140" i="6"/>
  <c r="W140" i="6"/>
  <c r="O140" i="6"/>
  <c r="AB139" i="6"/>
  <c r="AA139" i="6"/>
  <c r="Y139" i="6"/>
  <c r="X139" i="6"/>
  <c r="W139" i="6"/>
  <c r="Z139" i="6" s="1"/>
  <c r="O139" i="6"/>
  <c r="AB138" i="6"/>
  <c r="Z138" i="6"/>
  <c r="Y138" i="6"/>
  <c r="AA138" i="6" s="1"/>
  <c r="X138" i="6"/>
  <c r="W138" i="6"/>
  <c r="O138" i="6"/>
  <c r="AB137" i="6"/>
  <c r="Y137" i="6"/>
  <c r="AA137" i="6" s="1"/>
  <c r="X137" i="6"/>
  <c r="W137" i="6"/>
  <c r="O137" i="6"/>
  <c r="AB136" i="6"/>
  <c r="Y136" i="6" s="1"/>
  <c r="AA136" i="6" s="1"/>
  <c r="X136" i="6"/>
  <c r="W136" i="6"/>
  <c r="O136" i="6"/>
  <c r="AB135" i="6"/>
  <c r="AA135" i="6"/>
  <c r="Y135" i="6"/>
  <c r="X135" i="6"/>
  <c r="W135" i="6"/>
  <c r="Z135" i="6" s="1"/>
  <c r="O135" i="6"/>
  <c r="AB134" i="6"/>
  <c r="Z134" i="6"/>
  <c r="Y134" i="6"/>
  <c r="AA134" i="6" s="1"/>
  <c r="X134" i="6"/>
  <c r="W134" i="6"/>
  <c r="O134" i="6"/>
  <c r="AB133" i="6"/>
  <c r="Y133" i="6"/>
  <c r="AA133" i="6" s="1"/>
  <c r="X133" i="6"/>
  <c r="W133" i="6"/>
  <c r="Z133" i="6" s="1"/>
  <c r="O133" i="6"/>
  <c r="AB132" i="6"/>
  <c r="Y132" i="6" s="1"/>
  <c r="AA132" i="6"/>
  <c r="X132" i="6"/>
  <c r="W132" i="6"/>
  <c r="O132" i="6"/>
  <c r="AB131" i="6"/>
  <c r="AA131" i="6"/>
  <c r="Y131" i="6"/>
  <c r="X131" i="6"/>
  <c r="W131" i="6"/>
  <c r="Z131" i="6" s="1"/>
  <c r="O131" i="6"/>
  <c r="AB130" i="6"/>
  <c r="Y130" i="6"/>
  <c r="AA130" i="6" s="1"/>
  <c r="X130" i="6"/>
  <c r="W130" i="6"/>
  <c r="O130" i="6"/>
  <c r="AB129" i="6"/>
  <c r="Y129" i="6" s="1"/>
  <c r="AA129" i="6" s="1"/>
  <c r="X129" i="6"/>
  <c r="W129" i="6"/>
  <c r="O129" i="6"/>
  <c r="AB128" i="6"/>
  <c r="Y128" i="6" s="1"/>
  <c r="AA128" i="6" s="1"/>
  <c r="X128" i="6"/>
  <c r="W128" i="6"/>
  <c r="Z128" i="6" s="1"/>
  <c r="O128" i="6"/>
  <c r="AB127" i="6"/>
  <c r="AA127" i="6"/>
  <c r="Z127" i="6"/>
  <c r="Y127" i="6"/>
  <c r="X127" i="6"/>
  <c r="W127" i="6"/>
  <c r="O127" i="6"/>
  <c r="AB126" i="6"/>
  <c r="Y126" i="6"/>
  <c r="AA126" i="6" s="1"/>
  <c r="X126" i="6"/>
  <c r="W126" i="6"/>
  <c r="O126" i="6"/>
  <c r="AB125" i="6"/>
  <c r="Y125" i="6"/>
  <c r="AA125" i="6" s="1"/>
  <c r="X125" i="6"/>
  <c r="W125" i="6"/>
  <c r="O125" i="6"/>
  <c r="AB124" i="6"/>
  <c r="Y124" i="6" s="1"/>
  <c r="AA124" i="6" s="1"/>
  <c r="X124" i="6"/>
  <c r="W124" i="6"/>
  <c r="O124" i="6"/>
  <c r="AB123" i="6"/>
  <c r="AA123" i="6"/>
  <c r="Z123" i="6"/>
  <c r="Y123" i="6"/>
  <c r="X123" i="6"/>
  <c r="W123" i="6"/>
  <c r="O123" i="6"/>
  <c r="AB122" i="6"/>
  <c r="Z122" i="6"/>
  <c r="Y122" i="6"/>
  <c r="AA122" i="6" s="1"/>
  <c r="X122" i="6"/>
  <c r="W122" i="6"/>
  <c r="O122" i="6"/>
  <c r="AB121" i="6"/>
  <c r="Y121" i="6"/>
  <c r="AA121" i="6" s="1"/>
  <c r="X121" i="6"/>
  <c r="W121" i="6"/>
  <c r="O121" i="6"/>
  <c r="AB120" i="6"/>
  <c r="Y120" i="6" s="1"/>
  <c r="AA120" i="6"/>
  <c r="X120" i="6"/>
  <c r="W120" i="6"/>
  <c r="O120" i="6"/>
  <c r="AB119" i="6"/>
  <c r="AA119" i="6"/>
  <c r="Y119" i="6"/>
  <c r="X119" i="6"/>
  <c r="W119" i="6"/>
  <c r="Z119" i="6" s="1"/>
  <c r="O119" i="6"/>
  <c r="AB118" i="6"/>
  <c r="Z118" i="6"/>
  <c r="Y118" i="6"/>
  <c r="AA118" i="6" s="1"/>
  <c r="X118" i="6"/>
  <c r="W118" i="6"/>
  <c r="O118" i="6"/>
  <c r="AB117" i="6"/>
  <c r="Y117" i="6" s="1"/>
  <c r="AA117" i="6" s="1"/>
  <c r="X117" i="6"/>
  <c r="W117" i="6"/>
  <c r="O117" i="6"/>
  <c r="AB116" i="6"/>
  <c r="Y116" i="6" s="1"/>
  <c r="AA116" i="6"/>
  <c r="X116" i="6"/>
  <c r="W116" i="6"/>
  <c r="O116" i="6"/>
  <c r="AB115" i="6"/>
  <c r="AA115" i="6"/>
  <c r="Y115" i="6"/>
  <c r="X115" i="6"/>
  <c r="W115" i="6"/>
  <c r="Z115" i="6" s="1"/>
  <c r="O115" i="6"/>
  <c r="AB114" i="6"/>
  <c r="Y114" i="6"/>
  <c r="AA114" i="6" s="1"/>
  <c r="X114" i="6"/>
  <c r="W114" i="6"/>
  <c r="O114" i="6"/>
  <c r="AB113" i="6"/>
  <c r="Y113" i="6" s="1"/>
  <c r="AA113" i="6" s="1"/>
  <c r="X113" i="6"/>
  <c r="W113" i="6"/>
  <c r="O113" i="6"/>
  <c r="AB112" i="6"/>
  <c r="Y112" i="6" s="1"/>
  <c r="AA112" i="6" s="1"/>
  <c r="X112" i="6"/>
  <c r="W112" i="6"/>
  <c r="Z112" i="6" s="1"/>
  <c r="O112" i="6"/>
  <c r="AB111" i="6"/>
  <c r="AA111" i="6"/>
  <c r="Z111" i="6"/>
  <c r="Y111" i="6"/>
  <c r="X111" i="6"/>
  <c r="W111" i="6"/>
  <c r="O111" i="6"/>
  <c r="AB110" i="6"/>
  <c r="Y110" i="6" s="1"/>
  <c r="X110" i="6"/>
  <c r="W110" i="6"/>
  <c r="O110" i="6"/>
  <c r="AB109" i="6"/>
  <c r="AA109" i="6"/>
  <c r="Y109" i="6"/>
  <c r="X109" i="6"/>
  <c r="W109" i="6"/>
  <c r="O109" i="6"/>
  <c r="AB108" i="6"/>
  <c r="Y108" i="6" s="1"/>
  <c r="AA108" i="6" s="1"/>
  <c r="X108" i="6"/>
  <c r="W108" i="6"/>
  <c r="Z108" i="6" s="1"/>
  <c r="O108" i="6"/>
  <c r="AB107" i="6"/>
  <c r="AA107" i="6"/>
  <c r="Y107" i="6"/>
  <c r="X107" i="6"/>
  <c r="W107" i="6"/>
  <c r="Z107" i="6" s="1"/>
  <c r="O107" i="6"/>
  <c r="AB106" i="6"/>
  <c r="Y106" i="6"/>
  <c r="AA106" i="6" s="1"/>
  <c r="X106" i="6"/>
  <c r="Z106" i="6" s="1"/>
  <c r="W106" i="6"/>
  <c r="O106" i="6"/>
  <c r="AB105" i="6"/>
  <c r="Y105" i="6" s="1"/>
  <c r="AA105" i="6" s="1"/>
  <c r="X105" i="6"/>
  <c r="W105" i="6"/>
  <c r="O105" i="6"/>
  <c r="AB104" i="6"/>
  <c r="Y104" i="6" s="1"/>
  <c r="AA104" i="6" s="1"/>
  <c r="X104" i="6"/>
  <c r="W104" i="6"/>
  <c r="Z104" i="6" s="1"/>
  <c r="O104" i="6"/>
  <c r="AB103" i="6"/>
  <c r="AA103" i="6"/>
  <c r="Z103" i="6"/>
  <c r="Y103" i="6"/>
  <c r="X103" i="6"/>
  <c r="W103" i="6"/>
  <c r="O103" i="6"/>
  <c r="AB102" i="6"/>
  <c r="Y102" i="6" s="1"/>
  <c r="O102" i="6"/>
  <c r="AB101" i="6"/>
  <c r="Y101" i="6"/>
  <c r="AA101" i="6" s="1"/>
  <c r="X101" i="6"/>
  <c r="W101" i="6"/>
  <c r="O101" i="6"/>
  <c r="AB100" i="6"/>
  <c r="Y100" i="6" s="1"/>
  <c r="AA100" i="6" s="1"/>
  <c r="X100" i="6"/>
  <c r="W100" i="6"/>
  <c r="O100" i="6"/>
  <c r="AB99" i="6"/>
  <c r="AA99" i="6"/>
  <c r="Z99" i="6"/>
  <c r="Y99" i="6"/>
  <c r="X99" i="6"/>
  <c r="W99" i="6"/>
  <c r="O99" i="6"/>
  <c r="AB98" i="6"/>
  <c r="Y98" i="6" s="1"/>
  <c r="X98" i="6"/>
  <c r="W98" i="6"/>
  <c r="O98" i="6"/>
  <c r="AB97" i="6"/>
  <c r="Y97" i="6"/>
  <c r="AA97" i="6" s="1"/>
  <c r="X97" i="6"/>
  <c r="W97" i="6"/>
  <c r="O97" i="6"/>
  <c r="AB96" i="6"/>
  <c r="Y96" i="6" s="1"/>
  <c r="AA96" i="6" s="1"/>
  <c r="X96" i="6"/>
  <c r="W96" i="6"/>
  <c r="Z96" i="6" s="1"/>
  <c r="O96" i="6"/>
  <c r="AB95" i="6"/>
  <c r="Z95" i="6"/>
  <c r="Y95" i="6"/>
  <c r="AA95" i="6" s="1"/>
  <c r="X95" i="6"/>
  <c r="W95" i="6"/>
  <c r="O95" i="6"/>
  <c r="AB94" i="6"/>
  <c r="Y94" i="6" s="1"/>
  <c r="AA94" i="6" s="1"/>
  <c r="X94" i="6"/>
  <c r="W94" i="6"/>
  <c r="O94" i="6"/>
  <c r="AB93" i="6"/>
  <c r="AA93" i="6"/>
  <c r="Y93" i="6"/>
  <c r="X93" i="6"/>
  <c r="W93" i="6"/>
  <c r="O93" i="6"/>
  <c r="AB92" i="6"/>
  <c r="Y92" i="6" s="1"/>
  <c r="AA92" i="6" s="1"/>
  <c r="X92" i="6"/>
  <c r="W92" i="6"/>
  <c r="Z92" i="6" s="1"/>
  <c r="O92" i="6"/>
  <c r="AB91" i="6"/>
  <c r="AA91" i="6"/>
  <c r="Y91" i="6"/>
  <c r="X91" i="6"/>
  <c r="W91" i="6"/>
  <c r="Z91" i="6" s="1"/>
  <c r="O91" i="6"/>
  <c r="AB90" i="6"/>
  <c r="Y90" i="6"/>
  <c r="AA90" i="6" s="1"/>
  <c r="X90" i="6"/>
  <c r="Z90" i="6" s="1"/>
  <c r="W90" i="6"/>
  <c r="O90" i="6"/>
  <c r="AB89" i="6"/>
  <c r="Y89" i="6" s="1"/>
  <c r="AA89" i="6" s="1"/>
  <c r="X89" i="6"/>
  <c r="W89" i="6"/>
  <c r="O89" i="6"/>
  <c r="AB88" i="6"/>
  <c r="Y88" i="6" s="1"/>
  <c r="AA88" i="6"/>
  <c r="Z88" i="6"/>
  <c r="X88" i="6"/>
  <c r="W88" i="6"/>
  <c r="O88" i="6"/>
  <c r="AB87" i="6"/>
  <c r="AA87" i="6"/>
  <c r="Y87" i="6"/>
  <c r="X87" i="6"/>
  <c r="W87" i="6"/>
  <c r="Z87" i="6" s="1"/>
  <c r="O87" i="6"/>
  <c r="AB86" i="6"/>
  <c r="Y86" i="6" s="1"/>
  <c r="AA86" i="6" s="1"/>
  <c r="X86" i="6"/>
  <c r="W86" i="6"/>
  <c r="Z86" i="6" s="1"/>
  <c r="O86" i="6"/>
  <c r="AB85" i="6"/>
  <c r="Z85" i="6"/>
  <c r="Y85" i="6"/>
  <c r="AA85" i="6" s="1"/>
  <c r="X85" i="6"/>
  <c r="W85" i="6"/>
  <c r="O85" i="6"/>
  <c r="AB84" i="6"/>
  <c r="Y84" i="6"/>
  <c r="AA84" i="6" s="1"/>
  <c r="X84" i="6"/>
  <c r="W84" i="6"/>
  <c r="Z84" i="6" s="1"/>
  <c r="O84" i="6"/>
  <c r="AB83" i="6"/>
  <c r="Y83" i="6" s="1"/>
  <c r="AA83" i="6" s="1"/>
  <c r="X83" i="6"/>
  <c r="W83" i="6"/>
  <c r="Z83" i="6" s="1"/>
  <c r="O83" i="6"/>
  <c r="AB82" i="6"/>
  <c r="Y82" i="6" s="1"/>
  <c r="AA82" i="6" s="1"/>
  <c r="X82" i="6"/>
  <c r="W82" i="6"/>
  <c r="Z82" i="6" s="1"/>
  <c r="O82" i="6"/>
  <c r="AB81" i="6"/>
  <c r="Z81" i="6"/>
  <c r="Y81" i="6"/>
  <c r="AA81" i="6" s="1"/>
  <c r="X81" i="6"/>
  <c r="W81" i="6"/>
  <c r="O81" i="6"/>
  <c r="AB80" i="6"/>
  <c r="Y80" i="6"/>
  <c r="AA80" i="6" s="1"/>
  <c r="X80" i="6"/>
  <c r="Z80" i="6" s="1"/>
  <c r="W80" i="6"/>
  <c r="O80" i="6"/>
  <c r="AB79" i="6"/>
  <c r="Y79" i="6" s="1"/>
  <c r="AA79" i="6" s="1"/>
  <c r="X79" i="6"/>
  <c r="W79" i="6"/>
  <c r="O79" i="6"/>
  <c r="AB78" i="6"/>
  <c r="Y78" i="6"/>
  <c r="O78" i="6"/>
  <c r="AB77" i="6"/>
  <c r="Z77" i="6"/>
  <c r="Y77" i="6"/>
  <c r="AA77" i="6" s="1"/>
  <c r="X77" i="6"/>
  <c r="W77" i="6"/>
  <c r="O77" i="6"/>
  <c r="AB76" i="6"/>
  <c r="Y76" i="6" s="1"/>
  <c r="O76" i="6"/>
  <c r="AB75" i="6"/>
  <c r="Y75" i="6" s="1"/>
  <c r="AA75" i="6" s="1"/>
  <c r="X75" i="6"/>
  <c r="W75" i="6"/>
  <c r="O75" i="6"/>
  <c r="AB74" i="6"/>
  <c r="Y74" i="6" s="1"/>
  <c r="AA74" i="6" s="1"/>
  <c r="X74" i="6"/>
  <c r="W74" i="6"/>
  <c r="O74" i="6"/>
  <c r="AB73" i="6"/>
  <c r="Z73" i="6"/>
  <c r="Y73" i="6"/>
  <c r="AA73" i="6" s="1"/>
  <c r="X73" i="6"/>
  <c r="W73" i="6"/>
  <c r="O73" i="6"/>
  <c r="AB72" i="6"/>
  <c r="Y72" i="6"/>
  <c r="AA72" i="6" s="1"/>
  <c r="X72" i="6"/>
  <c r="Z72" i="6" s="1"/>
  <c r="W72" i="6"/>
  <c r="O72" i="6"/>
  <c r="AB71" i="6"/>
  <c r="Y71" i="6" s="1"/>
  <c r="AA71" i="6" s="1"/>
  <c r="X71" i="6"/>
  <c r="W71" i="6"/>
  <c r="Z71" i="6" s="1"/>
  <c r="O71" i="6"/>
  <c r="AB70" i="6"/>
  <c r="Y70" i="6" s="1"/>
  <c r="AA70" i="6"/>
  <c r="X70" i="6"/>
  <c r="W70" i="6"/>
  <c r="Z70" i="6" s="1"/>
  <c r="O70" i="6"/>
  <c r="AB69" i="6"/>
  <c r="Z69" i="6"/>
  <c r="Y69" i="6"/>
  <c r="AA69" i="6" s="1"/>
  <c r="X69" i="6"/>
  <c r="W69" i="6"/>
  <c r="O69" i="6"/>
  <c r="AB68" i="6"/>
  <c r="Y68" i="6"/>
  <c r="AA68" i="6" s="1"/>
  <c r="X68" i="6"/>
  <c r="W68" i="6"/>
  <c r="Z68" i="6" s="1"/>
  <c r="O68" i="6"/>
  <c r="AB67" i="6"/>
  <c r="Y67" i="6" s="1"/>
  <c r="AA67" i="6" s="1"/>
  <c r="X67" i="6"/>
  <c r="W67" i="6"/>
  <c r="O67" i="6"/>
  <c r="AB66" i="6"/>
  <c r="Y66" i="6" s="1"/>
  <c r="AA66" i="6" s="1"/>
  <c r="X66" i="6"/>
  <c r="W66" i="6"/>
  <c r="Z66" i="6" s="1"/>
  <c r="O66" i="6"/>
  <c r="AB65" i="6"/>
  <c r="Z65" i="6"/>
  <c r="Y65" i="6"/>
  <c r="AA65" i="6" s="1"/>
  <c r="X65" i="6"/>
  <c r="W65" i="6"/>
  <c r="O65" i="6"/>
  <c r="AB64" i="6"/>
  <c r="Y64" i="6" s="1"/>
  <c r="O64" i="6"/>
  <c r="AB63" i="6"/>
  <c r="Y63" i="6" s="1"/>
  <c r="AA63" i="6" s="1"/>
  <c r="X63" i="6"/>
  <c r="W63" i="6"/>
  <c r="O63" i="6"/>
  <c r="AB62" i="6"/>
  <c r="Y62" i="6" s="1"/>
  <c r="AA62" i="6" s="1"/>
  <c r="X62" i="6"/>
  <c r="W62" i="6"/>
  <c r="Z62" i="6" s="1"/>
  <c r="O62" i="6"/>
  <c r="AB61" i="6"/>
  <c r="Z61" i="6"/>
  <c r="Y61" i="6"/>
  <c r="AA61" i="6" s="1"/>
  <c r="X61" i="6"/>
  <c r="W61" i="6"/>
  <c r="O61" i="6"/>
  <c r="AB60" i="6"/>
  <c r="Y60" i="6"/>
  <c r="AA60" i="6" s="1"/>
  <c r="X60" i="6"/>
  <c r="Z60" i="6" s="1"/>
  <c r="W60" i="6"/>
  <c r="O60" i="6"/>
  <c r="AB59" i="6"/>
  <c r="Y59" i="6" s="1"/>
  <c r="AA59" i="6" s="1"/>
  <c r="X59" i="6"/>
  <c r="W59" i="6"/>
  <c r="Z59" i="6" s="1"/>
  <c r="O59" i="6"/>
  <c r="AB58" i="6"/>
  <c r="Y58" i="6" s="1"/>
  <c r="AA58" i="6" s="1"/>
  <c r="X58" i="6"/>
  <c r="W58" i="6"/>
  <c r="Z58" i="6" s="1"/>
  <c r="O58" i="6"/>
  <c r="AB57" i="6"/>
  <c r="Z57" i="6"/>
  <c r="Y57" i="6"/>
  <c r="AA57" i="6" s="1"/>
  <c r="X57" i="6"/>
  <c r="W57" i="6"/>
  <c r="O57" i="6"/>
  <c r="AB56" i="6"/>
  <c r="Y56" i="6"/>
  <c r="AA56" i="6" s="1"/>
  <c r="X56" i="6"/>
  <c r="W56" i="6"/>
  <c r="O56" i="6"/>
  <c r="AB55" i="6"/>
  <c r="Y55" i="6" s="1"/>
  <c r="AA55" i="6" s="1"/>
  <c r="X55" i="6"/>
  <c r="W55" i="6"/>
  <c r="Z55" i="6" s="1"/>
  <c r="O55" i="6"/>
  <c r="AB54" i="6"/>
  <c r="Y54" i="6" s="1"/>
  <c r="AA54" i="6" s="1"/>
  <c r="X54" i="6"/>
  <c r="W54" i="6"/>
  <c r="Z54" i="6" s="1"/>
  <c r="O54" i="6"/>
  <c r="AB53" i="6"/>
  <c r="Z53" i="6"/>
  <c r="Y53" i="6"/>
  <c r="AA53" i="6" s="1"/>
  <c r="X53" i="6"/>
  <c r="W53" i="6"/>
  <c r="O53" i="6"/>
  <c r="AB52" i="6"/>
  <c r="Y52" i="6"/>
  <c r="AA52" i="6" s="1"/>
  <c r="X52" i="6"/>
  <c r="W52" i="6"/>
  <c r="O52" i="6"/>
  <c r="AB51" i="6"/>
  <c r="Y51" i="6" s="1"/>
  <c r="AA51" i="6" s="1"/>
  <c r="X51" i="6"/>
  <c r="W51" i="6"/>
  <c r="Z51" i="6" s="1"/>
  <c r="O51" i="6"/>
  <c r="AB50" i="6"/>
  <c r="Y50" i="6" s="1"/>
  <c r="AA50" i="6" s="1"/>
  <c r="X50" i="6"/>
  <c r="W50" i="6"/>
  <c r="Z50" i="6" s="1"/>
  <c r="O50" i="6"/>
  <c r="AB49" i="6"/>
  <c r="Y49" i="6"/>
  <c r="O49" i="6"/>
  <c r="AB48" i="6"/>
  <c r="Y48" i="6"/>
  <c r="AA48" i="6" s="1"/>
  <c r="X48" i="6"/>
  <c r="Z48" i="6" s="1"/>
  <c r="W48" i="6"/>
  <c r="O48" i="6"/>
  <c r="AB47" i="6"/>
  <c r="Y47" i="6" s="1"/>
  <c r="AA47" i="6" s="1"/>
  <c r="X47" i="6"/>
  <c r="W47" i="6"/>
  <c r="O47" i="6"/>
  <c r="AB46" i="6"/>
  <c r="Y46" i="6" s="1"/>
  <c r="AA46" i="6"/>
  <c r="X46" i="6"/>
  <c r="W46" i="6"/>
  <c r="Z46" i="6" s="1"/>
  <c r="O46" i="6"/>
  <c r="AB45" i="6"/>
  <c r="Z45" i="6"/>
  <c r="Y45" i="6"/>
  <c r="AA45" i="6" s="1"/>
  <c r="X45" i="6"/>
  <c r="W45" i="6"/>
  <c r="O45" i="6"/>
  <c r="AB44" i="6"/>
  <c r="Y44" i="6" s="1"/>
  <c r="O44" i="6"/>
  <c r="AB43" i="6"/>
  <c r="Y43" i="6" s="1"/>
  <c r="AA43" i="6" s="1"/>
  <c r="X43" i="6"/>
  <c r="W43" i="6"/>
  <c r="O43" i="6"/>
  <c r="AB42" i="6"/>
  <c r="Y42" i="6" s="1"/>
  <c r="AA42" i="6" s="1"/>
  <c r="X42" i="6"/>
  <c r="W42" i="6"/>
  <c r="O42" i="6"/>
  <c r="AB41" i="6"/>
  <c r="Z41" i="6"/>
  <c r="Y41" i="6"/>
  <c r="AA41" i="6" s="1"/>
  <c r="X41" i="6"/>
  <c r="W41" i="6"/>
  <c r="O41" i="6"/>
  <c r="AB40" i="6"/>
  <c r="Y40" i="6"/>
  <c r="AA40" i="6" s="1"/>
  <c r="X40" i="6"/>
  <c r="W40" i="6"/>
  <c r="O40" i="6"/>
  <c r="AB39" i="6"/>
  <c r="Y39" i="6" s="1"/>
  <c r="AA39" i="6" s="1"/>
  <c r="X39" i="6"/>
  <c r="W39" i="6"/>
  <c r="O39" i="6"/>
  <c r="AB38" i="6"/>
  <c r="Y38" i="6" s="1"/>
  <c r="AA38" i="6" s="1"/>
  <c r="X38" i="6"/>
  <c r="W38" i="6"/>
  <c r="O38" i="6"/>
  <c r="AB37" i="6"/>
  <c r="Z37" i="6"/>
  <c r="Y37" i="6"/>
  <c r="AA37" i="6" s="1"/>
  <c r="X37" i="6"/>
  <c r="W37" i="6"/>
  <c r="O37" i="6"/>
  <c r="AB36" i="6"/>
  <c r="Y36" i="6"/>
  <c r="AA36" i="6" s="1"/>
  <c r="X36" i="6"/>
  <c r="W36" i="6"/>
  <c r="O36" i="6"/>
  <c r="AB35" i="6"/>
  <c r="Y35" i="6" s="1"/>
  <c r="AA35" i="6" s="1"/>
  <c r="X35" i="6"/>
  <c r="W35" i="6"/>
  <c r="O35" i="6"/>
  <c r="AB34" i="6"/>
  <c r="Y34" i="6" s="1"/>
  <c r="AA34" i="6" s="1"/>
  <c r="X34" i="6"/>
  <c r="W34" i="6"/>
  <c r="O34" i="6"/>
  <c r="AB33" i="6"/>
  <c r="Z33" i="6"/>
  <c r="Y33" i="6"/>
  <c r="AA33" i="6" s="1"/>
  <c r="X33" i="6"/>
  <c r="W33" i="6"/>
  <c r="O33" i="6"/>
  <c r="AB32" i="6"/>
  <c r="Y32" i="6"/>
  <c r="AA32" i="6" s="1"/>
  <c r="X32" i="6"/>
  <c r="W32" i="6"/>
  <c r="O32" i="6"/>
  <c r="AB31" i="6"/>
  <c r="Y31" i="6" s="1"/>
  <c r="AA31" i="6" s="1"/>
  <c r="X31" i="6"/>
  <c r="W31" i="6"/>
  <c r="O31" i="6"/>
  <c r="AB30" i="6"/>
  <c r="Y30" i="6"/>
  <c r="O30" i="6"/>
  <c r="AB29" i="6"/>
  <c r="Z29" i="6"/>
  <c r="Y29" i="6"/>
  <c r="AA29" i="6" s="1"/>
  <c r="X29" i="6"/>
  <c r="W29" i="6"/>
  <c r="O29" i="6"/>
  <c r="AB28" i="6"/>
  <c r="Y28" i="6"/>
  <c r="AA28" i="6" s="1"/>
  <c r="X28" i="6"/>
  <c r="W28" i="6"/>
  <c r="Z28" i="6" s="1"/>
  <c r="O28" i="6"/>
  <c r="AB27" i="6"/>
  <c r="Y27" i="6" s="1"/>
  <c r="AA27" i="6" s="1"/>
  <c r="X27" i="6"/>
  <c r="W27" i="6"/>
  <c r="Z27" i="6" s="1"/>
  <c r="O27" i="6"/>
  <c r="AB26" i="6"/>
  <c r="Y26" i="6" s="1"/>
  <c r="AA26" i="6" s="1"/>
  <c r="X26" i="6"/>
  <c r="W26" i="6"/>
  <c r="Z26" i="6" s="1"/>
  <c r="O26" i="6"/>
  <c r="AB25" i="6"/>
  <c r="Z25" i="6"/>
  <c r="Y25" i="6"/>
  <c r="AA25" i="6" s="1"/>
  <c r="X25" i="6"/>
  <c r="W25" i="6"/>
  <c r="O25" i="6"/>
  <c r="AB24" i="6"/>
  <c r="Y24" i="6"/>
  <c r="AA24" i="6" s="1"/>
  <c r="X24" i="6"/>
  <c r="W24" i="6"/>
  <c r="O24" i="6"/>
  <c r="AB23" i="6"/>
  <c r="Y23" i="6" s="1"/>
  <c r="AA23" i="6" s="1"/>
  <c r="X23" i="6"/>
  <c r="W23" i="6"/>
  <c r="Z23" i="6" s="1"/>
  <c r="O23" i="6"/>
  <c r="AB22" i="6"/>
  <c r="Y22" i="6" s="1"/>
  <c r="AA22" i="6" s="1"/>
  <c r="X22" i="6"/>
  <c r="W22" i="6"/>
  <c r="O22" i="6"/>
  <c r="AB21" i="6"/>
  <c r="Z21" i="6"/>
  <c r="Y21" i="6"/>
  <c r="AA21" i="6" s="1"/>
  <c r="X21" i="6"/>
  <c r="W21" i="6"/>
  <c r="O21" i="6"/>
  <c r="AB20" i="6"/>
  <c r="Y20" i="6"/>
  <c r="AA20" i="6" s="1"/>
  <c r="X20" i="6"/>
  <c r="W20" i="6"/>
  <c r="O20" i="6"/>
  <c r="AB19" i="6"/>
  <c r="Y19" i="6" s="1"/>
  <c r="AA19" i="6" s="1"/>
  <c r="X19" i="6"/>
  <c r="W19" i="6"/>
  <c r="Z19" i="6" s="1"/>
  <c r="O19" i="6"/>
  <c r="AB18" i="6"/>
  <c r="Y18" i="6" s="1"/>
  <c r="AA18" i="6" s="1"/>
  <c r="X18" i="6"/>
  <c r="W18" i="6"/>
  <c r="O18" i="6"/>
  <c r="AB17" i="6"/>
  <c r="Z17" i="6"/>
  <c r="Y17" i="6"/>
  <c r="AA17" i="6" s="1"/>
  <c r="X17" i="6"/>
  <c r="W17" i="6"/>
  <c r="O17" i="6"/>
  <c r="AB16" i="6"/>
  <c r="Y16" i="6"/>
  <c r="AA16" i="6" s="1"/>
  <c r="X16" i="6"/>
  <c r="W16" i="6"/>
  <c r="O16" i="6"/>
  <c r="AB15" i="6"/>
  <c r="Y15" i="6" s="1"/>
  <c r="AA15" i="6" s="1"/>
  <c r="X15" i="6"/>
  <c r="W15" i="6"/>
  <c r="Z15" i="6" s="1"/>
  <c r="O15" i="6"/>
  <c r="AB14" i="6"/>
  <c r="Y14" i="6" s="1"/>
  <c r="AA14" i="6" s="1"/>
  <c r="X14" i="6"/>
  <c r="W14" i="6"/>
  <c r="O14" i="6"/>
  <c r="AB13" i="6"/>
  <c r="Z13" i="6"/>
  <c r="Y13" i="6"/>
  <c r="AA13" i="6" s="1"/>
  <c r="X13" i="6"/>
  <c r="W13" i="6"/>
  <c r="O13" i="6"/>
  <c r="AB12" i="6"/>
  <c r="Y12" i="6" s="1"/>
  <c r="AA12" i="6" s="1"/>
  <c r="X12" i="6"/>
  <c r="W12" i="6"/>
  <c r="O12" i="6"/>
  <c r="AB11" i="6"/>
  <c r="Y11" i="6" s="1"/>
  <c r="AA11" i="6" s="1"/>
  <c r="X11" i="6"/>
  <c r="W11" i="6"/>
  <c r="O11" i="6"/>
  <c r="AB10" i="6"/>
  <c r="Y10" i="6" s="1"/>
  <c r="AA10" i="6"/>
  <c r="Z10" i="6"/>
  <c r="X10" i="6"/>
  <c r="W10" i="6"/>
  <c r="O10" i="6"/>
  <c r="AB9" i="6"/>
  <c r="Z9" i="6"/>
  <c r="Y9" i="6"/>
  <c r="AA9" i="6" s="1"/>
  <c r="X9" i="6"/>
  <c r="W9" i="6"/>
  <c r="O9" i="6"/>
  <c r="AB8" i="6"/>
  <c r="Y8" i="6"/>
  <c r="AA8" i="6" s="1"/>
  <c r="X8" i="6"/>
  <c r="W8" i="6"/>
  <c r="O8" i="6"/>
  <c r="AB7" i="6"/>
  <c r="Y7" i="6" s="1"/>
  <c r="AA7" i="6" s="1"/>
  <c r="X7" i="6"/>
  <c r="W7" i="6"/>
  <c r="O7" i="6"/>
  <c r="AB6" i="6"/>
  <c r="Y6" i="6" s="1"/>
  <c r="AA6" i="6" s="1"/>
  <c r="X6" i="6"/>
  <c r="W6" i="6"/>
  <c r="Z6" i="6" s="1"/>
  <c r="O6" i="6"/>
  <c r="AB5" i="6"/>
  <c r="Z5" i="6"/>
  <c r="Y5" i="6"/>
  <c r="AA5" i="6" s="1"/>
  <c r="X5" i="6"/>
  <c r="W5" i="6"/>
  <c r="O5" i="6"/>
  <c r="AB4" i="6"/>
  <c r="Y4" i="6"/>
  <c r="AA4" i="6" s="1"/>
  <c r="X4" i="6"/>
  <c r="W4" i="6"/>
  <c r="O4" i="6"/>
  <c r="AB3" i="6"/>
  <c r="Y3" i="6" s="1"/>
  <c r="AA3" i="6" s="1"/>
  <c r="X3" i="6"/>
  <c r="W3" i="6"/>
  <c r="O3" i="6"/>
  <c r="AB2" i="6"/>
  <c r="Y2" i="6" s="1"/>
  <c r="AA2" i="6"/>
  <c r="Z2" i="6"/>
  <c r="X2" i="6"/>
  <c r="W2" i="6"/>
  <c r="O2" i="6"/>
  <c r="V577" i="4"/>
  <c r="V576" i="4"/>
  <c r="V575" i="4"/>
  <c r="V574" i="4"/>
  <c r="V573" i="4"/>
  <c r="V572" i="4"/>
  <c r="V571" i="4"/>
  <c r="V570" i="4"/>
  <c r="V569" i="4"/>
  <c r="V568" i="4"/>
  <c r="V567" i="4"/>
  <c r="V566" i="4"/>
  <c r="V565" i="4"/>
  <c r="V564" i="4"/>
  <c r="V563" i="4"/>
  <c r="T563" i="4"/>
  <c r="V562" i="4"/>
  <c r="T562" i="4"/>
  <c r="V561" i="4"/>
  <c r="T561" i="4"/>
  <c r="V560" i="4"/>
  <c r="T560" i="4"/>
  <c r="V559" i="4"/>
  <c r="T559" i="4"/>
  <c r="V558" i="4"/>
  <c r="T558" i="4"/>
  <c r="V557" i="4"/>
  <c r="T557" i="4"/>
  <c r="V556" i="4"/>
  <c r="T556" i="4"/>
  <c r="V555" i="4"/>
  <c r="T555" i="4"/>
  <c r="V554" i="4"/>
  <c r="T554" i="4"/>
  <c r="V553" i="4"/>
  <c r="T553" i="4"/>
  <c r="V552" i="4"/>
  <c r="T552" i="4"/>
  <c r="V551" i="4"/>
  <c r="T551" i="4"/>
  <c r="V550" i="4"/>
  <c r="T550" i="4"/>
  <c r="V549" i="4"/>
  <c r="T549" i="4"/>
  <c r="V548" i="4"/>
  <c r="T548" i="4"/>
  <c r="K548" i="4"/>
  <c r="J548" i="4"/>
  <c r="J549" i="4" s="1"/>
  <c r="G548" i="4"/>
  <c r="V547" i="4"/>
  <c r="T547" i="4"/>
  <c r="S547" i="4"/>
  <c r="N547" i="4"/>
  <c r="N548" i="4" s="1"/>
  <c r="N549" i="4" s="1"/>
  <c r="N550" i="4" s="1"/>
  <c r="N551" i="4" s="1"/>
  <c r="N552" i="4" s="1"/>
  <c r="N553" i="4" s="1"/>
  <c r="N554" i="4" s="1"/>
  <c r="N555" i="4" s="1"/>
  <c r="N556" i="4" s="1"/>
  <c r="N557" i="4" s="1"/>
  <c r="N558" i="4" s="1"/>
  <c r="N559" i="4" s="1"/>
  <c r="N560" i="4" s="1"/>
  <c r="N561" i="4" s="1"/>
  <c r="N562" i="4" s="1"/>
  <c r="N563" i="4" s="1"/>
  <c r="N564" i="4" s="1"/>
  <c r="N565" i="4" s="1"/>
  <c r="N566" i="4" s="1"/>
  <c r="N567" i="4" s="1"/>
  <c r="N568" i="4" s="1"/>
  <c r="N569" i="4" s="1"/>
  <c r="N570" i="4" s="1"/>
  <c r="N571" i="4" s="1"/>
  <c r="N572" i="4" s="1"/>
  <c r="N573" i="4" s="1"/>
  <c r="N574" i="4" s="1"/>
  <c r="N575" i="4" s="1"/>
  <c r="N576" i="4" s="1"/>
  <c r="N577" i="4" s="1"/>
  <c r="K547" i="4"/>
  <c r="J547" i="4"/>
  <c r="H547" i="4"/>
  <c r="H548" i="4" s="1"/>
  <c r="H549" i="4" s="1"/>
  <c r="H550" i="4" s="1"/>
  <c r="H551" i="4" s="1"/>
  <c r="H552" i="4" s="1"/>
  <c r="H553" i="4" s="1"/>
  <c r="H554" i="4" s="1"/>
  <c r="H555" i="4" s="1"/>
  <c r="H556" i="4" s="1"/>
  <c r="H557" i="4" s="1"/>
  <c r="H558" i="4" s="1"/>
  <c r="H559" i="4" s="1"/>
  <c r="H560" i="4" s="1"/>
  <c r="H561" i="4" s="1"/>
  <c r="H562" i="4" s="1"/>
  <c r="H563" i="4" s="1"/>
  <c r="H564" i="4" s="1"/>
  <c r="H565" i="4" s="1"/>
  <c r="H566" i="4" s="1"/>
  <c r="H567" i="4" s="1"/>
  <c r="H568" i="4" s="1"/>
  <c r="H569" i="4" s="1"/>
  <c r="H570" i="4" s="1"/>
  <c r="H571" i="4" s="1"/>
  <c r="H572" i="4" s="1"/>
  <c r="H573" i="4" s="1"/>
  <c r="H574" i="4" s="1"/>
  <c r="H575" i="4" s="1"/>
  <c r="H576" i="4" s="1"/>
  <c r="H577" i="4" s="1"/>
  <c r="G547" i="4"/>
  <c r="V546" i="4"/>
  <c r="T546" i="4"/>
  <c r="S546" i="4"/>
  <c r="K546" i="4"/>
  <c r="V545" i="4"/>
  <c r="V544" i="4"/>
  <c r="V543" i="4"/>
  <c r="V542" i="4"/>
  <c r="V541" i="4"/>
  <c r="V540" i="4"/>
  <c r="V539" i="4"/>
  <c r="V538" i="4"/>
  <c r="V537" i="4"/>
  <c r="V536" i="4"/>
  <c r="V535" i="4"/>
  <c r="V534" i="4"/>
  <c r="V533" i="4"/>
  <c r="V532" i="4"/>
  <c r="V531" i="4"/>
  <c r="V530" i="4"/>
  <c r="T530" i="4"/>
  <c r="V529" i="4"/>
  <c r="V528" i="4"/>
  <c r="V527" i="4"/>
  <c r="V526" i="4"/>
  <c r="V525" i="4"/>
  <c r="V524" i="4"/>
  <c r="T524" i="4"/>
  <c r="V523" i="4"/>
  <c r="T523" i="4"/>
  <c r="V522" i="4"/>
  <c r="T522" i="4"/>
  <c r="V521" i="4"/>
  <c r="T521" i="4"/>
  <c r="V520" i="4"/>
  <c r="T520" i="4"/>
  <c r="V519" i="4"/>
  <c r="T519" i="4"/>
  <c r="V518" i="4"/>
  <c r="T518" i="4"/>
  <c r="H518" i="4"/>
  <c r="H519" i="4" s="1"/>
  <c r="H520" i="4" s="1"/>
  <c r="H521" i="4" s="1"/>
  <c r="H522" i="4" s="1"/>
  <c r="H523" i="4" s="1"/>
  <c r="H524" i="4" s="1"/>
  <c r="H525" i="4" s="1"/>
  <c r="H526" i="4" s="1"/>
  <c r="H527" i="4" s="1"/>
  <c r="H528" i="4" s="1"/>
  <c r="H529" i="4" s="1"/>
  <c r="H530" i="4" s="1"/>
  <c r="H531" i="4" s="1"/>
  <c r="H532" i="4" s="1"/>
  <c r="H533" i="4" s="1"/>
  <c r="H534" i="4" s="1"/>
  <c r="H535" i="4" s="1"/>
  <c r="H536" i="4" s="1"/>
  <c r="H537" i="4" s="1"/>
  <c r="H538" i="4" s="1"/>
  <c r="H539" i="4" s="1"/>
  <c r="H540" i="4" s="1"/>
  <c r="H541" i="4" s="1"/>
  <c r="H542" i="4" s="1"/>
  <c r="H543" i="4" s="1"/>
  <c r="H544" i="4" s="1"/>
  <c r="H545" i="4" s="1"/>
  <c r="V517" i="4"/>
  <c r="T517" i="4"/>
  <c r="V516" i="4"/>
  <c r="T516" i="4"/>
  <c r="H516" i="4"/>
  <c r="H517" i="4" s="1"/>
  <c r="V515" i="4"/>
  <c r="T515" i="4"/>
  <c r="N515" i="4"/>
  <c r="N516" i="4" s="1"/>
  <c r="N517" i="4" s="1"/>
  <c r="N518" i="4" s="1"/>
  <c r="N519" i="4" s="1"/>
  <c r="N520" i="4" s="1"/>
  <c r="N521" i="4" s="1"/>
  <c r="N522" i="4" s="1"/>
  <c r="N523" i="4" s="1"/>
  <c r="N524" i="4" s="1"/>
  <c r="N525" i="4" s="1"/>
  <c r="N526" i="4" s="1"/>
  <c r="N527" i="4" s="1"/>
  <c r="N528" i="4" s="1"/>
  <c r="N529" i="4" s="1"/>
  <c r="N530" i="4" s="1"/>
  <c r="N531" i="4" s="1"/>
  <c r="N532" i="4" s="1"/>
  <c r="N533" i="4" s="1"/>
  <c r="N534" i="4" s="1"/>
  <c r="N535" i="4" s="1"/>
  <c r="N536" i="4" s="1"/>
  <c r="N537" i="4" s="1"/>
  <c r="N538" i="4" s="1"/>
  <c r="N539" i="4" s="1"/>
  <c r="N540" i="4" s="1"/>
  <c r="N541" i="4" s="1"/>
  <c r="N542" i="4" s="1"/>
  <c r="N543" i="4" s="1"/>
  <c r="N544" i="4" s="1"/>
  <c r="N545" i="4" s="1"/>
  <c r="J515" i="4"/>
  <c r="H515" i="4"/>
  <c r="G515" i="4"/>
  <c r="V514" i="4"/>
  <c r="T514" i="4"/>
  <c r="S514" i="4"/>
  <c r="K514" i="4"/>
  <c r="V513" i="4"/>
  <c r="V512" i="4"/>
  <c r="V511" i="4"/>
  <c r="V510" i="4"/>
  <c r="V509" i="4"/>
  <c r="T509" i="4"/>
  <c r="V508" i="4"/>
  <c r="T508" i="4"/>
  <c r="V507" i="4"/>
  <c r="T507" i="4"/>
  <c r="V506" i="4"/>
  <c r="T506" i="4"/>
  <c r="V505" i="4"/>
  <c r="T505" i="4"/>
  <c r="V504" i="4"/>
  <c r="T504" i="4"/>
  <c r="V503" i="4"/>
  <c r="T503" i="4"/>
  <c r="V502" i="4"/>
  <c r="T502" i="4"/>
  <c r="V501" i="4"/>
  <c r="T501" i="4"/>
  <c r="V500" i="4"/>
  <c r="T500" i="4"/>
  <c r="V499" i="4"/>
  <c r="T499" i="4"/>
  <c r="V498" i="4"/>
  <c r="T498" i="4"/>
  <c r="V497" i="4"/>
  <c r="T497" i="4"/>
  <c r="V496" i="4"/>
  <c r="T496" i="4"/>
  <c r="V495" i="4"/>
  <c r="T495" i="4"/>
  <c r="V494" i="4"/>
  <c r="T494" i="4"/>
  <c r="V493" i="4"/>
  <c r="T493" i="4"/>
  <c r="V492" i="4"/>
  <c r="T492" i="4"/>
  <c r="V491" i="4"/>
  <c r="T491" i="4"/>
  <c r="V490" i="4"/>
  <c r="T490" i="4"/>
  <c r="V489" i="4"/>
  <c r="T489" i="4"/>
  <c r="V488" i="4"/>
  <c r="T488" i="4"/>
  <c r="V487" i="4"/>
  <c r="T487" i="4"/>
  <c r="V486" i="4"/>
  <c r="T486" i="4"/>
  <c r="V485" i="4"/>
  <c r="T485" i="4"/>
  <c r="V484" i="4"/>
  <c r="T484" i="4"/>
  <c r="V483" i="4"/>
  <c r="T483" i="4"/>
  <c r="N483" i="4"/>
  <c r="N484" i="4" s="1"/>
  <c r="N485" i="4" s="1"/>
  <c r="N486" i="4" s="1"/>
  <c r="N487" i="4" s="1"/>
  <c r="N488" i="4" s="1"/>
  <c r="N489" i="4" s="1"/>
  <c r="N490" i="4" s="1"/>
  <c r="N491" i="4" s="1"/>
  <c r="N492" i="4" s="1"/>
  <c r="N493" i="4" s="1"/>
  <c r="N494" i="4" s="1"/>
  <c r="N495" i="4" s="1"/>
  <c r="N496" i="4" s="1"/>
  <c r="N497" i="4" s="1"/>
  <c r="N498" i="4" s="1"/>
  <c r="N499" i="4" s="1"/>
  <c r="N500" i="4" s="1"/>
  <c r="N501" i="4" s="1"/>
  <c r="N502" i="4" s="1"/>
  <c r="N503" i="4" s="1"/>
  <c r="N504" i="4" s="1"/>
  <c r="N505" i="4" s="1"/>
  <c r="N506" i="4" s="1"/>
  <c r="N507" i="4" s="1"/>
  <c r="N508" i="4" s="1"/>
  <c r="N509" i="4" s="1"/>
  <c r="N510" i="4" s="1"/>
  <c r="N511" i="4" s="1"/>
  <c r="N512" i="4" s="1"/>
  <c r="N513" i="4" s="1"/>
  <c r="J483" i="4"/>
  <c r="H483" i="4"/>
  <c r="H484" i="4" s="1"/>
  <c r="H485" i="4" s="1"/>
  <c r="H486" i="4" s="1"/>
  <c r="H487" i="4" s="1"/>
  <c r="H488" i="4" s="1"/>
  <c r="H489" i="4" s="1"/>
  <c r="H490" i="4" s="1"/>
  <c r="H491" i="4" s="1"/>
  <c r="H492" i="4" s="1"/>
  <c r="H493" i="4" s="1"/>
  <c r="H494" i="4" s="1"/>
  <c r="H495" i="4" s="1"/>
  <c r="H496" i="4" s="1"/>
  <c r="H497" i="4" s="1"/>
  <c r="H498" i="4" s="1"/>
  <c r="H499" i="4" s="1"/>
  <c r="H500" i="4" s="1"/>
  <c r="H501" i="4" s="1"/>
  <c r="H502" i="4" s="1"/>
  <c r="H503" i="4" s="1"/>
  <c r="H504" i="4" s="1"/>
  <c r="H505" i="4" s="1"/>
  <c r="H506" i="4" s="1"/>
  <c r="H507" i="4" s="1"/>
  <c r="H508" i="4" s="1"/>
  <c r="H509" i="4" s="1"/>
  <c r="H510" i="4" s="1"/>
  <c r="H511" i="4" s="1"/>
  <c r="H512" i="4" s="1"/>
  <c r="H513" i="4" s="1"/>
  <c r="G483" i="4"/>
  <c r="G484" i="4" s="1"/>
  <c r="V482" i="4"/>
  <c r="T482" i="4"/>
  <c r="S482" i="4"/>
  <c r="K482" i="4"/>
  <c r="V481" i="4"/>
  <c r="V480" i="4"/>
  <c r="V479" i="4"/>
  <c r="V478" i="4"/>
  <c r="V477" i="4"/>
  <c r="V476" i="4"/>
  <c r="V475" i="4"/>
  <c r="V474" i="4"/>
  <c r="T474" i="4"/>
  <c r="V473" i="4"/>
  <c r="T473" i="4"/>
  <c r="V472" i="4"/>
  <c r="T472" i="4"/>
  <c r="V471" i="4"/>
  <c r="T471" i="4"/>
  <c r="V470" i="4"/>
  <c r="T470" i="4"/>
  <c r="V469" i="4"/>
  <c r="T469" i="4"/>
  <c r="V468" i="4"/>
  <c r="T468" i="4"/>
  <c r="V467" i="4"/>
  <c r="T467" i="4"/>
  <c r="V466" i="4"/>
  <c r="T466" i="4"/>
  <c r="V465" i="4"/>
  <c r="T465" i="4"/>
  <c r="V464" i="4"/>
  <c r="T464" i="4"/>
  <c r="V463" i="4"/>
  <c r="T463" i="4"/>
  <c r="V462" i="4"/>
  <c r="T462" i="4"/>
  <c r="V461" i="4"/>
  <c r="T461" i="4"/>
  <c r="V460" i="4"/>
  <c r="T460" i="4"/>
  <c r="V459" i="4"/>
  <c r="T459" i="4"/>
  <c r="V458" i="4"/>
  <c r="T458" i="4"/>
  <c r="V457" i="4"/>
  <c r="T457" i="4"/>
  <c r="V456" i="4"/>
  <c r="T456" i="4"/>
  <c r="V455" i="4"/>
  <c r="T455" i="4"/>
  <c r="V454" i="4"/>
  <c r="T454" i="4"/>
  <c r="V453" i="4"/>
  <c r="T453" i="4"/>
  <c r="J453" i="4"/>
  <c r="J454" i="4" s="1"/>
  <c r="V452" i="4"/>
  <c r="T452" i="4"/>
  <c r="K452" i="4"/>
  <c r="J452" i="4"/>
  <c r="G452" i="4"/>
  <c r="G453" i="4" s="1"/>
  <c r="V451" i="4"/>
  <c r="T451" i="4"/>
  <c r="S451" i="4"/>
  <c r="N451" i="4"/>
  <c r="N452" i="4" s="1"/>
  <c r="N453" i="4" s="1"/>
  <c r="N454" i="4" s="1"/>
  <c r="N455" i="4" s="1"/>
  <c r="N456" i="4" s="1"/>
  <c r="N457" i="4" s="1"/>
  <c r="N458" i="4" s="1"/>
  <c r="N459" i="4" s="1"/>
  <c r="N460" i="4" s="1"/>
  <c r="N461" i="4" s="1"/>
  <c r="N462" i="4" s="1"/>
  <c r="N463" i="4" s="1"/>
  <c r="N464" i="4" s="1"/>
  <c r="N465" i="4" s="1"/>
  <c r="N466" i="4" s="1"/>
  <c r="N467" i="4" s="1"/>
  <c r="N468" i="4" s="1"/>
  <c r="N469" i="4" s="1"/>
  <c r="N470" i="4" s="1"/>
  <c r="N471" i="4" s="1"/>
  <c r="N472" i="4" s="1"/>
  <c r="N473" i="4" s="1"/>
  <c r="N474" i="4" s="1"/>
  <c r="N475" i="4" s="1"/>
  <c r="N476" i="4" s="1"/>
  <c r="N477" i="4" s="1"/>
  <c r="N478" i="4" s="1"/>
  <c r="N479" i="4" s="1"/>
  <c r="N480" i="4" s="1"/>
  <c r="N481" i="4" s="1"/>
  <c r="K451" i="4"/>
  <c r="J451" i="4"/>
  <c r="H451" i="4"/>
  <c r="H452" i="4" s="1"/>
  <c r="H453" i="4" s="1"/>
  <c r="H454" i="4" s="1"/>
  <c r="H455" i="4" s="1"/>
  <c r="H456" i="4" s="1"/>
  <c r="H457" i="4" s="1"/>
  <c r="H458" i="4" s="1"/>
  <c r="H459" i="4" s="1"/>
  <c r="H460" i="4" s="1"/>
  <c r="H461" i="4" s="1"/>
  <c r="H462" i="4" s="1"/>
  <c r="H463" i="4" s="1"/>
  <c r="H464" i="4" s="1"/>
  <c r="H465" i="4" s="1"/>
  <c r="H466" i="4" s="1"/>
  <c r="H467" i="4" s="1"/>
  <c r="H468" i="4" s="1"/>
  <c r="H469" i="4" s="1"/>
  <c r="H470" i="4" s="1"/>
  <c r="H471" i="4" s="1"/>
  <c r="H472" i="4" s="1"/>
  <c r="H473" i="4" s="1"/>
  <c r="H474" i="4" s="1"/>
  <c r="H475" i="4" s="1"/>
  <c r="H476" i="4" s="1"/>
  <c r="H477" i="4" s="1"/>
  <c r="H478" i="4" s="1"/>
  <c r="H479" i="4" s="1"/>
  <c r="H480" i="4" s="1"/>
  <c r="H481" i="4" s="1"/>
  <c r="G451" i="4"/>
  <c r="V450" i="4"/>
  <c r="T450" i="4"/>
  <c r="S450" i="4"/>
  <c r="K450" i="4"/>
  <c r="V449" i="4"/>
  <c r="V448" i="4"/>
  <c r="V447" i="4"/>
  <c r="V446" i="4"/>
  <c r="V445" i="4"/>
  <c r="V444" i="4"/>
  <c r="V443" i="4"/>
  <c r="T443" i="4"/>
  <c r="V442" i="4"/>
  <c r="T442" i="4"/>
  <c r="V441" i="4"/>
  <c r="T441" i="4"/>
  <c r="V440" i="4"/>
  <c r="T440" i="4"/>
  <c r="V439" i="4"/>
  <c r="T439" i="4"/>
  <c r="V438" i="4"/>
  <c r="T438" i="4"/>
  <c r="V437" i="4"/>
  <c r="T437" i="4"/>
  <c r="V436" i="4"/>
  <c r="T436" i="4"/>
  <c r="V435" i="4"/>
  <c r="T435" i="4"/>
  <c r="V434" i="4"/>
  <c r="T434" i="4"/>
  <c r="V433" i="4"/>
  <c r="T433" i="4"/>
  <c r="V432" i="4"/>
  <c r="T432" i="4"/>
  <c r="V431" i="4"/>
  <c r="T431" i="4"/>
  <c r="V430" i="4"/>
  <c r="T430" i="4"/>
  <c r="V429" i="4"/>
  <c r="T429" i="4"/>
  <c r="N429" i="4"/>
  <c r="N430" i="4" s="1"/>
  <c r="N431" i="4" s="1"/>
  <c r="N432" i="4" s="1"/>
  <c r="N433" i="4" s="1"/>
  <c r="N434" i="4" s="1"/>
  <c r="N435" i="4" s="1"/>
  <c r="N436" i="4" s="1"/>
  <c r="N437" i="4" s="1"/>
  <c r="N438" i="4" s="1"/>
  <c r="N439" i="4" s="1"/>
  <c r="N440" i="4" s="1"/>
  <c r="N441" i="4" s="1"/>
  <c r="N442" i="4" s="1"/>
  <c r="N443" i="4" s="1"/>
  <c r="N444" i="4" s="1"/>
  <c r="N445" i="4" s="1"/>
  <c r="N446" i="4" s="1"/>
  <c r="N447" i="4" s="1"/>
  <c r="N448" i="4" s="1"/>
  <c r="N449" i="4" s="1"/>
  <c r="V428" i="4"/>
  <c r="T428" i="4"/>
  <c r="V427" i="4"/>
  <c r="T427" i="4"/>
  <c r="V426" i="4"/>
  <c r="T426" i="4"/>
  <c r="V425" i="4"/>
  <c r="T425" i="4"/>
  <c r="V424" i="4"/>
  <c r="T424" i="4"/>
  <c r="H424" i="4"/>
  <c r="H425" i="4" s="1"/>
  <c r="H426" i="4" s="1"/>
  <c r="H427" i="4" s="1"/>
  <c r="H428" i="4" s="1"/>
  <c r="H429" i="4" s="1"/>
  <c r="H430" i="4" s="1"/>
  <c r="H431" i="4" s="1"/>
  <c r="H432" i="4" s="1"/>
  <c r="H433" i="4" s="1"/>
  <c r="H434" i="4" s="1"/>
  <c r="H435" i="4" s="1"/>
  <c r="H436" i="4" s="1"/>
  <c r="H437" i="4" s="1"/>
  <c r="H438" i="4" s="1"/>
  <c r="H439" i="4" s="1"/>
  <c r="H440" i="4" s="1"/>
  <c r="H441" i="4" s="1"/>
  <c r="H442" i="4" s="1"/>
  <c r="H443" i="4" s="1"/>
  <c r="H444" i="4" s="1"/>
  <c r="H445" i="4" s="1"/>
  <c r="H446" i="4" s="1"/>
  <c r="H447" i="4" s="1"/>
  <c r="H448" i="4" s="1"/>
  <c r="H449" i="4" s="1"/>
  <c r="V423" i="4"/>
  <c r="T423" i="4"/>
  <c r="V422" i="4"/>
  <c r="T422" i="4"/>
  <c r="V421" i="4"/>
  <c r="T421" i="4"/>
  <c r="N421" i="4"/>
  <c r="N422" i="4" s="1"/>
  <c r="N423" i="4" s="1"/>
  <c r="N424" i="4" s="1"/>
  <c r="N425" i="4" s="1"/>
  <c r="N426" i="4" s="1"/>
  <c r="N427" i="4" s="1"/>
  <c r="N428" i="4" s="1"/>
  <c r="V420" i="4"/>
  <c r="T420" i="4"/>
  <c r="S420" i="4"/>
  <c r="N420" i="4"/>
  <c r="G420" i="4"/>
  <c r="G421" i="4" s="1"/>
  <c r="V419" i="4"/>
  <c r="T419" i="4"/>
  <c r="N419" i="4"/>
  <c r="J419" i="4"/>
  <c r="J420" i="4" s="1"/>
  <c r="H419" i="4"/>
  <c r="H420" i="4" s="1"/>
  <c r="H421" i="4" s="1"/>
  <c r="H422" i="4" s="1"/>
  <c r="H423" i="4" s="1"/>
  <c r="G419" i="4"/>
  <c r="V418" i="4"/>
  <c r="T418" i="4"/>
  <c r="S418" i="4"/>
  <c r="K418" i="4"/>
  <c r="V417" i="4"/>
  <c r="V416" i="4"/>
  <c r="V415" i="4"/>
  <c r="V414" i="4"/>
  <c r="V413" i="4"/>
  <c r="V412" i="4"/>
  <c r="V411" i="4"/>
  <c r="V410" i="4"/>
  <c r="V409" i="4"/>
  <c r="V408" i="4"/>
  <c r="V407" i="4"/>
  <c r="V406" i="4"/>
  <c r="V405" i="4"/>
  <c r="T405" i="4"/>
  <c r="V404" i="4"/>
  <c r="T404" i="4"/>
  <c r="V403" i="4"/>
  <c r="T403" i="4"/>
  <c r="V402" i="4"/>
  <c r="T402" i="4"/>
  <c r="V401" i="4"/>
  <c r="T401" i="4"/>
  <c r="V400" i="4"/>
  <c r="T400" i="4"/>
  <c r="V399" i="4"/>
  <c r="T399" i="4"/>
  <c r="V398" i="4"/>
  <c r="T398" i="4"/>
  <c r="V397" i="4"/>
  <c r="T397" i="4"/>
  <c r="V396" i="4"/>
  <c r="T396" i="4"/>
  <c r="V395" i="4"/>
  <c r="T395" i="4"/>
  <c r="V394" i="4"/>
  <c r="T394" i="4"/>
  <c r="V393" i="4"/>
  <c r="T393" i="4"/>
  <c r="V392" i="4"/>
  <c r="T392" i="4"/>
  <c r="V391" i="4"/>
  <c r="T391" i="4"/>
  <c r="V390" i="4"/>
  <c r="T390" i="4"/>
  <c r="V389" i="4"/>
  <c r="T389" i="4"/>
  <c r="V388" i="4"/>
  <c r="T388" i="4"/>
  <c r="N388" i="4"/>
  <c r="N389" i="4" s="1"/>
  <c r="N390" i="4" s="1"/>
  <c r="N391" i="4" s="1"/>
  <c r="N392" i="4" s="1"/>
  <c r="N393" i="4" s="1"/>
  <c r="N394" i="4" s="1"/>
  <c r="N395" i="4" s="1"/>
  <c r="N396" i="4" s="1"/>
  <c r="N397" i="4" s="1"/>
  <c r="N398" i="4" s="1"/>
  <c r="N399" i="4" s="1"/>
  <c r="N400" i="4" s="1"/>
  <c r="N401" i="4" s="1"/>
  <c r="N402" i="4" s="1"/>
  <c r="N403" i="4" s="1"/>
  <c r="N404" i="4" s="1"/>
  <c r="N405" i="4" s="1"/>
  <c r="N406" i="4" s="1"/>
  <c r="N407" i="4" s="1"/>
  <c r="N408" i="4" s="1"/>
  <c r="N409" i="4" s="1"/>
  <c r="N410" i="4" s="1"/>
  <c r="N411" i="4" s="1"/>
  <c r="N412" i="4" s="1"/>
  <c r="N413" i="4" s="1"/>
  <c r="N414" i="4" s="1"/>
  <c r="N415" i="4" s="1"/>
  <c r="N416" i="4" s="1"/>
  <c r="N417" i="4" s="1"/>
  <c r="J388" i="4"/>
  <c r="J389" i="4" s="1"/>
  <c r="G388" i="4"/>
  <c r="V387" i="4"/>
  <c r="T387" i="4"/>
  <c r="S387" i="4"/>
  <c r="N387" i="4"/>
  <c r="K387" i="4"/>
  <c r="J387" i="4"/>
  <c r="H387" i="4"/>
  <c r="H388" i="4" s="1"/>
  <c r="H389" i="4" s="1"/>
  <c r="H390" i="4" s="1"/>
  <c r="H391" i="4" s="1"/>
  <c r="H392" i="4" s="1"/>
  <c r="H393" i="4" s="1"/>
  <c r="H394" i="4" s="1"/>
  <c r="H395" i="4" s="1"/>
  <c r="H396" i="4" s="1"/>
  <c r="H397" i="4" s="1"/>
  <c r="H398" i="4" s="1"/>
  <c r="H399" i="4" s="1"/>
  <c r="H400" i="4" s="1"/>
  <c r="H401" i="4" s="1"/>
  <c r="H402" i="4" s="1"/>
  <c r="H403" i="4" s="1"/>
  <c r="H404" i="4" s="1"/>
  <c r="H405" i="4" s="1"/>
  <c r="H406" i="4" s="1"/>
  <c r="H407" i="4" s="1"/>
  <c r="H408" i="4" s="1"/>
  <c r="H409" i="4" s="1"/>
  <c r="H410" i="4" s="1"/>
  <c r="H411" i="4" s="1"/>
  <c r="H412" i="4" s="1"/>
  <c r="H413" i="4" s="1"/>
  <c r="H414" i="4" s="1"/>
  <c r="H415" i="4" s="1"/>
  <c r="H416" i="4" s="1"/>
  <c r="H417" i="4" s="1"/>
  <c r="G387" i="4"/>
  <c r="V386" i="4"/>
  <c r="T386" i="4"/>
  <c r="S386" i="4"/>
  <c r="K386" i="4"/>
  <c r="V385" i="4"/>
  <c r="V384" i="4"/>
  <c r="V383" i="4"/>
  <c r="V382" i="4"/>
  <c r="V381" i="4"/>
  <c r="T381" i="4"/>
  <c r="V380" i="4"/>
  <c r="T380" i="4"/>
  <c r="V379" i="4"/>
  <c r="T379" i="4"/>
  <c r="V378" i="4"/>
  <c r="T378" i="4"/>
  <c r="V377" i="4"/>
  <c r="T377" i="4"/>
  <c r="V376" i="4"/>
  <c r="T376" i="4"/>
  <c r="V375" i="4"/>
  <c r="T375" i="4"/>
  <c r="V374" i="4"/>
  <c r="T374" i="4"/>
  <c r="V373" i="4"/>
  <c r="T373" i="4"/>
  <c r="V372" i="4"/>
  <c r="T372" i="4"/>
  <c r="V371" i="4"/>
  <c r="T371" i="4"/>
  <c r="V370" i="4"/>
  <c r="T370" i="4"/>
  <c r="V369" i="4"/>
  <c r="V368" i="4"/>
  <c r="T368" i="4"/>
  <c r="V367" i="4"/>
  <c r="T367" i="4"/>
  <c r="V366" i="4"/>
  <c r="T366" i="4"/>
  <c r="V365" i="4"/>
  <c r="T365" i="4"/>
  <c r="V364" i="4"/>
  <c r="T364" i="4"/>
  <c r="V363" i="4"/>
  <c r="T363" i="4"/>
  <c r="V362" i="4"/>
  <c r="T362" i="4"/>
  <c r="V361" i="4"/>
  <c r="T361" i="4"/>
  <c r="V360" i="4"/>
  <c r="T360" i="4"/>
  <c r="V359" i="4"/>
  <c r="T359" i="4"/>
  <c r="V358" i="4"/>
  <c r="T358" i="4"/>
  <c r="V357" i="4"/>
  <c r="T357" i="4"/>
  <c r="V356" i="4"/>
  <c r="T356" i="4"/>
  <c r="H356" i="4"/>
  <c r="H357" i="4" s="1"/>
  <c r="H358" i="4" s="1"/>
  <c r="H359" i="4" s="1"/>
  <c r="H360" i="4" s="1"/>
  <c r="H361" i="4" s="1"/>
  <c r="H362" i="4" s="1"/>
  <c r="H363" i="4" s="1"/>
  <c r="H364" i="4" s="1"/>
  <c r="H365" i="4" s="1"/>
  <c r="H366" i="4" s="1"/>
  <c r="H367" i="4" s="1"/>
  <c r="H368" i="4" s="1"/>
  <c r="H369" i="4" s="1"/>
  <c r="H370" i="4" s="1"/>
  <c r="H371" i="4" s="1"/>
  <c r="H372" i="4" s="1"/>
  <c r="H373" i="4" s="1"/>
  <c r="H374" i="4" s="1"/>
  <c r="H375" i="4" s="1"/>
  <c r="H376" i="4" s="1"/>
  <c r="H377" i="4" s="1"/>
  <c r="H378" i="4" s="1"/>
  <c r="H379" i="4" s="1"/>
  <c r="H380" i="4" s="1"/>
  <c r="H381" i="4" s="1"/>
  <c r="H382" i="4" s="1"/>
  <c r="H383" i="4" s="1"/>
  <c r="H384" i="4" s="1"/>
  <c r="H385" i="4" s="1"/>
  <c r="V355" i="4"/>
  <c r="T355" i="4"/>
  <c r="S355" i="4"/>
  <c r="N355" i="4"/>
  <c r="N356" i="4" s="1"/>
  <c r="N357" i="4" s="1"/>
  <c r="N358" i="4" s="1"/>
  <c r="N359" i="4" s="1"/>
  <c r="N360" i="4" s="1"/>
  <c r="N361" i="4" s="1"/>
  <c r="N362" i="4" s="1"/>
  <c r="N363" i="4" s="1"/>
  <c r="N364" i="4" s="1"/>
  <c r="N365" i="4" s="1"/>
  <c r="N366" i="4" s="1"/>
  <c r="N367" i="4" s="1"/>
  <c r="N368" i="4" s="1"/>
  <c r="N369" i="4" s="1"/>
  <c r="N370" i="4" s="1"/>
  <c r="N371" i="4" s="1"/>
  <c r="N372" i="4" s="1"/>
  <c r="N373" i="4" s="1"/>
  <c r="N374" i="4" s="1"/>
  <c r="N375" i="4" s="1"/>
  <c r="N376" i="4" s="1"/>
  <c r="N377" i="4" s="1"/>
  <c r="N378" i="4" s="1"/>
  <c r="N379" i="4" s="1"/>
  <c r="N380" i="4" s="1"/>
  <c r="N381" i="4" s="1"/>
  <c r="N382" i="4" s="1"/>
  <c r="N383" i="4" s="1"/>
  <c r="N384" i="4" s="1"/>
  <c r="N385" i="4" s="1"/>
  <c r="J355" i="4"/>
  <c r="J356" i="4" s="1"/>
  <c r="H355" i="4"/>
  <c r="G355" i="4"/>
  <c r="G356" i="4" s="1"/>
  <c r="V354" i="4"/>
  <c r="T354" i="4"/>
  <c r="S354" i="4"/>
  <c r="K354" i="4"/>
  <c r="V353" i="4"/>
  <c r="V352" i="4"/>
  <c r="V351" i="4"/>
  <c r="V350" i="4"/>
  <c r="V349" i="4"/>
  <c r="V348" i="4"/>
  <c r="V347" i="4"/>
  <c r="V346" i="4"/>
  <c r="V345" i="4"/>
  <c r="V344" i="4"/>
  <c r="V343" i="4"/>
  <c r="V342" i="4"/>
  <c r="V341" i="4"/>
  <c r="V340" i="4"/>
  <c r="T340" i="4"/>
  <c r="V339" i="4"/>
  <c r="T339" i="4"/>
  <c r="V338" i="4"/>
  <c r="T338" i="4"/>
  <c r="V337" i="4"/>
  <c r="T337" i="4"/>
  <c r="V336" i="4"/>
  <c r="T336" i="4"/>
  <c r="V335" i="4"/>
  <c r="T335" i="4"/>
  <c r="V334" i="4"/>
  <c r="T334" i="4"/>
  <c r="V333" i="4"/>
  <c r="T333" i="4"/>
  <c r="V332" i="4"/>
  <c r="T332" i="4"/>
  <c r="V331" i="4"/>
  <c r="T331" i="4"/>
  <c r="V330" i="4"/>
  <c r="T330" i="4"/>
  <c r="V329" i="4"/>
  <c r="T329" i="4"/>
  <c r="V328" i="4"/>
  <c r="T328" i="4"/>
  <c r="V327" i="4"/>
  <c r="T327" i="4"/>
  <c r="V326" i="4"/>
  <c r="T326" i="4"/>
  <c r="V325" i="4"/>
  <c r="T325" i="4"/>
  <c r="V324" i="4"/>
  <c r="T324" i="4"/>
  <c r="N324" i="4"/>
  <c r="N325" i="4" s="1"/>
  <c r="N326" i="4" s="1"/>
  <c r="N327" i="4" s="1"/>
  <c r="N328" i="4" s="1"/>
  <c r="N329" i="4" s="1"/>
  <c r="N330" i="4" s="1"/>
  <c r="N331" i="4" s="1"/>
  <c r="N332" i="4" s="1"/>
  <c r="N333" i="4" s="1"/>
  <c r="N334" i="4" s="1"/>
  <c r="N335" i="4" s="1"/>
  <c r="N336" i="4" s="1"/>
  <c r="N337" i="4" s="1"/>
  <c r="N338" i="4" s="1"/>
  <c r="N339" i="4" s="1"/>
  <c r="N340" i="4" s="1"/>
  <c r="N341" i="4" s="1"/>
  <c r="N342" i="4" s="1"/>
  <c r="N343" i="4" s="1"/>
  <c r="N344" i="4" s="1"/>
  <c r="N345" i="4" s="1"/>
  <c r="N346" i="4" s="1"/>
  <c r="N347" i="4" s="1"/>
  <c r="N348" i="4" s="1"/>
  <c r="N349" i="4" s="1"/>
  <c r="N350" i="4" s="1"/>
  <c r="N351" i="4" s="1"/>
  <c r="N352" i="4" s="1"/>
  <c r="N353" i="4" s="1"/>
  <c r="J324" i="4"/>
  <c r="J325" i="4" s="1"/>
  <c r="G324" i="4"/>
  <c r="G325" i="4" s="1"/>
  <c r="V323" i="4"/>
  <c r="T323" i="4"/>
  <c r="S323" i="4"/>
  <c r="N323" i="4"/>
  <c r="K323" i="4"/>
  <c r="J323" i="4"/>
  <c r="H323" i="4"/>
  <c r="H324" i="4" s="1"/>
  <c r="G323" i="4"/>
  <c r="V322" i="4"/>
  <c r="T322" i="4"/>
  <c r="S322" i="4"/>
  <c r="K322" i="4"/>
  <c r="V321" i="4"/>
  <c r="V320" i="4"/>
  <c r="V319" i="4"/>
  <c r="V318" i="4"/>
  <c r="V317" i="4"/>
  <c r="V316" i="4"/>
  <c r="V315" i="4"/>
  <c r="V314" i="4"/>
  <c r="V313" i="4"/>
  <c r="V312" i="4"/>
  <c r="V311" i="4"/>
  <c r="V310" i="4"/>
  <c r="V309" i="4"/>
  <c r="V308" i="4"/>
  <c r="V307" i="4"/>
  <c r="V306" i="4"/>
  <c r="V305" i="4"/>
  <c r="V304" i="4"/>
  <c r="V303" i="4"/>
  <c r="V302" i="4"/>
  <c r="V301" i="4"/>
  <c r="V300" i="4"/>
  <c r="V299" i="4"/>
  <c r="V298" i="4"/>
  <c r="V297" i="4"/>
  <c r="V296" i="4"/>
  <c r="V295" i="4"/>
  <c r="T295" i="4"/>
  <c r="V294" i="4"/>
  <c r="T294" i="4"/>
  <c r="H294" i="4"/>
  <c r="H295" i="4" s="1"/>
  <c r="H296" i="4" s="1"/>
  <c r="H297" i="4" s="1"/>
  <c r="H298" i="4" s="1"/>
  <c r="H299" i="4" s="1"/>
  <c r="H300" i="4" s="1"/>
  <c r="H301" i="4" s="1"/>
  <c r="H302" i="4" s="1"/>
  <c r="H303" i="4" s="1"/>
  <c r="H304" i="4" s="1"/>
  <c r="H305" i="4" s="1"/>
  <c r="H306" i="4" s="1"/>
  <c r="H307" i="4" s="1"/>
  <c r="H308" i="4" s="1"/>
  <c r="H309" i="4" s="1"/>
  <c r="H310" i="4" s="1"/>
  <c r="H311" i="4" s="1"/>
  <c r="H312" i="4" s="1"/>
  <c r="H313" i="4" s="1"/>
  <c r="H314" i="4" s="1"/>
  <c r="H315" i="4" s="1"/>
  <c r="H316" i="4" s="1"/>
  <c r="H317" i="4" s="1"/>
  <c r="H318" i="4" s="1"/>
  <c r="H319" i="4" s="1"/>
  <c r="H320" i="4" s="1"/>
  <c r="H321" i="4" s="1"/>
  <c r="V293" i="4"/>
  <c r="T293" i="4"/>
  <c r="H293" i="4"/>
  <c r="V292" i="4"/>
  <c r="T292" i="4"/>
  <c r="K292" i="4"/>
  <c r="J292" i="4"/>
  <c r="J293" i="4" s="1"/>
  <c r="G292" i="4"/>
  <c r="S292" i="4" s="1"/>
  <c r="V291" i="4"/>
  <c r="T291" i="4"/>
  <c r="S291" i="4"/>
  <c r="N291" i="4"/>
  <c r="N292" i="4" s="1"/>
  <c r="N293" i="4" s="1"/>
  <c r="N294" i="4" s="1"/>
  <c r="N295" i="4" s="1"/>
  <c r="N296" i="4" s="1"/>
  <c r="N297" i="4" s="1"/>
  <c r="N298" i="4" s="1"/>
  <c r="N299" i="4" s="1"/>
  <c r="N300" i="4" s="1"/>
  <c r="N301" i="4" s="1"/>
  <c r="N302" i="4" s="1"/>
  <c r="N303" i="4" s="1"/>
  <c r="N304" i="4" s="1"/>
  <c r="N305" i="4" s="1"/>
  <c r="N306" i="4" s="1"/>
  <c r="N307" i="4" s="1"/>
  <c r="N308" i="4" s="1"/>
  <c r="N309" i="4" s="1"/>
  <c r="N310" i="4" s="1"/>
  <c r="N311" i="4" s="1"/>
  <c r="N312" i="4" s="1"/>
  <c r="N313" i="4" s="1"/>
  <c r="N314" i="4" s="1"/>
  <c r="N315" i="4" s="1"/>
  <c r="N316" i="4" s="1"/>
  <c r="N317" i="4" s="1"/>
  <c r="N318" i="4" s="1"/>
  <c r="N319" i="4" s="1"/>
  <c r="N320" i="4" s="1"/>
  <c r="N321" i="4" s="1"/>
  <c r="K291" i="4"/>
  <c r="J291" i="4"/>
  <c r="H291" i="4"/>
  <c r="H292" i="4" s="1"/>
  <c r="G291" i="4"/>
  <c r="V290" i="4"/>
  <c r="T290" i="4"/>
  <c r="S290" i="4"/>
  <c r="K290" i="4"/>
  <c r="V289" i="4"/>
  <c r="V288" i="4"/>
  <c r="V287" i="4"/>
  <c r="V286" i="4"/>
  <c r="V285" i="4"/>
  <c r="V284" i="4"/>
  <c r="V283" i="4"/>
  <c r="V282" i="4"/>
  <c r="V281" i="4"/>
  <c r="V280" i="4"/>
  <c r="V279" i="4"/>
  <c r="V278" i="4"/>
  <c r="V277" i="4"/>
  <c r="V276" i="4"/>
  <c r="V275" i="4"/>
  <c r="V274" i="4"/>
  <c r="V273" i="4"/>
  <c r="V272" i="4"/>
  <c r="V271" i="4"/>
  <c r="V270" i="4"/>
  <c r="V269" i="4"/>
  <c r="V268" i="4"/>
  <c r="V267" i="4"/>
  <c r="V266" i="4"/>
  <c r="V265" i="4"/>
  <c r="V264" i="4"/>
  <c r="V263" i="4"/>
  <c r="V262" i="4"/>
  <c r="T262" i="4"/>
  <c r="V261" i="4"/>
  <c r="T261" i="4"/>
  <c r="H261" i="4"/>
  <c r="H262" i="4" s="1"/>
  <c r="H263" i="4" s="1"/>
  <c r="H264" i="4" s="1"/>
  <c r="H265" i="4" s="1"/>
  <c r="H266" i="4" s="1"/>
  <c r="H267" i="4" s="1"/>
  <c r="H268" i="4" s="1"/>
  <c r="H269" i="4" s="1"/>
  <c r="H270" i="4" s="1"/>
  <c r="H271" i="4" s="1"/>
  <c r="H272" i="4" s="1"/>
  <c r="H273" i="4" s="1"/>
  <c r="H274" i="4" s="1"/>
  <c r="H275" i="4" s="1"/>
  <c r="H276" i="4" s="1"/>
  <c r="H277" i="4" s="1"/>
  <c r="H278" i="4" s="1"/>
  <c r="H279" i="4" s="1"/>
  <c r="H280" i="4" s="1"/>
  <c r="H281" i="4" s="1"/>
  <c r="H282" i="4" s="1"/>
  <c r="H283" i="4" s="1"/>
  <c r="H284" i="4" s="1"/>
  <c r="H285" i="4" s="1"/>
  <c r="H286" i="4" s="1"/>
  <c r="H287" i="4" s="1"/>
  <c r="H288" i="4" s="1"/>
  <c r="H289" i="4" s="1"/>
  <c r="V260" i="4"/>
  <c r="T260" i="4"/>
  <c r="H260" i="4"/>
  <c r="V259" i="4"/>
  <c r="T259" i="4"/>
  <c r="N259" i="4"/>
  <c r="N260" i="4" s="1"/>
  <c r="N261" i="4" s="1"/>
  <c r="N262" i="4" s="1"/>
  <c r="N263" i="4" s="1"/>
  <c r="N264" i="4" s="1"/>
  <c r="N265" i="4" s="1"/>
  <c r="N266" i="4" s="1"/>
  <c r="N267" i="4" s="1"/>
  <c r="N268" i="4" s="1"/>
  <c r="N269" i="4" s="1"/>
  <c r="N270" i="4" s="1"/>
  <c r="N271" i="4" s="1"/>
  <c r="N272" i="4" s="1"/>
  <c r="N273" i="4" s="1"/>
  <c r="N274" i="4" s="1"/>
  <c r="N275" i="4" s="1"/>
  <c r="N276" i="4" s="1"/>
  <c r="N277" i="4" s="1"/>
  <c r="N278" i="4" s="1"/>
  <c r="N279" i="4" s="1"/>
  <c r="N280" i="4" s="1"/>
  <c r="N281" i="4" s="1"/>
  <c r="N282" i="4" s="1"/>
  <c r="N283" i="4" s="1"/>
  <c r="N284" i="4" s="1"/>
  <c r="N285" i="4" s="1"/>
  <c r="N286" i="4" s="1"/>
  <c r="N287" i="4" s="1"/>
  <c r="N288" i="4" s="1"/>
  <c r="N289" i="4" s="1"/>
  <c r="J259" i="4"/>
  <c r="H259" i="4"/>
  <c r="G259" i="4"/>
  <c r="S259" i="4" s="1"/>
  <c r="V258" i="4"/>
  <c r="T258" i="4"/>
  <c r="S258" i="4"/>
  <c r="K258" i="4"/>
  <c r="V257" i="4"/>
  <c r="V256" i="4"/>
  <c r="V255" i="4"/>
  <c r="V254" i="4"/>
  <c r="V253" i="4"/>
  <c r="V252" i="4"/>
  <c r="V251" i="4"/>
  <c r="V250" i="4"/>
  <c r="V249" i="4"/>
  <c r="V248" i="4"/>
  <c r="V247" i="4"/>
  <c r="V246" i="4"/>
  <c r="V245" i="4"/>
  <c r="V244" i="4"/>
  <c r="V243" i="4"/>
  <c r="V242" i="4"/>
  <c r="V241" i="4"/>
  <c r="V240" i="4"/>
  <c r="V239" i="4"/>
  <c r="V238" i="4"/>
  <c r="V237" i="4"/>
  <c r="V236" i="4"/>
  <c r="N236" i="4"/>
  <c r="N237" i="4" s="1"/>
  <c r="N238" i="4" s="1"/>
  <c r="N239" i="4" s="1"/>
  <c r="N240" i="4" s="1"/>
  <c r="N241" i="4" s="1"/>
  <c r="N242" i="4" s="1"/>
  <c r="N243" i="4" s="1"/>
  <c r="N244" i="4" s="1"/>
  <c r="N245" i="4" s="1"/>
  <c r="N246" i="4" s="1"/>
  <c r="N247" i="4" s="1"/>
  <c r="N248" i="4" s="1"/>
  <c r="N249" i="4" s="1"/>
  <c r="N250" i="4" s="1"/>
  <c r="N251" i="4" s="1"/>
  <c r="N252" i="4" s="1"/>
  <c r="N253" i="4" s="1"/>
  <c r="N254" i="4" s="1"/>
  <c r="N255" i="4" s="1"/>
  <c r="N256" i="4" s="1"/>
  <c r="N257" i="4" s="1"/>
  <c r="V235" i="4"/>
  <c r="V234" i="4"/>
  <c r="V233" i="4"/>
  <c r="T233" i="4"/>
  <c r="V232" i="4"/>
  <c r="T232" i="4"/>
  <c r="V231" i="4"/>
  <c r="T231" i="4"/>
  <c r="N231" i="4"/>
  <c r="N232" i="4" s="1"/>
  <c r="N233" i="4" s="1"/>
  <c r="N234" i="4" s="1"/>
  <c r="N235" i="4" s="1"/>
  <c r="V230" i="4"/>
  <c r="T230" i="4"/>
  <c r="N230" i="4"/>
  <c r="V229" i="4"/>
  <c r="T229" i="4"/>
  <c r="N229" i="4"/>
  <c r="H229" i="4"/>
  <c r="H230" i="4" s="1"/>
  <c r="H231" i="4" s="1"/>
  <c r="H232" i="4" s="1"/>
  <c r="H233" i="4" s="1"/>
  <c r="H234" i="4" s="1"/>
  <c r="H235" i="4" s="1"/>
  <c r="H236" i="4" s="1"/>
  <c r="H237" i="4" s="1"/>
  <c r="H238" i="4" s="1"/>
  <c r="H239" i="4" s="1"/>
  <c r="H240" i="4" s="1"/>
  <c r="H241" i="4" s="1"/>
  <c r="H242" i="4" s="1"/>
  <c r="H243" i="4" s="1"/>
  <c r="H244" i="4" s="1"/>
  <c r="H245" i="4" s="1"/>
  <c r="H246" i="4" s="1"/>
  <c r="H247" i="4" s="1"/>
  <c r="H248" i="4" s="1"/>
  <c r="H249" i="4" s="1"/>
  <c r="H250" i="4" s="1"/>
  <c r="H251" i="4" s="1"/>
  <c r="H252" i="4" s="1"/>
  <c r="H253" i="4" s="1"/>
  <c r="H254" i="4" s="1"/>
  <c r="H255" i="4" s="1"/>
  <c r="H256" i="4" s="1"/>
  <c r="H257" i="4" s="1"/>
  <c r="V228" i="4"/>
  <c r="T228" i="4"/>
  <c r="N228" i="4"/>
  <c r="J228" i="4"/>
  <c r="V227" i="4"/>
  <c r="T227" i="4"/>
  <c r="N227" i="4"/>
  <c r="K227" i="4"/>
  <c r="J227" i="4"/>
  <c r="H227" i="4"/>
  <c r="H228" i="4" s="1"/>
  <c r="G227" i="4"/>
  <c r="V226" i="4"/>
  <c r="T226" i="4"/>
  <c r="S226" i="4"/>
  <c r="K226" i="4"/>
  <c r="V225" i="4"/>
  <c r="V224" i="4"/>
  <c r="V223" i="4"/>
  <c r="V222" i="4"/>
  <c r="V221" i="4"/>
  <c r="V220" i="4"/>
  <c r="V219" i="4"/>
  <c r="V218" i="4"/>
  <c r="V217" i="4"/>
  <c r="V216" i="4"/>
  <c r="V215" i="4"/>
  <c r="V214" i="4"/>
  <c r="V213" i="4"/>
  <c r="V212" i="4"/>
  <c r="V211" i="4"/>
  <c r="V210" i="4"/>
  <c r="V209" i="4"/>
  <c r="V208" i="4"/>
  <c r="V207" i="4"/>
  <c r="V206" i="4"/>
  <c r="V205" i="4"/>
  <c r="V204" i="4"/>
  <c r="V203" i="4"/>
  <c r="V202" i="4"/>
  <c r="N202" i="4"/>
  <c r="N203" i="4" s="1"/>
  <c r="N204" i="4" s="1"/>
  <c r="N205" i="4" s="1"/>
  <c r="N206" i="4" s="1"/>
  <c r="N207" i="4" s="1"/>
  <c r="N208" i="4" s="1"/>
  <c r="N209" i="4" s="1"/>
  <c r="N210" i="4" s="1"/>
  <c r="N211" i="4" s="1"/>
  <c r="N212" i="4" s="1"/>
  <c r="N213" i="4" s="1"/>
  <c r="N214" i="4" s="1"/>
  <c r="N215" i="4" s="1"/>
  <c r="N216" i="4" s="1"/>
  <c r="N217" i="4" s="1"/>
  <c r="N218" i="4" s="1"/>
  <c r="N219" i="4" s="1"/>
  <c r="N220" i="4" s="1"/>
  <c r="N221" i="4" s="1"/>
  <c r="N222" i="4" s="1"/>
  <c r="N223" i="4" s="1"/>
  <c r="N224" i="4" s="1"/>
  <c r="N225" i="4" s="1"/>
  <c r="V201" i="4"/>
  <c r="V200" i="4"/>
  <c r="V199" i="4"/>
  <c r="V198" i="4"/>
  <c r="N198" i="4"/>
  <c r="N199" i="4" s="1"/>
  <c r="N200" i="4" s="1"/>
  <c r="N201" i="4" s="1"/>
  <c r="V197" i="4"/>
  <c r="V196" i="4"/>
  <c r="T196" i="4"/>
  <c r="K196" i="4"/>
  <c r="V195" i="4"/>
  <c r="T195" i="4"/>
  <c r="N195" i="4"/>
  <c r="N196" i="4" s="1"/>
  <c r="N197" i="4" s="1"/>
  <c r="J195" i="4"/>
  <c r="J196" i="4" s="1"/>
  <c r="J197" i="4" s="1"/>
  <c r="H195" i="4"/>
  <c r="H196" i="4" s="1"/>
  <c r="H197" i="4" s="1"/>
  <c r="H198" i="4" s="1"/>
  <c r="H199" i="4" s="1"/>
  <c r="H200" i="4" s="1"/>
  <c r="H201" i="4" s="1"/>
  <c r="H202" i="4" s="1"/>
  <c r="H203" i="4" s="1"/>
  <c r="H204" i="4" s="1"/>
  <c r="H205" i="4" s="1"/>
  <c r="H206" i="4" s="1"/>
  <c r="H207" i="4" s="1"/>
  <c r="H208" i="4" s="1"/>
  <c r="H209" i="4" s="1"/>
  <c r="H210" i="4" s="1"/>
  <c r="H211" i="4" s="1"/>
  <c r="H212" i="4" s="1"/>
  <c r="H213" i="4" s="1"/>
  <c r="H214" i="4" s="1"/>
  <c r="H215" i="4" s="1"/>
  <c r="H216" i="4" s="1"/>
  <c r="H217" i="4" s="1"/>
  <c r="H218" i="4" s="1"/>
  <c r="H219" i="4" s="1"/>
  <c r="H220" i="4" s="1"/>
  <c r="H221" i="4" s="1"/>
  <c r="H222" i="4" s="1"/>
  <c r="H223" i="4" s="1"/>
  <c r="H224" i="4" s="1"/>
  <c r="H225" i="4" s="1"/>
  <c r="G195" i="4"/>
  <c r="G196" i="4" s="1"/>
  <c r="V194" i="4"/>
  <c r="T194" i="4"/>
  <c r="S194" i="4"/>
  <c r="K194" i="4"/>
  <c r="V193" i="4"/>
  <c r="V192" i="4"/>
  <c r="V191" i="4"/>
  <c r="V190" i="4"/>
  <c r="V189" i="4"/>
  <c r="V188" i="4"/>
  <c r="V187" i="4"/>
  <c r="V186" i="4"/>
  <c r="V185" i="4"/>
  <c r="V184" i="4"/>
  <c r="V183" i="4"/>
  <c r="T183" i="4"/>
  <c r="V182" i="4"/>
  <c r="T182" i="4"/>
  <c r="V181" i="4"/>
  <c r="T181" i="4"/>
  <c r="V180" i="4"/>
  <c r="T180" i="4"/>
  <c r="V179" i="4"/>
  <c r="T179" i="4"/>
  <c r="V178" i="4"/>
  <c r="T178" i="4"/>
  <c r="V177" i="4"/>
  <c r="T177" i="4"/>
  <c r="V176" i="4"/>
  <c r="T176" i="4"/>
  <c r="V175" i="4"/>
  <c r="T175" i="4"/>
  <c r="V174" i="4"/>
  <c r="T174" i="4"/>
  <c r="V173" i="4"/>
  <c r="T173" i="4"/>
  <c r="V172" i="4"/>
  <c r="T172" i="4"/>
  <c r="V171" i="4"/>
  <c r="T171" i="4"/>
  <c r="V170" i="4"/>
  <c r="T170" i="4"/>
  <c r="V169" i="4"/>
  <c r="T169" i="4"/>
  <c r="V168" i="4"/>
  <c r="T168" i="4"/>
  <c r="V167" i="4"/>
  <c r="T167" i="4"/>
  <c r="V166" i="4"/>
  <c r="T166" i="4"/>
  <c r="V165" i="4"/>
  <c r="T165" i="4"/>
  <c r="N165" i="4"/>
  <c r="N166" i="4" s="1"/>
  <c r="N167" i="4" s="1"/>
  <c r="N168" i="4" s="1"/>
  <c r="N169" i="4" s="1"/>
  <c r="N170" i="4" s="1"/>
  <c r="N171" i="4" s="1"/>
  <c r="N172" i="4" s="1"/>
  <c r="N173" i="4" s="1"/>
  <c r="N174" i="4" s="1"/>
  <c r="N175" i="4" s="1"/>
  <c r="N176" i="4" s="1"/>
  <c r="N177" i="4" s="1"/>
  <c r="N178" i="4" s="1"/>
  <c r="N179" i="4" s="1"/>
  <c r="N180" i="4" s="1"/>
  <c r="N181" i="4" s="1"/>
  <c r="N182" i="4" s="1"/>
  <c r="N183" i="4" s="1"/>
  <c r="N184" i="4" s="1"/>
  <c r="N185" i="4" s="1"/>
  <c r="N186" i="4" s="1"/>
  <c r="N187" i="4" s="1"/>
  <c r="N188" i="4" s="1"/>
  <c r="N189" i="4" s="1"/>
  <c r="N190" i="4" s="1"/>
  <c r="N191" i="4" s="1"/>
  <c r="N192" i="4" s="1"/>
  <c r="N193" i="4" s="1"/>
  <c r="G165" i="4"/>
  <c r="G166" i="4" s="1"/>
  <c r="V164" i="4"/>
  <c r="T164" i="4"/>
  <c r="N164" i="4"/>
  <c r="H164" i="4"/>
  <c r="H165" i="4" s="1"/>
  <c r="H166" i="4" s="1"/>
  <c r="H167" i="4" s="1"/>
  <c r="H168" i="4" s="1"/>
  <c r="H169" i="4" s="1"/>
  <c r="H170" i="4" s="1"/>
  <c r="H171" i="4" s="1"/>
  <c r="H172" i="4" s="1"/>
  <c r="H173" i="4" s="1"/>
  <c r="H174" i="4" s="1"/>
  <c r="H175" i="4" s="1"/>
  <c r="H176" i="4" s="1"/>
  <c r="H177" i="4" s="1"/>
  <c r="H178" i="4" s="1"/>
  <c r="H179" i="4" s="1"/>
  <c r="H180" i="4" s="1"/>
  <c r="H181" i="4" s="1"/>
  <c r="H182" i="4" s="1"/>
  <c r="H183" i="4" s="1"/>
  <c r="H184" i="4" s="1"/>
  <c r="H185" i="4" s="1"/>
  <c r="H186" i="4" s="1"/>
  <c r="H187" i="4" s="1"/>
  <c r="H188" i="4" s="1"/>
  <c r="H189" i="4" s="1"/>
  <c r="H190" i="4" s="1"/>
  <c r="H191" i="4" s="1"/>
  <c r="H192" i="4" s="1"/>
  <c r="H193" i="4" s="1"/>
  <c r="G164" i="4"/>
  <c r="V163" i="4"/>
  <c r="T163" i="4"/>
  <c r="N163" i="4"/>
  <c r="J163" i="4"/>
  <c r="J164" i="4" s="1"/>
  <c r="H163" i="4"/>
  <c r="S163" i="4" s="1"/>
  <c r="G163" i="4"/>
  <c r="V162" i="4"/>
  <c r="T162" i="4"/>
  <c r="S162" i="4"/>
  <c r="K162" i="4"/>
  <c r="V161" i="4"/>
  <c r="V160" i="4"/>
  <c r="V159" i="4"/>
  <c r="V158" i="4"/>
  <c r="V157" i="4"/>
  <c r="V156" i="4"/>
  <c r="V155" i="4"/>
  <c r="V154" i="4"/>
  <c r="T154" i="4"/>
  <c r="V153" i="4"/>
  <c r="T153" i="4"/>
  <c r="V152" i="4"/>
  <c r="T152" i="4"/>
  <c r="V151" i="4"/>
  <c r="T151" i="4"/>
  <c r="V150" i="4"/>
  <c r="T150" i="4"/>
  <c r="V149" i="4"/>
  <c r="T149" i="4"/>
  <c r="V148" i="4"/>
  <c r="T148" i="4"/>
  <c r="V147" i="4"/>
  <c r="T147" i="4"/>
  <c r="V146" i="4"/>
  <c r="T146" i="4"/>
  <c r="V145" i="4"/>
  <c r="T145" i="4"/>
  <c r="V144" i="4"/>
  <c r="T144" i="4"/>
  <c r="V143" i="4"/>
  <c r="T143" i="4"/>
  <c r="V142" i="4"/>
  <c r="T142" i="4"/>
  <c r="V141" i="4"/>
  <c r="T141" i="4"/>
  <c r="V140" i="4"/>
  <c r="T140" i="4"/>
  <c r="V139" i="4"/>
  <c r="T139" i="4"/>
  <c r="V138" i="4"/>
  <c r="T138" i="4"/>
  <c r="V137" i="4"/>
  <c r="T137" i="4"/>
  <c r="V136" i="4"/>
  <c r="T136" i="4"/>
  <c r="V135" i="4"/>
  <c r="T135" i="4"/>
  <c r="V134" i="4"/>
  <c r="T134" i="4"/>
  <c r="V133" i="4"/>
  <c r="T133" i="4"/>
  <c r="V132" i="4"/>
  <c r="T132" i="4"/>
  <c r="N132" i="4"/>
  <c r="N133" i="4" s="1"/>
  <c r="N134" i="4" s="1"/>
  <c r="N135" i="4" s="1"/>
  <c r="N136" i="4" s="1"/>
  <c r="N137" i="4" s="1"/>
  <c r="N138" i="4" s="1"/>
  <c r="N139" i="4" s="1"/>
  <c r="N140" i="4" s="1"/>
  <c r="N141" i="4" s="1"/>
  <c r="N142" i="4" s="1"/>
  <c r="N143" i="4" s="1"/>
  <c r="N144" i="4" s="1"/>
  <c r="N145" i="4" s="1"/>
  <c r="N146" i="4" s="1"/>
  <c r="N147" i="4" s="1"/>
  <c r="N148" i="4" s="1"/>
  <c r="N149" i="4" s="1"/>
  <c r="N150" i="4" s="1"/>
  <c r="N151" i="4" s="1"/>
  <c r="N152" i="4" s="1"/>
  <c r="N153" i="4" s="1"/>
  <c r="N154" i="4" s="1"/>
  <c r="N155" i="4" s="1"/>
  <c r="N156" i="4" s="1"/>
  <c r="N157" i="4" s="1"/>
  <c r="N158" i="4" s="1"/>
  <c r="N159" i="4" s="1"/>
  <c r="N160" i="4" s="1"/>
  <c r="N161" i="4" s="1"/>
  <c r="G132" i="4"/>
  <c r="S132" i="4" s="1"/>
  <c r="V131" i="4"/>
  <c r="T131" i="4"/>
  <c r="S131" i="4"/>
  <c r="N131" i="4"/>
  <c r="J131" i="4"/>
  <c r="J132" i="4" s="1"/>
  <c r="H131" i="4"/>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G131" i="4"/>
  <c r="V130" i="4"/>
  <c r="T130" i="4"/>
  <c r="S130" i="4"/>
  <c r="K130" i="4"/>
  <c r="V129" i="4"/>
  <c r="V128" i="4"/>
  <c r="V127" i="4"/>
  <c r="V126" i="4"/>
  <c r="V125" i="4"/>
  <c r="T125" i="4"/>
  <c r="V124" i="4"/>
  <c r="T124" i="4"/>
  <c r="V123" i="4"/>
  <c r="T123" i="4"/>
  <c r="V122" i="4"/>
  <c r="T122" i="4"/>
  <c r="V121" i="4"/>
  <c r="T121" i="4"/>
  <c r="V120" i="4"/>
  <c r="T120" i="4"/>
  <c r="V119" i="4"/>
  <c r="T119" i="4"/>
  <c r="V118" i="4"/>
  <c r="T118" i="4"/>
  <c r="V117" i="4"/>
  <c r="T117" i="4"/>
  <c r="V116" i="4"/>
  <c r="T116" i="4"/>
  <c r="V115" i="4"/>
  <c r="T115" i="4"/>
  <c r="V114" i="4"/>
  <c r="T114" i="4"/>
  <c r="V113" i="4"/>
  <c r="T113" i="4"/>
  <c r="V112" i="4"/>
  <c r="T112" i="4"/>
  <c r="V111" i="4"/>
  <c r="T111" i="4"/>
  <c r="V110" i="4"/>
  <c r="T110" i="4"/>
  <c r="V109" i="4"/>
  <c r="T109" i="4"/>
  <c r="V108" i="4"/>
  <c r="T108" i="4"/>
  <c r="V107" i="4"/>
  <c r="T107" i="4"/>
  <c r="V106" i="4"/>
  <c r="T106" i="4"/>
  <c r="V105" i="4"/>
  <c r="T105" i="4"/>
  <c r="V104" i="4"/>
  <c r="T104" i="4"/>
  <c r="V103" i="4"/>
  <c r="T103" i="4"/>
  <c r="V102" i="4"/>
  <c r="T102" i="4"/>
  <c r="V101" i="4"/>
  <c r="T101" i="4"/>
  <c r="V100" i="4"/>
  <c r="T100" i="4"/>
  <c r="N100" i="4"/>
  <c r="N101" i="4" s="1"/>
  <c r="N102" i="4" s="1"/>
  <c r="N103" i="4" s="1"/>
  <c r="N104" i="4" s="1"/>
  <c r="N105" i="4" s="1"/>
  <c r="N106" i="4" s="1"/>
  <c r="N107" i="4" s="1"/>
  <c r="N108" i="4" s="1"/>
  <c r="N109" i="4" s="1"/>
  <c r="N110" i="4" s="1"/>
  <c r="N111" i="4" s="1"/>
  <c r="N112" i="4" s="1"/>
  <c r="N113" i="4" s="1"/>
  <c r="N114" i="4" s="1"/>
  <c r="N115" i="4" s="1"/>
  <c r="N116" i="4" s="1"/>
  <c r="N117" i="4" s="1"/>
  <c r="N118" i="4" s="1"/>
  <c r="N119" i="4" s="1"/>
  <c r="N120" i="4" s="1"/>
  <c r="N121" i="4" s="1"/>
  <c r="N122" i="4" s="1"/>
  <c r="N123" i="4" s="1"/>
  <c r="N124" i="4" s="1"/>
  <c r="N125" i="4" s="1"/>
  <c r="N126" i="4" s="1"/>
  <c r="N127" i="4" s="1"/>
  <c r="N128" i="4" s="1"/>
  <c r="N129" i="4" s="1"/>
  <c r="G100" i="4"/>
  <c r="S100" i="4" s="1"/>
  <c r="V99" i="4"/>
  <c r="T99" i="4"/>
  <c r="S99" i="4"/>
  <c r="N99" i="4"/>
  <c r="J99" i="4"/>
  <c r="J100" i="4" s="1"/>
  <c r="H99" i="4"/>
  <c r="H100" i="4" s="1"/>
  <c r="H101" i="4" s="1"/>
  <c r="H102" i="4" s="1"/>
  <c r="H103" i="4" s="1"/>
  <c r="H104" i="4" s="1"/>
  <c r="H105" i="4" s="1"/>
  <c r="H106" i="4" s="1"/>
  <c r="H107" i="4" s="1"/>
  <c r="H108" i="4" s="1"/>
  <c r="H109" i="4" s="1"/>
  <c r="H110" i="4" s="1"/>
  <c r="H111" i="4" s="1"/>
  <c r="H112" i="4" s="1"/>
  <c r="H113" i="4" s="1"/>
  <c r="H114" i="4" s="1"/>
  <c r="H115" i="4" s="1"/>
  <c r="H116" i="4" s="1"/>
  <c r="H117" i="4" s="1"/>
  <c r="H118" i="4" s="1"/>
  <c r="H119" i="4" s="1"/>
  <c r="H120" i="4" s="1"/>
  <c r="H121" i="4" s="1"/>
  <c r="H122" i="4" s="1"/>
  <c r="H123" i="4" s="1"/>
  <c r="H124" i="4" s="1"/>
  <c r="H125" i="4" s="1"/>
  <c r="H126" i="4" s="1"/>
  <c r="H127" i="4" s="1"/>
  <c r="H128" i="4" s="1"/>
  <c r="H129" i="4" s="1"/>
  <c r="G99" i="4"/>
  <c r="V98" i="4"/>
  <c r="T98" i="4"/>
  <c r="S98" i="4"/>
  <c r="K98" i="4"/>
  <c r="V97" i="4"/>
  <c r="V96" i="4"/>
  <c r="V95" i="4"/>
  <c r="V94" i="4"/>
  <c r="V93" i="4"/>
  <c r="V92" i="4"/>
  <c r="V91" i="4"/>
  <c r="T91" i="4"/>
  <c r="V90" i="4"/>
  <c r="T90" i="4"/>
  <c r="V89" i="4"/>
  <c r="T89" i="4"/>
  <c r="V88" i="4"/>
  <c r="T88" i="4"/>
  <c r="V87" i="4"/>
  <c r="T87" i="4"/>
  <c r="V86" i="4"/>
  <c r="T86" i="4"/>
  <c r="V85" i="4"/>
  <c r="T85" i="4"/>
  <c r="V84" i="4"/>
  <c r="T84" i="4"/>
  <c r="V83" i="4"/>
  <c r="T83" i="4"/>
  <c r="V82" i="4"/>
  <c r="T82" i="4"/>
  <c r="V81" i="4"/>
  <c r="T81" i="4"/>
  <c r="V80" i="4"/>
  <c r="T80" i="4"/>
  <c r="V79" i="4"/>
  <c r="T79" i="4"/>
  <c r="V78" i="4"/>
  <c r="T78" i="4"/>
  <c r="V77" i="4"/>
  <c r="T77" i="4"/>
  <c r="V76" i="4"/>
  <c r="T76" i="4"/>
  <c r="V75" i="4"/>
  <c r="T75" i="4"/>
  <c r="V74" i="4"/>
  <c r="T74" i="4"/>
  <c r="V73" i="4"/>
  <c r="T73" i="4"/>
  <c r="V72" i="4"/>
  <c r="T72" i="4"/>
  <c r="V71" i="4"/>
  <c r="T71" i="4"/>
  <c r="V70" i="4"/>
  <c r="T70" i="4"/>
  <c r="V69" i="4"/>
  <c r="T69" i="4"/>
  <c r="H69" i="4"/>
  <c r="H70" i="4" s="1"/>
  <c r="H71" i="4" s="1"/>
  <c r="H72" i="4" s="1"/>
  <c r="H73" i="4" s="1"/>
  <c r="H74" i="4" s="1"/>
  <c r="H75" i="4" s="1"/>
  <c r="H76" i="4" s="1"/>
  <c r="H77" i="4" s="1"/>
  <c r="H78" i="4" s="1"/>
  <c r="H79" i="4" s="1"/>
  <c r="H80" i="4" s="1"/>
  <c r="H81" i="4" s="1"/>
  <c r="H82" i="4" s="1"/>
  <c r="H83" i="4" s="1"/>
  <c r="H84" i="4" s="1"/>
  <c r="H85" i="4" s="1"/>
  <c r="H86" i="4" s="1"/>
  <c r="H87" i="4" s="1"/>
  <c r="H88" i="4" s="1"/>
  <c r="H89" i="4" s="1"/>
  <c r="H90" i="4" s="1"/>
  <c r="H91" i="4" s="1"/>
  <c r="H92" i="4" s="1"/>
  <c r="H93" i="4" s="1"/>
  <c r="H94" i="4" s="1"/>
  <c r="H95" i="4" s="1"/>
  <c r="H96" i="4" s="1"/>
  <c r="H97" i="4" s="1"/>
  <c r="V68" i="4"/>
  <c r="T68" i="4"/>
  <c r="J68" i="4"/>
  <c r="J69" i="4" s="1"/>
  <c r="H68" i="4"/>
  <c r="V67" i="4"/>
  <c r="T67" i="4"/>
  <c r="N67" i="4"/>
  <c r="N68" i="4" s="1"/>
  <c r="N69" i="4" s="1"/>
  <c r="N70" i="4" s="1"/>
  <c r="N71" i="4" s="1"/>
  <c r="N72" i="4" s="1"/>
  <c r="N73" i="4" s="1"/>
  <c r="N74" i="4" s="1"/>
  <c r="N75" i="4" s="1"/>
  <c r="N76" i="4" s="1"/>
  <c r="N77" i="4" s="1"/>
  <c r="N78" i="4" s="1"/>
  <c r="N79" i="4" s="1"/>
  <c r="N80" i="4" s="1"/>
  <c r="N81" i="4" s="1"/>
  <c r="N82" i="4" s="1"/>
  <c r="N83" i="4" s="1"/>
  <c r="N84" i="4" s="1"/>
  <c r="N85" i="4" s="1"/>
  <c r="N86" i="4" s="1"/>
  <c r="N87" i="4" s="1"/>
  <c r="N88" i="4" s="1"/>
  <c r="N89" i="4" s="1"/>
  <c r="N90" i="4" s="1"/>
  <c r="N91" i="4" s="1"/>
  <c r="N92" i="4" s="1"/>
  <c r="N93" i="4" s="1"/>
  <c r="N94" i="4" s="1"/>
  <c r="N95" i="4" s="1"/>
  <c r="N96" i="4" s="1"/>
  <c r="N97" i="4" s="1"/>
  <c r="K67" i="4"/>
  <c r="J67" i="4"/>
  <c r="H67" i="4"/>
  <c r="G67" i="4"/>
  <c r="G68" i="4" s="1"/>
  <c r="G69" i="4" s="1"/>
  <c r="G70" i="4" s="1"/>
  <c r="V66" i="4"/>
  <c r="T66" i="4"/>
  <c r="S66" i="4"/>
  <c r="K66"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N36" i="4"/>
  <c r="N37" i="4" s="1"/>
  <c r="N38" i="4" s="1"/>
  <c r="N39" i="4" s="1"/>
  <c r="N40" i="4" s="1"/>
  <c r="N41" i="4" s="1"/>
  <c r="N42" i="4" s="1"/>
  <c r="N43" i="4" s="1"/>
  <c r="N44" i="4" s="1"/>
  <c r="N45" i="4" s="1"/>
  <c r="N46" i="4" s="1"/>
  <c r="N47" i="4" s="1"/>
  <c r="N48" i="4" s="1"/>
  <c r="N49" i="4" s="1"/>
  <c r="N50" i="4" s="1"/>
  <c r="N51" i="4" s="1"/>
  <c r="N52" i="4" s="1"/>
  <c r="N53" i="4" s="1"/>
  <c r="N54" i="4" s="1"/>
  <c r="N55" i="4" s="1"/>
  <c r="N56" i="4" s="1"/>
  <c r="N57" i="4" s="1"/>
  <c r="N58" i="4" s="1"/>
  <c r="N59" i="4" s="1"/>
  <c r="N60" i="4" s="1"/>
  <c r="N61" i="4" s="1"/>
  <c r="N62" i="4" s="1"/>
  <c r="N63" i="4" s="1"/>
  <c r="N64" i="4" s="1"/>
  <c r="N65" i="4" s="1"/>
  <c r="V35" i="4"/>
  <c r="T35" i="4"/>
  <c r="N35" i="4"/>
  <c r="J35" i="4"/>
  <c r="K35" i="4" s="1"/>
  <c r="H35" i="4"/>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G35" i="4"/>
  <c r="G36" i="4" s="1"/>
  <c r="V34" i="4"/>
  <c r="T34" i="4"/>
  <c r="S34" i="4"/>
  <c r="K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J4" i="4"/>
  <c r="J5" i="4" s="1"/>
  <c r="H4" i="4"/>
  <c r="H5" i="4" s="1"/>
  <c r="H6" i="4" s="1"/>
  <c r="H7" i="4" s="1"/>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V3" i="4"/>
  <c r="S3" i="4"/>
  <c r="N3" i="4"/>
  <c r="N4" i="4" s="1"/>
  <c r="N5" i="4" s="1"/>
  <c r="N6" i="4" s="1"/>
  <c r="N7" i="4" s="1"/>
  <c r="N8" i="4" s="1"/>
  <c r="N9" i="4" s="1"/>
  <c r="N10" i="4" s="1"/>
  <c r="N11" i="4" s="1"/>
  <c r="N12" i="4" s="1"/>
  <c r="N13" i="4" s="1"/>
  <c r="N14" i="4" s="1"/>
  <c r="N15" i="4" s="1"/>
  <c r="N16" i="4" s="1"/>
  <c r="N17" i="4" s="1"/>
  <c r="N18" i="4" s="1"/>
  <c r="N19" i="4" s="1"/>
  <c r="N20" i="4" s="1"/>
  <c r="N21" i="4" s="1"/>
  <c r="N22" i="4" s="1"/>
  <c r="N23" i="4" s="1"/>
  <c r="N24" i="4" s="1"/>
  <c r="N25" i="4" s="1"/>
  <c r="N26" i="4" s="1"/>
  <c r="N27" i="4" s="1"/>
  <c r="N28" i="4" s="1"/>
  <c r="N29" i="4" s="1"/>
  <c r="N30" i="4" s="1"/>
  <c r="N31" i="4" s="1"/>
  <c r="N32" i="4" s="1"/>
  <c r="N33" i="4" s="1"/>
  <c r="K3" i="4"/>
  <c r="J3" i="4"/>
  <c r="H3" i="4"/>
  <c r="G3" i="4"/>
  <c r="G4" i="4" s="1"/>
  <c r="F3" i="4"/>
  <c r="F4" i="4" s="1"/>
  <c r="V2" i="4"/>
  <c r="T2" i="4"/>
  <c r="S2" i="4"/>
  <c r="K2" i="4"/>
  <c r="CY353" i="3"/>
  <c r="AF353" i="3"/>
  <c r="AC353" i="3"/>
  <c r="AA353" i="3"/>
  <c r="K353" i="3"/>
  <c r="AE353" i="3" s="1"/>
  <c r="J353" i="3"/>
  <c r="AD353" i="3" s="1"/>
  <c r="CY352" i="3"/>
  <c r="AF352" i="3"/>
  <c r="AE352" i="3"/>
  <c r="AC352" i="3"/>
  <c r="AA352" i="3"/>
  <c r="K352" i="3"/>
  <c r="J352" i="3"/>
  <c r="AD352" i="3" s="1"/>
  <c r="CY351" i="3"/>
  <c r="AF351" i="3"/>
  <c r="AE351" i="3"/>
  <c r="AD351" i="3"/>
  <c r="AC351" i="3"/>
  <c r="AA351" i="3"/>
  <c r="K351" i="3"/>
  <c r="J351" i="3"/>
  <c r="CY350" i="3"/>
  <c r="AF350" i="3"/>
  <c r="AE350" i="3"/>
  <c r="AD350" i="3"/>
  <c r="AC350" i="3"/>
  <c r="AA350" i="3"/>
  <c r="K350" i="3"/>
  <c r="J350" i="3"/>
  <c r="CY349" i="3"/>
  <c r="AF349" i="3"/>
  <c r="AE349" i="3"/>
  <c r="AD349" i="3"/>
  <c r="AC349" i="3"/>
  <c r="AA349" i="3"/>
  <c r="K349" i="3"/>
  <c r="J349" i="3"/>
  <c r="CY348" i="3"/>
  <c r="AF348" i="3"/>
  <c r="AD348" i="3"/>
  <c r="AC348" i="3"/>
  <c r="AA348" i="3"/>
  <c r="K348" i="3"/>
  <c r="AE348" i="3" s="1"/>
  <c r="J348" i="3"/>
  <c r="CX347" i="3"/>
  <c r="CV347" i="3"/>
  <c r="CY347" i="3" s="1"/>
  <c r="AF347" i="3"/>
  <c r="AE347" i="3"/>
  <c r="AD347" i="3"/>
  <c r="AC347" i="3"/>
  <c r="AA347" i="3"/>
  <c r="K347" i="3"/>
  <c r="J347" i="3"/>
  <c r="CX346" i="3"/>
  <c r="CY346" i="3" s="1"/>
  <c r="CV346" i="3"/>
  <c r="AF346" i="3"/>
  <c r="AD346" i="3"/>
  <c r="AC346" i="3"/>
  <c r="AA346" i="3"/>
  <c r="K346" i="3"/>
  <c r="AE346" i="3" s="1"/>
  <c r="J346" i="3"/>
  <c r="CX345" i="3"/>
  <c r="CV345" i="3"/>
  <c r="CY345" i="3" s="1"/>
  <c r="AF345" i="3"/>
  <c r="AC345" i="3"/>
  <c r="AA345" i="3"/>
  <c r="K345" i="3"/>
  <c r="AE345" i="3" s="1"/>
  <c r="J345" i="3"/>
  <c r="AD345" i="3" s="1"/>
  <c r="CX344" i="3"/>
  <c r="CV344" i="3"/>
  <c r="CY344" i="3" s="1"/>
  <c r="AF344" i="3"/>
  <c r="AC344" i="3"/>
  <c r="AA344" i="3"/>
  <c r="K344" i="3"/>
  <c r="AE344" i="3" s="1"/>
  <c r="J344" i="3"/>
  <c r="AD344" i="3" s="1"/>
  <c r="CY343" i="3"/>
  <c r="CX343" i="3"/>
  <c r="CV343" i="3"/>
  <c r="AF343" i="3"/>
  <c r="AE343" i="3"/>
  <c r="AC343" i="3"/>
  <c r="AA343" i="3"/>
  <c r="K343" i="3"/>
  <c r="J343" i="3"/>
  <c r="AD343" i="3" s="1"/>
  <c r="CX342" i="3"/>
  <c r="CY342" i="3" s="1"/>
  <c r="CV342" i="3"/>
  <c r="AF342" i="3"/>
  <c r="AD342" i="3"/>
  <c r="AC342" i="3"/>
  <c r="AA342" i="3"/>
  <c r="P342" i="3"/>
  <c r="Q342" i="3" s="1"/>
  <c r="K342" i="3"/>
  <c r="AE342" i="3" s="1"/>
  <c r="J342" i="3"/>
  <c r="CX341" i="3"/>
  <c r="CV341" i="3"/>
  <c r="CY341" i="3" s="1"/>
  <c r="AF341" i="3"/>
  <c r="AE341" i="3"/>
  <c r="AC341" i="3"/>
  <c r="AA341" i="3"/>
  <c r="P341" i="3"/>
  <c r="Q341" i="3" s="1"/>
  <c r="N341" i="3"/>
  <c r="N342" i="3" s="1"/>
  <c r="N343" i="3" s="1"/>
  <c r="N344" i="3" s="1"/>
  <c r="N345" i="3" s="1"/>
  <c r="N346" i="3" s="1"/>
  <c r="N347" i="3" s="1"/>
  <c r="N348" i="3" s="1"/>
  <c r="N349" i="3" s="1"/>
  <c r="N350" i="3" s="1"/>
  <c r="N351" i="3" s="1"/>
  <c r="N352" i="3" s="1"/>
  <c r="N353" i="3" s="1"/>
  <c r="K341" i="3"/>
  <c r="J341" i="3"/>
  <c r="AD341" i="3" s="1"/>
  <c r="CX340" i="3"/>
  <c r="CV340" i="3"/>
  <c r="CY340" i="3" s="1"/>
  <c r="AF340" i="3"/>
  <c r="AE340" i="3"/>
  <c r="AD340" i="3"/>
  <c r="AC340" i="3"/>
  <c r="AA340" i="3"/>
  <c r="R340" i="3"/>
  <c r="R341" i="3" s="1"/>
  <c r="R342" i="3" s="1"/>
  <c r="R343" i="3" s="1"/>
  <c r="R344" i="3" s="1"/>
  <c r="R345" i="3" s="1"/>
  <c r="R346" i="3" s="1"/>
  <c r="R347" i="3" s="1"/>
  <c r="R348" i="3" s="1"/>
  <c r="R349" i="3" s="1"/>
  <c r="R350" i="3" s="1"/>
  <c r="R351" i="3" s="1"/>
  <c r="R352" i="3" s="1"/>
  <c r="R353" i="3" s="1"/>
  <c r="P340" i="3"/>
  <c r="Q340" i="3" s="1"/>
  <c r="N340" i="3"/>
  <c r="K340" i="3"/>
  <c r="J340" i="3"/>
  <c r="CX339" i="3"/>
  <c r="CV339" i="3"/>
  <c r="CY339" i="3" s="1"/>
  <c r="AF339" i="3"/>
  <c r="AE339" i="3"/>
  <c r="AD339" i="3"/>
  <c r="CP339" i="3" s="1"/>
  <c r="AC339" i="3"/>
  <c r="AA339" i="3"/>
  <c r="R339" i="3"/>
  <c r="Q339" i="3"/>
  <c r="CK339" i="3" s="1"/>
  <c r="P339" i="3"/>
  <c r="N339" i="3"/>
  <c r="M339" i="3"/>
  <c r="Z339" i="3" s="1"/>
  <c r="K339" i="3"/>
  <c r="J339" i="3"/>
  <c r="CX338" i="3"/>
  <c r="CY338" i="3" s="1"/>
  <c r="CV338" i="3"/>
  <c r="AF338" i="3"/>
  <c r="AD338" i="3"/>
  <c r="AC338" i="3"/>
  <c r="AA338" i="3"/>
  <c r="Z338" i="3"/>
  <c r="Q338" i="3"/>
  <c r="K338" i="3"/>
  <c r="AE338" i="3" s="1"/>
  <c r="J338" i="3"/>
  <c r="CY337" i="3"/>
  <c r="AF337" i="3"/>
  <c r="AE337" i="3"/>
  <c r="AD337" i="3"/>
  <c r="AC337" i="3"/>
  <c r="AA337" i="3"/>
  <c r="K337" i="3"/>
  <c r="J337" i="3"/>
  <c r="CY336" i="3"/>
  <c r="AF336" i="3"/>
  <c r="AD336" i="3"/>
  <c r="AC336" i="3"/>
  <c r="AA336" i="3"/>
  <c r="K336" i="3"/>
  <c r="AE336" i="3" s="1"/>
  <c r="J336" i="3"/>
  <c r="CY335" i="3"/>
  <c r="AF335" i="3"/>
  <c r="AC335" i="3"/>
  <c r="AA335" i="3"/>
  <c r="K335" i="3"/>
  <c r="AE335" i="3" s="1"/>
  <c r="J335" i="3"/>
  <c r="AD335" i="3" s="1"/>
  <c r="CX334" i="3"/>
  <c r="CV334" i="3"/>
  <c r="CY334" i="3" s="1"/>
  <c r="AF334" i="3"/>
  <c r="AD334" i="3"/>
  <c r="AC334" i="3"/>
  <c r="AA334" i="3"/>
  <c r="K334" i="3"/>
  <c r="AE334" i="3" s="1"/>
  <c r="J334" i="3"/>
  <c r="CX333" i="3"/>
  <c r="CV333" i="3"/>
  <c r="CY333" i="3" s="1"/>
  <c r="AF333" i="3"/>
  <c r="AC333" i="3"/>
  <c r="AA333" i="3"/>
  <c r="K333" i="3"/>
  <c r="AE333" i="3" s="1"/>
  <c r="J333" i="3"/>
  <c r="AD333" i="3" s="1"/>
  <c r="CY332" i="3"/>
  <c r="CX332" i="3"/>
  <c r="CV332" i="3"/>
  <c r="AF332" i="3"/>
  <c r="AC332" i="3"/>
  <c r="AA332" i="3"/>
  <c r="K332" i="3"/>
  <c r="AE332" i="3" s="1"/>
  <c r="J332" i="3"/>
  <c r="AD332" i="3" s="1"/>
  <c r="CY331" i="3"/>
  <c r="CX331" i="3"/>
  <c r="CV331" i="3"/>
  <c r="AF331" i="3"/>
  <c r="AE331" i="3"/>
  <c r="AC331" i="3"/>
  <c r="AA331" i="3"/>
  <c r="K331" i="3"/>
  <c r="J331" i="3"/>
  <c r="AD331" i="3" s="1"/>
  <c r="CX330" i="3"/>
  <c r="CY330" i="3" s="1"/>
  <c r="CV330" i="3"/>
  <c r="AF330" i="3"/>
  <c r="AC330" i="3"/>
  <c r="AA330" i="3"/>
  <c r="K330" i="3"/>
  <c r="AE330" i="3" s="1"/>
  <c r="J330" i="3"/>
  <c r="AD330" i="3" s="1"/>
  <c r="CX329" i="3"/>
  <c r="CV329" i="3"/>
  <c r="CY329" i="3" s="1"/>
  <c r="AF329" i="3"/>
  <c r="AE329" i="3"/>
  <c r="AC329" i="3"/>
  <c r="AA329" i="3"/>
  <c r="K329" i="3"/>
  <c r="J329" i="3"/>
  <c r="AD329" i="3" s="1"/>
  <c r="CX328" i="3"/>
  <c r="CV328" i="3"/>
  <c r="CY328" i="3" s="1"/>
  <c r="AF328" i="3"/>
  <c r="AE328" i="3"/>
  <c r="AD328" i="3"/>
  <c r="AC328" i="3"/>
  <c r="AA328" i="3"/>
  <c r="K328" i="3"/>
  <c r="J328" i="3"/>
  <c r="CX327" i="3"/>
  <c r="CV327" i="3"/>
  <c r="CY327" i="3" s="1"/>
  <c r="AF327" i="3"/>
  <c r="AE327" i="3"/>
  <c r="AD327" i="3"/>
  <c r="AC327" i="3"/>
  <c r="AA327" i="3"/>
  <c r="K327" i="3"/>
  <c r="J327" i="3"/>
  <c r="CX326" i="3"/>
  <c r="CV326" i="3"/>
  <c r="CY326" i="3" s="1"/>
  <c r="AF326" i="3"/>
  <c r="AD326" i="3"/>
  <c r="AC326" i="3"/>
  <c r="AA326" i="3"/>
  <c r="K326" i="3"/>
  <c r="AE326" i="3" s="1"/>
  <c r="J326" i="3"/>
  <c r="CX325" i="3"/>
  <c r="CV325" i="3"/>
  <c r="CY325" i="3" s="1"/>
  <c r="AF325" i="3"/>
  <c r="AC325" i="3"/>
  <c r="AA325" i="3"/>
  <c r="K325" i="3"/>
  <c r="AE325" i="3" s="1"/>
  <c r="J325" i="3"/>
  <c r="AD325" i="3" s="1"/>
  <c r="CY324" i="3"/>
  <c r="CX324" i="3"/>
  <c r="CV324" i="3"/>
  <c r="AF324" i="3"/>
  <c r="AC324" i="3"/>
  <c r="AA324" i="3"/>
  <c r="M324" i="3"/>
  <c r="M325" i="3" s="1"/>
  <c r="M326" i="3" s="1"/>
  <c r="K324" i="3"/>
  <c r="AE324" i="3" s="1"/>
  <c r="J324" i="3"/>
  <c r="AD324" i="3" s="1"/>
  <c r="CY323" i="3"/>
  <c r="CX323" i="3"/>
  <c r="CV323" i="3"/>
  <c r="CG323" i="3"/>
  <c r="AF323" i="3"/>
  <c r="AE323" i="3"/>
  <c r="AC323" i="3"/>
  <c r="AA323" i="3"/>
  <c r="Z323" i="3"/>
  <c r="R323" i="3"/>
  <c r="R324" i="3" s="1"/>
  <c r="R325" i="3" s="1"/>
  <c r="R326" i="3" s="1"/>
  <c r="R327" i="3" s="1"/>
  <c r="R328" i="3" s="1"/>
  <c r="R329" i="3" s="1"/>
  <c r="R330" i="3" s="1"/>
  <c r="R331" i="3" s="1"/>
  <c r="R332" i="3" s="1"/>
  <c r="R333" i="3" s="1"/>
  <c r="R334" i="3" s="1"/>
  <c r="R335" i="3" s="1"/>
  <c r="R336" i="3" s="1"/>
  <c r="R337" i="3" s="1"/>
  <c r="Q323" i="3"/>
  <c r="P323" i="3"/>
  <c r="P324" i="3" s="1"/>
  <c r="N323" i="3"/>
  <c r="N324" i="3" s="1"/>
  <c r="M323" i="3"/>
  <c r="K323" i="3"/>
  <c r="J323" i="3"/>
  <c r="AD323" i="3" s="1"/>
  <c r="CY322" i="3"/>
  <c r="CX322" i="3"/>
  <c r="CV322" i="3"/>
  <c r="AF322" i="3"/>
  <c r="AC322" i="3"/>
  <c r="AA322" i="3"/>
  <c r="Z322" i="3"/>
  <c r="Q322" i="3"/>
  <c r="CP322" i="3" s="1"/>
  <c r="K322" i="3"/>
  <c r="AE322" i="3" s="1"/>
  <c r="J322" i="3"/>
  <c r="AD322" i="3" s="1"/>
  <c r="CG322" i="3" s="1"/>
  <c r="CY321" i="3"/>
  <c r="AF321" i="3"/>
  <c r="AC321" i="3"/>
  <c r="AA321" i="3"/>
  <c r="K321" i="3"/>
  <c r="AE321" i="3" s="1"/>
  <c r="J321" i="3"/>
  <c r="AD321" i="3" s="1"/>
  <c r="CY320" i="3"/>
  <c r="AF320" i="3"/>
  <c r="AC320" i="3"/>
  <c r="AA320" i="3"/>
  <c r="K320" i="3"/>
  <c r="AE320" i="3" s="1"/>
  <c r="J320" i="3"/>
  <c r="AD320" i="3" s="1"/>
  <c r="CY319" i="3"/>
  <c r="AF319" i="3"/>
  <c r="AE319" i="3"/>
  <c r="AC319" i="3"/>
  <c r="AA319" i="3"/>
  <c r="K319" i="3"/>
  <c r="J319" i="3"/>
  <c r="AD319" i="3" s="1"/>
  <c r="CY318" i="3"/>
  <c r="AF318" i="3"/>
  <c r="AE318" i="3"/>
  <c r="AD318" i="3"/>
  <c r="AC318" i="3"/>
  <c r="AA318" i="3"/>
  <c r="K318" i="3"/>
  <c r="J318" i="3"/>
  <c r="CX317" i="3"/>
  <c r="CV317" i="3"/>
  <c r="AF317" i="3"/>
  <c r="AE317" i="3"/>
  <c r="AC317" i="3"/>
  <c r="AA317" i="3"/>
  <c r="K317" i="3"/>
  <c r="J317" i="3"/>
  <c r="AD317" i="3" s="1"/>
  <c r="CX316" i="3"/>
  <c r="CV316" i="3"/>
  <c r="CY316" i="3" s="1"/>
  <c r="AF316" i="3"/>
  <c r="AE316" i="3"/>
  <c r="AD316" i="3"/>
  <c r="AC316" i="3"/>
  <c r="AA316" i="3"/>
  <c r="K316" i="3"/>
  <c r="J316" i="3"/>
  <c r="CX315" i="3"/>
  <c r="CV315" i="3"/>
  <c r="CY315" i="3" s="1"/>
  <c r="AF315" i="3"/>
  <c r="AE315" i="3"/>
  <c r="AD315" i="3"/>
  <c r="AC315" i="3"/>
  <c r="AA315" i="3"/>
  <c r="K315" i="3"/>
  <c r="J315" i="3"/>
  <c r="CX314" i="3"/>
  <c r="CV314" i="3"/>
  <c r="CY314" i="3" s="1"/>
  <c r="AF314" i="3"/>
  <c r="AD314" i="3"/>
  <c r="AC314" i="3"/>
  <c r="AA314" i="3"/>
  <c r="K314" i="3"/>
  <c r="AE314" i="3" s="1"/>
  <c r="J314" i="3"/>
  <c r="CX313" i="3"/>
  <c r="CV313" i="3"/>
  <c r="CY313" i="3" s="1"/>
  <c r="AF313" i="3"/>
  <c r="AC313" i="3"/>
  <c r="AA313" i="3"/>
  <c r="K313" i="3"/>
  <c r="AE313" i="3" s="1"/>
  <c r="J313" i="3"/>
  <c r="AD313" i="3" s="1"/>
  <c r="CX312" i="3"/>
  <c r="CV312" i="3"/>
  <c r="CY312" i="3" s="1"/>
  <c r="AF312" i="3"/>
  <c r="AC312" i="3"/>
  <c r="AA312" i="3"/>
  <c r="K312" i="3"/>
  <c r="AE312" i="3" s="1"/>
  <c r="J312" i="3"/>
  <c r="AD312" i="3" s="1"/>
  <c r="CY311" i="3"/>
  <c r="CX311" i="3"/>
  <c r="CV311" i="3"/>
  <c r="AF311" i="3"/>
  <c r="AC311" i="3"/>
  <c r="AA311" i="3"/>
  <c r="K311" i="3"/>
  <c r="AE311" i="3" s="1"/>
  <c r="J311" i="3"/>
  <c r="AD311" i="3" s="1"/>
  <c r="CX310" i="3"/>
  <c r="CY310" i="3" s="1"/>
  <c r="CV310" i="3"/>
  <c r="AF310" i="3"/>
  <c r="AC310" i="3"/>
  <c r="AA310" i="3"/>
  <c r="K310" i="3"/>
  <c r="AE310" i="3" s="1"/>
  <c r="J310" i="3"/>
  <c r="AD310" i="3" s="1"/>
  <c r="CX309" i="3"/>
  <c r="CV309" i="3"/>
  <c r="CY309" i="3" s="1"/>
  <c r="AF309" i="3"/>
  <c r="AE309" i="3"/>
  <c r="AC309" i="3"/>
  <c r="AA309" i="3"/>
  <c r="Q309" i="3"/>
  <c r="CG309" i="3" s="1"/>
  <c r="P309" i="3"/>
  <c r="P310" i="3" s="1"/>
  <c r="K309" i="3"/>
  <c r="J309" i="3"/>
  <c r="AD309" i="3" s="1"/>
  <c r="CX308" i="3"/>
  <c r="CV308" i="3"/>
  <c r="CP308" i="3"/>
  <c r="AF308" i="3"/>
  <c r="AE308" i="3"/>
  <c r="AD308" i="3"/>
  <c r="AC308" i="3"/>
  <c r="AA308" i="3"/>
  <c r="P308" i="3"/>
  <c r="Q308" i="3" s="1"/>
  <c r="K308" i="3"/>
  <c r="J308" i="3"/>
  <c r="CX307" i="3"/>
  <c r="CV307" i="3"/>
  <c r="CY307" i="3" s="1"/>
  <c r="AF307" i="3"/>
  <c r="AE307" i="3"/>
  <c r="CP307" i="3" s="1"/>
  <c r="AD307" i="3"/>
  <c r="AC307" i="3"/>
  <c r="AA307" i="3"/>
  <c r="R307" i="3"/>
  <c r="R308" i="3" s="1"/>
  <c r="R309" i="3" s="1"/>
  <c r="R310" i="3" s="1"/>
  <c r="R311" i="3" s="1"/>
  <c r="R312" i="3" s="1"/>
  <c r="R313" i="3" s="1"/>
  <c r="R314" i="3" s="1"/>
  <c r="R315" i="3" s="1"/>
  <c r="R316" i="3" s="1"/>
  <c r="R317" i="3" s="1"/>
  <c r="R318" i="3" s="1"/>
  <c r="R319" i="3" s="1"/>
  <c r="R320" i="3" s="1"/>
  <c r="R321" i="3" s="1"/>
  <c r="Q307" i="3"/>
  <c r="P307" i="3"/>
  <c r="N307" i="3"/>
  <c r="N308" i="3" s="1"/>
  <c r="N309" i="3" s="1"/>
  <c r="N310" i="3" s="1"/>
  <c r="N311" i="3" s="1"/>
  <c r="N312" i="3" s="1"/>
  <c r="N313" i="3" s="1"/>
  <c r="N314" i="3" s="1"/>
  <c r="N315" i="3" s="1"/>
  <c r="N316" i="3" s="1"/>
  <c r="N317" i="3" s="1"/>
  <c r="N318" i="3" s="1"/>
  <c r="N319" i="3" s="1"/>
  <c r="N320" i="3" s="1"/>
  <c r="N321" i="3" s="1"/>
  <c r="M307" i="3"/>
  <c r="Z307" i="3" s="1"/>
  <c r="K307" i="3"/>
  <c r="J307" i="3"/>
  <c r="CX306" i="3"/>
  <c r="CY306" i="3" s="1"/>
  <c r="CV306" i="3"/>
  <c r="CP306" i="3"/>
  <c r="CL306" i="3"/>
  <c r="AF306" i="3"/>
  <c r="AD306" i="3"/>
  <c r="AC306" i="3"/>
  <c r="AA306" i="3"/>
  <c r="Z306" i="3"/>
  <c r="Q306" i="3"/>
  <c r="CH306" i="3" s="1"/>
  <c r="K306" i="3"/>
  <c r="AE306" i="3" s="1"/>
  <c r="CO306" i="3" s="1"/>
  <c r="J306" i="3"/>
  <c r="CY305" i="3"/>
  <c r="AF305" i="3"/>
  <c r="AE305" i="3"/>
  <c r="AD305" i="3"/>
  <c r="AC305" i="3"/>
  <c r="AA305" i="3"/>
  <c r="K305" i="3"/>
  <c r="J305" i="3"/>
  <c r="CY304" i="3"/>
  <c r="AF304" i="3"/>
  <c r="AD304" i="3"/>
  <c r="AC304" i="3"/>
  <c r="AA304" i="3"/>
  <c r="K304" i="3"/>
  <c r="AE304" i="3" s="1"/>
  <c r="J304" i="3"/>
  <c r="CY303" i="3"/>
  <c r="AF303" i="3"/>
  <c r="AC303" i="3"/>
  <c r="AA303" i="3"/>
  <c r="K303" i="3"/>
  <c r="AE303" i="3" s="1"/>
  <c r="J303" i="3"/>
  <c r="AD303" i="3" s="1"/>
  <c r="CX302" i="3"/>
  <c r="CV302" i="3"/>
  <c r="CY302" i="3" s="1"/>
  <c r="AF302" i="3"/>
  <c r="AD302" i="3"/>
  <c r="AC302" i="3"/>
  <c r="AA302" i="3"/>
  <c r="K302" i="3"/>
  <c r="AE302" i="3" s="1"/>
  <c r="J302" i="3"/>
  <c r="CX301" i="3"/>
  <c r="CV301" i="3"/>
  <c r="CY301" i="3" s="1"/>
  <c r="AF301" i="3"/>
  <c r="AC301" i="3"/>
  <c r="AA301" i="3"/>
  <c r="K301" i="3"/>
  <c r="AE301" i="3" s="1"/>
  <c r="J301" i="3"/>
  <c r="AD301" i="3" s="1"/>
  <c r="CY300" i="3"/>
  <c r="CX300" i="3"/>
  <c r="CV300" i="3"/>
  <c r="AF300" i="3"/>
  <c r="AC300" i="3"/>
  <c r="AA300" i="3"/>
  <c r="K300" i="3"/>
  <c r="AE300" i="3" s="1"/>
  <c r="J300" i="3"/>
  <c r="AD300" i="3" s="1"/>
  <c r="CY299" i="3"/>
  <c r="CX299" i="3"/>
  <c r="CV299" i="3"/>
  <c r="AF299" i="3"/>
  <c r="AC299" i="3"/>
  <c r="AA299" i="3"/>
  <c r="K299" i="3"/>
  <c r="AE299" i="3" s="1"/>
  <c r="J299" i="3"/>
  <c r="AD299" i="3" s="1"/>
  <c r="CX298" i="3"/>
  <c r="CV298" i="3"/>
  <c r="CY298" i="3" s="1"/>
  <c r="AF298" i="3"/>
  <c r="AC298" i="3"/>
  <c r="AA298" i="3"/>
  <c r="K298" i="3"/>
  <c r="AE298" i="3" s="1"/>
  <c r="J298" i="3"/>
  <c r="AD298" i="3" s="1"/>
  <c r="CX297" i="3"/>
  <c r="CV297" i="3"/>
  <c r="CY297" i="3" s="1"/>
  <c r="AF297" i="3"/>
  <c r="AE297" i="3"/>
  <c r="AD297" i="3"/>
  <c r="AC297" i="3"/>
  <c r="AA297" i="3"/>
  <c r="K297" i="3"/>
  <c r="J297" i="3"/>
  <c r="CX296" i="3"/>
  <c r="CV296" i="3"/>
  <c r="AF296" i="3"/>
  <c r="AD296" i="3"/>
  <c r="AC296" i="3"/>
  <c r="AA296" i="3"/>
  <c r="K296" i="3"/>
  <c r="AE296" i="3" s="1"/>
  <c r="J296" i="3"/>
  <c r="CX295" i="3"/>
  <c r="CV295" i="3"/>
  <c r="CY295" i="3" s="1"/>
  <c r="AF295" i="3"/>
  <c r="AE295" i="3"/>
  <c r="AD295" i="3"/>
  <c r="AC295" i="3"/>
  <c r="AA295" i="3"/>
  <c r="K295" i="3"/>
  <c r="J295" i="3"/>
  <c r="CY294" i="3"/>
  <c r="CX294" i="3"/>
  <c r="CV294" i="3"/>
  <c r="AF294" i="3"/>
  <c r="AD294" i="3"/>
  <c r="AC294" i="3"/>
  <c r="AA294" i="3"/>
  <c r="K294" i="3"/>
  <c r="AE294" i="3" s="1"/>
  <c r="J294" i="3"/>
  <c r="CX293" i="3"/>
  <c r="CV293" i="3"/>
  <c r="CY293" i="3" s="1"/>
  <c r="AF293" i="3"/>
  <c r="AE293" i="3"/>
  <c r="AC293" i="3"/>
  <c r="AA293" i="3"/>
  <c r="K293" i="3"/>
  <c r="J293" i="3"/>
  <c r="AD293" i="3" s="1"/>
  <c r="CX292" i="3"/>
  <c r="CV292" i="3"/>
  <c r="CY292" i="3" s="1"/>
  <c r="AF292" i="3"/>
  <c r="AE292" i="3"/>
  <c r="AD292" i="3"/>
  <c r="AC292" i="3"/>
  <c r="AA292" i="3"/>
  <c r="N292" i="3"/>
  <c r="N293" i="3" s="1"/>
  <c r="N294" i="3" s="1"/>
  <c r="N295" i="3" s="1"/>
  <c r="N296" i="3" s="1"/>
  <c r="N297" i="3" s="1"/>
  <c r="N298" i="3" s="1"/>
  <c r="N299" i="3" s="1"/>
  <c r="N300" i="3" s="1"/>
  <c r="N301" i="3" s="1"/>
  <c r="N302" i="3" s="1"/>
  <c r="N303" i="3" s="1"/>
  <c r="N304" i="3" s="1"/>
  <c r="N305" i="3" s="1"/>
  <c r="K292" i="3"/>
  <c r="J292" i="3"/>
  <c r="CY291" i="3"/>
  <c r="CX291" i="3"/>
  <c r="CV291" i="3"/>
  <c r="AF291" i="3"/>
  <c r="AD291" i="3"/>
  <c r="AC291" i="3"/>
  <c r="AA291" i="3"/>
  <c r="R291" i="3"/>
  <c r="R292" i="3" s="1"/>
  <c r="R293" i="3" s="1"/>
  <c r="R294" i="3" s="1"/>
  <c r="R295" i="3" s="1"/>
  <c r="R296" i="3" s="1"/>
  <c r="R297" i="3" s="1"/>
  <c r="R298" i="3" s="1"/>
  <c r="R299" i="3" s="1"/>
  <c r="R300" i="3" s="1"/>
  <c r="R301" i="3" s="1"/>
  <c r="R302" i="3" s="1"/>
  <c r="R303" i="3" s="1"/>
  <c r="R304" i="3" s="1"/>
  <c r="R305" i="3" s="1"/>
  <c r="Q291" i="3"/>
  <c r="CL291" i="3" s="1"/>
  <c r="P291" i="3"/>
  <c r="P292" i="3" s="1"/>
  <c r="N291" i="3"/>
  <c r="M291" i="3"/>
  <c r="M292" i="3" s="1"/>
  <c r="K291" i="3"/>
  <c r="AE291" i="3" s="1"/>
  <c r="J291" i="3"/>
  <c r="CX290" i="3"/>
  <c r="CY290" i="3" s="1"/>
  <c r="CV290" i="3"/>
  <c r="AF290" i="3"/>
  <c r="AC290" i="3"/>
  <c r="AA290" i="3"/>
  <c r="Z290" i="3"/>
  <c r="Q290" i="3"/>
  <c r="K290" i="3"/>
  <c r="AE290" i="3" s="1"/>
  <c r="CO290" i="3" s="1"/>
  <c r="J290" i="3"/>
  <c r="AD290" i="3" s="1"/>
  <c r="CY289" i="3"/>
  <c r="AF289" i="3"/>
  <c r="AD289" i="3"/>
  <c r="AC289" i="3"/>
  <c r="AA289" i="3"/>
  <c r="K289" i="3"/>
  <c r="AE289" i="3" s="1"/>
  <c r="J289" i="3"/>
  <c r="CY288" i="3"/>
  <c r="AF288" i="3"/>
  <c r="AE288" i="3"/>
  <c r="AC288" i="3"/>
  <c r="AA288" i="3"/>
  <c r="K288" i="3"/>
  <c r="J288" i="3"/>
  <c r="AD288" i="3" s="1"/>
  <c r="CY287" i="3"/>
  <c r="AF287" i="3"/>
  <c r="AD287" i="3"/>
  <c r="AC287" i="3"/>
  <c r="AA287" i="3"/>
  <c r="K287" i="3"/>
  <c r="AE287" i="3" s="1"/>
  <c r="J287" i="3"/>
  <c r="CY286" i="3"/>
  <c r="AF286" i="3"/>
  <c r="AC286" i="3"/>
  <c r="AA286" i="3"/>
  <c r="K286" i="3"/>
  <c r="AE286" i="3" s="1"/>
  <c r="J286" i="3"/>
  <c r="AD286" i="3" s="1"/>
  <c r="CY285" i="3"/>
  <c r="AF285" i="3"/>
  <c r="AE285" i="3"/>
  <c r="AC285" i="3"/>
  <c r="AA285" i="3"/>
  <c r="K285" i="3"/>
  <c r="J285" i="3"/>
  <c r="AD285" i="3" s="1"/>
  <c r="CY284" i="3"/>
  <c r="AF284" i="3"/>
  <c r="AD284" i="3"/>
  <c r="AC284" i="3"/>
  <c r="AA284" i="3"/>
  <c r="K284" i="3"/>
  <c r="AE284" i="3" s="1"/>
  <c r="J284" i="3"/>
  <c r="CX283" i="3"/>
  <c r="CV283" i="3"/>
  <c r="CY283" i="3" s="1"/>
  <c r="AF283" i="3"/>
  <c r="AE283" i="3"/>
  <c r="AD283" i="3"/>
  <c r="AC283" i="3"/>
  <c r="AA283" i="3"/>
  <c r="K283" i="3"/>
  <c r="J283" i="3"/>
  <c r="CY282" i="3"/>
  <c r="CX282" i="3"/>
  <c r="CV282" i="3"/>
  <c r="AF282" i="3"/>
  <c r="AD282" i="3"/>
  <c r="AC282" i="3"/>
  <c r="AA282" i="3"/>
  <c r="K282" i="3"/>
  <c r="AE282" i="3" s="1"/>
  <c r="J282" i="3"/>
  <c r="CX281" i="3"/>
  <c r="CV281" i="3"/>
  <c r="CY281" i="3" s="1"/>
  <c r="AF281" i="3"/>
  <c r="AE281" i="3"/>
  <c r="AC281" i="3"/>
  <c r="AA281" i="3"/>
  <c r="K281" i="3"/>
  <c r="J281" i="3"/>
  <c r="AD281" i="3" s="1"/>
  <c r="CX280" i="3"/>
  <c r="CV280" i="3"/>
  <c r="CY280" i="3" s="1"/>
  <c r="AF280" i="3"/>
  <c r="AE280" i="3"/>
  <c r="AD280" i="3"/>
  <c r="AC280" i="3"/>
  <c r="AA280" i="3"/>
  <c r="K280" i="3"/>
  <c r="J280" i="3"/>
  <c r="CY279" i="3"/>
  <c r="CX279" i="3"/>
  <c r="CV279" i="3"/>
  <c r="AF279" i="3"/>
  <c r="AD279" i="3"/>
  <c r="AC279" i="3"/>
  <c r="AA279" i="3"/>
  <c r="K279" i="3"/>
  <c r="AE279" i="3" s="1"/>
  <c r="J279" i="3"/>
  <c r="CX278" i="3"/>
  <c r="CY278" i="3" s="1"/>
  <c r="CV278" i="3"/>
  <c r="AF278" i="3"/>
  <c r="AC278" i="3"/>
  <c r="AA278" i="3"/>
  <c r="K278" i="3"/>
  <c r="AE278" i="3" s="1"/>
  <c r="J278" i="3"/>
  <c r="AD278" i="3" s="1"/>
  <c r="CY277" i="3"/>
  <c r="CX277" i="3"/>
  <c r="CV277" i="3"/>
  <c r="AF277" i="3"/>
  <c r="AC277" i="3"/>
  <c r="AA277" i="3"/>
  <c r="K277" i="3"/>
  <c r="AE277" i="3" s="1"/>
  <c r="J277" i="3"/>
  <c r="AD277" i="3" s="1"/>
  <c r="CX276" i="3"/>
  <c r="CV276" i="3"/>
  <c r="CY276" i="3" s="1"/>
  <c r="AF276" i="3"/>
  <c r="AE276" i="3"/>
  <c r="AC276" i="3"/>
  <c r="AA276" i="3"/>
  <c r="P276" i="3"/>
  <c r="Q276" i="3" s="1"/>
  <c r="K276" i="3"/>
  <c r="J276" i="3"/>
  <c r="AD276" i="3" s="1"/>
  <c r="CX275" i="3"/>
  <c r="CV275" i="3"/>
  <c r="CY275" i="3" s="1"/>
  <c r="CH275" i="3"/>
  <c r="AF275" i="3"/>
  <c r="AE275" i="3"/>
  <c r="AD275" i="3"/>
  <c r="AC275" i="3"/>
  <c r="AA275" i="3"/>
  <c r="R275" i="3"/>
  <c r="R276" i="3" s="1"/>
  <c r="R277" i="3" s="1"/>
  <c r="R278" i="3" s="1"/>
  <c r="R279" i="3" s="1"/>
  <c r="R280" i="3" s="1"/>
  <c r="R281" i="3" s="1"/>
  <c r="R282" i="3" s="1"/>
  <c r="R283" i="3" s="1"/>
  <c r="R284" i="3" s="1"/>
  <c r="R285" i="3" s="1"/>
  <c r="R286" i="3" s="1"/>
  <c r="R287" i="3" s="1"/>
  <c r="R288" i="3" s="1"/>
  <c r="R289" i="3" s="1"/>
  <c r="Q275" i="3"/>
  <c r="CK275" i="3" s="1"/>
  <c r="P275" i="3"/>
  <c r="N275" i="3"/>
  <c r="N276" i="3" s="1"/>
  <c r="N277" i="3" s="1"/>
  <c r="N278" i="3" s="1"/>
  <c r="N279" i="3" s="1"/>
  <c r="N280" i="3" s="1"/>
  <c r="N281" i="3" s="1"/>
  <c r="N282" i="3" s="1"/>
  <c r="N283" i="3" s="1"/>
  <c r="N284" i="3" s="1"/>
  <c r="N285" i="3" s="1"/>
  <c r="N286" i="3" s="1"/>
  <c r="N287" i="3" s="1"/>
  <c r="N288" i="3" s="1"/>
  <c r="N289" i="3" s="1"/>
  <c r="M275" i="3"/>
  <c r="Z275" i="3" s="1"/>
  <c r="K275" i="3"/>
  <c r="J275" i="3"/>
  <c r="CY274" i="3"/>
  <c r="CX274" i="3"/>
  <c r="CV274" i="3"/>
  <c r="AF274" i="3"/>
  <c r="AD274" i="3"/>
  <c r="AC274" i="3"/>
  <c r="AA274" i="3"/>
  <c r="Z274" i="3"/>
  <c r="Q274" i="3"/>
  <c r="K274" i="3"/>
  <c r="AE274" i="3" s="1"/>
  <c r="J274" i="3"/>
  <c r="CY273" i="3"/>
  <c r="AF273" i="3"/>
  <c r="AE273" i="3"/>
  <c r="AC273" i="3"/>
  <c r="AA273" i="3"/>
  <c r="K273" i="3"/>
  <c r="J273" i="3"/>
  <c r="AD273" i="3" s="1"/>
  <c r="CY272" i="3"/>
  <c r="AF272" i="3"/>
  <c r="AD272" i="3"/>
  <c r="AC272" i="3"/>
  <c r="AA272" i="3"/>
  <c r="K272" i="3"/>
  <c r="AE272" i="3" s="1"/>
  <c r="J272" i="3"/>
  <c r="CY271" i="3"/>
  <c r="AF271" i="3"/>
  <c r="AE271" i="3"/>
  <c r="AC271" i="3"/>
  <c r="AA271" i="3"/>
  <c r="K271" i="3"/>
  <c r="J271" i="3"/>
  <c r="AD271" i="3" s="1"/>
  <c r="CY270" i="3"/>
  <c r="AF270" i="3"/>
  <c r="AE270" i="3"/>
  <c r="AD270" i="3"/>
  <c r="AC270" i="3"/>
  <c r="AA270" i="3"/>
  <c r="K270" i="3"/>
  <c r="J270" i="3"/>
  <c r="CY269" i="3"/>
  <c r="AF269" i="3"/>
  <c r="AD269" i="3"/>
  <c r="AC269" i="3"/>
  <c r="AA269" i="3"/>
  <c r="K269" i="3"/>
  <c r="AE269" i="3" s="1"/>
  <c r="J269" i="3"/>
  <c r="CX268" i="3"/>
  <c r="CV268" i="3"/>
  <c r="CY268" i="3" s="1"/>
  <c r="AF268" i="3"/>
  <c r="AE268" i="3"/>
  <c r="AC268" i="3"/>
  <c r="AA268" i="3"/>
  <c r="K268" i="3"/>
  <c r="J268" i="3"/>
  <c r="AD268" i="3" s="1"/>
  <c r="CY267" i="3"/>
  <c r="CX267" i="3"/>
  <c r="CV267" i="3"/>
  <c r="AF267" i="3"/>
  <c r="AE267" i="3"/>
  <c r="AD267" i="3"/>
  <c r="AC267" i="3"/>
  <c r="AA267" i="3"/>
  <c r="K267" i="3"/>
  <c r="J267" i="3"/>
  <c r="CY266" i="3"/>
  <c r="CX266" i="3"/>
  <c r="CV266" i="3"/>
  <c r="AF266" i="3"/>
  <c r="AC266" i="3"/>
  <c r="AA266" i="3"/>
  <c r="K266" i="3"/>
  <c r="AE266" i="3" s="1"/>
  <c r="J266" i="3"/>
  <c r="AD266" i="3" s="1"/>
  <c r="CY265" i="3"/>
  <c r="CX265" i="3"/>
  <c r="CV265" i="3"/>
  <c r="AF265" i="3"/>
  <c r="AC265" i="3"/>
  <c r="AA265" i="3"/>
  <c r="K265" i="3"/>
  <c r="AE265" i="3" s="1"/>
  <c r="J265" i="3"/>
  <c r="AD265" i="3" s="1"/>
  <c r="CX264" i="3"/>
  <c r="CV264" i="3"/>
  <c r="CY264" i="3" s="1"/>
  <c r="AF264" i="3"/>
  <c r="AE264" i="3"/>
  <c r="AC264" i="3"/>
  <c r="AA264" i="3"/>
  <c r="K264" i="3"/>
  <c r="J264" i="3"/>
  <c r="AD264" i="3" s="1"/>
  <c r="CX263" i="3"/>
  <c r="CV263" i="3"/>
  <c r="CY263" i="3" s="1"/>
  <c r="AF263" i="3"/>
  <c r="AE263" i="3"/>
  <c r="AD263" i="3"/>
  <c r="AC263" i="3"/>
  <c r="AA263" i="3"/>
  <c r="K263" i="3"/>
  <c r="J263" i="3"/>
  <c r="CY262" i="3"/>
  <c r="CX262" i="3"/>
  <c r="CV262" i="3"/>
  <c r="AF262" i="3"/>
  <c r="AD262" i="3"/>
  <c r="AC262" i="3"/>
  <c r="AA262" i="3"/>
  <c r="K262" i="3"/>
  <c r="AE262" i="3" s="1"/>
  <c r="J262" i="3"/>
  <c r="CX261" i="3"/>
  <c r="CV261" i="3"/>
  <c r="CY261" i="3" s="1"/>
  <c r="AF261" i="3"/>
  <c r="AC261" i="3"/>
  <c r="AA261" i="3"/>
  <c r="K261" i="3"/>
  <c r="AE261" i="3" s="1"/>
  <c r="J261" i="3"/>
  <c r="AD261" i="3" s="1"/>
  <c r="CX260" i="3"/>
  <c r="CV260" i="3"/>
  <c r="CY260" i="3" s="1"/>
  <c r="AF260" i="3"/>
  <c r="AE260" i="3"/>
  <c r="AC260" i="3"/>
  <c r="AA260" i="3"/>
  <c r="N260" i="3"/>
  <c r="N261" i="3" s="1"/>
  <c r="N262" i="3" s="1"/>
  <c r="N263" i="3" s="1"/>
  <c r="N264" i="3" s="1"/>
  <c r="N265" i="3" s="1"/>
  <c r="N266" i="3" s="1"/>
  <c r="N267" i="3" s="1"/>
  <c r="N268" i="3" s="1"/>
  <c r="N269" i="3" s="1"/>
  <c r="N270" i="3" s="1"/>
  <c r="N271" i="3" s="1"/>
  <c r="N272" i="3" s="1"/>
  <c r="N273" i="3" s="1"/>
  <c r="K260" i="3"/>
  <c r="J260" i="3"/>
  <c r="AD260" i="3" s="1"/>
  <c r="CY259" i="3"/>
  <c r="CX259" i="3"/>
  <c r="CV259" i="3"/>
  <c r="AF259" i="3"/>
  <c r="AD259" i="3"/>
  <c r="AC259" i="3"/>
  <c r="AA259" i="3"/>
  <c r="R259" i="3"/>
  <c r="R260" i="3" s="1"/>
  <c r="R261" i="3" s="1"/>
  <c r="R262" i="3" s="1"/>
  <c r="R263" i="3" s="1"/>
  <c r="R264" i="3" s="1"/>
  <c r="R265" i="3" s="1"/>
  <c r="R266" i="3" s="1"/>
  <c r="R267" i="3" s="1"/>
  <c r="R268" i="3" s="1"/>
  <c r="R269" i="3" s="1"/>
  <c r="R270" i="3" s="1"/>
  <c r="R271" i="3" s="1"/>
  <c r="R272" i="3" s="1"/>
  <c r="R273" i="3" s="1"/>
  <c r="Q259" i="3"/>
  <c r="CL259" i="3" s="1"/>
  <c r="P259" i="3"/>
  <c r="P260" i="3" s="1"/>
  <c r="N259" i="3"/>
  <c r="M259" i="3"/>
  <c r="M260" i="3" s="1"/>
  <c r="K259" i="3"/>
  <c r="AE259" i="3" s="1"/>
  <c r="J259" i="3"/>
  <c r="CY258" i="3"/>
  <c r="CX258" i="3"/>
  <c r="CV258" i="3"/>
  <c r="AF258" i="3"/>
  <c r="AC258" i="3"/>
  <c r="AA258" i="3"/>
  <c r="Z258" i="3"/>
  <c r="Q258" i="3"/>
  <c r="K258" i="3"/>
  <c r="AE258" i="3" s="1"/>
  <c r="J258" i="3"/>
  <c r="AD258" i="3" s="1"/>
  <c r="CY257" i="3"/>
  <c r="AF257" i="3"/>
  <c r="AD257" i="3"/>
  <c r="AC257" i="3"/>
  <c r="AA257" i="3"/>
  <c r="K257" i="3"/>
  <c r="AE257" i="3" s="1"/>
  <c r="J257" i="3"/>
  <c r="CY256" i="3"/>
  <c r="AF256" i="3"/>
  <c r="AC256" i="3"/>
  <c r="AA256" i="3"/>
  <c r="K256" i="3"/>
  <c r="AE256" i="3" s="1"/>
  <c r="J256" i="3"/>
  <c r="AD256" i="3" s="1"/>
  <c r="CY255" i="3"/>
  <c r="AF255" i="3"/>
  <c r="AC255" i="3"/>
  <c r="AA255" i="3"/>
  <c r="K255" i="3"/>
  <c r="AE255" i="3" s="1"/>
  <c r="J255" i="3"/>
  <c r="AD255" i="3" s="1"/>
  <c r="CY254" i="3"/>
  <c r="AF254" i="3"/>
  <c r="AC254" i="3"/>
  <c r="AA254" i="3"/>
  <c r="K254" i="3"/>
  <c r="AE254" i="3" s="1"/>
  <c r="J254" i="3"/>
  <c r="AD254" i="3" s="1"/>
  <c r="CY253" i="3"/>
  <c r="AF253" i="3"/>
  <c r="AE253" i="3"/>
  <c r="AC253" i="3"/>
  <c r="AA253" i="3"/>
  <c r="K253" i="3"/>
  <c r="J253" i="3"/>
  <c r="AD253" i="3" s="1"/>
  <c r="CX252" i="3"/>
  <c r="CV252" i="3"/>
  <c r="CY252" i="3" s="1"/>
  <c r="AF252" i="3"/>
  <c r="AE252" i="3"/>
  <c r="AC252" i="3"/>
  <c r="AA252" i="3"/>
  <c r="K252" i="3"/>
  <c r="J252" i="3"/>
  <c r="AD252" i="3" s="1"/>
  <c r="CX251" i="3"/>
  <c r="CV251" i="3"/>
  <c r="CY251" i="3" s="1"/>
  <c r="AF251" i="3"/>
  <c r="AE251" i="3"/>
  <c r="AD251" i="3"/>
  <c r="AC251" i="3"/>
  <c r="AA251" i="3"/>
  <c r="K251" i="3"/>
  <c r="J251" i="3"/>
  <c r="CY250" i="3"/>
  <c r="CX250" i="3"/>
  <c r="CV250" i="3"/>
  <c r="AF250" i="3"/>
  <c r="AD250" i="3"/>
  <c r="AC250" i="3"/>
  <c r="AA250" i="3"/>
  <c r="K250" i="3"/>
  <c r="AE250" i="3" s="1"/>
  <c r="J250" i="3"/>
  <c r="CX249" i="3"/>
  <c r="CV249" i="3"/>
  <c r="CY249" i="3" s="1"/>
  <c r="AF249" i="3"/>
  <c r="AC249" i="3"/>
  <c r="AA249" i="3"/>
  <c r="K249" i="3"/>
  <c r="AE249" i="3" s="1"/>
  <c r="J249" i="3"/>
  <c r="AD249" i="3" s="1"/>
  <c r="CX248" i="3"/>
  <c r="CV248" i="3"/>
  <c r="CY248" i="3" s="1"/>
  <c r="AF248" i="3"/>
  <c r="AE248" i="3"/>
  <c r="AC248" i="3"/>
  <c r="AA248" i="3"/>
  <c r="K248" i="3"/>
  <c r="J248" i="3"/>
  <c r="AD248" i="3" s="1"/>
  <c r="CY247" i="3"/>
  <c r="CX247" i="3"/>
  <c r="CV247" i="3"/>
  <c r="AF247" i="3"/>
  <c r="AD247" i="3"/>
  <c r="AC247" i="3"/>
  <c r="AA247" i="3"/>
  <c r="K247" i="3"/>
  <c r="AE247" i="3" s="1"/>
  <c r="J247" i="3"/>
  <c r="CY246" i="3"/>
  <c r="CX246" i="3"/>
  <c r="CV246" i="3"/>
  <c r="AF246" i="3"/>
  <c r="AC246" i="3"/>
  <c r="AA246" i="3"/>
  <c r="K246" i="3"/>
  <c r="AE246" i="3" s="1"/>
  <c r="J246" i="3"/>
  <c r="AD246" i="3" s="1"/>
  <c r="CY245" i="3"/>
  <c r="CX245" i="3"/>
  <c r="CV245" i="3"/>
  <c r="AF245" i="3"/>
  <c r="AC245" i="3"/>
  <c r="AA245" i="3"/>
  <c r="K245" i="3"/>
  <c r="AE245" i="3" s="1"/>
  <c r="J245" i="3"/>
  <c r="AD245" i="3" s="1"/>
  <c r="CX244" i="3"/>
  <c r="CV244" i="3"/>
  <c r="CY244" i="3" s="1"/>
  <c r="AF244" i="3"/>
  <c r="AE244" i="3"/>
  <c r="AC244" i="3"/>
  <c r="AA244" i="3"/>
  <c r="P244" i="3"/>
  <c r="Q244" i="3" s="1"/>
  <c r="K244" i="3"/>
  <c r="J244" i="3"/>
  <c r="AD244" i="3" s="1"/>
  <c r="CK244" i="3" s="1"/>
  <c r="CX243" i="3"/>
  <c r="CV243" i="3"/>
  <c r="CY243" i="3" s="1"/>
  <c r="CH243" i="3"/>
  <c r="AF243" i="3"/>
  <c r="AE243" i="3"/>
  <c r="CP243" i="3" s="1"/>
  <c r="AD243" i="3"/>
  <c r="AC243" i="3"/>
  <c r="AA243" i="3"/>
  <c r="R243" i="3"/>
  <c r="R244" i="3" s="1"/>
  <c r="R245" i="3" s="1"/>
  <c r="R246" i="3" s="1"/>
  <c r="R247" i="3" s="1"/>
  <c r="R248" i="3" s="1"/>
  <c r="R249" i="3" s="1"/>
  <c r="R250" i="3" s="1"/>
  <c r="R251" i="3" s="1"/>
  <c r="R252" i="3" s="1"/>
  <c r="R253" i="3" s="1"/>
  <c r="R254" i="3" s="1"/>
  <c r="R255" i="3" s="1"/>
  <c r="R256" i="3" s="1"/>
  <c r="R257" i="3" s="1"/>
  <c r="Q243" i="3"/>
  <c r="CK243" i="3" s="1"/>
  <c r="P243" i="3"/>
  <c r="N243" i="3"/>
  <c r="N244" i="3" s="1"/>
  <c r="N245" i="3" s="1"/>
  <c r="N246" i="3" s="1"/>
  <c r="N247" i="3" s="1"/>
  <c r="N248" i="3" s="1"/>
  <c r="N249" i="3" s="1"/>
  <c r="N250" i="3" s="1"/>
  <c r="N251" i="3" s="1"/>
  <c r="N252" i="3" s="1"/>
  <c r="N253" i="3" s="1"/>
  <c r="N254" i="3" s="1"/>
  <c r="N255" i="3" s="1"/>
  <c r="N256" i="3" s="1"/>
  <c r="N257" i="3" s="1"/>
  <c r="M243" i="3"/>
  <c r="Z243" i="3" s="1"/>
  <c r="K243" i="3"/>
  <c r="J243" i="3"/>
  <c r="CY242" i="3"/>
  <c r="CX242" i="3"/>
  <c r="CV242" i="3"/>
  <c r="AF242" i="3"/>
  <c r="AD242" i="3"/>
  <c r="AC242" i="3"/>
  <c r="AA242" i="3"/>
  <c r="Z242" i="3"/>
  <c r="Q242" i="3"/>
  <c r="CH242" i="3" s="1"/>
  <c r="K242" i="3"/>
  <c r="AE242" i="3" s="1"/>
  <c r="J242" i="3"/>
  <c r="CY241" i="3"/>
  <c r="AF241" i="3"/>
  <c r="AE241" i="3"/>
  <c r="AC241" i="3"/>
  <c r="AA241" i="3"/>
  <c r="K241" i="3"/>
  <c r="J241" i="3"/>
  <c r="AD241" i="3" s="1"/>
  <c r="CY240" i="3"/>
  <c r="AF240" i="3"/>
  <c r="AD240" i="3"/>
  <c r="AC240" i="3"/>
  <c r="AA240" i="3"/>
  <c r="K240" i="3"/>
  <c r="AE240" i="3" s="1"/>
  <c r="J240" i="3"/>
  <c r="CY239" i="3"/>
  <c r="AF239" i="3"/>
  <c r="AE239" i="3"/>
  <c r="AC239" i="3"/>
  <c r="AA239" i="3"/>
  <c r="K239" i="3"/>
  <c r="J239" i="3"/>
  <c r="AD239" i="3" s="1"/>
  <c r="CY238" i="3"/>
  <c r="AF238" i="3"/>
  <c r="AE238" i="3"/>
  <c r="AD238" i="3"/>
  <c r="AC238" i="3"/>
  <c r="AA238" i="3"/>
  <c r="K238" i="3"/>
  <c r="J238" i="3"/>
  <c r="CY237" i="3"/>
  <c r="AF237" i="3"/>
  <c r="AD237" i="3"/>
  <c r="AC237" i="3"/>
  <c r="AA237" i="3"/>
  <c r="K237" i="3"/>
  <c r="AE237" i="3" s="1"/>
  <c r="J237" i="3"/>
  <c r="CX236" i="3"/>
  <c r="CV236" i="3"/>
  <c r="CY236" i="3" s="1"/>
  <c r="AF236" i="3"/>
  <c r="AE236" i="3"/>
  <c r="AC236" i="3"/>
  <c r="AA236" i="3"/>
  <c r="K236" i="3"/>
  <c r="J236" i="3"/>
  <c r="AD236" i="3" s="1"/>
  <c r="CX235" i="3"/>
  <c r="CY235" i="3" s="1"/>
  <c r="CV235" i="3"/>
  <c r="AF235" i="3"/>
  <c r="AD235" i="3"/>
  <c r="AC235" i="3"/>
  <c r="AA235" i="3"/>
  <c r="K235" i="3"/>
  <c r="AE235" i="3" s="1"/>
  <c r="J235" i="3"/>
  <c r="CY234" i="3"/>
  <c r="CX234" i="3"/>
  <c r="CV234" i="3"/>
  <c r="AF234" i="3"/>
  <c r="AC234" i="3"/>
  <c r="AA234" i="3"/>
  <c r="K234" i="3"/>
  <c r="AE234" i="3" s="1"/>
  <c r="J234" i="3"/>
  <c r="AD234" i="3" s="1"/>
  <c r="CY233" i="3"/>
  <c r="CX233" i="3"/>
  <c r="CV233" i="3"/>
  <c r="AF233" i="3"/>
  <c r="AC233" i="3"/>
  <c r="AA233" i="3"/>
  <c r="K233" i="3"/>
  <c r="AE233" i="3" s="1"/>
  <c r="J233" i="3"/>
  <c r="AD233" i="3" s="1"/>
  <c r="CX232" i="3"/>
  <c r="CV232" i="3"/>
  <c r="CY232" i="3" s="1"/>
  <c r="AF232" i="3"/>
  <c r="AE232" i="3"/>
  <c r="AC232" i="3"/>
  <c r="AA232" i="3"/>
  <c r="K232" i="3"/>
  <c r="J232" i="3"/>
  <c r="AD232" i="3" s="1"/>
  <c r="CX231" i="3"/>
  <c r="CV231" i="3"/>
  <c r="CY231" i="3" s="1"/>
  <c r="AF231" i="3"/>
  <c r="AE231" i="3"/>
  <c r="AD231" i="3"/>
  <c r="AC231" i="3"/>
  <c r="AA231" i="3"/>
  <c r="N231" i="3"/>
  <c r="N232" i="3" s="1"/>
  <c r="N233" i="3" s="1"/>
  <c r="N234" i="3" s="1"/>
  <c r="N235" i="3" s="1"/>
  <c r="N236" i="3" s="1"/>
  <c r="N237" i="3" s="1"/>
  <c r="N238" i="3" s="1"/>
  <c r="N239" i="3" s="1"/>
  <c r="N240" i="3" s="1"/>
  <c r="N241" i="3" s="1"/>
  <c r="K231" i="3"/>
  <c r="J231" i="3"/>
  <c r="CY230" i="3"/>
  <c r="CX230" i="3"/>
  <c r="CV230" i="3"/>
  <c r="AF230" i="3"/>
  <c r="AD230" i="3"/>
  <c r="AC230" i="3"/>
  <c r="AA230" i="3"/>
  <c r="K230" i="3"/>
  <c r="AE230" i="3" s="1"/>
  <c r="J230" i="3"/>
  <c r="CX229" i="3"/>
  <c r="CV229" i="3"/>
  <c r="AF229" i="3"/>
  <c r="AC229" i="3"/>
  <c r="AA229" i="3"/>
  <c r="P229" i="3"/>
  <c r="K229" i="3"/>
  <c r="AE229" i="3" s="1"/>
  <c r="J229" i="3"/>
  <c r="AD229" i="3" s="1"/>
  <c r="CX228" i="3"/>
  <c r="CV228" i="3"/>
  <c r="CY228" i="3" s="1"/>
  <c r="AF228" i="3"/>
  <c r="AE228" i="3"/>
  <c r="AC228" i="3"/>
  <c r="AA228" i="3"/>
  <c r="N228" i="3"/>
  <c r="N229" i="3" s="1"/>
  <c r="N230" i="3" s="1"/>
  <c r="K228" i="3"/>
  <c r="J228" i="3"/>
  <c r="AD228" i="3" s="1"/>
  <c r="CX227" i="3"/>
  <c r="CV227" i="3"/>
  <c r="CY227" i="3" s="1"/>
  <c r="AF227" i="3"/>
  <c r="AC227" i="3"/>
  <c r="AA227" i="3"/>
  <c r="R227" i="3"/>
  <c r="R228" i="3" s="1"/>
  <c r="R229" i="3" s="1"/>
  <c r="R230" i="3" s="1"/>
  <c r="R231" i="3" s="1"/>
  <c r="R232" i="3" s="1"/>
  <c r="R233" i="3" s="1"/>
  <c r="R234" i="3" s="1"/>
  <c r="R235" i="3" s="1"/>
  <c r="R236" i="3" s="1"/>
  <c r="R237" i="3" s="1"/>
  <c r="R238" i="3" s="1"/>
  <c r="R239" i="3" s="1"/>
  <c r="R240" i="3" s="1"/>
  <c r="R241" i="3" s="1"/>
  <c r="P227" i="3"/>
  <c r="P228" i="3" s="1"/>
  <c r="Q228" i="3" s="1"/>
  <c r="N227" i="3"/>
  <c r="M227" i="3"/>
  <c r="M228" i="3" s="1"/>
  <c r="M229" i="3" s="1"/>
  <c r="Z229" i="3" s="1"/>
  <c r="K227" i="3"/>
  <c r="AE227" i="3" s="1"/>
  <c r="J227" i="3"/>
  <c r="AD227" i="3" s="1"/>
  <c r="CY226" i="3"/>
  <c r="CX226" i="3"/>
  <c r="CV226" i="3"/>
  <c r="AF226" i="3"/>
  <c r="AD226" i="3"/>
  <c r="AC226" i="3"/>
  <c r="AA226" i="3"/>
  <c r="Z226" i="3"/>
  <c r="Q226" i="3"/>
  <c r="K226" i="3"/>
  <c r="AE226" i="3" s="1"/>
  <c r="CH226" i="3" s="1"/>
  <c r="J226" i="3"/>
  <c r="CY225" i="3"/>
  <c r="AF225" i="3"/>
  <c r="AC225" i="3"/>
  <c r="AA225" i="3"/>
  <c r="K225" i="3"/>
  <c r="AE225" i="3" s="1"/>
  <c r="J225" i="3"/>
  <c r="AD225" i="3" s="1"/>
  <c r="CY224" i="3"/>
  <c r="AF224" i="3"/>
  <c r="AC224" i="3"/>
  <c r="AA224" i="3"/>
  <c r="K224" i="3"/>
  <c r="AE224" i="3" s="1"/>
  <c r="J224" i="3"/>
  <c r="AD224" i="3" s="1"/>
  <c r="CY223" i="3"/>
  <c r="AF223" i="3"/>
  <c r="AC223" i="3"/>
  <c r="AA223" i="3"/>
  <c r="K223" i="3"/>
  <c r="AE223" i="3" s="1"/>
  <c r="J223" i="3"/>
  <c r="AD223" i="3" s="1"/>
  <c r="CY222" i="3"/>
  <c r="AF222" i="3"/>
  <c r="AC222" i="3"/>
  <c r="AA222" i="3"/>
  <c r="K222" i="3"/>
  <c r="AE222" i="3" s="1"/>
  <c r="J222" i="3"/>
  <c r="AD222" i="3" s="1"/>
  <c r="CY221" i="3"/>
  <c r="AF221" i="3"/>
  <c r="AE221" i="3"/>
  <c r="AC221" i="3"/>
  <c r="AA221" i="3"/>
  <c r="K221" i="3"/>
  <c r="J221" i="3"/>
  <c r="AD221" i="3" s="1"/>
  <c r="CY220" i="3"/>
  <c r="AF220" i="3"/>
  <c r="AE220" i="3"/>
  <c r="AD220" i="3"/>
  <c r="AC220" i="3"/>
  <c r="AA220" i="3"/>
  <c r="K220" i="3"/>
  <c r="J220" i="3"/>
  <c r="CY219" i="3"/>
  <c r="AF219" i="3"/>
  <c r="AE219" i="3"/>
  <c r="AD219" i="3"/>
  <c r="AC219" i="3"/>
  <c r="AA219" i="3"/>
  <c r="K219" i="3"/>
  <c r="J219" i="3"/>
  <c r="CY218" i="3"/>
  <c r="AF218" i="3"/>
  <c r="AD218" i="3"/>
  <c r="AC218" i="3"/>
  <c r="AA218" i="3"/>
  <c r="K218" i="3"/>
  <c r="AE218" i="3" s="1"/>
  <c r="J218" i="3"/>
  <c r="CY217" i="3"/>
  <c r="AF217" i="3"/>
  <c r="AC217" i="3"/>
  <c r="AA217" i="3"/>
  <c r="K217" i="3"/>
  <c r="AE217" i="3" s="1"/>
  <c r="J217" i="3"/>
  <c r="AD217" i="3" s="1"/>
  <c r="CY216" i="3"/>
  <c r="AF216" i="3"/>
  <c r="AD216" i="3"/>
  <c r="AC216" i="3"/>
  <c r="AA216" i="3"/>
  <c r="K216" i="3"/>
  <c r="AE216" i="3" s="1"/>
  <c r="J216" i="3"/>
  <c r="CY215" i="3"/>
  <c r="AF215" i="3"/>
  <c r="AE215" i="3"/>
  <c r="AC215" i="3"/>
  <c r="AA215" i="3"/>
  <c r="K215" i="3"/>
  <c r="J215" i="3"/>
  <c r="AD215" i="3" s="1"/>
  <c r="CY214" i="3"/>
  <c r="CX214" i="3"/>
  <c r="CV214" i="3"/>
  <c r="AF214" i="3"/>
  <c r="AE214" i="3"/>
  <c r="AD214" i="3"/>
  <c r="AC214" i="3"/>
  <c r="AA214" i="3"/>
  <c r="K214" i="3"/>
  <c r="J214" i="3"/>
  <c r="CX213" i="3"/>
  <c r="CY213" i="3" s="1"/>
  <c r="CV213" i="3"/>
  <c r="AF213" i="3"/>
  <c r="AE213" i="3"/>
  <c r="AD213" i="3"/>
  <c r="AC213" i="3"/>
  <c r="AA213" i="3"/>
  <c r="P213" i="3"/>
  <c r="Q213" i="3" s="1"/>
  <c r="K213" i="3"/>
  <c r="J213" i="3"/>
  <c r="CX212" i="3"/>
  <c r="CV212" i="3"/>
  <c r="CY212" i="3" s="1"/>
  <c r="AF212" i="3"/>
  <c r="AD212" i="3"/>
  <c r="AC212" i="3"/>
  <c r="AA212" i="3"/>
  <c r="P212" i="3"/>
  <c r="Q212" i="3" s="1"/>
  <c r="N212" i="3"/>
  <c r="N213" i="3" s="1"/>
  <c r="N214" i="3" s="1"/>
  <c r="N215" i="3" s="1"/>
  <c r="N216" i="3" s="1"/>
  <c r="N217" i="3" s="1"/>
  <c r="N218" i="3" s="1"/>
  <c r="N219" i="3" s="1"/>
  <c r="N220" i="3" s="1"/>
  <c r="N221" i="3" s="1"/>
  <c r="N222" i="3" s="1"/>
  <c r="N223" i="3" s="1"/>
  <c r="N224" i="3" s="1"/>
  <c r="N225" i="3" s="1"/>
  <c r="K212" i="3"/>
  <c r="AE212" i="3" s="1"/>
  <c r="J212" i="3"/>
  <c r="CX211" i="3"/>
  <c r="CV211" i="3"/>
  <c r="CY211" i="3" s="1"/>
  <c r="AF211" i="3"/>
  <c r="AE211" i="3"/>
  <c r="AC211" i="3"/>
  <c r="AA211" i="3"/>
  <c r="Z211" i="3"/>
  <c r="R211" i="3"/>
  <c r="R212" i="3" s="1"/>
  <c r="R213" i="3" s="1"/>
  <c r="R214" i="3" s="1"/>
  <c r="R215" i="3" s="1"/>
  <c r="R216" i="3" s="1"/>
  <c r="R217" i="3" s="1"/>
  <c r="R218" i="3" s="1"/>
  <c r="R219" i="3" s="1"/>
  <c r="R220" i="3" s="1"/>
  <c r="R221" i="3" s="1"/>
  <c r="R222" i="3" s="1"/>
  <c r="R223" i="3" s="1"/>
  <c r="R224" i="3" s="1"/>
  <c r="R225" i="3" s="1"/>
  <c r="P211" i="3"/>
  <c r="Q211" i="3" s="1"/>
  <c r="N211" i="3"/>
  <c r="M211" i="3"/>
  <c r="M212" i="3" s="1"/>
  <c r="K211" i="3"/>
  <c r="J211" i="3"/>
  <c r="AD211" i="3" s="1"/>
  <c r="CX210" i="3"/>
  <c r="CV210" i="3"/>
  <c r="CY210" i="3" s="1"/>
  <c r="AF210" i="3"/>
  <c r="AE210" i="3"/>
  <c r="AD210" i="3"/>
  <c r="AC210" i="3"/>
  <c r="AA210" i="3"/>
  <c r="Z210" i="3"/>
  <c r="Q210" i="3"/>
  <c r="CG210" i="3" s="1"/>
  <c r="K210" i="3"/>
  <c r="J210" i="3"/>
  <c r="CY209" i="3"/>
  <c r="AF209" i="3"/>
  <c r="AD209" i="3"/>
  <c r="AC209" i="3"/>
  <c r="AA209" i="3"/>
  <c r="K209" i="3"/>
  <c r="AE209" i="3" s="1"/>
  <c r="J209" i="3"/>
  <c r="CY208" i="3"/>
  <c r="AF208" i="3"/>
  <c r="AC208" i="3"/>
  <c r="AA208" i="3"/>
  <c r="K208" i="3"/>
  <c r="AE208" i="3" s="1"/>
  <c r="J208" i="3"/>
  <c r="AD208" i="3" s="1"/>
  <c r="CY207" i="3"/>
  <c r="AF207" i="3"/>
  <c r="AC207" i="3"/>
  <c r="AA207" i="3"/>
  <c r="K207" i="3"/>
  <c r="AE207" i="3" s="1"/>
  <c r="J207" i="3"/>
  <c r="AD207" i="3" s="1"/>
  <c r="CY206" i="3"/>
  <c r="AF206" i="3"/>
  <c r="AC206" i="3"/>
  <c r="AA206" i="3"/>
  <c r="K206" i="3"/>
  <c r="AE206" i="3" s="1"/>
  <c r="J206" i="3"/>
  <c r="AD206" i="3" s="1"/>
  <c r="CY205" i="3"/>
  <c r="AF205" i="3"/>
  <c r="AE205" i="3"/>
  <c r="AC205" i="3"/>
  <c r="AA205" i="3"/>
  <c r="K205" i="3"/>
  <c r="J205" i="3"/>
  <c r="AD205" i="3" s="1"/>
  <c r="CY204" i="3"/>
  <c r="AF204" i="3"/>
  <c r="AE204" i="3"/>
  <c r="AD204" i="3"/>
  <c r="AC204" i="3"/>
  <c r="AA204" i="3"/>
  <c r="K204" i="3"/>
  <c r="J204" i="3"/>
  <c r="CY203" i="3"/>
  <c r="AF203" i="3"/>
  <c r="AE203" i="3"/>
  <c r="AD203" i="3"/>
  <c r="AC203" i="3"/>
  <c r="AA203" i="3"/>
  <c r="K203" i="3"/>
  <c r="J203" i="3"/>
  <c r="CY202" i="3"/>
  <c r="CX202" i="3"/>
  <c r="CV202" i="3"/>
  <c r="AF202" i="3"/>
  <c r="AE202" i="3"/>
  <c r="AD202" i="3"/>
  <c r="AC202" i="3"/>
  <c r="AA202" i="3"/>
  <c r="K202" i="3"/>
  <c r="J202" i="3"/>
  <c r="CX201" i="3"/>
  <c r="CY201" i="3" s="1"/>
  <c r="CV201" i="3"/>
  <c r="AF201" i="3"/>
  <c r="AE201" i="3"/>
  <c r="AD201" i="3"/>
  <c r="AC201" i="3"/>
  <c r="AA201" i="3"/>
  <c r="K201" i="3"/>
  <c r="J201" i="3"/>
  <c r="CX200" i="3"/>
  <c r="CV200" i="3"/>
  <c r="CY200" i="3" s="1"/>
  <c r="AF200" i="3"/>
  <c r="AD200" i="3"/>
  <c r="AC200" i="3"/>
  <c r="AA200" i="3"/>
  <c r="K200" i="3"/>
  <c r="AE200" i="3" s="1"/>
  <c r="J200" i="3"/>
  <c r="CX199" i="3"/>
  <c r="CV199" i="3"/>
  <c r="CY199" i="3" s="1"/>
  <c r="AF199" i="3"/>
  <c r="AE199" i="3"/>
  <c r="AC199" i="3"/>
  <c r="AA199" i="3"/>
  <c r="K199" i="3"/>
  <c r="J199" i="3"/>
  <c r="AD199" i="3" s="1"/>
  <c r="CX198" i="3"/>
  <c r="CV198" i="3"/>
  <c r="CY198" i="3" s="1"/>
  <c r="AF198" i="3"/>
  <c r="AE198" i="3"/>
  <c r="AD198" i="3"/>
  <c r="AC198" i="3"/>
  <c r="AA198" i="3"/>
  <c r="K198" i="3"/>
  <c r="J198" i="3"/>
  <c r="CY197" i="3"/>
  <c r="CX197" i="3"/>
  <c r="CV197" i="3"/>
  <c r="AF197" i="3"/>
  <c r="AD197" i="3"/>
  <c r="AC197" i="3"/>
  <c r="AA197" i="3"/>
  <c r="K197" i="3"/>
  <c r="AE197" i="3" s="1"/>
  <c r="J197" i="3"/>
  <c r="CX196" i="3"/>
  <c r="CY196" i="3" s="1"/>
  <c r="CV196" i="3"/>
  <c r="AF196" i="3"/>
  <c r="AC196" i="3"/>
  <c r="AA196" i="3"/>
  <c r="P196" i="3"/>
  <c r="P197" i="3" s="1"/>
  <c r="K196" i="3"/>
  <c r="AE196" i="3" s="1"/>
  <c r="J196" i="3"/>
  <c r="AD196" i="3" s="1"/>
  <c r="CX195" i="3"/>
  <c r="CV195" i="3"/>
  <c r="CY195" i="3" s="1"/>
  <c r="AF195" i="3"/>
  <c r="AE195" i="3"/>
  <c r="AC195" i="3"/>
  <c r="AA195" i="3"/>
  <c r="R195" i="3"/>
  <c r="R196" i="3" s="1"/>
  <c r="R197" i="3" s="1"/>
  <c r="R198" i="3" s="1"/>
  <c r="R199" i="3" s="1"/>
  <c r="R200" i="3" s="1"/>
  <c r="R201" i="3" s="1"/>
  <c r="R202" i="3" s="1"/>
  <c r="R203" i="3" s="1"/>
  <c r="R204" i="3" s="1"/>
  <c r="R205" i="3" s="1"/>
  <c r="R206" i="3" s="1"/>
  <c r="R207" i="3" s="1"/>
  <c r="R208" i="3" s="1"/>
  <c r="R209" i="3" s="1"/>
  <c r="P195" i="3"/>
  <c r="Q195" i="3" s="1"/>
  <c r="N195" i="3"/>
  <c r="N196" i="3" s="1"/>
  <c r="N197" i="3" s="1"/>
  <c r="N198" i="3" s="1"/>
  <c r="N199" i="3" s="1"/>
  <c r="N200" i="3" s="1"/>
  <c r="N201" i="3" s="1"/>
  <c r="N202" i="3" s="1"/>
  <c r="N203" i="3" s="1"/>
  <c r="N204" i="3" s="1"/>
  <c r="N205" i="3" s="1"/>
  <c r="N206" i="3" s="1"/>
  <c r="N207" i="3" s="1"/>
  <c r="N208" i="3" s="1"/>
  <c r="N209" i="3" s="1"/>
  <c r="M195" i="3"/>
  <c r="M196" i="3" s="1"/>
  <c r="K195" i="3"/>
  <c r="J195" i="3"/>
  <c r="AD195" i="3" s="1"/>
  <c r="CY194" i="3"/>
  <c r="CX194" i="3"/>
  <c r="CV194" i="3"/>
  <c r="AF194" i="3"/>
  <c r="AE194" i="3"/>
  <c r="AD194" i="3"/>
  <c r="CG194" i="3" s="1"/>
  <c r="AC194" i="3"/>
  <c r="AA194" i="3"/>
  <c r="Z194" i="3"/>
  <c r="Q194" i="3"/>
  <c r="CO194" i="3" s="1"/>
  <c r="K194" i="3"/>
  <c r="J194" i="3"/>
  <c r="CY193" i="3"/>
  <c r="AF193" i="3"/>
  <c r="AE193" i="3"/>
  <c r="AC193" i="3"/>
  <c r="AA193" i="3"/>
  <c r="K193" i="3"/>
  <c r="J193" i="3"/>
  <c r="AD193" i="3" s="1"/>
  <c r="CY192" i="3"/>
  <c r="AF192" i="3"/>
  <c r="AE192" i="3"/>
  <c r="AD192" i="3"/>
  <c r="AC192" i="3"/>
  <c r="AA192" i="3"/>
  <c r="K192" i="3"/>
  <c r="J192" i="3"/>
  <c r="CY191" i="3"/>
  <c r="AF191" i="3"/>
  <c r="AE191" i="3"/>
  <c r="AD191" i="3"/>
  <c r="AC191" i="3"/>
  <c r="AA191" i="3"/>
  <c r="K191" i="3"/>
  <c r="J191" i="3"/>
  <c r="CY190" i="3"/>
  <c r="AF190" i="3"/>
  <c r="AE190" i="3"/>
  <c r="AD190" i="3"/>
  <c r="AC190" i="3"/>
  <c r="AA190" i="3"/>
  <c r="K190" i="3"/>
  <c r="J190" i="3"/>
  <c r="CY189" i="3"/>
  <c r="AF189" i="3"/>
  <c r="AD189" i="3"/>
  <c r="AC189" i="3"/>
  <c r="AA189" i="3"/>
  <c r="K189" i="3"/>
  <c r="AE189" i="3" s="1"/>
  <c r="J189" i="3"/>
  <c r="CY188" i="3"/>
  <c r="AF188" i="3"/>
  <c r="AC188" i="3"/>
  <c r="AA188" i="3"/>
  <c r="K188" i="3"/>
  <c r="AE188" i="3" s="1"/>
  <c r="J188" i="3"/>
  <c r="AD188" i="3" s="1"/>
  <c r="CY187" i="3"/>
  <c r="AF187" i="3"/>
  <c r="AC187" i="3"/>
  <c r="AA187" i="3"/>
  <c r="K187" i="3"/>
  <c r="AE187" i="3" s="1"/>
  <c r="J187" i="3"/>
  <c r="AD187" i="3" s="1"/>
  <c r="CY186" i="3"/>
  <c r="AF186" i="3"/>
  <c r="AC186" i="3"/>
  <c r="AA186" i="3"/>
  <c r="K186" i="3"/>
  <c r="AE186" i="3" s="1"/>
  <c r="J186" i="3"/>
  <c r="AD186" i="3" s="1"/>
  <c r="CY185" i="3"/>
  <c r="AF185" i="3"/>
  <c r="AE185" i="3"/>
  <c r="AC185" i="3"/>
  <c r="AA185" i="3"/>
  <c r="K185" i="3"/>
  <c r="J185" i="3"/>
  <c r="AD185" i="3" s="1"/>
  <c r="CY184" i="3"/>
  <c r="AF184" i="3"/>
  <c r="AD184" i="3"/>
  <c r="AC184" i="3"/>
  <c r="AA184" i="3"/>
  <c r="K184" i="3"/>
  <c r="AE184" i="3" s="1"/>
  <c r="J184" i="3"/>
  <c r="CY183" i="3"/>
  <c r="AF183" i="3"/>
  <c r="AE183" i="3"/>
  <c r="AC183" i="3"/>
  <c r="AA183" i="3"/>
  <c r="K183" i="3"/>
  <c r="J183" i="3"/>
  <c r="AD183" i="3" s="1"/>
  <c r="CY182" i="3"/>
  <c r="CX182" i="3"/>
  <c r="CV182" i="3"/>
  <c r="AF182" i="3"/>
  <c r="AE182" i="3"/>
  <c r="AD182" i="3"/>
  <c r="AC182" i="3"/>
  <c r="AA182" i="3"/>
  <c r="K182" i="3"/>
  <c r="J182" i="3"/>
  <c r="CX181" i="3"/>
  <c r="CY181" i="3" s="1"/>
  <c r="CV181" i="3"/>
  <c r="AF181" i="3"/>
  <c r="AE181" i="3"/>
  <c r="AD181" i="3"/>
  <c r="AC181" i="3"/>
  <c r="AA181" i="3"/>
  <c r="P181" i="3"/>
  <c r="Q181" i="3" s="1"/>
  <c r="K181" i="3"/>
  <c r="J181" i="3"/>
  <c r="CX180" i="3"/>
  <c r="CV180" i="3"/>
  <c r="CY180" i="3" s="1"/>
  <c r="AF180" i="3"/>
  <c r="AD180" i="3"/>
  <c r="AC180" i="3"/>
  <c r="AA180" i="3"/>
  <c r="P180" i="3"/>
  <c r="Q180" i="3" s="1"/>
  <c r="N180" i="3"/>
  <c r="N181" i="3" s="1"/>
  <c r="N182" i="3" s="1"/>
  <c r="N183" i="3" s="1"/>
  <c r="N184" i="3" s="1"/>
  <c r="N185" i="3" s="1"/>
  <c r="N186" i="3" s="1"/>
  <c r="N187" i="3" s="1"/>
  <c r="N188" i="3" s="1"/>
  <c r="N189" i="3" s="1"/>
  <c r="N190" i="3" s="1"/>
  <c r="N191" i="3" s="1"/>
  <c r="N192" i="3" s="1"/>
  <c r="N193" i="3" s="1"/>
  <c r="K180" i="3"/>
  <c r="AE180" i="3" s="1"/>
  <c r="J180" i="3"/>
  <c r="CX179" i="3"/>
  <c r="CV179" i="3"/>
  <c r="CY179" i="3" s="1"/>
  <c r="AF179" i="3"/>
  <c r="AE179" i="3"/>
  <c r="AC179" i="3"/>
  <c r="AA179" i="3"/>
  <c r="Z179" i="3"/>
  <c r="R179" i="3"/>
  <c r="R180" i="3" s="1"/>
  <c r="R181" i="3" s="1"/>
  <c r="R182" i="3" s="1"/>
  <c r="R183" i="3" s="1"/>
  <c r="R184" i="3" s="1"/>
  <c r="R185" i="3" s="1"/>
  <c r="R186" i="3" s="1"/>
  <c r="R187" i="3" s="1"/>
  <c r="R188" i="3" s="1"/>
  <c r="R189" i="3" s="1"/>
  <c r="R190" i="3" s="1"/>
  <c r="R191" i="3" s="1"/>
  <c r="R192" i="3" s="1"/>
  <c r="R193" i="3" s="1"/>
  <c r="P179" i="3"/>
  <c r="Q179" i="3" s="1"/>
  <c r="N179" i="3"/>
  <c r="M179" i="3"/>
  <c r="M180" i="3" s="1"/>
  <c r="K179" i="3"/>
  <c r="J179" i="3"/>
  <c r="AD179" i="3" s="1"/>
  <c r="CX178" i="3"/>
  <c r="CV178" i="3"/>
  <c r="CY178" i="3" s="1"/>
  <c r="CH178" i="3"/>
  <c r="AF178" i="3"/>
  <c r="AE178" i="3"/>
  <c r="AD178" i="3"/>
  <c r="AC178" i="3"/>
  <c r="AA178" i="3"/>
  <c r="Z178" i="3"/>
  <c r="Q178" i="3"/>
  <c r="K178" i="3"/>
  <c r="J178" i="3"/>
  <c r="CY177" i="3"/>
  <c r="CK177" i="3"/>
  <c r="AF177" i="3"/>
  <c r="AE177" i="3"/>
  <c r="CL177" i="3" s="1"/>
  <c r="AC177" i="3"/>
  <c r="AA177" i="3"/>
  <c r="Q177" i="3"/>
  <c r="CH177" i="3" s="1"/>
  <c r="K177" i="3"/>
  <c r="J177" i="3"/>
  <c r="AD177" i="3" s="1"/>
  <c r="CP177" i="3" s="1"/>
  <c r="CY176" i="3"/>
  <c r="CG176" i="3"/>
  <c r="AF176" i="3"/>
  <c r="AD176" i="3"/>
  <c r="AC176" i="3"/>
  <c r="AA176" i="3"/>
  <c r="Q176" i="3"/>
  <c r="K176" i="3"/>
  <c r="AE176" i="3" s="1"/>
  <c r="J176" i="3"/>
  <c r="CY175" i="3"/>
  <c r="AF175" i="3"/>
  <c r="AE175" i="3"/>
  <c r="CK175" i="3" s="1"/>
  <c r="AC175" i="3"/>
  <c r="AA175" i="3"/>
  <c r="Q175" i="3"/>
  <c r="K175" i="3"/>
  <c r="J175" i="3"/>
  <c r="AD175" i="3" s="1"/>
  <c r="CY174" i="3"/>
  <c r="CO174" i="3"/>
  <c r="AF174" i="3"/>
  <c r="AE174" i="3"/>
  <c r="AD174" i="3"/>
  <c r="AC174" i="3"/>
  <c r="AA174" i="3"/>
  <c r="Q174" i="3"/>
  <c r="CL174" i="3" s="1"/>
  <c r="K174" i="3"/>
  <c r="J174" i="3"/>
  <c r="CX173" i="3"/>
  <c r="CY173" i="3" s="1"/>
  <c r="CV173" i="3"/>
  <c r="CO173" i="3"/>
  <c r="AF173" i="3"/>
  <c r="AD173" i="3"/>
  <c r="AC173" i="3"/>
  <c r="AA173" i="3"/>
  <c r="Q173" i="3"/>
  <c r="CL173" i="3" s="1"/>
  <c r="K173" i="3"/>
  <c r="AE173" i="3" s="1"/>
  <c r="J173" i="3"/>
  <c r="CX172" i="3"/>
  <c r="CV172" i="3"/>
  <c r="CY172" i="3" s="1"/>
  <c r="CK172" i="3"/>
  <c r="AF172" i="3"/>
  <c r="AE172" i="3"/>
  <c r="CO172" i="3" s="1"/>
  <c r="AD172" i="3"/>
  <c r="CP172" i="3" s="1"/>
  <c r="AC172" i="3"/>
  <c r="AA172" i="3"/>
  <c r="Q172" i="3"/>
  <c r="CH172" i="3" s="1"/>
  <c r="K172" i="3"/>
  <c r="J172" i="3"/>
  <c r="CY171" i="3"/>
  <c r="CX171" i="3"/>
  <c r="CV171" i="3"/>
  <c r="AF171" i="3"/>
  <c r="AC171" i="3"/>
  <c r="AA171" i="3"/>
  <c r="Q171" i="3"/>
  <c r="K171" i="3"/>
  <c r="AE171" i="3" s="1"/>
  <c r="J171" i="3"/>
  <c r="AD171" i="3" s="1"/>
  <c r="CX170" i="3"/>
  <c r="CV170" i="3"/>
  <c r="CY170" i="3" s="1"/>
  <c r="AF170" i="3"/>
  <c r="AE170" i="3"/>
  <c r="AC170" i="3"/>
  <c r="AA170" i="3"/>
  <c r="Q170" i="3"/>
  <c r="K170" i="3"/>
  <c r="J170" i="3"/>
  <c r="AD170" i="3" s="1"/>
  <c r="CX169" i="3"/>
  <c r="CY169" i="3" s="1"/>
  <c r="CV169" i="3"/>
  <c r="CO169" i="3"/>
  <c r="AF169" i="3"/>
  <c r="AD169" i="3"/>
  <c r="AC169" i="3"/>
  <c r="AA169" i="3"/>
  <c r="Q169" i="3"/>
  <c r="K169" i="3"/>
  <c r="AE169" i="3" s="1"/>
  <c r="J169" i="3"/>
  <c r="CX168" i="3"/>
  <c r="CV168" i="3"/>
  <c r="CY168" i="3" s="1"/>
  <c r="CK168" i="3"/>
  <c r="AF168" i="3"/>
  <c r="AE168" i="3"/>
  <c r="CO168" i="3" s="1"/>
  <c r="AD168" i="3"/>
  <c r="CP168" i="3" s="1"/>
  <c r="AC168" i="3"/>
  <c r="AA168" i="3"/>
  <c r="Q168" i="3"/>
  <c r="CH168" i="3" s="1"/>
  <c r="K168" i="3"/>
  <c r="J168" i="3"/>
  <c r="CY167" i="3"/>
  <c r="CX167" i="3"/>
  <c r="CV167" i="3"/>
  <c r="AF167" i="3"/>
  <c r="AC167" i="3"/>
  <c r="AA167" i="3"/>
  <c r="Q167" i="3"/>
  <c r="K167" i="3"/>
  <c r="AE167" i="3" s="1"/>
  <c r="J167" i="3"/>
  <c r="AD167" i="3" s="1"/>
  <c r="CX166" i="3"/>
  <c r="CV166" i="3"/>
  <c r="CY166" i="3" s="1"/>
  <c r="AF166" i="3"/>
  <c r="AE166" i="3"/>
  <c r="AC166" i="3"/>
  <c r="AA166" i="3"/>
  <c r="Q166" i="3"/>
  <c r="K166" i="3"/>
  <c r="J166" i="3"/>
  <c r="AD166" i="3" s="1"/>
  <c r="CH166" i="3" s="1"/>
  <c r="CX165" i="3"/>
  <c r="CY165" i="3" s="1"/>
  <c r="CV165" i="3"/>
  <c r="CO165" i="3"/>
  <c r="AF165" i="3"/>
  <c r="AD165" i="3"/>
  <c r="AC165" i="3"/>
  <c r="AA165" i="3"/>
  <c r="Q165" i="3"/>
  <c r="CL165" i="3" s="1"/>
  <c r="N165" i="3"/>
  <c r="N166" i="3" s="1"/>
  <c r="N167" i="3" s="1"/>
  <c r="N168" i="3" s="1"/>
  <c r="N169" i="3" s="1"/>
  <c r="N170" i="3" s="1"/>
  <c r="N171" i="3" s="1"/>
  <c r="N172" i="3" s="1"/>
  <c r="N173" i="3" s="1"/>
  <c r="N174" i="3" s="1"/>
  <c r="N175" i="3" s="1"/>
  <c r="N176" i="3" s="1"/>
  <c r="N177" i="3" s="1"/>
  <c r="K165" i="3"/>
  <c r="AE165" i="3" s="1"/>
  <c r="J165" i="3"/>
  <c r="CX164" i="3"/>
  <c r="CV164" i="3"/>
  <c r="CY164" i="3" s="1"/>
  <c r="AF164" i="3"/>
  <c r="AE164" i="3"/>
  <c r="CO164" i="3" s="1"/>
  <c r="AD164" i="3"/>
  <c r="CP164" i="3" s="1"/>
  <c r="AC164" i="3"/>
  <c r="AA164" i="3"/>
  <c r="Z164" i="3"/>
  <c r="Q164" i="3"/>
  <c r="N164" i="3"/>
  <c r="M164" i="3"/>
  <c r="M165" i="3" s="1"/>
  <c r="Z165" i="3" s="1"/>
  <c r="K164" i="3"/>
  <c r="J164" i="3"/>
  <c r="CY163" i="3"/>
  <c r="CX163" i="3"/>
  <c r="CV163" i="3"/>
  <c r="CG163" i="3"/>
  <c r="AF163" i="3"/>
  <c r="AC163" i="3"/>
  <c r="AA163" i="3"/>
  <c r="Z163" i="3"/>
  <c r="R163" i="3"/>
  <c r="R164" i="3" s="1"/>
  <c r="R165" i="3" s="1"/>
  <c r="R166" i="3" s="1"/>
  <c r="R167" i="3" s="1"/>
  <c r="R168" i="3" s="1"/>
  <c r="R169" i="3" s="1"/>
  <c r="R170" i="3" s="1"/>
  <c r="R171" i="3" s="1"/>
  <c r="R172" i="3" s="1"/>
  <c r="R173" i="3" s="1"/>
  <c r="R174" i="3" s="1"/>
  <c r="R175" i="3" s="1"/>
  <c r="R176" i="3" s="1"/>
  <c r="R177" i="3" s="1"/>
  <c r="Q163" i="3"/>
  <c r="CL163" i="3" s="1"/>
  <c r="N163" i="3"/>
  <c r="M163" i="3"/>
  <c r="K163" i="3"/>
  <c r="AE163" i="3" s="1"/>
  <c r="J163" i="3"/>
  <c r="AD163" i="3" s="1"/>
  <c r="CX162" i="3"/>
  <c r="CV162" i="3"/>
  <c r="CY162" i="3" s="1"/>
  <c r="AF162" i="3"/>
  <c r="AE162" i="3"/>
  <c r="AC162" i="3"/>
  <c r="AA162" i="3"/>
  <c r="Z162" i="3"/>
  <c r="Q162" i="3"/>
  <c r="K162" i="3"/>
  <c r="J162" i="3"/>
  <c r="AD162" i="3" s="1"/>
  <c r="CY161" i="3"/>
  <c r="AF161" i="3"/>
  <c r="AC161" i="3"/>
  <c r="AA161" i="3"/>
  <c r="K161" i="3"/>
  <c r="AE161" i="3" s="1"/>
  <c r="J161" i="3"/>
  <c r="AD161" i="3" s="1"/>
  <c r="CY160" i="3"/>
  <c r="AF160" i="3"/>
  <c r="AC160" i="3"/>
  <c r="AA160" i="3"/>
  <c r="K160" i="3"/>
  <c r="AE160" i="3" s="1"/>
  <c r="J160" i="3"/>
  <c r="AD160" i="3" s="1"/>
  <c r="CY159" i="3"/>
  <c r="AF159" i="3"/>
  <c r="AE159" i="3"/>
  <c r="AD159" i="3"/>
  <c r="AC159" i="3"/>
  <c r="AA159" i="3"/>
  <c r="K159" i="3"/>
  <c r="J159" i="3"/>
  <c r="CY158" i="3"/>
  <c r="AF158" i="3"/>
  <c r="AE158" i="3"/>
  <c r="AD158" i="3"/>
  <c r="AC158" i="3"/>
  <c r="AA158" i="3"/>
  <c r="K158" i="3"/>
  <c r="J158" i="3"/>
  <c r="CY157" i="3"/>
  <c r="AF157" i="3"/>
  <c r="AE157" i="3"/>
  <c r="AD157" i="3"/>
  <c r="AC157" i="3"/>
  <c r="AA157" i="3"/>
  <c r="K157" i="3"/>
  <c r="J157" i="3"/>
  <c r="CY156" i="3"/>
  <c r="AF156" i="3"/>
  <c r="AE156" i="3"/>
  <c r="AD156" i="3"/>
  <c r="AC156" i="3"/>
  <c r="AA156" i="3"/>
  <c r="K156" i="3"/>
  <c r="J156" i="3"/>
  <c r="CY155" i="3"/>
  <c r="AF155" i="3"/>
  <c r="AD155" i="3"/>
  <c r="AC155" i="3"/>
  <c r="AA155" i="3"/>
  <c r="K155" i="3"/>
  <c r="AE155" i="3" s="1"/>
  <c r="J155" i="3"/>
  <c r="CY154" i="3"/>
  <c r="AF154" i="3"/>
  <c r="AC154" i="3"/>
  <c r="AA154" i="3"/>
  <c r="K154" i="3"/>
  <c r="AE154" i="3" s="1"/>
  <c r="J154" i="3"/>
  <c r="AD154" i="3" s="1"/>
  <c r="CY153" i="3"/>
  <c r="AF153" i="3"/>
  <c r="AC153" i="3"/>
  <c r="AA153" i="3"/>
  <c r="K153" i="3"/>
  <c r="AE153" i="3" s="1"/>
  <c r="J153" i="3"/>
  <c r="AD153" i="3" s="1"/>
  <c r="CY152" i="3"/>
  <c r="AF152" i="3"/>
  <c r="AC152" i="3"/>
  <c r="AA152" i="3"/>
  <c r="K152" i="3"/>
  <c r="AE152" i="3" s="1"/>
  <c r="J152" i="3"/>
  <c r="AD152" i="3" s="1"/>
  <c r="CY151" i="3"/>
  <c r="CX151" i="3"/>
  <c r="CV151" i="3"/>
  <c r="AF151" i="3"/>
  <c r="AC151" i="3"/>
  <c r="AA151" i="3"/>
  <c r="K151" i="3"/>
  <c r="AE151" i="3" s="1"/>
  <c r="J151" i="3"/>
  <c r="AD151" i="3" s="1"/>
  <c r="CX150" i="3"/>
  <c r="CV150" i="3"/>
  <c r="CY150" i="3" s="1"/>
  <c r="AF150" i="3"/>
  <c r="AE150" i="3"/>
  <c r="AC150" i="3"/>
  <c r="AA150" i="3"/>
  <c r="R150" i="3"/>
  <c r="R151" i="3" s="1"/>
  <c r="R152" i="3" s="1"/>
  <c r="R153" i="3" s="1"/>
  <c r="R154" i="3" s="1"/>
  <c r="R155" i="3" s="1"/>
  <c r="R156" i="3" s="1"/>
  <c r="R157" i="3" s="1"/>
  <c r="R158" i="3" s="1"/>
  <c r="R159" i="3" s="1"/>
  <c r="R160" i="3" s="1"/>
  <c r="R161" i="3" s="1"/>
  <c r="K150" i="3"/>
  <c r="J150" i="3"/>
  <c r="AD150" i="3" s="1"/>
  <c r="CX149" i="3"/>
  <c r="CV149" i="3"/>
  <c r="CY149" i="3" s="1"/>
  <c r="AF149" i="3"/>
  <c r="AE149" i="3"/>
  <c r="AD149" i="3"/>
  <c r="AC149" i="3"/>
  <c r="AA149" i="3"/>
  <c r="R149" i="3"/>
  <c r="K149" i="3"/>
  <c r="J149" i="3"/>
  <c r="CY148" i="3"/>
  <c r="CX148" i="3"/>
  <c r="CV148" i="3"/>
  <c r="AF148" i="3"/>
  <c r="AE148" i="3"/>
  <c r="AD148" i="3"/>
  <c r="AC148" i="3"/>
  <c r="AA148" i="3"/>
  <c r="R148" i="3"/>
  <c r="Q148" i="3"/>
  <c r="CG148" i="3" s="1"/>
  <c r="P148" i="3"/>
  <c r="P149" i="3" s="1"/>
  <c r="K148" i="3"/>
  <c r="J148" i="3"/>
  <c r="CX147" i="3"/>
  <c r="CV147" i="3"/>
  <c r="CY147" i="3" s="1"/>
  <c r="CP147" i="3"/>
  <c r="CL147" i="3"/>
  <c r="AF147" i="3"/>
  <c r="AE147" i="3"/>
  <c r="AD147" i="3"/>
  <c r="AC147" i="3"/>
  <c r="AA147" i="3"/>
  <c r="R147" i="3"/>
  <c r="P147" i="3"/>
  <c r="Q147" i="3" s="1"/>
  <c r="N147" i="3"/>
  <c r="N148" i="3" s="1"/>
  <c r="N149" i="3" s="1"/>
  <c r="N150" i="3" s="1"/>
  <c r="N151" i="3" s="1"/>
  <c r="N152" i="3" s="1"/>
  <c r="N153" i="3" s="1"/>
  <c r="N154" i="3" s="1"/>
  <c r="N155" i="3" s="1"/>
  <c r="N156" i="3" s="1"/>
  <c r="N157" i="3" s="1"/>
  <c r="N158" i="3" s="1"/>
  <c r="N159" i="3" s="1"/>
  <c r="N160" i="3" s="1"/>
  <c r="N161" i="3" s="1"/>
  <c r="M147" i="3"/>
  <c r="Z147" i="3" s="1"/>
  <c r="K147" i="3"/>
  <c r="J147" i="3"/>
  <c r="CX146" i="3"/>
  <c r="CV146" i="3"/>
  <c r="CY146" i="3" s="1"/>
  <c r="CP146" i="3"/>
  <c r="CO146" i="3"/>
  <c r="CL146" i="3"/>
  <c r="CK146" i="3"/>
  <c r="AF146" i="3"/>
  <c r="AD146" i="3"/>
  <c r="AC146" i="3"/>
  <c r="AA146" i="3"/>
  <c r="Z146" i="3"/>
  <c r="Q146" i="3"/>
  <c r="CH146" i="3" s="1"/>
  <c r="K146" i="3"/>
  <c r="AE146" i="3" s="1"/>
  <c r="J146" i="3"/>
  <c r="CY145" i="3"/>
  <c r="AF145" i="3"/>
  <c r="AE145" i="3"/>
  <c r="AD145" i="3"/>
  <c r="AC145" i="3"/>
  <c r="AA145" i="3"/>
  <c r="K145" i="3"/>
  <c r="J145" i="3"/>
  <c r="CY144" i="3"/>
  <c r="AF144" i="3"/>
  <c r="AD144" i="3"/>
  <c r="AC144" i="3"/>
  <c r="AA144" i="3"/>
  <c r="K144" i="3"/>
  <c r="AE144" i="3" s="1"/>
  <c r="J144" i="3"/>
  <c r="CY143" i="3"/>
  <c r="AF143" i="3"/>
  <c r="AE143" i="3"/>
  <c r="AD143" i="3"/>
  <c r="AC143" i="3"/>
  <c r="AA143" i="3"/>
  <c r="K143" i="3"/>
  <c r="J143" i="3"/>
  <c r="CY142" i="3"/>
  <c r="AF142" i="3"/>
  <c r="AD142" i="3"/>
  <c r="AC142" i="3"/>
  <c r="AA142" i="3"/>
  <c r="K142" i="3"/>
  <c r="AE142" i="3" s="1"/>
  <c r="J142" i="3"/>
  <c r="CX141" i="3"/>
  <c r="CV141" i="3"/>
  <c r="CY141" i="3" s="1"/>
  <c r="AF141" i="3"/>
  <c r="AE141" i="3"/>
  <c r="AC141" i="3"/>
  <c r="AA141" i="3"/>
  <c r="K141" i="3"/>
  <c r="J141" i="3"/>
  <c r="AD141" i="3" s="1"/>
  <c r="CY140" i="3"/>
  <c r="CX140" i="3"/>
  <c r="CV140" i="3"/>
  <c r="AF140" i="3"/>
  <c r="AD140" i="3"/>
  <c r="AC140" i="3"/>
  <c r="AA140" i="3"/>
  <c r="K140" i="3"/>
  <c r="AE140" i="3" s="1"/>
  <c r="J140" i="3"/>
  <c r="CX139" i="3"/>
  <c r="CY139" i="3" s="1"/>
  <c r="CV139" i="3"/>
  <c r="AF139" i="3"/>
  <c r="AC139" i="3"/>
  <c r="AA139" i="3"/>
  <c r="K139" i="3"/>
  <c r="AE139" i="3" s="1"/>
  <c r="J139" i="3"/>
  <c r="AD139" i="3" s="1"/>
  <c r="CX138" i="3"/>
  <c r="CY138" i="3" s="1"/>
  <c r="CV138" i="3"/>
  <c r="AF138" i="3"/>
  <c r="AC138" i="3"/>
  <c r="AA138" i="3"/>
  <c r="K138" i="3"/>
  <c r="AE138" i="3" s="1"/>
  <c r="J138" i="3"/>
  <c r="AD138" i="3" s="1"/>
  <c r="CX137" i="3"/>
  <c r="CV137" i="3"/>
  <c r="CY137" i="3" s="1"/>
  <c r="AF137" i="3"/>
  <c r="AE137" i="3"/>
  <c r="AC137" i="3"/>
  <c r="AA137" i="3"/>
  <c r="K137" i="3"/>
  <c r="J137" i="3"/>
  <c r="AD137" i="3" s="1"/>
  <c r="CX136" i="3"/>
  <c r="CV136" i="3"/>
  <c r="CY136" i="3" s="1"/>
  <c r="AF136" i="3"/>
  <c r="AE136" i="3"/>
  <c r="AD136" i="3"/>
  <c r="AC136" i="3"/>
  <c r="AA136" i="3"/>
  <c r="K136" i="3"/>
  <c r="J136" i="3"/>
  <c r="CY135" i="3"/>
  <c r="CX135" i="3"/>
  <c r="CV135" i="3"/>
  <c r="AF135" i="3"/>
  <c r="AD135" i="3"/>
  <c r="AC135" i="3"/>
  <c r="AA135" i="3"/>
  <c r="K135" i="3"/>
  <c r="AE135" i="3" s="1"/>
  <c r="J135" i="3"/>
  <c r="CX134" i="3"/>
  <c r="CV134" i="3"/>
  <c r="CY134" i="3" s="1"/>
  <c r="AF134" i="3"/>
  <c r="AC134" i="3"/>
  <c r="AA134" i="3"/>
  <c r="K134" i="3"/>
  <c r="AE134" i="3" s="1"/>
  <c r="J134" i="3"/>
  <c r="AD134" i="3" s="1"/>
  <c r="CX133" i="3"/>
  <c r="CV133" i="3"/>
  <c r="CY133" i="3" s="1"/>
  <c r="AF133" i="3"/>
  <c r="AC133" i="3"/>
  <c r="AA133" i="3"/>
  <c r="K133" i="3"/>
  <c r="AE133" i="3" s="1"/>
  <c r="J133" i="3"/>
  <c r="AD133" i="3" s="1"/>
  <c r="CX132" i="3"/>
  <c r="CY132" i="3" s="1"/>
  <c r="CV132" i="3"/>
  <c r="AF132" i="3"/>
  <c r="AC132" i="3"/>
  <c r="AA132" i="3"/>
  <c r="R132" i="3"/>
  <c r="R133" i="3" s="1"/>
  <c r="R134" i="3" s="1"/>
  <c r="R135" i="3" s="1"/>
  <c r="R136" i="3" s="1"/>
  <c r="R137" i="3" s="1"/>
  <c r="R138" i="3" s="1"/>
  <c r="R139" i="3" s="1"/>
  <c r="R140" i="3" s="1"/>
  <c r="R141" i="3" s="1"/>
  <c r="R142" i="3" s="1"/>
  <c r="R143" i="3" s="1"/>
  <c r="R144" i="3" s="1"/>
  <c r="R145" i="3" s="1"/>
  <c r="M132" i="3"/>
  <c r="M133" i="3" s="1"/>
  <c r="K132" i="3"/>
  <c r="AE132" i="3" s="1"/>
  <c r="J132" i="3"/>
  <c r="AD132" i="3" s="1"/>
  <c r="CY131" i="3"/>
  <c r="CX131" i="3"/>
  <c r="CV131" i="3"/>
  <c r="AF131" i="3"/>
  <c r="AC131" i="3"/>
  <c r="AA131" i="3"/>
  <c r="R131" i="3"/>
  <c r="Q131" i="3"/>
  <c r="CP131" i="3" s="1"/>
  <c r="P131" i="3"/>
  <c r="P132" i="3" s="1"/>
  <c r="N131" i="3"/>
  <c r="N132" i="3" s="1"/>
  <c r="M131" i="3"/>
  <c r="K131" i="3"/>
  <c r="AE131" i="3" s="1"/>
  <c r="J131" i="3"/>
  <c r="AD131" i="3" s="1"/>
  <c r="CX130" i="3"/>
  <c r="CY130" i="3" s="1"/>
  <c r="CV130" i="3"/>
  <c r="AF130" i="3"/>
  <c r="AC130" i="3"/>
  <c r="AA130" i="3"/>
  <c r="Z130" i="3"/>
  <c r="Q130" i="3"/>
  <c r="K130" i="3"/>
  <c r="AE130" i="3" s="1"/>
  <c r="J130" i="3"/>
  <c r="AD130" i="3" s="1"/>
  <c r="CG130" i="3" s="1"/>
  <c r="CY129" i="3"/>
  <c r="AF129" i="3"/>
  <c r="AC129" i="3"/>
  <c r="AA129" i="3"/>
  <c r="K129" i="3"/>
  <c r="AE129" i="3" s="1"/>
  <c r="J129" i="3"/>
  <c r="AD129" i="3" s="1"/>
  <c r="CY128" i="3"/>
  <c r="AF128" i="3"/>
  <c r="AC128" i="3"/>
  <c r="AA128" i="3"/>
  <c r="K128" i="3"/>
  <c r="AE128" i="3" s="1"/>
  <c r="J128" i="3"/>
  <c r="AD128" i="3" s="1"/>
  <c r="CY127" i="3"/>
  <c r="AF127" i="3"/>
  <c r="AE127" i="3"/>
  <c r="AC127" i="3"/>
  <c r="AA127" i="3"/>
  <c r="K127" i="3"/>
  <c r="J127" i="3"/>
  <c r="AD127" i="3" s="1"/>
  <c r="CY126" i="3"/>
  <c r="AF126" i="3"/>
  <c r="AE126" i="3"/>
  <c r="AD126" i="3"/>
  <c r="AC126" i="3"/>
  <c r="AA126" i="3"/>
  <c r="K126" i="3"/>
  <c r="J126" i="3"/>
  <c r="CX125" i="3"/>
  <c r="CV125" i="3"/>
  <c r="CY125" i="3" s="1"/>
  <c r="AF125" i="3"/>
  <c r="AE125" i="3"/>
  <c r="AC125" i="3"/>
  <c r="AA125" i="3"/>
  <c r="K125" i="3"/>
  <c r="J125" i="3"/>
  <c r="AD125" i="3" s="1"/>
  <c r="CX124" i="3"/>
  <c r="CV124" i="3"/>
  <c r="CY124" i="3" s="1"/>
  <c r="AF124" i="3"/>
  <c r="AE124" i="3"/>
  <c r="AD124" i="3"/>
  <c r="AC124" i="3"/>
  <c r="AA124" i="3"/>
  <c r="K124" i="3"/>
  <c r="J124" i="3"/>
  <c r="CY123" i="3"/>
  <c r="CX123" i="3"/>
  <c r="CV123" i="3"/>
  <c r="AF123" i="3"/>
  <c r="AD123" i="3"/>
  <c r="AC123" i="3"/>
  <c r="AA123" i="3"/>
  <c r="K123" i="3"/>
  <c r="AE123" i="3" s="1"/>
  <c r="J123" i="3"/>
  <c r="CX122" i="3"/>
  <c r="CV122" i="3"/>
  <c r="CY122" i="3" s="1"/>
  <c r="AF122" i="3"/>
  <c r="AC122" i="3"/>
  <c r="AA122" i="3"/>
  <c r="K122" i="3"/>
  <c r="AE122" i="3" s="1"/>
  <c r="J122" i="3"/>
  <c r="AD122" i="3" s="1"/>
  <c r="CX121" i="3"/>
  <c r="CV121" i="3"/>
  <c r="CY121" i="3" s="1"/>
  <c r="AF121" i="3"/>
  <c r="AC121" i="3"/>
  <c r="AA121" i="3"/>
  <c r="K121" i="3"/>
  <c r="AE121" i="3" s="1"/>
  <c r="J121" i="3"/>
  <c r="AD121" i="3" s="1"/>
  <c r="CX120" i="3"/>
  <c r="CV120" i="3"/>
  <c r="CY120" i="3" s="1"/>
  <c r="AF120" i="3"/>
  <c r="AE120" i="3"/>
  <c r="AC120" i="3"/>
  <c r="AA120" i="3"/>
  <c r="K120" i="3"/>
  <c r="J120" i="3"/>
  <c r="AD120" i="3" s="1"/>
  <c r="CY119" i="3"/>
  <c r="CX119" i="3"/>
  <c r="CV119" i="3"/>
  <c r="AF119" i="3"/>
  <c r="AD119" i="3"/>
  <c r="AC119" i="3"/>
  <c r="AA119" i="3"/>
  <c r="K119" i="3"/>
  <c r="AE119" i="3" s="1"/>
  <c r="J119" i="3"/>
  <c r="CX118" i="3"/>
  <c r="CY118" i="3" s="1"/>
  <c r="CV118" i="3"/>
  <c r="AF118" i="3"/>
  <c r="AC118" i="3"/>
  <c r="AA118" i="3"/>
  <c r="K118" i="3"/>
  <c r="AE118" i="3" s="1"/>
  <c r="J118" i="3"/>
  <c r="AD118" i="3" s="1"/>
  <c r="CX117" i="3"/>
  <c r="CV117" i="3"/>
  <c r="CY117" i="3" s="1"/>
  <c r="AF117" i="3"/>
  <c r="AE117" i="3"/>
  <c r="AC117" i="3"/>
  <c r="AA117" i="3"/>
  <c r="N117" i="3"/>
  <c r="N118" i="3" s="1"/>
  <c r="N119" i="3" s="1"/>
  <c r="N120" i="3" s="1"/>
  <c r="N121" i="3" s="1"/>
  <c r="N122" i="3" s="1"/>
  <c r="N123" i="3" s="1"/>
  <c r="N124" i="3" s="1"/>
  <c r="N125" i="3" s="1"/>
  <c r="N126" i="3" s="1"/>
  <c r="N127" i="3" s="1"/>
  <c r="N128" i="3" s="1"/>
  <c r="N129" i="3" s="1"/>
  <c r="K117" i="3"/>
  <c r="J117" i="3"/>
  <c r="AD117" i="3" s="1"/>
  <c r="CX116" i="3"/>
  <c r="CV116" i="3"/>
  <c r="CY116" i="3" s="1"/>
  <c r="AF116" i="3"/>
  <c r="AE116" i="3"/>
  <c r="AD116" i="3"/>
  <c r="AC116" i="3"/>
  <c r="AA116" i="3"/>
  <c r="R116" i="3"/>
  <c r="R117" i="3" s="1"/>
  <c r="R118" i="3" s="1"/>
  <c r="R119" i="3" s="1"/>
  <c r="R120" i="3" s="1"/>
  <c r="R121" i="3" s="1"/>
  <c r="R122" i="3" s="1"/>
  <c r="R123" i="3" s="1"/>
  <c r="R124" i="3" s="1"/>
  <c r="R125" i="3" s="1"/>
  <c r="R126" i="3" s="1"/>
  <c r="R127" i="3" s="1"/>
  <c r="R128" i="3" s="1"/>
  <c r="R129" i="3" s="1"/>
  <c r="N116" i="3"/>
  <c r="M116" i="3"/>
  <c r="M117" i="3" s="1"/>
  <c r="K116" i="3"/>
  <c r="J116" i="3"/>
  <c r="CY115" i="3"/>
  <c r="CX115" i="3"/>
  <c r="CV115" i="3"/>
  <c r="CP115" i="3"/>
  <c r="CO115" i="3"/>
  <c r="AF115" i="3"/>
  <c r="AD115" i="3"/>
  <c r="AC115" i="3"/>
  <c r="AA115" i="3"/>
  <c r="R115" i="3"/>
  <c r="Q115" i="3"/>
  <c r="CL115" i="3" s="1"/>
  <c r="P115" i="3"/>
  <c r="P116" i="3" s="1"/>
  <c r="N115" i="3"/>
  <c r="M115" i="3"/>
  <c r="Z115" i="3" s="1"/>
  <c r="K115" i="3"/>
  <c r="AE115" i="3" s="1"/>
  <c r="J115" i="3"/>
  <c r="CX114" i="3"/>
  <c r="CV114" i="3"/>
  <c r="CY114" i="3" s="1"/>
  <c r="CO114" i="3"/>
  <c r="CL114" i="3"/>
  <c r="CG114" i="3"/>
  <c r="AF114" i="3"/>
  <c r="AC114" i="3"/>
  <c r="AA114" i="3"/>
  <c r="Z114" i="3"/>
  <c r="Q114" i="3"/>
  <c r="CK114" i="3" s="1"/>
  <c r="K114" i="3"/>
  <c r="AE114" i="3" s="1"/>
  <c r="J114" i="3"/>
  <c r="AD114" i="3" s="1"/>
  <c r="CY113" i="3"/>
  <c r="AF113" i="3"/>
  <c r="AD113" i="3"/>
  <c r="AC113" i="3"/>
  <c r="AA113" i="3"/>
  <c r="K113" i="3"/>
  <c r="AE113" i="3" s="1"/>
  <c r="J113" i="3"/>
  <c r="CY112" i="3"/>
  <c r="AF112" i="3"/>
  <c r="AE112" i="3"/>
  <c r="AC112" i="3"/>
  <c r="AA112" i="3"/>
  <c r="K112" i="3"/>
  <c r="J112" i="3"/>
  <c r="AD112" i="3" s="1"/>
  <c r="CY111" i="3"/>
  <c r="AF111" i="3"/>
  <c r="AE111" i="3"/>
  <c r="AD111" i="3"/>
  <c r="AC111" i="3"/>
  <c r="AA111" i="3"/>
  <c r="K111" i="3"/>
  <c r="J111" i="3"/>
  <c r="CX110" i="3"/>
  <c r="CV110" i="3"/>
  <c r="CY110" i="3" s="1"/>
  <c r="AF110" i="3"/>
  <c r="AC110" i="3"/>
  <c r="AA110" i="3"/>
  <c r="K110" i="3"/>
  <c r="AE110" i="3" s="1"/>
  <c r="J110" i="3"/>
  <c r="AD110" i="3" s="1"/>
  <c r="CX109" i="3"/>
  <c r="CV109" i="3"/>
  <c r="CY109" i="3" s="1"/>
  <c r="AF109" i="3"/>
  <c r="AE109" i="3"/>
  <c r="AC109" i="3"/>
  <c r="AA109" i="3"/>
  <c r="K109" i="3"/>
  <c r="J109" i="3"/>
  <c r="AD109" i="3" s="1"/>
  <c r="CY108" i="3"/>
  <c r="CX108" i="3"/>
  <c r="CV108" i="3"/>
  <c r="AF108" i="3"/>
  <c r="AE108" i="3"/>
  <c r="AD108" i="3"/>
  <c r="AC108" i="3"/>
  <c r="AA108" i="3"/>
  <c r="K108" i="3"/>
  <c r="J108" i="3"/>
  <c r="CY107" i="3"/>
  <c r="CX107" i="3"/>
  <c r="CV107" i="3"/>
  <c r="AF107" i="3"/>
  <c r="AD107" i="3"/>
  <c r="AC107" i="3"/>
  <c r="AA107" i="3"/>
  <c r="K107" i="3"/>
  <c r="AE107" i="3" s="1"/>
  <c r="J107" i="3"/>
  <c r="CX106" i="3"/>
  <c r="CY106" i="3" s="1"/>
  <c r="CV106" i="3"/>
  <c r="AF106" i="3"/>
  <c r="AC106" i="3"/>
  <c r="AA106" i="3"/>
  <c r="K106" i="3"/>
  <c r="AE106" i="3" s="1"/>
  <c r="J106" i="3"/>
  <c r="AD106" i="3" s="1"/>
  <c r="CX105" i="3"/>
  <c r="CV105" i="3"/>
  <c r="CY105" i="3" s="1"/>
  <c r="AF105" i="3"/>
  <c r="AE105" i="3"/>
  <c r="AC105" i="3"/>
  <c r="AA105" i="3"/>
  <c r="K105" i="3"/>
  <c r="J105" i="3"/>
  <c r="AD105" i="3" s="1"/>
  <c r="CX104" i="3"/>
  <c r="CV104" i="3"/>
  <c r="CY104" i="3" s="1"/>
  <c r="AF104" i="3"/>
  <c r="AE104" i="3"/>
  <c r="AD104" i="3"/>
  <c r="AC104" i="3"/>
  <c r="AA104" i="3"/>
  <c r="K104" i="3"/>
  <c r="J104" i="3"/>
  <c r="CY103" i="3"/>
  <c r="CX103" i="3"/>
  <c r="CV103" i="3"/>
  <c r="AF103" i="3"/>
  <c r="AD103" i="3"/>
  <c r="AC103" i="3"/>
  <c r="AA103" i="3"/>
  <c r="K103" i="3"/>
  <c r="AE103" i="3" s="1"/>
  <c r="J103" i="3"/>
  <c r="CX102" i="3"/>
  <c r="CV102" i="3"/>
  <c r="AF102" i="3"/>
  <c r="AC102" i="3"/>
  <c r="AA102" i="3"/>
  <c r="K102" i="3"/>
  <c r="AE102" i="3" s="1"/>
  <c r="J102" i="3"/>
  <c r="AD102" i="3" s="1"/>
  <c r="CX101" i="3"/>
  <c r="CV101" i="3"/>
  <c r="CY101" i="3" s="1"/>
  <c r="AF101" i="3"/>
  <c r="AC101" i="3"/>
  <c r="AA101" i="3"/>
  <c r="Z101" i="3"/>
  <c r="N101" i="3"/>
  <c r="N102" i="3" s="1"/>
  <c r="N103" i="3" s="1"/>
  <c r="N104" i="3" s="1"/>
  <c r="N105" i="3" s="1"/>
  <c r="N106" i="3" s="1"/>
  <c r="N107" i="3" s="1"/>
  <c r="N108" i="3" s="1"/>
  <c r="N109" i="3" s="1"/>
  <c r="N110" i="3" s="1"/>
  <c r="N111" i="3" s="1"/>
  <c r="N112" i="3" s="1"/>
  <c r="N113" i="3" s="1"/>
  <c r="K101" i="3"/>
  <c r="AE101" i="3" s="1"/>
  <c r="J101" i="3"/>
  <c r="AD101" i="3" s="1"/>
  <c r="CY100" i="3"/>
  <c r="CX100" i="3"/>
  <c r="CV100" i="3"/>
  <c r="AF100" i="3"/>
  <c r="AE100" i="3"/>
  <c r="AC100" i="3"/>
  <c r="AA100" i="3"/>
  <c r="R100" i="3"/>
  <c r="R101" i="3" s="1"/>
  <c r="R102" i="3" s="1"/>
  <c r="R103" i="3" s="1"/>
  <c r="R104" i="3" s="1"/>
  <c r="R105" i="3" s="1"/>
  <c r="R106" i="3" s="1"/>
  <c r="R107" i="3" s="1"/>
  <c r="R108" i="3" s="1"/>
  <c r="R109" i="3" s="1"/>
  <c r="R110" i="3" s="1"/>
  <c r="R111" i="3" s="1"/>
  <c r="R112" i="3" s="1"/>
  <c r="R113" i="3" s="1"/>
  <c r="N100" i="3"/>
  <c r="M100" i="3"/>
  <c r="M101" i="3" s="1"/>
  <c r="M102" i="3" s="1"/>
  <c r="K100" i="3"/>
  <c r="J100" i="3"/>
  <c r="AD100" i="3" s="1"/>
  <c r="CY99" i="3"/>
  <c r="CX99" i="3"/>
  <c r="CV99" i="3"/>
  <c r="AF99" i="3"/>
  <c r="AD99" i="3"/>
  <c r="AC99" i="3"/>
  <c r="AA99" i="3"/>
  <c r="R99" i="3"/>
  <c r="Q99" i="3"/>
  <c r="CH99" i="3" s="1"/>
  <c r="P99" i="3"/>
  <c r="P100" i="3" s="1"/>
  <c r="N99" i="3"/>
  <c r="M99" i="3"/>
  <c r="Z99" i="3" s="1"/>
  <c r="K99" i="3"/>
  <c r="AE99" i="3" s="1"/>
  <c r="J99" i="3"/>
  <c r="CX98" i="3"/>
  <c r="CY98" i="3" s="1"/>
  <c r="CV98" i="3"/>
  <c r="AF98" i="3"/>
  <c r="AC98" i="3"/>
  <c r="AA98" i="3"/>
  <c r="Z98" i="3"/>
  <c r="Q98" i="3"/>
  <c r="CP98" i="3" s="1"/>
  <c r="K98" i="3"/>
  <c r="AE98" i="3" s="1"/>
  <c r="J98" i="3"/>
  <c r="AD98" i="3" s="1"/>
  <c r="CG98" i="3" s="1"/>
  <c r="CY97" i="3"/>
  <c r="AF97" i="3"/>
  <c r="AC97" i="3"/>
  <c r="AA97" i="3"/>
  <c r="K97" i="3"/>
  <c r="AE97" i="3" s="1"/>
  <c r="J97" i="3"/>
  <c r="AD97" i="3" s="1"/>
  <c r="CY96" i="3"/>
  <c r="AF96" i="3"/>
  <c r="AC96" i="3"/>
  <c r="AA96" i="3"/>
  <c r="K96" i="3"/>
  <c r="AE96" i="3" s="1"/>
  <c r="J96" i="3"/>
  <c r="AD96" i="3" s="1"/>
  <c r="CY95" i="3"/>
  <c r="AF95" i="3"/>
  <c r="AC95" i="3"/>
  <c r="AA95" i="3"/>
  <c r="K95" i="3"/>
  <c r="AE95" i="3" s="1"/>
  <c r="J95" i="3"/>
  <c r="AD95" i="3" s="1"/>
  <c r="CY94" i="3"/>
  <c r="AF94" i="3"/>
  <c r="AE94" i="3"/>
  <c r="AC94" i="3"/>
  <c r="AA94" i="3"/>
  <c r="K94" i="3"/>
  <c r="J94" i="3"/>
  <c r="AD94" i="3" s="1"/>
  <c r="CY93" i="3"/>
  <c r="AF93" i="3"/>
  <c r="AD93" i="3"/>
  <c r="AC93" i="3"/>
  <c r="AA93" i="3"/>
  <c r="K93" i="3"/>
  <c r="AE93" i="3" s="1"/>
  <c r="J93" i="3"/>
  <c r="CX92" i="3"/>
  <c r="CV92" i="3"/>
  <c r="CY92" i="3" s="1"/>
  <c r="AF92" i="3"/>
  <c r="AE92" i="3"/>
  <c r="AC92" i="3"/>
  <c r="AA92" i="3"/>
  <c r="K92" i="3"/>
  <c r="J92" i="3"/>
  <c r="AD92" i="3" s="1"/>
  <c r="CY91" i="3"/>
  <c r="CX91" i="3"/>
  <c r="CV91" i="3"/>
  <c r="AF91" i="3"/>
  <c r="AD91" i="3"/>
  <c r="AC91" i="3"/>
  <c r="AA91" i="3"/>
  <c r="K91" i="3"/>
  <c r="AE91" i="3" s="1"/>
  <c r="J91" i="3"/>
  <c r="CY90" i="3"/>
  <c r="CX90" i="3"/>
  <c r="CV90" i="3"/>
  <c r="AF90" i="3"/>
  <c r="AC90" i="3"/>
  <c r="AA90" i="3"/>
  <c r="K90" i="3"/>
  <c r="AE90" i="3" s="1"/>
  <c r="J90" i="3"/>
  <c r="AD90" i="3" s="1"/>
  <c r="CX89" i="3"/>
  <c r="CV89" i="3"/>
  <c r="AF89" i="3"/>
  <c r="AE89" i="3"/>
  <c r="AC89" i="3"/>
  <c r="AA89" i="3"/>
  <c r="K89" i="3"/>
  <c r="J89" i="3"/>
  <c r="AD89" i="3" s="1"/>
  <c r="CX88" i="3"/>
  <c r="CV88" i="3"/>
  <c r="CY88" i="3" s="1"/>
  <c r="AF88" i="3"/>
  <c r="AE88" i="3"/>
  <c r="AC88" i="3"/>
  <c r="AA88" i="3"/>
  <c r="K88" i="3"/>
  <c r="J88" i="3"/>
  <c r="AD88" i="3" s="1"/>
  <c r="CY87" i="3"/>
  <c r="CX87" i="3"/>
  <c r="CV87" i="3"/>
  <c r="AF87" i="3"/>
  <c r="AD87" i="3"/>
  <c r="AC87" i="3"/>
  <c r="AA87" i="3"/>
  <c r="K87" i="3"/>
  <c r="AE87" i="3" s="1"/>
  <c r="J87" i="3"/>
  <c r="CY86" i="3"/>
  <c r="CX86" i="3"/>
  <c r="CV86" i="3"/>
  <c r="AF86" i="3"/>
  <c r="AC86" i="3"/>
  <c r="AA86" i="3"/>
  <c r="K86" i="3"/>
  <c r="AE86" i="3" s="1"/>
  <c r="J86" i="3"/>
  <c r="AD86" i="3" s="1"/>
  <c r="CX85" i="3"/>
  <c r="CV85" i="3"/>
  <c r="AF85" i="3"/>
  <c r="AE85" i="3"/>
  <c r="AC85" i="3"/>
  <c r="AA85" i="3"/>
  <c r="N85" i="3"/>
  <c r="N86" i="3" s="1"/>
  <c r="N87" i="3" s="1"/>
  <c r="N88" i="3" s="1"/>
  <c r="N89" i="3" s="1"/>
  <c r="N90" i="3" s="1"/>
  <c r="N91" i="3" s="1"/>
  <c r="N92" i="3" s="1"/>
  <c r="N93" i="3" s="1"/>
  <c r="N94" i="3" s="1"/>
  <c r="N95" i="3" s="1"/>
  <c r="N96" i="3" s="1"/>
  <c r="N97" i="3" s="1"/>
  <c r="K85" i="3"/>
  <c r="J85" i="3"/>
  <c r="AD85" i="3" s="1"/>
  <c r="CX84" i="3"/>
  <c r="CV84" i="3"/>
  <c r="CY84" i="3" s="1"/>
  <c r="AF84" i="3"/>
  <c r="AE84" i="3"/>
  <c r="AD84" i="3"/>
  <c r="AC84" i="3"/>
  <c r="AA84" i="3"/>
  <c r="N84" i="3"/>
  <c r="M84" i="3"/>
  <c r="M85" i="3" s="1"/>
  <c r="M86" i="3" s="1"/>
  <c r="Z86" i="3" s="1"/>
  <c r="K84" i="3"/>
  <c r="J84" i="3"/>
  <c r="CY83" i="3"/>
  <c r="CX83" i="3"/>
  <c r="CV83" i="3"/>
  <c r="AF83" i="3"/>
  <c r="AD83" i="3"/>
  <c r="AC83" i="3"/>
  <c r="AA83" i="3"/>
  <c r="R83" i="3"/>
  <c r="R84" i="3" s="1"/>
  <c r="R85" i="3" s="1"/>
  <c r="R86" i="3" s="1"/>
  <c r="R87" i="3" s="1"/>
  <c r="R88" i="3" s="1"/>
  <c r="R89" i="3" s="1"/>
  <c r="R90" i="3" s="1"/>
  <c r="R91" i="3" s="1"/>
  <c r="R92" i="3" s="1"/>
  <c r="R93" i="3" s="1"/>
  <c r="R94" i="3" s="1"/>
  <c r="R95" i="3" s="1"/>
  <c r="R96" i="3" s="1"/>
  <c r="R97" i="3" s="1"/>
  <c r="P83" i="3"/>
  <c r="P84" i="3" s="1"/>
  <c r="Q84" i="3" s="1"/>
  <c r="N83" i="3"/>
  <c r="M83" i="3"/>
  <c r="Z83" i="3" s="1"/>
  <c r="K83" i="3"/>
  <c r="AE83" i="3" s="1"/>
  <c r="J83" i="3"/>
  <c r="CY82" i="3"/>
  <c r="CX82" i="3"/>
  <c r="CV82" i="3"/>
  <c r="CO82" i="3"/>
  <c r="CL82" i="3"/>
  <c r="CK82" i="3"/>
  <c r="CG82" i="3"/>
  <c r="AF82" i="3"/>
  <c r="AE82" i="3"/>
  <c r="AC82" i="3"/>
  <c r="AA82" i="3"/>
  <c r="Z82" i="3"/>
  <c r="Q82" i="3"/>
  <c r="CH82" i="3" s="1"/>
  <c r="K82" i="3"/>
  <c r="J82" i="3"/>
  <c r="AD82" i="3" s="1"/>
  <c r="CY81" i="3"/>
  <c r="AF81" i="3"/>
  <c r="AC81" i="3"/>
  <c r="AA81" i="3"/>
  <c r="K81" i="3"/>
  <c r="AE81" i="3" s="1"/>
  <c r="J81" i="3"/>
  <c r="AD81" i="3" s="1"/>
  <c r="CY80" i="3"/>
  <c r="AF80" i="3"/>
  <c r="AC80" i="3"/>
  <c r="AA80" i="3"/>
  <c r="K80" i="3"/>
  <c r="AE80" i="3" s="1"/>
  <c r="J80" i="3"/>
  <c r="AD80" i="3" s="1"/>
  <c r="CY79" i="3"/>
  <c r="AF79" i="3"/>
  <c r="AE79" i="3"/>
  <c r="AC79" i="3"/>
  <c r="AA79" i="3"/>
  <c r="K79" i="3"/>
  <c r="J79" i="3"/>
  <c r="AD79" i="3" s="1"/>
  <c r="CY78" i="3"/>
  <c r="AF78" i="3"/>
  <c r="AD78" i="3"/>
  <c r="AC78" i="3"/>
  <c r="AA78" i="3"/>
  <c r="K78" i="3"/>
  <c r="AE78" i="3" s="1"/>
  <c r="J78" i="3"/>
  <c r="CX77" i="3"/>
  <c r="CV77" i="3"/>
  <c r="CY77" i="3" s="1"/>
  <c r="AF77" i="3"/>
  <c r="AC77" i="3"/>
  <c r="AA77" i="3"/>
  <c r="K77" i="3"/>
  <c r="AE77" i="3" s="1"/>
  <c r="J77" i="3"/>
  <c r="AD77" i="3" s="1"/>
  <c r="CX76" i="3"/>
  <c r="CV76" i="3"/>
  <c r="CY76" i="3" s="1"/>
  <c r="AF76" i="3"/>
  <c r="AE76" i="3"/>
  <c r="AC76" i="3"/>
  <c r="AA76" i="3"/>
  <c r="K76" i="3"/>
  <c r="J76" i="3"/>
  <c r="AD76" i="3" s="1"/>
  <c r="CX75" i="3"/>
  <c r="CY75" i="3" s="1"/>
  <c r="CV75" i="3"/>
  <c r="AF75" i="3"/>
  <c r="AD75" i="3"/>
  <c r="AC75" i="3"/>
  <c r="AA75" i="3"/>
  <c r="K75" i="3"/>
  <c r="AE75" i="3" s="1"/>
  <c r="J75" i="3"/>
  <c r="CX74" i="3"/>
  <c r="CV74" i="3"/>
  <c r="CY74" i="3" s="1"/>
  <c r="AF74" i="3"/>
  <c r="AC74" i="3"/>
  <c r="AA74" i="3"/>
  <c r="K74" i="3"/>
  <c r="AE74" i="3" s="1"/>
  <c r="J74" i="3"/>
  <c r="AD74" i="3" s="1"/>
  <c r="CX73" i="3"/>
  <c r="CV73" i="3"/>
  <c r="CY73" i="3" s="1"/>
  <c r="AF73" i="3"/>
  <c r="AE73" i="3"/>
  <c r="AC73" i="3"/>
  <c r="AA73" i="3"/>
  <c r="K73" i="3"/>
  <c r="J73" i="3"/>
  <c r="AD73" i="3" s="1"/>
  <c r="CX72" i="3"/>
  <c r="CV72" i="3"/>
  <c r="CY72" i="3" s="1"/>
  <c r="AF72" i="3"/>
  <c r="AE72" i="3"/>
  <c r="AD72" i="3"/>
  <c r="AC72" i="3"/>
  <c r="AA72" i="3"/>
  <c r="K72" i="3"/>
  <c r="J72" i="3"/>
  <c r="CY71" i="3"/>
  <c r="CX71" i="3"/>
  <c r="CV71" i="3"/>
  <c r="AF71" i="3"/>
  <c r="AD71" i="3"/>
  <c r="AC71" i="3"/>
  <c r="AA71" i="3"/>
  <c r="K71" i="3"/>
  <c r="AE71" i="3" s="1"/>
  <c r="J71" i="3"/>
  <c r="CX70" i="3"/>
  <c r="CV70" i="3"/>
  <c r="CY70" i="3" s="1"/>
  <c r="AF70" i="3"/>
  <c r="AC70" i="3"/>
  <c r="AA70" i="3"/>
  <c r="K70" i="3"/>
  <c r="AE70" i="3" s="1"/>
  <c r="J70" i="3"/>
  <c r="AD70" i="3" s="1"/>
  <c r="CX69" i="3"/>
  <c r="CV69" i="3"/>
  <c r="CY69" i="3" s="1"/>
  <c r="AF69" i="3"/>
  <c r="AC69" i="3"/>
  <c r="AA69" i="3"/>
  <c r="N69" i="3"/>
  <c r="N70" i="3" s="1"/>
  <c r="N71" i="3" s="1"/>
  <c r="N72" i="3" s="1"/>
  <c r="N73" i="3" s="1"/>
  <c r="N74" i="3" s="1"/>
  <c r="N75" i="3" s="1"/>
  <c r="N76" i="3" s="1"/>
  <c r="N77" i="3" s="1"/>
  <c r="N78" i="3" s="1"/>
  <c r="N79" i="3" s="1"/>
  <c r="N80" i="3" s="1"/>
  <c r="N81" i="3" s="1"/>
  <c r="K69" i="3"/>
  <c r="AE69" i="3" s="1"/>
  <c r="J69" i="3"/>
  <c r="AD69" i="3" s="1"/>
  <c r="CX68" i="3"/>
  <c r="CV68" i="3"/>
  <c r="CY68" i="3" s="1"/>
  <c r="AF68" i="3"/>
  <c r="AE68" i="3"/>
  <c r="AC68" i="3"/>
  <c r="AA68" i="3"/>
  <c r="R68" i="3"/>
  <c r="R69" i="3" s="1"/>
  <c r="R70" i="3" s="1"/>
  <c r="R71" i="3" s="1"/>
  <c r="R72" i="3" s="1"/>
  <c r="R73" i="3" s="1"/>
  <c r="R74" i="3" s="1"/>
  <c r="R75" i="3" s="1"/>
  <c r="R76" i="3" s="1"/>
  <c r="R77" i="3" s="1"/>
  <c r="R78" i="3" s="1"/>
  <c r="R79" i="3" s="1"/>
  <c r="R80" i="3" s="1"/>
  <c r="R81" i="3" s="1"/>
  <c r="N68" i="3"/>
  <c r="K68" i="3"/>
  <c r="J68" i="3"/>
  <c r="AD68" i="3" s="1"/>
  <c r="CX67" i="3"/>
  <c r="CY67" i="3" s="1"/>
  <c r="CV67" i="3"/>
  <c r="AF67" i="3"/>
  <c r="AD67" i="3"/>
  <c r="AC67" i="3"/>
  <c r="AA67" i="3"/>
  <c r="R67" i="3"/>
  <c r="P67" i="3"/>
  <c r="P68" i="3" s="1"/>
  <c r="Q68" i="3" s="1"/>
  <c r="N67" i="3"/>
  <c r="M67" i="3"/>
  <c r="Z67" i="3" s="1"/>
  <c r="K67" i="3"/>
  <c r="AE67" i="3" s="1"/>
  <c r="J67" i="3"/>
  <c r="CX66" i="3"/>
  <c r="CV66" i="3"/>
  <c r="CY66" i="3" s="1"/>
  <c r="AF66" i="3"/>
  <c r="AC66" i="3"/>
  <c r="AA66" i="3"/>
  <c r="Z66" i="3"/>
  <c r="Q66" i="3"/>
  <c r="K66" i="3"/>
  <c r="AE66" i="3" s="1"/>
  <c r="J66" i="3"/>
  <c r="AD66" i="3" s="1"/>
  <c r="CY65" i="3"/>
  <c r="AF65" i="3"/>
  <c r="AC65" i="3"/>
  <c r="AA65" i="3"/>
  <c r="K65" i="3"/>
  <c r="AE65" i="3" s="1"/>
  <c r="J65" i="3"/>
  <c r="AD65" i="3" s="1"/>
  <c r="CY64" i="3"/>
  <c r="AF64" i="3"/>
  <c r="AE64" i="3"/>
  <c r="AC64" i="3"/>
  <c r="AA64" i="3"/>
  <c r="K64" i="3"/>
  <c r="J64" i="3"/>
  <c r="AD64" i="3" s="1"/>
  <c r="CY63" i="3"/>
  <c r="AF63" i="3"/>
  <c r="AD63" i="3"/>
  <c r="AC63" i="3"/>
  <c r="AA63" i="3"/>
  <c r="K63" i="3"/>
  <c r="AE63" i="3" s="1"/>
  <c r="J63" i="3"/>
  <c r="CY62" i="3"/>
  <c r="AF62" i="3"/>
  <c r="AD62" i="3"/>
  <c r="AC62" i="3"/>
  <c r="AA62" i="3"/>
  <c r="K62" i="3"/>
  <c r="AE62" i="3" s="1"/>
  <c r="J62" i="3"/>
  <c r="CY61" i="3"/>
  <c r="AF61" i="3"/>
  <c r="AE61" i="3"/>
  <c r="AD61" i="3"/>
  <c r="AC61" i="3"/>
  <c r="AA61" i="3"/>
  <c r="K61" i="3"/>
  <c r="J61" i="3"/>
  <c r="CY60" i="3"/>
  <c r="AF60" i="3"/>
  <c r="AD60" i="3"/>
  <c r="AC60" i="3"/>
  <c r="AA60" i="3"/>
  <c r="K60" i="3"/>
  <c r="AE60" i="3" s="1"/>
  <c r="J60" i="3"/>
  <c r="CX59" i="3"/>
  <c r="CV59" i="3"/>
  <c r="CY59" i="3" s="1"/>
  <c r="AF59" i="3"/>
  <c r="AE59" i="3"/>
  <c r="AC59" i="3"/>
  <c r="AA59" i="3"/>
  <c r="K59" i="3"/>
  <c r="J59" i="3"/>
  <c r="AD59" i="3" s="1"/>
  <c r="CX58" i="3"/>
  <c r="CV58" i="3"/>
  <c r="CY58" i="3" s="1"/>
  <c r="AF58" i="3"/>
  <c r="AD58" i="3"/>
  <c r="AC58" i="3"/>
  <c r="AA58" i="3"/>
  <c r="K58" i="3"/>
  <c r="AE58" i="3" s="1"/>
  <c r="J58" i="3"/>
  <c r="CY57" i="3"/>
  <c r="CX57" i="3"/>
  <c r="CV57" i="3"/>
  <c r="AF57" i="3"/>
  <c r="AC57" i="3"/>
  <c r="AA57" i="3"/>
  <c r="K57" i="3"/>
  <c r="AE57" i="3" s="1"/>
  <c r="J57" i="3"/>
  <c r="AD57" i="3" s="1"/>
  <c r="CX56" i="3"/>
  <c r="CY56" i="3" s="1"/>
  <c r="CV56" i="3"/>
  <c r="AF56" i="3"/>
  <c r="AC56" i="3"/>
  <c r="AA56" i="3"/>
  <c r="K56" i="3"/>
  <c r="AE56" i="3" s="1"/>
  <c r="J56" i="3"/>
  <c r="AD56" i="3" s="1"/>
  <c r="CX55" i="3"/>
  <c r="CV55" i="3"/>
  <c r="CY55" i="3" s="1"/>
  <c r="AF55" i="3"/>
  <c r="AE55" i="3"/>
  <c r="AC55" i="3"/>
  <c r="AA55" i="3"/>
  <c r="K55" i="3"/>
  <c r="J55" i="3"/>
  <c r="AD55" i="3" s="1"/>
  <c r="CX54" i="3"/>
  <c r="CV54" i="3"/>
  <c r="CY54" i="3" s="1"/>
  <c r="AF54" i="3"/>
  <c r="AE54" i="3"/>
  <c r="AD54" i="3"/>
  <c r="AC54" i="3"/>
  <c r="AA54" i="3"/>
  <c r="K54" i="3"/>
  <c r="J54" i="3"/>
  <c r="CY53" i="3"/>
  <c r="CX53" i="3"/>
  <c r="CV53" i="3"/>
  <c r="AF53" i="3"/>
  <c r="AE53" i="3"/>
  <c r="AD53" i="3"/>
  <c r="AC53" i="3"/>
  <c r="AA53" i="3"/>
  <c r="K53" i="3"/>
  <c r="J53" i="3"/>
  <c r="CX52" i="3"/>
  <c r="CV52" i="3"/>
  <c r="CY52" i="3" s="1"/>
  <c r="AF52" i="3"/>
  <c r="AD52" i="3"/>
  <c r="AC52" i="3"/>
  <c r="AA52" i="3"/>
  <c r="R52" i="3"/>
  <c r="R53" i="3" s="1"/>
  <c r="R54" i="3" s="1"/>
  <c r="R55" i="3" s="1"/>
  <c r="R56" i="3" s="1"/>
  <c r="R57" i="3" s="1"/>
  <c r="R58" i="3" s="1"/>
  <c r="R59" i="3" s="1"/>
  <c r="R60" i="3" s="1"/>
  <c r="R61" i="3" s="1"/>
  <c r="R62" i="3" s="1"/>
  <c r="R63" i="3" s="1"/>
  <c r="R64" i="3" s="1"/>
  <c r="R65" i="3" s="1"/>
  <c r="P52" i="3"/>
  <c r="Q52" i="3" s="1"/>
  <c r="K52" i="3"/>
  <c r="AE52" i="3" s="1"/>
  <c r="J52" i="3"/>
  <c r="CX51" i="3"/>
  <c r="CV51" i="3"/>
  <c r="CY51" i="3" s="1"/>
  <c r="CP51" i="3"/>
  <c r="CO51" i="3"/>
  <c r="CL51" i="3"/>
  <c r="CK51" i="3"/>
  <c r="AF51" i="3"/>
  <c r="AE51" i="3"/>
  <c r="AC51" i="3"/>
  <c r="AA51" i="3"/>
  <c r="R51" i="3"/>
  <c r="Q51" i="3"/>
  <c r="CH51" i="3" s="1"/>
  <c r="P51" i="3"/>
  <c r="N51" i="3"/>
  <c r="Z51" i="3" s="1"/>
  <c r="M51" i="3"/>
  <c r="M52" i="3" s="1"/>
  <c r="K51" i="3"/>
  <c r="J51" i="3"/>
  <c r="AD51" i="3" s="1"/>
  <c r="CX50" i="3"/>
  <c r="CV50" i="3"/>
  <c r="CY50" i="3" s="1"/>
  <c r="CP50" i="3"/>
  <c r="AF50" i="3"/>
  <c r="AD50" i="3"/>
  <c r="AC50" i="3"/>
  <c r="AA50" i="3"/>
  <c r="Z50" i="3"/>
  <c r="Q50" i="3"/>
  <c r="CH50" i="3" s="1"/>
  <c r="K50" i="3"/>
  <c r="AE50" i="3" s="1"/>
  <c r="J50" i="3"/>
  <c r="CY49" i="3"/>
  <c r="AF49" i="3"/>
  <c r="AE49" i="3"/>
  <c r="AD49" i="3"/>
  <c r="AC49" i="3"/>
  <c r="AA49" i="3"/>
  <c r="K49" i="3"/>
  <c r="J49" i="3"/>
  <c r="CY48" i="3"/>
  <c r="AF48" i="3"/>
  <c r="AD48" i="3"/>
  <c r="AC48" i="3"/>
  <c r="AA48" i="3"/>
  <c r="K48" i="3"/>
  <c r="AE48" i="3" s="1"/>
  <c r="J48" i="3"/>
  <c r="CY47" i="3"/>
  <c r="AF47" i="3"/>
  <c r="AC47" i="3"/>
  <c r="AA47" i="3"/>
  <c r="K47" i="3"/>
  <c r="AE47" i="3" s="1"/>
  <c r="J47" i="3"/>
  <c r="AD47" i="3" s="1"/>
  <c r="CY46" i="3"/>
  <c r="AF46" i="3"/>
  <c r="AC46" i="3"/>
  <c r="AA46" i="3"/>
  <c r="K46" i="3"/>
  <c r="AE46" i="3" s="1"/>
  <c r="J46" i="3"/>
  <c r="AD46" i="3" s="1"/>
  <c r="CY45" i="3"/>
  <c r="CX45" i="3"/>
  <c r="CV45" i="3"/>
  <c r="AF45" i="3"/>
  <c r="AC45" i="3"/>
  <c r="AA45" i="3"/>
  <c r="K45" i="3"/>
  <c r="AE45" i="3" s="1"/>
  <c r="J45" i="3"/>
  <c r="AD45" i="3" s="1"/>
  <c r="CY44" i="3"/>
  <c r="CX44" i="3"/>
  <c r="CV44" i="3"/>
  <c r="AF44" i="3"/>
  <c r="AC44" i="3"/>
  <c r="AA44" i="3"/>
  <c r="K44" i="3"/>
  <c r="AE44" i="3" s="1"/>
  <c r="J44" i="3"/>
  <c r="AD44" i="3" s="1"/>
  <c r="CX43" i="3"/>
  <c r="CV43" i="3"/>
  <c r="CY43" i="3" s="1"/>
  <c r="AF43" i="3"/>
  <c r="AE43" i="3"/>
  <c r="AC43" i="3"/>
  <c r="AA43" i="3"/>
  <c r="K43" i="3"/>
  <c r="J43" i="3"/>
  <c r="AD43" i="3" s="1"/>
  <c r="CX42" i="3"/>
  <c r="CV42" i="3"/>
  <c r="CY42" i="3" s="1"/>
  <c r="AF42" i="3"/>
  <c r="AE42" i="3"/>
  <c r="AD42" i="3"/>
  <c r="AC42" i="3"/>
  <c r="AA42" i="3"/>
  <c r="K42" i="3"/>
  <c r="J42" i="3"/>
  <c r="CY41" i="3"/>
  <c r="CX41" i="3"/>
  <c r="CV41" i="3"/>
  <c r="AF41" i="3"/>
  <c r="AE41" i="3"/>
  <c r="AD41" i="3"/>
  <c r="AC41" i="3"/>
  <c r="AA41" i="3"/>
  <c r="K41" i="3"/>
  <c r="J41" i="3"/>
  <c r="CX40" i="3"/>
  <c r="CV40" i="3"/>
  <c r="CY40" i="3" s="1"/>
  <c r="AF40" i="3"/>
  <c r="AD40" i="3"/>
  <c r="AC40" i="3"/>
  <c r="AA40" i="3"/>
  <c r="K40" i="3"/>
  <c r="AE40" i="3" s="1"/>
  <c r="J40" i="3"/>
  <c r="CX39" i="3"/>
  <c r="CV39" i="3"/>
  <c r="CY39" i="3" s="1"/>
  <c r="AF39" i="3"/>
  <c r="AE39" i="3"/>
  <c r="AC39" i="3"/>
  <c r="AA39" i="3"/>
  <c r="K39" i="3"/>
  <c r="J39" i="3"/>
  <c r="AD39" i="3" s="1"/>
  <c r="CX38" i="3"/>
  <c r="CV38" i="3"/>
  <c r="CY38" i="3" s="1"/>
  <c r="AF38" i="3"/>
  <c r="AD38" i="3"/>
  <c r="AC38" i="3"/>
  <c r="AA38" i="3"/>
  <c r="K38" i="3"/>
  <c r="AE38" i="3" s="1"/>
  <c r="J38" i="3"/>
  <c r="CY37" i="3"/>
  <c r="CX37" i="3"/>
  <c r="CV37" i="3"/>
  <c r="AF37" i="3"/>
  <c r="AC37" i="3"/>
  <c r="AA37" i="3"/>
  <c r="K37" i="3"/>
  <c r="AE37" i="3" s="1"/>
  <c r="J37" i="3"/>
  <c r="AD37" i="3" s="1"/>
  <c r="CY36" i="3"/>
  <c r="CX36" i="3"/>
  <c r="CV36" i="3"/>
  <c r="AF36" i="3"/>
  <c r="AC36" i="3"/>
  <c r="AA36" i="3"/>
  <c r="R36" i="3"/>
  <c r="R37" i="3" s="1"/>
  <c r="R38" i="3" s="1"/>
  <c r="R39" i="3" s="1"/>
  <c r="R40" i="3" s="1"/>
  <c r="R41" i="3" s="1"/>
  <c r="R42" i="3" s="1"/>
  <c r="R43" i="3" s="1"/>
  <c r="R44" i="3" s="1"/>
  <c r="R45" i="3" s="1"/>
  <c r="R46" i="3" s="1"/>
  <c r="R47" i="3" s="1"/>
  <c r="R48" i="3" s="1"/>
  <c r="R49" i="3" s="1"/>
  <c r="M36" i="3"/>
  <c r="M37" i="3" s="1"/>
  <c r="K36" i="3"/>
  <c r="AE36" i="3" s="1"/>
  <c r="J36" i="3"/>
  <c r="AD36" i="3" s="1"/>
  <c r="CY35" i="3"/>
  <c r="CX35" i="3"/>
  <c r="CV35" i="3"/>
  <c r="AF35" i="3"/>
  <c r="AE35" i="3"/>
  <c r="AC35" i="3"/>
  <c r="AA35" i="3"/>
  <c r="Z35" i="3"/>
  <c r="R35" i="3"/>
  <c r="Q35" i="3"/>
  <c r="CP35" i="3" s="1"/>
  <c r="P35" i="3"/>
  <c r="P36" i="3" s="1"/>
  <c r="N35" i="3"/>
  <c r="N36" i="3" s="1"/>
  <c r="M35" i="3"/>
  <c r="K35" i="3"/>
  <c r="J35" i="3"/>
  <c r="AD35" i="3" s="1"/>
  <c r="CK35" i="3" s="1"/>
  <c r="CX34" i="3"/>
  <c r="CV34" i="3"/>
  <c r="CY34" i="3" s="1"/>
  <c r="AF34" i="3"/>
  <c r="AC34" i="3"/>
  <c r="AA34" i="3"/>
  <c r="Z34" i="3"/>
  <c r="Q34" i="3"/>
  <c r="CP34" i="3" s="1"/>
  <c r="K34" i="3"/>
  <c r="AE34" i="3" s="1"/>
  <c r="J34" i="3"/>
  <c r="AD34" i="3" s="1"/>
  <c r="CY33" i="3"/>
  <c r="AF33" i="3"/>
  <c r="AC33" i="3"/>
  <c r="AA33" i="3"/>
  <c r="K33" i="3"/>
  <c r="AE33" i="3" s="1"/>
  <c r="J33" i="3"/>
  <c r="AD33" i="3" s="1"/>
  <c r="CY32" i="3"/>
  <c r="AF32" i="3"/>
  <c r="AE32" i="3"/>
  <c r="AC32" i="3"/>
  <c r="AA32" i="3"/>
  <c r="K32" i="3"/>
  <c r="J32" i="3"/>
  <c r="AD32" i="3" s="1"/>
  <c r="CY31" i="3"/>
  <c r="AF31" i="3"/>
  <c r="AE31" i="3"/>
  <c r="AD31" i="3"/>
  <c r="AC31" i="3"/>
  <c r="AA31" i="3"/>
  <c r="K31" i="3"/>
  <c r="J31" i="3"/>
  <c r="CX30" i="3"/>
  <c r="CV30" i="3"/>
  <c r="CY30" i="3" s="1"/>
  <c r="AF30" i="3"/>
  <c r="AE30" i="3"/>
  <c r="AD30" i="3"/>
  <c r="AC30" i="3"/>
  <c r="AA30" i="3"/>
  <c r="K30" i="3"/>
  <c r="J30" i="3"/>
  <c r="CY29" i="3"/>
  <c r="CX29" i="3"/>
  <c r="CV29" i="3"/>
  <c r="AF29" i="3"/>
  <c r="AE29" i="3"/>
  <c r="AD29" i="3"/>
  <c r="AC29" i="3"/>
  <c r="AA29" i="3"/>
  <c r="K29" i="3"/>
  <c r="CX28" i="3"/>
  <c r="CV28" i="3"/>
  <c r="CY28" i="3" s="1"/>
  <c r="AF28" i="3"/>
  <c r="AE28" i="3"/>
  <c r="AD28" i="3"/>
  <c r="AC28" i="3"/>
  <c r="AA28" i="3"/>
  <c r="K28" i="3"/>
  <c r="CY27" i="3"/>
  <c r="CX27" i="3"/>
  <c r="CV27" i="3"/>
  <c r="AF27" i="3"/>
  <c r="AD27" i="3"/>
  <c r="AC27" i="3"/>
  <c r="AA27" i="3"/>
  <c r="K27" i="3"/>
  <c r="AE27" i="3" s="1"/>
  <c r="CY26" i="3"/>
  <c r="CX26" i="3"/>
  <c r="CV26" i="3"/>
  <c r="AF26" i="3"/>
  <c r="AE26" i="3"/>
  <c r="AD26" i="3"/>
  <c r="AC26" i="3"/>
  <c r="AA26" i="3"/>
  <c r="K26" i="3"/>
  <c r="CY25" i="3"/>
  <c r="CX25" i="3"/>
  <c r="CV25" i="3"/>
  <c r="AF25" i="3"/>
  <c r="AE25" i="3"/>
  <c r="AD25" i="3"/>
  <c r="AC25" i="3"/>
  <c r="AA25" i="3"/>
  <c r="K25" i="3"/>
  <c r="CX24" i="3"/>
  <c r="CV24" i="3"/>
  <c r="CY24" i="3" s="1"/>
  <c r="AF24" i="3"/>
  <c r="AE24" i="3"/>
  <c r="AD24" i="3"/>
  <c r="AC24" i="3"/>
  <c r="AA24" i="3"/>
  <c r="K24" i="3"/>
  <c r="CY23" i="3"/>
  <c r="CX23" i="3"/>
  <c r="CV23" i="3"/>
  <c r="AF23" i="3"/>
  <c r="AD23" i="3"/>
  <c r="AC23" i="3"/>
  <c r="AA23" i="3"/>
  <c r="K23" i="3"/>
  <c r="AE23" i="3" s="1"/>
  <c r="CY22" i="3"/>
  <c r="CX22" i="3"/>
  <c r="CV22" i="3"/>
  <c r="CK22" i="3"/>
  <c r="AF22" i="3"/>
  <c r="AE22" i="3"/>
  <c r="AD22" i="3"/>
  <c r="AC22" i="3"/>
  <c r="AA22" i="3"/>
  <c r="Q22" i="3"/>
  <c r="CP22" i="3" s="1"/>
  <c r="P22" i="3"/>
  <c r="P23" i="3" s="1"/>
  <c r="K22" i="3"/>
  <c r="CY21" i="3"/>
  <c r="CX21" i="3"/>
  <c r="CV21" i="3"/>
  <c r="AF21" i="3"/>
  <c r="AE21" i="3"/>
  <c r="AD21" i="3"/>
  <c r="AC21" i="3"/>
  <c r="AA21" i="3"/>
  <c r="Q21" i="3"/>
  <c r="CO21" i="3" s="1"/>
  <c r="P21" i="3"/>
  <c r="M21" i="3"/>
  <c r="M22" i="3" s="1"/>
  <c r="K21" i="3"/>
  <c r="CX20" i="3"/>
  <c r="CV20" i="3"/>
  <c r="CY20" i="3" s="1"/>
  <c r="AF20" i="3"/>
  <c r="AE20" i="3"/>
  <c r="AD20" i="3"/>
  <c r="AC20" i="3"/>
  <c r="AA20" i="3"/>
  <c r="P20" i="3"/>
  <c r="Q20" i="3" s="1"/>
  <c r="N20" i="3"/>
  <c r="N21" i="3" s="1"/>
  <c r="N22" i="3" s="1"/>
  <c r="N23" i="3" s="1"/>
  <c r="N24" i="3" s="1"/>
  <c r="N25" i="3" s="1"/>
  <c r="N26" i="3" s="1"/>
  <c r="N27" i="3" s="1"/>
  <c r="N28" i="3" s="1"/>
  <c r="N29" i="3" s="1"/>
  <c r="N30" i="3" s="1"/>
  <c r="N31" i="3" s="1"/>
  <c r="N32" i="3" s="1"/>
  <c r="N33" i="3" s="1"/>
  <c r="M20" i="3"/>
  <c r="Z20" i="3" s="1"/>
  <c r="K20" i="3"/>
  <c r="CY19" i="3"/>
  <c r="CX19" i="3"/>
  <c r="CV19" i="3"/>
  <c r="CO19" i="3"/>
  <c r="CK19" i="3"/>
  <c r="CH19" i="3"/>
  <c r="AF19" i="3"/>
  <c r="AD19" i="3"/>
  <c r="AC19" i="3"/>
  <c r="AA19" i="3"/>
  <c r="Z19" i="3"/>
  <c r="R19" i="3"/>
  <c r="R20" i="3" s="1"/>
  <c r="R21" i="3" s="1"/>
  <c r="R22" i="3" s="1"/>
  <c r="R23" i="3" s="1"/>
  <c r="R24" i="3" s="1"/>
  <c r="R25" i="3" s="1"/>
  <c r="R26" i="3" s="1"/>
  <c r="R27" i="3" s="1"/>
  <c r="R28" i="3" s="1"/>
  <c r="R29" i="3" s="1"/>
  <c r="R30" i="3" s="1"/>
  <c r="R31" i="3" s="1"/>
  <c r="R32" i="3" s="1"/>
  <c r="R33" i="3" s="1"/>
  <c r="Q19" i="3"/>
  <c r="CG19" i="3" s="1"/>
  <c r="P19" i="3"/>
  <c r="N19" i="3"/>
  <c r="M19" i="3"/>
  <c r="K19" i="3"/>
  <c r="AE19" i="3" s="1"/>
  <c r="CY18" i="3"/>
  <c r="CX18" i="3"/>
  <c r="CV18" i="3"/>
  <c r="CK18" i="3"/>
  <c r="CG18" i="3"/>
  <c r="AF18" i="3"/>
  <c r="AD18" i="3"/>
  <c r="AC18" i="3"/>
  <c r="AA18" i="3"/>
  <c r="Z18" i="3"/>
  <c r="Q18" i="3"/>
  <c r="CP18" i="3" s="1"/>
  <c r="K18" i="3"/>
  <c r="AE18" i="3" s="1"/>
  <c r="CY17" i="3"/>
  <c r="AF17" i="3"/>
  <c r="AE17" i="3"/>
  <c r="AD17" i="3"/>
  <c r="AC17" i="3"/>
  <c r="AA17" i="3"/>
  <c r="CY16" i="3"/>
  <c r="AF16" i="3"/>
  <c r="AE16" i="3"/>
  <c r="AD16" i="3"/>
  <c r="AC16" i="3"/>
  <c r="AA16" i="3"/>
  <c r="CY15" i="3"/>
  <c r="AF15" i="3"/>
  <c r="AE15" i="3"/>
  <c r="AD15" i="3"/>
  <c r="AC15" i="3"/>
  <c r="AA15" i="3"/>
  <c r="CY14" i="3"/>
  <c r="AF14" i="3"/>
  <c r="AE14" i="3"/>
  <c r="AD14" i="3"/>
  <c r="AC14" i="3"/>
  <c r="AA14" i="3"/>
  <c r="CY13" i="3"/>
  <c r="AF13" i="3"/>
  <c r="AE13" i="3"/>
  <c r="AD13" i="3"/>
  <c r="AC13" i="3"/>
  <c r="AA13" i="3"/>
  <c r="CX12" i="3"/>
  <c r="CV12" i="3"/>
  <c r="CY12" i="3" s="1"/>
  <c r="AF12" i="3"/>
  <c r="AE12" i="3"/>
  <c r="AD12" i="3"/>
  <c r="AC12" i="3"/>
  <c r="AA12" i="3"/>
  <c r="CY11" i="3"/>
  <c r="CX11" i="3"/>
  <c r="CV11" i="3"/>
  <c r="AF11" i="3"/>
  <c r="AE11" i="3"/>
  <c r="AD11" i="3"/>
  <c r="AC11" i="3"/>
  <c r="AA11" i="3"/>
  <c r="CX10" i="3"/>
  <c r="CV10" i="3"/>
  <c r="CY10" i="3" s="1"/>
  <c r="AF10" i="3"/>
  <c r="AE10" i="3"/>
  <c r="AD10" i="3"/>
  <c r="AC10" i="3"/>
  <c r="AA10" i="3"/>
  <c r="CY9" i="3"/>
  <c r="CX9" i="3"/>
  <c r="CV9" i="3"/>
  <c r="AF9" i="3"/>
  <c r="AE9" i="3"/>
  <c r="AD9" i="3"/>
  <c r="AC9" i="3"/>
  <c r="AA9" i="3"/>
  <c r="CX8" i="3"/>
  <c r="CV8" i="3"/>
  <c r="CY8" i="3" s="1"/>
  <c r="AF8" i="3"/>
  <c r="AE8" i="3"/>
  <c r="AD8" i="3"/>
  <c r="AC8" i="3"/>
  <c r="AA8" i="3"/>
  <c r="CX7" i="3"/>
  <c r="CV7" i="3"/>
  <c r="CY7" i="3" s="1"/>
  <c r="AF7" i="3"/>
  <c r="AE7" i="3"/>
  <c r="AD7" i="3"/>
  <c r="AC7" i="3"/>
  <c r="AA7" i="3"/>
  <c r="CY6" i="3"/>
  <c r="CX6" i="3"/>
  <c r="CV6" i="3"/>
  <c r="AF6" i="3"/>
  <c r="AE6" i="3"/>
  <c r="AD6" i="3"/>
  <c r="AC6" i="3"/>
  <c r="AA6" i="3"/>
  <c r="CX5" i="3"/>
  <c r="CV5" i="3"/>
  <c r="CY5" i="3" s="1"/>
  <c r="AF5" i="3"/>
  <c r="AE5" i="3"/>
  <c r="AD5" i="3"/>
  <c r="AC5" i="3"/>
  <c r="AA5" i="3"/>
  <c r="M5" i="3"/>
  <c r="M6" i="3" s="1"/>
  <c r="CX4" i="3"/>
  <c r="CV4" i="3"/>
  <c r="CY4" i="3" s="1"/>
  <c r="AF4" i="3"/>
  <c r="AE4" i="3"/>
  <c r="AD4" i="3"/>
  <c r="AC4" i="3"/>
  <c r="AA4" i="3"/>
  <c r="M4" i="3"/>
  <c r="L4" i="3"/>
  <c r="L5" i="3" s="1"/>
  <c r="L6" i="3" s="1"/>
  <c r="L7" i="3" s="1"/>
  <c r="L8" i="3" s="1"/>
  <c r="L9" i="3" s="1"/>
  <c r="L10" i="3" s="1"/>
  <c r="L11" i="3" s="1"/>
  <c r="L12" i="3" s="1"/>
  <c r="L13" i="3" s="1"/>
  <c r="CX3" i="3"/>
  <c r="CY3" i="3" s="1"/>
  <c r="CV3" i="3"/>
  <c r="AF3" i="3"/>
  <c r="AE3" i="3"/>
  <c r="AD3" i="3"/>
  <c r="AC3" i="3"/>
  <c r="AA3" i="3"/>
  <c r="Z3" i="3"/>
  <c r="R3" i="3"/>
  <c r="R4" i="3" s="1"/>
  <c r="R5" i="3" s="1"/>
  <c r="R6" i="3" s="1"/>
  <c r="R7" i="3" s="1"/>
  <c r="R8" i="3" s="1"/>
  <c r="R9" i="3" s="1"/>
  <c r="R10" i="3" s="1"/>
  <c r="R11" i="3" s="1"/>
  <c r="R12" i="3" s="1"/>
  <c r="R13" i="3" s="1"/>
  <c r="R14" i="3" s="1"/>
  <c r="R15" i="3" s="1"/>
  <c r="R16" i="3" s="1"/>
  <c r="R17" i="3" s="1"/>
  <c r="P3" i="3"/>
  <c r="Q3" i="3" s="1"/>
  <c r="N3" i="3"/>
  <c r="N4" i="3" s="1"/>
  <c r="M3" i="3"/>
  <c r="L3" i="3"/>
  <c r="CX2" i="3"/>
  <c r="CV2" i="3"/>
  <c r="CY2" i="3" s="1"/>
  <c r="CO2" i="3"/>
  <c r="AF2" i="3"/>
  <c r="AE2" i="3"/>
  <c r="CL2" i="3" s="1"/>
  <c r="AD2" i="3"/>
  <c r="CP2" i="3" s="1"/>
  <c r="AC2" i="3"/>
  <c r="AA2" i="3"/>
  <c r="Z2" i="3"/>
  <c r="Q2" i="3"/>
  <c r="CK2" i="3" s="1"/>
  <c r="M7" i="3" l="1"/>
  <c r="Z6" i="3"/>
  <c r="P37" i="3"/>
  <c r="Q36" i="3"/>
  <c r="M53" i="3"/>
  <c r="CL52" i="3"/>
  <c r="CK52" i="3"/>
  <c r="CH52" i="3"/>
  <c r="CG52" i="3"/>
  <c r="CP52" i="3"/>
  <c r="CO52" i="3"/>
  <c r="CL68" i="3"/>
  <c r="CG68" i="3"/>
  <c r="CP68" i="3"/>
  <c r="CO68" i="3"/>
  <c r="CK68" i="3"/>
  <c r="CH68" i="3"/>
  <c r="CK20" i="3"/>
  <c r="CH20" i="3"/>
  <c r="CG20" i="3"/>
  <c r="CP20" i="3"/>
  <c r="CO20" i="3"/>
  <c r="CL20" i="3"/>
  <c r="M23" i="3"/>
  <c r="Z22" i="3"/>
  <c r="N5" i="3"/>
  <c r="N6" i="3" s="1"/>
  <c r="N7" i="3" s="1"/>
  <c r="N8" i="3" s="1"/>
  <c r="N9" i="3" s="1"/>
  <c r="N10" i="3" s="1"/>
  <c r="N11" i="3" s="1"/>
  <c r="N12" i="3" s="1"/>
  <c r="N13" i="3" s="1"/>
  <c r="N14" i="3" s="1"/>
  <c r="N15" i="3" s="1"/>
  <c r="N16" i="3" s="1"/>
  <c r="N17" i="3" s="1"/>
  <c r="Z4" i="3"/>
  <c r="CK3" i="3"/>
  <c r="CG3" i="3"/>
  <c r="CP3" i="3"/>
  <c r="CO3" i="3"/>
  <c r="CH3" i="3"/>
  <c r="CL3" i="3"/>
  <c r="M38" i="3"/>
  <c r="CG66" i="3"/>
  <c r="CO66" i="3"/>
  <c r="CL66" i="3"/>
  <c r="CK66" i="3"/>
  <c r="L14" i="3"/>
  <c r="Q23" i="3"/>
  <c r="P24" i="3"/>
  <c r="N37" i="3"/>
  <c r="N38" i="3" s="1"/>
  <c r="N39" i="3" s="1"/>
  <c r="N40" i="3" s="1"/>
  <c r="N41" i="3" s="1"/>
  <c r="N42" i="3" s="1"/>
  <c r="N43" i="3" s="1"/>
  <c r="N44" i="3" s="1"/>
  <c r="N45" i="3" s="1"/>
  <c r="N46" i="3" s="1"/>
  <c r="N47" i="3" s="1"/>
  <c r="N48" i="3" s="1"/>
  <c r="N49" i="3" s="1"/>
  <c r="Z36" i="3"/>
  <c r="CP21" i="3"/>
  <c r="CK50" i="3"/>
  <c r="CY89" i="3"/>
  <c r="CL130" i="3"/>
  <c r="CK130" i="3"/>
  <c r="CG22" i="3"/>
  <c r="CG35" i="3"/>
  <c r="CL50" i="3"/>
  <c r="CP66" i="3"/>
  <c r="CO84" i="3"/>
  <c r="CL84" i="3"/>
  <c r="CG84" i="3"/>
  <c r="CO98" i="3"/>
  <c r="CK98" i="3"/>
  <c r="CL98" i="3"/>
  <c r="CG99" i="3"/>
  <c r="Z102" i="3"/>
  <c r="M103" i="3"/>
  <c r="M118" i="3"/>
  <c r="Z117" i="3"/>
  <c r="CP130" i="3"/>
  <c r="CH18" i="3"/>
  <c r="CL19" i="3"/>
  <c r="CH22" i="3"/>
  <c r="CG34" i="3"/>
  <c r="CH35" i="3"/>
  <c r="CO50" i="3"/>
  <c r="N52" i="3"/>
  <c r="N53" i="3" s="1"/>
  <c r="N54" i="3" s="1"/>
  <c r="N55" i="3" s="1"/>
  <c r="N56" i="3" s="1"/>
  <c r="N57" i="3" s="1"/>
  <c r="N58" i="3" s="1"/>
  <c r="N59" i="3" s="1"/>
  <c r="N60" i="3" s="1"/>
  <c r="N61" i="3" s="1"/>
  <c r="N62" i="3" s="1"/>
  <c r="N63" i="3" s="1"/>
  <c r="N64" i="3" s="1"/>
  <c r="N65" i="3" s="1"/>
  <c r="P53" i="3"/>
  <c r="Q83" i="3"/>
  <c r="Q100" i="3"/>
  <c r="P101" i="3"/>
  <c r="P150" i="3"/>
  <c r="Q149" i="3"/>
  <c r="CH34" i="3"/>
  <c r="P69" i="3"/>
  <c r="CP99" i="3"/>
  <c r="CL99" i="3"/>
  <c r="CK99" i="3"/>
  <c r="CO99" i="3"/>
  <c r="Q116" i="3"/>
  <c r="P117" i="3"/>
  <c r="N133" i="3"/>
  <c r="N134" i="3" s="1"/>
  <c r="N135" i="3" s="1"/>
  <c r="N136" i="3" s="1"/>
  <c r="N137" i="3" s="1"/>
  <c r="N138" i="3" s="1"/>
  <c r="N139" i="3" s="1"/>
  <c r="N140" i="3" s="1"/>
  <c r="N141" i="3" s="1"/>
  <c r="N142" i="3" s="1"/>
  <c r="N143" i="3" s="1"/>
  <c r="N144" i="3" s="1"/>
  <c r="N145" i="3" s="1"/>
  <c r="Z132" i="3"/>
  <c r="CG21" i="3"/>
  <c r="CG2" i="3"/>
  <c r="CL18" i="3"/>
  <c r="CP19" i="3"/>
  <c r="CH21" i="3"/>
  <c r="CL22" i="3"/>
  <c r="CK34" i="3"/>
  <c r="CL35" i="3"/>
  <c r="Q67" i="3"/>
  <c r="CH84" i="3"/>
  <c r="P85" i="3"/>
  <c r="CY85" i="3"/>
  <c r="Z100" i="3"/>
  <c r="CY102" i="3"/>
  <c r="Q132" i="3"/>
  <c r="P133" i="3"/>
  <c r="CH2" i="3"/>
  <c r="P4" i="3"/>
  <c r="Z5" i="3"/>
  <c r="CO18" i="3"/>
  <c r="Z21" i="3"/>
  <c r="CK21" i="3"/>
  <c r="CO22" i="3"/>
  <c r="CL34" i="3"/>
  <c r="CO35" i="3"/>
  <c r="CG51" i="3"/>
  <c r="M68" i="3"/>
  <c r="CK84" i="3"/>
  <c r="Z85" i="3"/>
  <c r="CL21" i="3"/>
  <c r="CO34" i="3"/>
  <c r="CG50" i="3"/>
  <c r="Z84" i="3"/>
  <c r="CP84" i="3"/>
  <c r="M87" i="3"/>
  <c r="M134" i="3"/>
  <c r="Z133" i="3"/>
  <c r="CG131" i="3"/>
  <c r="CP162" i="3"/>
  <c r="CO162" i="3"/>
  <c r="CL162" i="3"/>
  <c r="CG162" i="3"/>
  <c r="CP167" i="3"/>
  <c r="CO167" i="3"/>
  <c r="CL167" i="3"/>
  <c r="CK167" i="3"/>
  <c r="CH167" i="3"/>
  <c r="CH131" i="3"/>
  <c r="M148" i="3"/>
  <c r="CP170" i="3"/>
  <c r="CG178" i="3"/>
  <c r="CP178" i="3"/>
  <c r="CO178" i="3"/>
  <c r="CL178" i="3"/>
  <c r="CK178" i="3"/>
  <c r="M197" i="3"/>
  <c r="Z196" i="3"/>
  <c r="CH66" i="3"/>
  <c r="CP82" i="3"/>
  <c r="CH98" i="3"/>
  <c r="CP114" i="3"/>
  <c r="CH130" i="3"/>
  <c r="Z131" i="3"/>
  <c r="CK131" i="3"/>
  <c r="CK147" i="3"/>
  <c r="CH147" i="3"/>
  <c r="CG147" i="3"/>
  <c r="CO147" i="3"/>
  <c r="CL166" i="3"/>
  <c r="CK166" i="3"/>
  <c r="CP171" i="3"/>
  <c r="CO171" i="3"/>
  <c r="CL171" i="3"/>
  <c r="CK171" i="3"/>
  <c r="CH171" i="3"/>
  <c r="CL131" i="3"/>
  <c r="CH175" i="3"/>
  <c r="CK180" i="3"/>
  <c r="CH180" i="3"/>
  <c r="CG180" i="3"/>
  <c r="CP180" i="3"/>
  <c r="CO180" i="3"/>
  <c r="CL180" i="3"/>
  <c r="CP195" i="3"/>
  <c r="CO195" i="3"/>
  <c r="CL195" i="3"/>
  <c r="CK195" i="3"/>
  <c r="CH195" i="3"/>
  <c r="CG195" i="3"/>
  <c r="CK212" i="3"/>
  <c r="CH212" i="3"/>
  <c r="CG212" i="3"/>
  <c r="CP212" i="3"/>
  <c r="CO212" i="3"/>
  <c r="CL212" i="3"/>
  <c r="CG115" i="3"/>
  <c r="CO131" i="3"/>
  <c r="CL148" i="3"/>
  <c r="CK148" i="3"/>
  <c r="CH148" i="3"/>
  <c r="CO148" i="3"/>
  <c r="CG167" i="3"/>
  <c r="CL170" i="3"/>
  <c r="CK170" i="3"/>
  <c r="CL181" i="3"/>
  <c r="CK181" i="3"/>
  <c r="CH181" i="3"/>
  <c r="CG181" i="3"/>
  <c r="CP181" i="3"/>
  <c r="CO181" i="3"/>
  <c r="CL213" i="3"/>
  <c r="CK213" i="3"/>
  <c r="CH213" i="3"/>
  <c r="CG213" i="3"/>
  <c r="CP213" i="3"/>
  <c r="CO213" i="3"/>
  <c r="CH115" i="3"/>
  <c r="Z116" i="3"/>
  <c r="CO130" i="3"/>
  <c r="CP148" i="3"/>
  <c r="CK164" i="3"/>
  <c r="CP176" i="3"/>
  <c r="CO176" i="3"/>
  <c r="CL176" i="3"/>
  <c r="CK176" i="3"/>
  <c r="CH176" i="3"/>
  <c r="Z180" i="3"/>
  <c r="M181" i="3"/>
  <c r="P198" i="3"/>
  <c r="Q197" i="3"/>
  <c r="Z212" i="3"/>
  <c r="M213" i="3"/>
  <c r="CH114" i="3"/>
  <c r="CK115" i="3"/>
  <c r="CH162" i="3"/>
  <c r="CP163" i="3"/>
  <c r="CO163" i="3"/>
  <c r="CK163" i="3"/>
  <c r="CH163" i="3"/>
  <c r="CH164" i="3"/>
  <c r="M166" i="3"/>
  <c r="CL169" i="3"/>
  <c r="CH170" i="3"/>
  <c r="CG171" i="3"/>
  <c r="CP175" i="3"/>
  <c r="CK162" i="3"/>
  <c r="CP166" i="3"/>
  <c r="CH179" i="3"/>
  <c r="CG179" i="3"/>
  <c r="CP179" i="3"/>
  <c r="CO179" i="3"/>
  <c r="CL179" i="3"/>
  <c r="CK179" i="3"/>
  <c r="CH211" i="3"/>
  <c r="CG211" i="3"/>
  <c r="CP211" i="3"/>
  <c r="CO211" i="3"/>
  <c r="CL211" i="3"/>
  <c r="CK211" i="3"/>
  <c r="CP194" i="3"/>
  <c r="CH210" i="3"/>
  <c r="CG226" i="3"/>
  <c r="P311" i="3"/>
  <c r="Q310" i="3"/>
  <c r="CL164" i="3"/>
  <c r="CP165" i="3"/>
  <c r="CL168" i="3"/>
  <c r="CP169" i="3"/>
  <c r="CL172" i="3"/>
  <c r="CP173" i="3"/>
  <c r="CP174" i="3"/>
  <c r="Q196" i="3"/>
  <c r="CK210" i="3"/>
  <c r="Z228" i="3"/>
  <c r="P261" i="3"/>
  <c r="Q260" i="3"/>
  <c r="CG166" i="3"/>
  <c r="CG170" i="3"/>
  <c r="CG175" i="3"/>
  <c r="CO177" i="3"/>
  <c r="P182" i="3"/>
  <c r="CL210" i="3"/>
  <c r="P214" i="3"/>
  <c r="CP226" i="3"/>
  <c r="CL226" i="3"/>
  <c r="CK226" i="3"/>
  <c r="CO226" i="3"/>
  <c r="CP228" i="3"/>
  <c r="CO228" i="3"/>
  <c r="CH228" i="3"/>
  <c r="CG228" i="3"/>
  <c r="CY229" i="3"/>
  <c r="CP242" i="3"/>
  <c r="CO242" i="3"/>
  <c r="CL242" i="3"/>
  <c r="CG242" i="3"/>
  <c r="CO210" i="3"/>
  <c r="CG165" i="3"/>
  <c r="CG169" i="3"/>
  <c r="CG173" i="3"/>
  <c r="CG174" i="3"/>
  <c r="CH194" i="3"/>
  <c r="Z195" i="3"/>
  <c r="CP210" i="3"/>
  <c r="Z227" i="3"/>
  <c r="CO258" i="3"/>
  <c r="CG274" i="3"/>
  <c r="CP274" i="3"/>
  <c r="CO274" i="3"/>
  <c r="CL274" i="3"/>
  <c r="CK274" i="3"/>
  <c r="CP290" i="3"/>
  <c r="CP291" i="3"/>
  <c r="CO291" i="3"/>
  <c r="CK291" i="3"/>
  <c r="CH165" i="3"/>
  <c r="CH169" i="3"/>
  <c r="CH173" i="3"/>
  <c r="CH174" i="3"/>
  <c r="CL175" i="3"/>
  <c r="CK194" i="3"/>
  <c r="Q229" i="3"/>
  <c r="P230" i="3"/>
  <c r="CP258" i="3"/>
  <c r="CH274" i="3"/>
  <c r="M293" i="3"/>
  <c r="Z292" i="3"/>
  <c r="CG146" i="3"/>
  <c r="CG164" i="3"/>
  <c r="CK165" i="3"/>
  <c r="CO166" i="3"/>
  <c r="CG168" i="3"/>
  <c r="CK169" i="3"/>
  <c r="CO170" i="3"/>
  <c r="CG172" i="3"/>
  <c r="CK173" i="3"/>
  <c r="CK174" i="3"/>
  <c r="CO175" i="3"/>
  <c r="CG177" i="3"/>
  <c r="CL194" i="3"/>
  <c r="CK228" i="3"/>
  <c r="M230" i="3"/>
  <c r="CP259" i="3"/>
  <c r="CO259" i="3"/>
  <c r="CK259" i="3"/>
  <c r="CH259" i="3"/>
  <c r="CL228" i="3"/>
  <c r="CL244" i="3"/>
  <c r="CH244" i="3"/>
  <c r="CG244" i="3"/>
  <c r="CP244" i="3"/>
  <c r="CO244" i="3"/>
  <c r="M261" i="3"/>
  <c r="Z260" i="3"/>
  <c r="CL276" i="3"/>
  <c r="CK276" i="3"/>
  <c r="CH276" i="3"/>
  <c r="CG276" i="3"/>
  <c r="CP276" i="3"/>
  <c r="CO276" i="3"/>
  <c r="P293" i="3"/>
  <c r="Q292" i="3"/>
  <c r="CK242" i="3"/>
  <c r="CL243" i="3"/>
  <c r="CL275" i="3"/>
  <c r="CO307" i="3"/>
  <c r="CL308" i="3"/>
  <c r="CK308" i="3"/>
  <c r="CH308" i="3"/>
  <c r="CG308" i="3"/>
  <c r="CO308" i="3"/>
  <c r="CY317" i="3"/>
  <c r="Q227" i="3"/>
  <c r="CO243" i="3"/>
  <c r="M244" i="3"/>
  <c r="CG259" i="3"/>
  <c r="CO275" i="3"/>
  <c r="M276" i="3"/>
  <c r="CG291" i="3"/>
  <c r="CK307" i="3"/>
  <c r="CO341" i="3"/>
  <c r="CL341" i="3"/>
  <c r="CK341" i="3"/>
  <c r="CH341" i="3"/>
  <c r="CG341" i="3"/>
  <c r="CP341" i="3"/>
  <c r="D4" i="4"/>
  <c r="T4" i="4" s="1"/>
  <c r="F5" i="4"/>
  <c r="P245" i="3"/>
  <c r="CG258" i="3"/>
  <c r="CP275" i="3"/>
  <c r="P277" i="3"/>
  <c r="CG290" i="3"/>
  <c r="CH291" i="3"/>
  <c r="N325" i="3"/>
  <c r="Z324" i="3"/>
  <c r="M327" i="3"/>
  <c r="CP342" i="3"/>
  <c r="CO342" i="3"/>
  <c r="CL342" i="3"/>
  <c r="CK342" i="3"/>
  <c r="CH342" i="3"/>
  <c r="CG342" i="3"/>
  <c r="S4" i="4"/>
  <c r="G5" i="4"/>
  <c r="J6" i="4"/>
  <c r="K5" i="4"/>
  <c r="CH258" i="3"/>
  <c r="Z259" i="3"/>
  <c r="CH290" i="3"/>
  <c r="Z291" i="3"/>
  <c r="P325" i="3"/>
  <c r="Q324" i="3"/>
  <c r="CP338" i="3"/>
  <c r="CO338" i="3"/>
  <c r="CL338" i="3"/>
  <c r="CK258" i="3"/>
  <c r="CK290" i="3"/>
  <c r="CP323" i="3"/>
  <c r="CO323" i="3"/>
  <c r="CL323" i="3"/>
  <c r="CK323" i="3"/>
  <c r="CH323" i="3"/>
  <c r="CH338" i="3"/>
  <c r="CG243" i="3"/>
  <c r="CL258" i="3"/>
  <c r="CG275" i="3"/>
  <c r="CL290" i="3"/>
  <c r="CY296" i="3"/>
  <c r="CO309" i="3"/>
  <c r="CL309" i="3"/>
  <c r="CK309" i="3"/>
  <c r="CH309" i="3"/>
  <c r="CP309" i="3"/>
  <c r="CL340" i="3"/>
  <c r="CK340" i="3"/>
  <c r="CH340" i="3"/>
  <c r="CG340" i="3"/>
  <c r="CP340" i="3"/>
  <c r="CO340" i="3"/>
  <c r="M308" i="3"/>
  <c r="CY308" i="3"/>
  <c r="CK306" i="3"/>
  <c r="CL307" i="3"/>
  <c r="CK338" i="3"/>
  <c r="CL339" i="3"/>
  <c r="P343" i="3"/>
  <c r="CO339" i="3"/>
  <c r="M340" i="3"/>
  <c r="S36" i="4"/>
  <c r="G37" i="4"/>
  <c r="J133" i="4"/>
  <c r="K132" i="4"/>
  <c r="S196" i="4"/>
  <c r="G197" i="4"/>
  <c r="CH322" i="3"/>
  <c r="K4" i="4"/>
  <c r="J165" i="4"/>
  <c r="K164" i="4"/>
  <c r="CK322" i="3"/>
  <c r="D3" i="4"/>
  <c r="T3" i="4" s="1"/>
  <c r="S69" i="4"/>
  <c r="J101" i="4"/>
  <c r="K100" i="4"/>
  <c r="G167" i="4"/>
  <c r="S166" i="4"/>
  <c r="CG307" i="3"/>
  <c r="CL322" i="3"/>
  <c r="CG339" i="3"/>
  <c r="S35" i="4"/>
  <c r="CG306" i="3"/>
  <c r="CH307" i="3"/>
  <c r="CO322" i="3"/>
  <c r="CG338" i="3"/>
  <c r="CH339" i="3"/>
  <c r="S70" i="4"/>
  <c r="G71" i="4"/>
  <c r="J70" i="4"/>
  <c r="K69" i="4"/>
  <c r="S68" i="4"/>
  <c r="J36" i="4"/>
  <c r="S164" i="4"/>
  <c r="K68" i="4"/>
  <c r="G101" i="4"/>
  <c r="G133" i="4"/>
  <c r="S165" i="4"/>
  <c r="G228" i="4"/>
  <c r="S227" i="4"/>
  <c r="J229" i="4"/>
  <c r="K228" i="4"/>
  <c r="J294" i="4"/>
  <c r="K293" i="4"/>
  <c r="S67" i="4"/>
  <c r="K99" i="4"/>
  <c r="K131" i="4"/>
  <c r="K259" i="4"/>
  <c r="J260" i="4"/>
  <c r="S195" i="4"/>
  <c r="K163" i="4"/>
  <c r="J198" i="4"/>
  <c r="K197" i="4"/>
  <c r="K195" i="4"/>
  <c r="S356" i="4"/>
  <c r="G357" i="4"/>
  <c r="G326" i="4"/>
  <c r="J357" i="4"/>
  <c r="K356" i="4"/>
  <c r="S324" i="4"/>
  <c r="H325" i="4"/>
  <c r="H326" i="4" s="1"/>
  <c r="H327" i="4" s="1"/>
  <c r="H328" i="4" s="1"/>
  <c r="H329" i="4" s="1"/>
  <c r="H330" i="4" s="1"/>
  <c r="H331" i="4" s="1"/>
  <c r="H332" i="4" s="1"/>
  <c r="H333" i="4" s="1"/>
  <c r="H334" i="4" s="1"/>
  <c r="H335" i="4" s="1"/>
  <c r="H336" i="4" s="1"/>
  <c r="H337" i="4" s="1"/>
  <c r="H338" i="4" s="1"/>
  <c r="H339" i="4" s="1"/>
  <c r="H340" i="4" s="1"/>
  <c r="H341" i="4" s="1"/>
  <c r="H342" i="4" s="1"/>
  <c r="H343" i="4" s="1"/>
  <c r="H344" i="4" s="1"/>
  <c r="H345" i="4" s="1"/>
  <c r="H346" i="4" s="1"/>
  <c r="H347" i="4" s="1"/>
  <c r="H348" i="4" s="1"/>
  <c r="H349" i="4" s="1"/>
  <c r="H350" i="4" s="1"/>
  <c r="H351" i="4" s="1"/>
  <c r="H352" i="4" s="1"/>
  <c r="H353" i="4" s="1"/>
  <c r="J326" i="4"/>
  <c r="K325" i="4"/>
  <c r="S388" i="4"/>
  <c r="J390" i="4"/>
  <c r="K389" i="4"/>
  <c r="G260" i="4"/>
  <c r="G293" i="4"/>
  <c r="K324" i="4"/>
  <c r="K355" i="4"/>
  <c r="G389" i="4"/>
  <c r="G422" i="4"/>
  <c r="S421" i="4"/>
  <c r="S453" i="4"/>
  <c r="G454" i="4"/>
  <c r="K388" i="4"/>
  <c r="J421" i="4"/>
  <c r="K420" i="4"/>
  <c r="K454" i="4"/>
  <c r="J455" i="4"/>
  <c r="S484" i="4"/>
  <c r="G485" i="4"/>
  <c r="S419" i="4"/>
  <c r="J484" i="4"/>
  <c r="K483" i="4"/>
  <c r="K453" i="4"/>
  <c r="S452" i="4"/>
  <c r="S515" i="4"/>
  <c r="G516" i="4"/>
  <c r="K419" i="4"/>
  <c r="J550" i="4"/>
  <c r="K549" i="4"/>
  <c r="S483" i="4"/>
  <c r="J516" i="4"/>
  <c r="K515" i="4"/>
  <c r="G549" i="4"/>
  <c r="S548" i="4"/>
  <c r="Z35" i="6"/>
  <c r="Z43" i="6"/>
  <c r="Z74" i="6"/>
  <c r="Z8" i="6"/>
  <c r="Z11" i="6"/>
  <c r="Z14" i="6"/>
  <c r="Z22" i="6"/>
  <c r="Z32" i="6"/>
  <c r="Z40" i="6"/>
  <c r="Z47" i="6"/>
  <c r="Z4" i="6"/>
  <c r="Z7" i="6"/>
  <c r="Z16" i="6"/>
  <c r="Z24" i="6"/>
  <c r="Z34" i="6"/>
  <c r="Z42" i="6"/>
  <c r="Z56" i="6"/>
  <c r="Z79" i="6"/>
  <c r="AA98" i="6"/>
  <c r="Z98" i="6"/>
  <c r="Z31" i="6"/>
  <c r="Z39" i="6"/>
  <c r="Z75" i="6"/>
  <c r="Z3" i="6"/>
  <c r="Z18" i="6"/>
  <c r="Z36" i="6"/>
  <c r="Z63" i="6"/>
  <c r="Z67" i="6"/>
  <c r="AA110" i="6"/>
  <c r="Z110" i="6"/>
  <c r="Z12" i="6"/>
  <c r="Z20" i="6"/>
  <c r="Z38" i="6"/>
  <c r="Z52" i="6"/>
  <c r="Z94" i="6"/>
  <c r="Z120" i="6"/>
  <c r="Z140" i="6"/>
  <c r="Z148" i="6"/>
  <c r="Z155" i="6"/>
  <c r="Z161" i="6"/>
  <c r="Z200" i="6"/>
  <c r="Z215" i="6"/>
  <c r="Z116" i="6"/>
  <c r="Z165" i="6"/>
  <c r="Z173" i="6"/>
  <c r="Z181" i="6"/>
  <c r="Z203" i="6"/>
  <c r="AA264" i="6"/>
  <c r="Z264" i="6"/>
  <c r="AA296" i="6"/>
  <c r="Z296" i="6"/>
  <c r="Z89" i="6"/>
  <c r="Z93" i="6"/>
  <c r="Z129" i="6"/>
  <c r="Z130" i="6"/>
  <c r="Z136" i="6"/>
  <c r="Z167" i="6"/>
  <c r="Z175" i="6"/>
  <c r="Z183" i="6"/>
  <c r="Z196" i="6"/>
  <c r="Z211" i="6"/>
  <c r="Z97" i="6"/>
  <c r="Z101" i="6"/>
  <c r="Z125" i="6"/>
  <c r="Z126" i="6"/>
  <c r="Z141" i="6"/>
  <c r="Z149" i="6"/>
  <c r="Z199" i="6"/>
  <c r="Z231" i="6"/>
  <c r="Z260" i="6"/>
  <c r="Z121" i="6"/>
  <c r="Z132" i="6"/>
  <c r="Z169" i="6"/>
  <c r="Z177" i="6"/>
  <c r="Z187" i="6"/>
  <c r="Z117" i="6"/>
  <c r="Z100" i="6"/>
  <c r="Z105" i="6"/>
  <c r="Z109" i="6"/>
  <c r="Z113" i="6"/>
  <c r="Z114" i="6"/>
  <c r="Z124" i="6"/>
  <c r="Z137" i="6"/>
  <c r="Z145" i="6"/>
  <c r="Z153" i="6"/>
  <c r="Z159" i="6"/>
  <c r="Z171" i="6"/>
  <c r="Z179" i="6"/>
  <c r="Z195" i="6"/>
  <c r="Z227" i="6"/>
  <c r="Z269" i="6"/>
  <c r="Z274" i="6"/>
  <c r="Z295" i="6"/>
  <c r="Z314" i="6"/>
  <c r="Z319" i="6"/>
  <c r="Z337" i="6"/>
  <c r="Z340" i="6"/>
  <c r="Z343" i="6"/>
  <c r="Z348" i="6"/>
  <c r="Z367" i="6"/>
  <c r="Z373" i="6"/>
  <c r="Z383" i="6"/>
  <c r="AA402" i="6"/>
  <c r="Z402" i="6"/>
  <c r="Z421" i="6"/>
  <c r="AA493" i="6"/>
  <c r="Z493" i="6"/>
  <c r="Z243" i="6"/>
  <c r="Z287" i="6"/>
  <c r="Z299" i="6"/>
  <c r="Z300" i="6"/>
  <c r="Z310" i="6"/>
  <c r="AA498" i="6"/>
  <c r="Z498" i="6"/>
  <c r="Z291" i="6"/>
  <c r="Z259" i="6"/>
  <c r="Z271" i="6"/>
  <c r="Z283" i="6"/>
  <c r="Z306" i="6"/>
  <c r="Z316" i="6"/>
  <c r="Z322" i="6"/>
  <c r="Z330" i="6"/>
  <c r="Z361" i="6"/>
  <c r="Z364" i="6"/>
  <c r="Z369" i="6"/>
  <c r="Z378" i="6"/>
  <c r="AA385" i="6"/>
  <c r="Z385" i="6"/>
  <c r="Z405" i="6"/>
  <c r="Z263" i="6"/>
  <c r="Z275" i="6"/>
  <c r="Z276" i="6"/>
  <c r="Z301" i="6"/>
  <c r="Z311" i="6"/>
  <c r="Z315" i="6"/>
  <c r="Z318" i="6"/>
  <c r="Z349" i="6"/>
  <c r="Z366" i="6"/>
  <c r="Z267" i="6"/>
  <c r="Z268" i="6"/>
  <c r="Z294" i="6"/>
  <c r="Z352" i="6"/>
  <c r="AA380" i="6"/>
  <c r="Z380" i="6"/>
  <c r="Z251" i="6"/>
  <c r="Z335" i="6"/>
  <c r="AA407" i="6"/>
  <c r="Z407" i="6"/>
  <c r="Z277" i="6"/>
  <c r="Z303" i="6"/>
  <c r="Z307" i="6"/>
  <c r="Z326" i="6"/>
  <c r="Z331" i="6"/>
  <c r="Z332" i="6"/>
  <c r="Z338" i="6"/>
  <c r="Z341" i="6"/>
  <c r="Z354" i="6"/>
  <c r="Z370" i="6"/>
  <c r="Z353" i="6"/>
  <c r="Z374" i="6"/>
  <c r="Z396" i="6"/>
  <c r="Z428" i="6"/>
  <c r="Z439" i="6"/>
  <c r="Z450" i="6"/>
  <c r="Z472" i="6"/>
  <c r="Z478" i="6"/>
  <c r="Z481" i="6"/>
  <c r="Z489" i="6"/>
  <c r="Z492" i="6"/>
  <c r="Z506" i="6"/>
  <c r="Z516" i="6"/>
  <c r="Z528" i="6"/>
  <c r="Z535" i="6"/>
  <c r="AA538" i="6"/>
  <c r="Z538" i="6"/>
  <c r="AA562" i="6"/>
  <c r="Z562" i="6"/>
  <c r="Z564" i="6"/>
  <c r="Z329" i="6"/>
  <c r="Z420" i="6"/>
  <c r="Z540" i="6"/>
  <c r="AA559" i="6"/>
  <c r="Z559" i="6"/>
  <c r="AA570" i="6"/>
  <c r="Z570" i="6"/>
  <c r="Z456" i="6"/>
  <c r="Z491" i="6"/>
  <c r="Z495" i="6"/>
  <c r="Z509" i="6"/>
  <c r="Z512" i="6"/>
  <c r="Z519" i="6"/>
  <c r="AA522" i="6"/>
  <c r="Z522" i="6"/>
  <c r="AA567" i="6"/>
  <c r="Z567" i="6"/>
  <c r="Z388" i="6"/>
  <c r="Z501" i="6"/>
  <c r="Z524" i="6"/>
  <c r="AA546" i="6"/>
  <c r="Z546" i="6"/>
  <c r="W39" i="7"/>
  <c r="K79" i="7"/>
  <c r="Z410" i="6"/>
  <c r="AA442" i="6"/>
  <c r="Z444" i="6"/>
  <c r="Z445" i="6"/>
  <c r="Z477" i="6"/>
  <c r="Z497" i="6"/>
  <c r="Z511" i="6"/>
  <c r="Z548" i="6"/>
  <c r="Z568" i="6"/>
  <c r="Z382" i="6"/>
  <c r="Z404" i="6"/>
  <c r="Z463" i="6"/>
  <c r="Z490" i="6"/>
  <c r="Z520" i="6"/>
  <c r="Z527" i="6"/>
  <c r="AA530" i="6"/>
  <c r="Z530" i="6"/>
  <c r="Z358" i="6"/>
  <c r="Z418" i="6"/>
  <c r="Z419" i="6"/>
  <c r="Z426" i="6"/>
  <c r="Z467" i="6"/>
  <c r="Z473" i="6"/>
  <c r="Z532" i="6"/>
  <c r="Z544" i="6"/>
  <c r="Z551" i="6"/>
  <c r="AA554" i="6"/>
  <c r="Z554" i="6"/>
  <c r="AA576" i="6"/>
  <c r="Z576" i="6"/>
  <c r="AA437" i="6"/>
  <c r="Z437" i="6"/>
  <c r="AA457" i="6"/>
  <c r="Z457" i="6"/>
  <c r="AA514" i="6"/>
  <c r="Z514" i="6"/>
  <c r="Z447" i="6"/>
  <c r="Z452" i="6"/>
  <c r="Z485" i="6"/>
  <c r="Z574" i="6"/>
  <c r="I180" i="9"/>
  <c r="Z577" i="6"/>
  <c r="C101" i="9"/>
  <c r="Z436" i="6"/>
  <c r="Z508" i="6"/>
  <c r="Z513" i="6"/>
  <c r="Z521" i="6"/>
  <c r="Z529" i="6"/>
  <c r="Z537" i="6"/>
  <c r="Z545" i="6"/>
  <c r="Z553" i="6"/>
  <c r="Z561" i="6"/>
  <c r="Z569" i="6"/>
  <c r="Z455" i="6"/>
  <c r="Z460" i="6"/>
  <c r="Z580" i="6"/>
  <c r="C30" i="9"/>
  <c r="Z573" i="6"/>
  <c r="C58" i="9"/>
  <c r="I57" i="9"/>
  <c r="C143" i="9"/>
  <c r="I142" i="9"/>
  <c r="C154" i="9"/>
  <c r="I153" i="9"/>
  <c r="C239" i="9"/>
  <c r="I238" i="9"/>
  <c r="C250" i="9"/>
  <c r="I250" i="9" s="1"/>
  <c r="I249" i="9"/>
  <c r="K39" i="7"/>
  <c r="W79" i="7"/>
  <c r="C80" i="9"/>
  <c r="I79" i="9"/>
  <c r="C206" i="9"/>
  <c r="I205" i="9"/>
  <c r="C215" i="9"/>
  <c r="I214" i="9"/>
  <c r="K200" i="7"/>
  <c r="C66" i="9"/>
  <c r="I65" i="9"/>
  <c r="C182" i="9"/>
  <c r="I181" i="9"/>
  <c r="C39" i="9"/>
  <c r="C131" i="9"/>
  <c r="C166" i="9"/>
  <c r="C192" i="9"/>
  <c r="I28" i="9"/>
  <c r="I55" i="9"/>
  <c r="I77" i="9"/>
  <c r="I99" i="9"/>
  <c r="I140" i="9"/>
  <c r="I236" i="9"/>
  <c r="I179" i="9"/>
  <c r="C81" i="9" l="1"/>
  <c r="I81" i="9" s="1"/>
  <c r="I80" i="9"/>
  <c r="C193" i="9"/>
  <c r="I192" i="9"/>
  <c r="C144" i="9"/>
  <c r="I143" i="9"/>
  <c r="G550" i="4"/>
  <c r="S549" i="4"/>
  <c r="K455" i="4"/>
  <c r="J456" i="4"/>
  <c r="G423" i="4"/>
  <c r="S422" i="4"/>
  <c r="S325" i="4"/>
  <c r="K260" i="4"/>
  <c r="J261" i="4"/>
  <c r="J230" i="4"/>
  <c r="K229" i="4"/>
  <c r="J37" i="4"/>
  <c r="K36" i="4"/>
  <c r="S167" i="4"/>
  <c r="G168" i="4"/>
  <c r="Z340" i="3"/>
  <c r="M341" i="3"/>
  <c r="Z308" i="3"/>
  <c r="M309" i="3"/>
  <c r="Z276" i="3"/>
  <c r="M277" i="3"/>
  <c r="CP292" i="3"/>
  <c r="CO292" i="3"/>
  <c r="CL292" i="3"/>
  <c r="CK292" i="3"/>
  <c r="CH292" i="3"/>
  <c r="CG292" i="3"/>
  <c r="CG229" i="3"/>
  <c r="CP229" i="3"/>
  <c r="CL229" i="3"/>
  <c r="CK229" i="3"/>
  <c r="CH229" i="3"/>
  <c r="CO229" i="3"/>
  <c r="Q117" i="3"/>
  <c r="P118" i="3"/>
  <c r="CO149" i="3"/>
  <c r="CL149" i="3"/>
  <c r="CK149" i="3"/>
  <c r="CP149" i="3"/>
  <c r="CH149" i="3"/>
  <c r="CG149" i="3"/>
  <c r="Z103" i="3"/>
  <c r="M104" i="3"/>
  <c r="C207" i="9"/>
  <c r="I206" i="9"/>
  <c r="I182" i="9"/>
  <c r="C183" i="9"/>
  <c r="C167" i="9"/>
  <c r="I166" i="9"/>
  <c r="S389" i="4"/>
  <c r="G390" i="4"/>
  <c r="S357" i="4"/>
  <c r="G358" i="4"/>
  <c r="Q293" i="3"/>
  <c r="P294" i="3"/>
  <c r="M262" i="3"/>
  <c r="Z261" i="3"/>
  <c r="Q182" i="3"/>
  <c r="P183" i="3"/>
  <c r="M167" i="3"/>
  <c r="Z166" i="3"/>
  <c r="CO116" i="3"/>
  <c r="CL116" i="3"/>
  <c r="CK116" i="3"/>
  <c r="CH116" i="3"/>
  <c r="CG116" i="3"/>
  <c r="CP116" i="3"/>
  <c r="Q150" i="3"/>
  <c r="P151" i="3"/>
  <c r="C132" i="9"/>
  <c r="I131" i="9"/>
  <c r="C216" i="9"/>
  <c r="I216" i="9" s="1"/>
  <c r="I215" i="9"/>
  <c r="C59" i="9"/>
  <c r="I58" i="9"/>
  <c r="C102" i="9"/>
  <c r="I101" i="9"/>
  <c r="K516" i="4"/>
  <c r="J517" i="4"/>
  <c r="J327" i="4"/>
  <c r="K326" i="4"/>
  <c r="S228" i="4"/>
  <c r="G229" i="4"/>
  <c r="J102" i="4"/>
  <c r="K101" i="4"/>
  <c r="S197" i="4"/>
  <c r="G198" i="4"/>
  <c r="P344" i="3"/>
  <c r="Q343" i="3"/>
  <c r="Q277" i="3"/>
  <c r="P278" i="3"/>
  <c r="CP196" i="3"/>
  <c r="CO196" i="3"/>
  <c r="CL196" i="3"/>
  <c r="CK196" i="3"/>
  <c r="CH196" i="3"/>
  <c r="CG196" i="3"/>
  <c r="CP310" i="3"/>
  <c r="CO310" i="3"/>
  <c r="CL310" i="3"/>
  <c r="CK310" i="3"/>
  <c r="CH310" i="3"/>
  <c r="CG310" i="3"/>
  <c r="Z213" i="3"/>
  <c r="M214" i="3"/>
  <c r="Z134" i="3"/>
  <c r="M135" i="3"/>
  <c r="Q101" i="3"/>
  <c r="P102" i="3"/>
  <c r="M54" i="3"/>
  <c r="Z53" i="3"/>
  <c r="C40" i="9"/>
  <c r="I39" i="9"/>
  <c r="J422" i="4"/>
  <c r="K421" i="4"/>
  <c r="K70" i="4"/>
  <c r="J71" i="4"/>
  <c r="K6" i="4"/>
  <c r="J7" i="4"/>
  <c r="M245" i="3"/>
  <c r="Z244" i="3"/>
  <c r="P312" i="3"/>
  <c r="Q311" i="3"/>
  <c r="Z87" i="3"/>
  <c r="M88" i="3"/>
  <c r="M69" i="3"/>
  <c r="Z68" i="3"/>
  <c r="Q85" i="3"/>
  <c r="P86" i="3"/>
  <c r="CG100" i="3"/>
  <c r="CO100" i="3"/>
  <c r="CL100" i="3"/>
  <c r="CP100" i="3"/>
  <c r="CK100" i="3"/>
  <c r="CH100" i="3"/>
  <c r="Z52" i="3"/>
  <c r="C31" i="9"/>
  <c r="I30" i="9"/>
  <c r="J485" i="4"/>
  <c r="K484" i="4"/>
  <c r="S293" i="4"/>
  <c r="G294" i="4"/>
  <c r="S133" i="4"/>
  <c r="G134" i="4"/>
  <c r="S71" i="4"/>
  <c r="G72" i="4"/>
  <c r="CP324" i="3"/>
  <c r="CO324" i="3"/>
  <c r="CL324" i="3"/>
  <c r="CK324" i="3"/>
  <c r="CG324" i="3"/>
  <c r="CH324" i="3"/>
  <c r="S5" i="4"/>
  <c r="G6" i="4"/>
  <c r="M231" i="3"/>
  <c r="Z230" i="3"/>
  <c r="M294" i="3"/>
  <c r="Z293" i="3"/>
  <c r="CP197" i="3"/>
  <c r="CO197" i="3"/>
  <c r="CL197" i="3"/>
  <c r="CK197" i="3"/>
  <c r="CH197" i="3"/>
  <c r="CG197" i="3"/>
  <c r="Q4" i="3"/>
  <c r="P5" i="3"/>
  <c r="CK83" i="3"/>
  <c r="CP83" i="3"/>
  <c r="CO83" i="3"/>
  <c r="CL83" i="3"/>
  <c r="CH83" i="3"/>
  <c r="CG83" i="3"/>
  <c r="Q24" i="3"/>
  <c r="P25" i="3"/>
  <c r="Z37" i="3"/>
  <c r="CP36" i="3"/>
  <c r="CO36" i="3"/>
  <c r="CL36" i="3"/>
  <c r="CK36" i="3"/>
  <c r="CH36" i="3"/>
  <c r="CG36" i="3"/>
  <c r="J551" i="4"/>
  <c r="K550" i="4"/>
  <c r="S454" i="4"/>
  <c r="G455" i="4"/>
  <c r="S260" i="4"/>
  <c r="G261" i="4"/>
  <c r="K198" i="4"/>
  <c r="J199" i="4"/>
  <c r="S101" i="4"/>
  <c r="G102" i="4"/>
  <c r="J134" i="4"/>
  <c r="K133" i="4"/>
  <c r="Q325" i="3"/>
  <c r="P326" i="3"/>
  <c r="M328" i="3"/>
  <c r="Q245" i="3"/>
  <c r="P246" i="3"/>
  <c r="CO227" i="3"/>
  <c r="CL227" i="3"/>
  <c r="CG227" i="3"/>
  <c r="CP227" i="3"/>
  <c r="CK227" i="3"/>
  <c r="CH227" i="3"/>
  <c r="Q198" i="3"/>
  <c r="P199" i="3"/>
  <c r="Z148" i="3"/>
  <c r="M149" i="3"/>
  <c r="CK67" i="3"/>
  <c r="CP67" i="3"/>
  <c r="CO67" i="3"/>
  <c r="CL67" i="3"/>
  <c r="CH67" i="3"/>
  <c r="CG67" i="3"/>
  <c r="Q53" i="3"/>
  <c r="P54" i="3"/>
  <c r="CG23" i="3"/>
  <c r="CP23" i="3"/>
  <c r="CO23" i="3"/>
  <c r="CL23" i="3"/>
  <c r="CK23" i="3"/>
  <c r="CH23" i="3"/>
  <c r="M39" i="3"/>
  <c r="Z38" i="3"/>
  <c r="Q37" i="3"/>
  <c r="P38" i="3"/>
  <c r="C240" i="9"/>
  <c r="I239" i="9"/>
  <c r="C155" i="9"/>
  <c r="I154" i="9"/>
  <c r="G486" i="4"/>
  <c r="S485" i="4"/>
  <c r="J358" i="4"/>
  <c r="K357" i="4"/>
  <c r="J295" i="4"/>
  <c r="K294" i="4"/>
  <c r="G38" i="4"/>
  <c r="S37" i="4"/>
  <c r="F6" i="4"/>
  <c r="D5" i="4"/>
  <c r="T5" i="4" s="1"/>
  <c r="CP260" i="3"/>
  <c r="CO260" i="3"/>
  <c r="CL260" i="3"/>
  <c r="CK260" i="3"/>
  <c r="CH260" i="3"/>
  <c r="CG260" i="3"/>
  <c r="Z181" i="3"/>
  <c r="M182" i="3"/>
  <c r="M198" i="3"/>
  <c r="Z197" i="3"/>
  <c r="Q133" i="3"/>
  <c r="P134" i="3"/>
  <c r="Q69" i="3"/>
  <c r="P70" i="3"/>
  <c r="L15" i="3"/>
  <c r="C67" i="9"/>
  <c r="I66" i="9"/>
  <c r="S516" i="4"/>
  <c r="G517" i="4"/>
  <c r="J391" i="4"/>
  <c r="K390" i="4"/>
  <c r="S326" i="4"/>
  <c r="G327" i="4"/>
  <c r="J166" i="4"/>
  <c r="K165" i="4"/>
  <c r="N326" i="3"/>
  <c r="Z325" i="3"/>
  <c r="P231" i="3"/>
  <c r="Q230" i="3"/>
  <c r="Q214" i="3"/>
  <c r="P215" i="3"/>
  <c r="Q261" i="3"/>
  <c r="P262" i="3"/>
  <c r="CG132" i="3"/>
  <c r="CP132" i="3"/>
  <c r="CO132" i="3"/>
  <c r="CL132" i="3"/>
  <c r="CK132" i="3"/>
  <c r="CH132" i="3"/>
  <c r="M119" i="3"/>
  <c r="Z118" i="3"/>
  <c r="M24" i="3"/>
  <c r="Z23" i="3"/>
  <c r="M8" i="3"/>
  <c r="Z7" i="3"/>
  <c r="CO53" i="3" l="1"/>
  <c r="CL53" i="3"/>
  <c r="CK53" i="3"/>
  <c r="CH53" i="3"/>
  <c r="CG53" i="3"/>
  <c r="CP53" i="3"/>
  <c r="M120" i="3"/>
  <c r="Z119" i="3"/>
  <c r="CG261" i="3"/>
  <c r="CP261" i="3"/>
  <c r="CO261" i="3"/>
  <c r="CL261" i="3"/>
  <c r="CK261" i="3"/>
  <c r="CH261" i="3"/>
  <c r="J167" i="4"/>
  <c r="K166" i="4"/>
  <c r="I67" i="9"/>
  <c r="C68" i="9"/>
  <c r="M199" i="3"/>
  <c r="Z198" i="3"/>
  <c r="J359" i="4"/>
  <c r="K358" i="4"/>
  <c r="CG37" i="3"/>
  <c r="CP37" i="3"/>
  <c r="CO37" i="3"/>
  <c r="CL37" i="3"/>
  <c r="CK37" i="3"/>
  <c r="CH37" i="3"/>
  <c r="CG325" i="3"/>
  <c r="CP325" i="3"/>
  <c r="CO325" i="3"/>
  <c r="CL325" i="3"/>
  <c r="CH325" i="3"/>
  <c r="CK325" i="3"/>
  <c r="G7" i="4"/>
  <c r="S6" i="4"/>
  <c r="S72" i="4"/>
  <c r="G73" i="4"/>
  <c r="P313" i="3"/>
  <c r="Q312" i="3"/>
  <c r="J423" i="4"/>
  <c r="K422" i="4"/>
  <c r="CO277" i="3"/>
  <c r="CL277" i="3"/>
  <c r="CK277" i="3"/>
  <c r="CH277" i="3"/>
  <c r="CG277" i="3"/>
  <c r="CP277" i="3"/>
  <c r="I59" i="9"/>
  <c r="C60" i="9"/>
  <c r="I60" i="9" s="1"/>
  <c r="CO182" i="3"/>
  <c r="CL182" i="3"/>
  <c r="CK182" i="3"/>
  <c r="CH182" i="3"/>
  <c r="CG182" i="3"/>
  <c r="CP182" i="3"/>
  <c r="CP117" i="3"/>
  <c r="CO117" i="3"/>
  <c r="CL117" i="3"/>
  <c r="CK117" i="3"/>
  <c r="CH117" i="3"/>
  <c r="CG117" i="3"/>
  <c r="J231" i="4"/>
  <c r="K230" i="4"/>
  <c r="Q54" i="3"/>
  <c r="P55" i="3"/>
  <c r="M150" i="3"/>
  <c r="Z149" i="3"/>
  <c r="S455" i="4"/>
  <c r="G456" i="4"/>
  <c r="C32" i="9"/>
  <c r="I32" i="9" s="1"/>
  <c r="I31" i="9"/>
  <c r="P87" i="3"/>
  <c r="Q86" i="3"/>
  <c r="Z214" i="3"/>
  <c r="M215" i="3"/>
  <c r="CP343" i="3"/>
  <c r="CO343" i="3"/>
  <c r="CL343" i="3"/>
  <c r="CK343" i="3"/>
  <c r="CH343" i="3"/>
  <c r="CG343" i="3"/>
  <c r="M342" i="3"/>
  <c r="Z341" i="3"/>
  <c r="J262" i="4"/>
  <c r="K261" i="4"/>
  <c r="G551" i="4"/>
  <c r="S550" i="4"/>
  <c r="F7" i="4"/>
  <c r="D6" i="4"/>
  <c r="T6" i="4" s="1"/>
  <c r="Z39" i="3"/>
  <c r="M40" i="3"/>
  <c r="J135" i="4"/>
  <c r="K134" i="4"/>
  <c r="G135" i="4"/>
  <c r="S134" i="4"/>
  <c r="CP85" i="3"/>
  <c r="CO85" i="3"/>
  <c r="CH85" i="3"/>
  <c r="CG85" i="3"/>
  <c r="CL85" i="3"/>
  <c r="CK85" i="3"/>
  <c r="M246" i="3"/>
  <c r="Z245" i="3"/>
  <c r="C41" i="9"/>
  <c r="I41" i="9" s="1"/>
  <c r="I40" i="9"/>
  <c r="P345" i="3"/>
  <c r="Q344" i="3"/>
  <c r="J328" i="4"/>
  <c r="K327" i="4"/>
  <c r="M263" i="3"/>
  <c r="Z262" i="3"/>
  <c r="C168" i="9"/>
  <c r="I167" i="9"/>
  <c r="S327" i="4"/>
  <c r="G328" i="4"/>
  <c r="Z182" i="3"/>
  <c r="M183" i="3"/>
  <c r="CH230" i="3"/>
  <c r="CO230" i="3"/>
  <c r="CL230" i="3"/>
  <c r="CK230" i="3"/>
  <c r="CP230" i="3"/>
  <c r="CG230" i="3"/>
  <c r="P71" i="3"/>
  <c r="Q70" i="3"/>
  <c r="Q199" i="3"/>
  <c r="P200" i="3"/>
  <c r="Q246" i="3"/>
  <c r="P247" i="3"/>
  <c r="G103" i="4"/>
  <c r="S102" i="4"/>
  <c r="J8" i="4"/>
  <c r="K7" i="4"/>
  <c r="S198" i="4"/>
  <c r="G199" i="4"/>
  <c r="J518" i="4"/>
  <c r="K517" i="4"/>
  <c r="Q294" i="3"/>
  <c r="P295" i="3"/>
  <c r="C184" i="9"/>
  <c r="I184" i="9" s="1"/>
  <c r="I183" i="9"/>
  <c r="S168" i="4"/>
  <c r="G169" i="4"/>
  <c r="I144" i="9"/>
  <c r="C145" i="9"/>
  <c r="M9" i="3"/>
  <c r="Z8" i="3"/>
  <c r="Q231" i="3"/>
  <c r="P232" i="3"/>
  <c r="J392" i="4"/>
  <c r="K391" i="4"/>
  <c r="CG69" i="3"/>
  <c r="CO69" i="3"/>
  <c r="CP69" i="3"/>
  <c r="CL69" i="3"/>
  <c r="CK69" i="3"/>
  <c r="CH69" i="3"/>
  <c r="S38" i="4"/>
  <c r="G39" i="4"/>
  <c r="C156" i="9"/>
  <c r="I155" i="9"/>
  <c r="CG198" i="3"/>
  <c r="CP198" i="3"/>
  <c r="CO198" i="3"/>
  <c r="CL198" i="3"/>
  <c r="CK198" i="3"/>
  <c r="CH198" i="3"/>
  <c r="CO245" i="3"/>
  <c r="CK245" i="3"/>
  <c r="CH245" i="3"/>
  <c r="CG245" i="3"/>
  <c r="CP245" i="3"/>
  <c r="CL245" i="3"/>
  <c r="K551" i="4"/>
  <c r="J552" i="4"/>
  <c r="Q25" i="3"/>
  <c r="P26" i="3"/>
  <c r="P6" i="3"/>
  <c r="Q5" i="3"/>
  <c r="S294" i="4"/>
  <c r="G295" i="4"/>
  <c r="M70" i="3"/>
  <c r="Z69" i="3"/>
  <c r="M55" i="3"/>
  <c r="Z54" i="3"/>
  <c r="C133" i="9"/>
  <c r="I132" i="9"/>
  <c r="CG293" i="3"/>
  <c r="CP293" i="3"/>
  <c r="CO293" i="3"/>
  <c r="CL293" i="3"/>
  <c r="CK293" i="3"/>
  <c r="CH293" i="3"/>
  <c r="G518" i="4"/>
  <c r="S517" i="4"/>
  <c r="Q134" i="3"/>
  <c r="P135" i="3"/>
  <c r="M329" i="3"/>
  <c r="K199" i="4"/>
  <c r="J200" i="4"/>
  <c r="CK24" i="3"/>
  <c r="CH24" i="3"/>
  <c r="CG24" i="3"/>
  <c r="CP24" i="3"/>
  <c r="CO24" i="3"/>
  <c r="CL24" i="3"/>
  <c r="CH4" i="3"/>
  <c r="CL4" i="3"/>
  <c r="CG4" i="3"/>
  <c r="CK4" i="3"/>
  <c r="CP4" i="3"/>
  <c r="CO4" i="3"/>
  <c r="M295" i="3"/>
  <c r="Z294" i="3"/>
  <c r="M89" i="3"/>
  <c r="Z88" i="3"/>
  <c r="K71" i="4"/>
  <c r="J72" i="4"/>
  <c r="Q102" i="3"/>
  <c r="P103" i="3"/>
  <c r="P152" i="3"/>
  <c r="Q151" i="3"/>
  <c r="S358" i="4"/>
  <c r="G359" i="4"/>
  <c r="M278" i="3"/>
  <c r="Z277" i="3"/>
  <c r="S423" i="4"/>
  <c r="G424" i="4"/>
  <c r="C194" i="9"/>
  <c r="I193" i="9"/>
  <c r="G487" i="4"/>
  <c r="S486" i="4"/>
  <c r="N327" i="3"/>
  <c r="Z326" i="3"/>
  <c r="CH101" i="3"/>
  <c r="CG101" i="3"/>
  <c r="CP101" i="3"/>
  <c r="CO101" i="3"/>
  <c r="CL101" i="3"/>
  <c r="CK101" i="3"/>
  <c r="J103" i="4"/>
  <c r="K102" i="4"/>
  <c r="C103" i="9"/>
  <c r="I102" i="9"/>
  <c r="CP150" i="3"/>
  <c r="CO150" i="3"/>
  <c r="CL150" i="3"/>
  <c r="CH150" i="3"/>
  <c r="CG150" i="3"/>
  <c r="CK150" i="3"/>
  <c r="M168" i="3"/>
  <c r="Z167" i="3"/>
  <c r="I207" i="9"/>
  <c r="C208" i="9"/>
  <c r="K37" i="4"/>
  <c r="J38" i="4"/>
  <c r="J457" i="4"/>
  <c r="K456" i="4"/>
  <c r="Q215" i="3"/>
  <c r="P216" i="3"/>
  <c r="L16" i="3"/>
  <c r="CO214" i="3"/>
  <c r="CL214" i="3"/>
  <c r="CK214" i="3"/>
  <c r="CH214" i="3"/>
  <c r="CG214" i="3"/>
  <c r="CP214" i="3"/>
  <c r="Z24" i="3"/>
  <c r="M25" i="3"/>
  <c r="CH133" i="3"/>
  <c r="CG133" i="3"/>
  <c r="CP133" i="3"/>
  <c r="CO133" i="3"/>
  <c r="CL133" i="3"/>
  <c r="CK133" i="3"/>
  <c r="J296" i="4"/>
  <c r="K295" i="4"/>
  <c r="I240" i="9"/>
  <c r="C241" i="9"/>
  <c r="Q262" i="3"/>
  <c r="P263" i="3"/>
  <c r="Q38" i="3"/>
  <c r="P39" i="3"/>
  <c r="Q326" i="3"/>
  <c r="P327" i="3"/>
  <c r="S261" i="4"/>
  <c r="G262" i="4"/>
  <c r="Z231" i="3"/>
  <c r="M232" i="3"/>
  <c r="J486" i="4"/>
  <c r="K485" i="4"/>
  <c r="CP311" i="3"/>
  <c r="CO311" i="3"/>
  <c r="CL311" i="3"/>
  <c r="CK311" i="3"/>
  <c r="CH311" i="3"/>
  <c r="CG311" i="3"/>
  <c r="Z135" i="3"/>
  <c r="M136" i="3"/>
  <c r="Q278" i="3"/>
  <c r="P279" i="3"/>
  <c r="S229" i="4"/>
  <c r="G230" i="4"/>
  <c r="Q183" i="3"/>
  <c r="P184" i="3"/>
  <c r="S390" i="4"/>
  <c r="G391" i="4"/>
  <c r="M105" i="3"/>
  <c r="Z104" i="3"/>
  <c r="P119" i="3"/>
  <c r="Q118" i="3"/>
  <c r="M310" i="3"/>
  <c r="Z309" i="3"/>
  <c r="Q327" i="3" l="1"/>
  <c r="P328" i="3"/>
  <c r="M26" i="3"/>
  <c r="Z25" i="3"/>
  <c r="C209" i="9"/>
  <c r="I209" i="9" s="1"/>
  <c r="I208" i="9"/>
  <c r="CP151" i="3"/>
  <c r="CO151" i="3"/>
  <c r="CK151" i="3"/>
  <c r="CH151" i="3"/>
  <c r="CG151" i="3"/>
  <c r="CL151" i="3"/>
  <c r="M330" i="3"/>
  <c r="K552" i="4"/>
  <c r="J553" i="4"/>
  <c r="G40" i="4"/>
  <c r="S39" i="4"/>
  <c r="S169" i="4"/>
  <c r="G170" i="4"/>
  <c r="S199" i="4"/>
  <c r="G200" i="4"/>
  <c r="Q200" i="3"/>
  <c r="P201" i="3"/>
  <c r="CP312" i="3"/>
  <c r="CO312" i="3"/>
  <c r="CG312" i="3"/>
  <c r="CL312" i="3"/>
  <c r="CK312" i="3"/>
  <c r="CH312" i="3"/>
  <c r="Q263" i="3"/>
  <c r="P264" i="3"/>
  <c r="M106" i="3"/>
  <c r="Z105" i="3"/>
  <c r="C195" i="9"/>
  <c r="I194" i="9"/>
  <c r="P153" i="3"/>
  <c r="Q152" i="3"/>
  <c r="Z295" i="3"/>
  <c r="M296" i="3"/>
  <c r="Z70" i="3"/>
  <c r="M71" i="3"/>
  <c r="J393" i="4"/>
  <c r="K392" i="4"/>
  <c r="CH199" i="3"/>
  <c r="CG199" i="3"/>
  <c r="CP199" i="3"/>
  <c r="CO199" i="3"/>
  <c r="CL199" i="3"/>
  <c r="CK199" i="3"/>
  <c r="Z263" i="3"/>
  <c r="M264" i="3"/>
  <c r="Z246" i="3"/>
  <c r="M247" i="3"/>
  <c r="G136" i="4"/>
  <c r="S135" i="4"/>
  <c r="G552" i="4"/>
  <c r="S551" i="4"/>
  <c r="J232" i="4"/>
  <c r="K231" i="4"/>
  <c r="Q313" i="3"/>
  <c r="P314" i="3"/>
  <c r="J168" i="4"/>
  <c r="K167" i="4"/>
  <c r="M121" i="3"/>
  <c r="Z120" i="3"/>
  <c r="Q184" i="3"/>
  <c r="P185" i="3"/>
  <c r="P280" i="3"/>
  <c r="Q279" i="3"/>
  <c r="CP278" i="3"/>
  <c r="CO278" i="3"/>
  <c r="CL278" i="3"/>
  <c r="CK278" i="3"/>
  <c r="CH278" i="3"/>
  <c r="CG278" i="3"/>
  <c r="CH326" i="3"/>
  <c r="CG326" i="3"/>
  <c r="CP326" i="3"/>
  <c r="CO326" i="3"/>
  <c r="CL326" i="3"/>
  <c r="CK326" i="3"/>
  <c r="J297" i="4"/>
  <c r="K296" i="4"/>
  <c r="L17" i="3"/>
  <c r="G392" i="4"/>
  <c r="S391" i="4"/>
  <c r="M137" i="3"/>
  <c r="Z136" i="3"/>
  <c r="Q39" i="3"/>
  <c r="P40" i="3"/>
  <c r="Q216" i="3"/>
  <c r="P217" i="3"/>
  <c r="S424" i="4"/>
  <c r="G425" i="4"/>
  <c r="P104" i="3"/>
  <c r="Q103" i="3"/>
  <c r="Q135" i="3"/>
  <c r="P136" i="3"/>
  <c r="G296" i="4"/>
  <c r="S295" i="4"/>
  <c r="Q232" i="3"/>
  <c r="P233" i="3"/>
  <c r="CH70" i="3"/>
  <c r="CP70" i="3"/>
  <c r="CO70" i="3"/>
  <c r="CL70" i="3"/>
  <c r="CK70" i="3"/>
  <c r="CG70" i="3"/>
  <c r="M184" i="3"/>
  <c r="Z183" i="3"/>
  <c r="S456" i="4"/>
  <c r="G457" i="4"/>
  <c r="S73" i="4"/>
  <c r="G74" i="4"/>
  <c r="J487" i="4"/>
  <c r="K486" i="4"/>
  <c r="CH38" i="3"/>
  <c r="CG38" i="3"/>
  <c r="CP38" i="3"/>
  <c r="CO38" i="3"/>
  <c r="CL38" i="3"/>
  <c r="CK38" i="3"/>
  <c r="CL215" i="3"/>
  <c r="CK215" i="3"/>
  <c r="CH215" i="3"/>
  <c r="CG215" i="3"/>
  <c r="CP215" i="3"/>
  <c r="CO215" i="3"/>
  <c r="M169" i="3"/>
  <c r="Z168" i="3"/>
  <c r="I103" i="9"/>
  <c r="C104" i="9"/>
  <c r="CK102" i="3"/>
  <c r="CH102" i="3"/>
  <c r="CG102" i="3"/>
  <c r="CP102" i="3"/>
  <c r="CO102" i="3"/>
  <c r="CL102" i="3"/>
  <c r="CK134" i="3"/>
  <c r="CH134" i="3"/>
  <c r="CG134" i="3"/>
  <c r="CP134" i="3"/>
  <c r="CO134" i="3"/>
  <c r="CL134" i="3"/>
  <c r="CK231" i="3"/>
  <c r="CG231" i="3"/>
  <c r="CP231" i="3"/>
  <c r="CO231" i="3"/>
  <c r="CL231" i="3"/>
  <c r="CH231" i="3"/>
  <c r="J9" i="4"/>
  <c r="K8" i="4"/>
  <c r="P72" i="3"/>
  <c r="Q71" i="3"/>
  <c r="J329" i="4"/>
  <c r="K328" i="4"/>
  <c r="J136" i="4"/>
  <c r="K135" i="4"/>
  <c r="J263" i="4"/>
  <c r="K262" i="4"/>
  <c r="J360" i="4"/>
  <c r="K359" i="4"/>
  <c r="J73" i="4"/>
  <c r="K72" i="4"/>
  <c r="CO5" i="3"/>
  <c r="CG5" i="3"/>
  <c r="CL5" i="3"/>
  <c r="CK5" i="3"/>
  <c r="CH5" i="3"/>
  <c r="CP5" i="3"/>
  <c r="Q295" i="3"/>
  <c r="P296" i="3"/>
  <c r="S328" i="4"/>
  <c r="G329" i="4"/>
  <c r="CP344" i="3"/>
  <c r="CO344" i="3"/>
  <c r="CL344" i="3"/>
  <c r="CK344" i="3"/>
  <c r="CH344" i="3"/>
  <c r="CG344" i="3"/>
  <c r="Z40" i="3"/>
  <c r="M41" i="3"/>
  <c r="M216" i="3"/>
  <c r="Z215" i="3"/>
  <c r="CH262" i="3"/>
  <c r="CG262" i="3"/>
  <c r="CP262" i="3"/>
  <c r="CO262" i="3"/>
  <c r="CL262" i="3"/>
  <c r="CK262" i="3"/>
  <c r="K457" i="4"/>
  <c r="J458" i="4"/>
  <c r="J104" i="4"/>
  <c r="K103" i="4"/>
  <c r="N328" i="3"/>
  <c r="Z327" i="3"/>
  <c r="M279" i="3"/>
  <c r="Z278" i="3"/>
  <c r="S518" i="4"/>
  <c r="G519" i="4"/>
  <c r="C134" i="9"/>
  <c r="I134" i="9" s="1"/>
  <c r="I133" i="9"/>
  <c r="P7" i="3"/>
  <c r="Q6" i="3"/>
  <c r="M10" i="3"/>
  <c r="Z9" i="3"/>
  <c r="CH294" i="3"/>
  <c r="CG294" i="3"/>
  <c r="CP294" i="3"/>
  <c r="CO294" i="3"/>
  <c r="CL294" i="3"/>
  <c r="CK294" i="3"/>
  <c r="G104" i="4"/>
  <c r="S103" i="4"/>
  <c r="Q345" i="3"/>
  <c r="P346" i="3"/>
  <c r="M343" i="3"/>
  <c r="Z342" i="3"/>
  <c r="M151" i="3"/>
  <c r="Z150" i="3"/>
  <c r="S7" i="4"/>
  <c r="G8" i="4"/>
  <c r="M200" i="3"/>
  <c r="Z199" i="3"/>
  <c r="M311" i="3"/>
  <c r="Z310" i="3"/>
  <c r="CL183" i="3"/>
  <c r="CK183" i="3"/>
  <c r="CH183" i="3"/>
  <c r="CG183" i="3"/>
  <c r="CP183" i="3"/>
  <c r="CO183" i="3"/>
  <c r="CP118" i="3"/>
  <c r="CO118" i="3"/>
  <c r="CL118" i="3"/>
  <c r="CK118" i="3"/>
  <c r="CH118" i="3"/>
  <c r="CG118" i="3"/>
  <c r="S359" i="4"/>
  <c r="G360" i="4"/>
  <c r="J201" i="4"/>
  <c r="K200" i="4"/>
  <c r="P27" i="3"/>
  <c r="Q26" i="3"/>
  <c r="C146" i="9"/>
  <c r="I146" i="9" s="1"/>
  <c r="I145" i="9"/>
  <c r="P248" i="3"/>
  <c r="Q247" i="3"/>
  <c r="CP86" i="3"/>
  <c r="CK86" i="3"/>
  <c r="CH86" i="3"/>
  <c r="CL86" i="3"/>
  <c r="CG86" i="3"/>
  <c r="CO86" i="3"/>
  <c r="P56" i="3"/>
  <c r="Q55" i="3"/>
  <c r="C69" i="9"/>
  <c r="I68" i="9"/>
  <c r="M233" i="3"/>
  <c r="Z232" i="3"/>
  <c r="G231" i="4"/>
  <c r="S230" i="4"/>
  <c r="G263" i="4"/>
  <c r="S262" i="4"/>
  <c r="C242" i="9"/>
  <c r="I242" i="9" s="1"/>
  <c r="I241" i="9"/>
  <c r="J39" i="4"/>
  <c r="K38" i="4"/>
  <c r="P120" i="3"/>
  <c r="Q119" i="3"/>
  <c r="G488" i="4"/>
  <c r="S487" i="4"/>
  <c r="M90" i="3"/>
  <c r="Z89" i="3"/>
  <c r="M56" i="3"/>
  <c r="Z55" i="3"/>
  <c r="CO25" i="3"/>
  <c r="CL25" i="3"/>
  <c r="CK25" i="3"/>
  <c r="CG25" i="3"/>
  <c r="CH25" i="3"/>
  <c r="CP25" i="3"/>
  <c r="I156" i="9"/>
  <c r="C157" i="9"/>
  <c r="J519" i="4"/>
  <c r="K518" i="4"/>
  <c r="CP246" i="3"/>
  <c r="CL246" i="3"/>
  <c r="CK246" i="3"/>
  <c r="CH246" i="3"/>
  <c r="CG246" i="3"/>
  <c r="CO246" i="3"/>
  <c r="C169" i="9"/>
  <c r="I168" i="9"/>
  <c r="F8" i="4"/>
  <c r="D7" i="4"/>
  <c r="T7" i="4" s="1"/>
  <c r="P88" i="3"/>
  <c r="Q87" i="3"/>
  <c r="CP54" i="3"/>
  <c r="CO54" i="3"/>
  <c r="CL54" i="3"/>
  <c r="CK54" i="3"/>
  <c r="CH54" i="3"/>
  <c r="CG54" i="3"/>
  <c r="J424" i="4"/>
  <c r="K423" i="4"/>
  <c r="CO247" i="3" l="1"/>
  <c r="CL247" i="3"/>
  <c r="CK247" i="3"/>
  <c r="CH247" i="3"/>
  <c r="CG247" i="3"/>
  <c r="CP247" i="3"/>
  <c r="G361" i="4"/>
  <c r="S360" i="4"/>
  <c r="Q346" i="3"/>
  <c r="P347" i="3"/>
  <c r="G520" i="4"/>
  <c r="S519" i="4"/>
  <c r="S8" i="4"/>
  <c r="G9" i="4"/>
  <c r="M42" i="3"/>
  <c r="Z41" i="3"/>
  <c r="G330" i="4"/>
  <c r="S329" i="4"/>
  <c r="P234" i="3"/>
  <c r="Q233" i="3"/>
  <c r="S425" i="4"/>
  <c r="G426" i="4"/>
  <c r="Z296" i="3"/>
  <c r="M297" i="3"/>
  <c r="Q264" i="3"/>
  <c r="P265" i="3"/>
  <c r="Q201" i="3"/>
  <c r="P202" i="3"/>
  <c r="K553" i="4"/>
  <c r="J554" i="4"/>
  <c r="CP55" i="3"/>
  <c r="CO55" i="3"/>
  <c r="CL55" i="3"/>
  <c r="CK55" i="3"/>
  <c r="CH55" i="3"/>
  <c r="CG55" i="3"/>
  <c r="D8" i="4"/>
  <c r="T8" i="4" s="1"/>
  <c r="F9" i="4"/>
  <c r="CP119" i="3"/>
  <c r="CO119" i="3"/>
  <c r="CL119" i="3"/>
  <c r="CK119" i="3"/>
  <c r="CH119" i="3"/>
  <c r="CG119" i="3"/>
  <c r="C170" i="9"/>
  <c r="I169" i="9"/>
  <c r="J520" i="4"/>
  <c r="K519" i="4"/>
  <c r="Q120" i="3"/>
  <c r="P121" i="3"/>
  <c r="S231" i="4"/>
  <c r="G232" i="4"/>
  <c r="G105" i="4"/>
  <c r="S104" i="4"/>
  <c r="M11" i="3"/>
  <c r="Z10" i="3"/>
  <c r="M280" i="3"/>
  <c r="Z279" i="3"/>
  <c r="J137" i="4"/>
  <c r="K136" i="4"/>
  <c r="M185" i="3"/>
  <c r="Z184" i="3"/>
  <c r="CL232" i="3"/>
  <c r="CH232" i="3"/>
  <c r="CG232" i="3"/>
  <c r="CP232" i="3"/>
  <c r="CO232" i="3"/>
  <c r="CK232" i="3"/>
  <c r="G393" i="4"/>
  <c r="S392" i="4"/>
  <c r="J169" i="4"/>
  <c r="K168" i="4"/>
  <c r="G137" i="4"/>
  <c r="S136" i="4"/>
  <c r="CK263" i="3"/>
  <c r="CH263" i="3"/>
  <c r="CG263" i="3"/>
  <c r="CP263" i="3"/>
  <c r="CO263" i="3"/>
  <c r="CL263" i="3"/>
  <c r="CK200" i="3"/>
  <c r="CH200" i="3"/>
  <c r="CG200" i="3"/>
  <c r="CP200" i="3"/>
  <c r="CO200" i="3"/>
  <c r="CL200" i="3"/>
  <c r="C158" i="9"/>
  <c r="I157" i="9"/>
  <c r="CP26" i="3"/>
  <c r="CO26" i="3"/>
  <c r="CL26" i="3"/>
  <c r="CK26" i="3"/>
  <c r="CH26" i="3"/>
  <c r="CG26" i="3"/>
  <c r="P297" i="3"/>
  <c r="Q296" i="3"/>
  <c r="C105" i="9"/>
  <c r="I104" i="9"/>
  <c r="P218" i="3"/>
  <c r="Q217" i="3"/>
  <c r="L18" i="3"/>
  <c r="L19" i="3" s="1"/>
  <c r="L20" i="3" s="1"/>
  <c r="L21" i="3" s="1"/>
  <c r="L22" i="3" s="1"/>
  <c r="L23" i="3" s="1"/>
  <c r="L24" i="3" s="1"/>
  <c r="L25" i="3" s="1"/>
  <c r="L26" i="3" s="1"/>
  <c r="L27" i="3" s="1"/>
  <c r="L28" i="3" s="1"/>
  <c r="L29" i="3" s="1"/>
  <c r="L30" i="3" s="1"/>
  <c r="L31" i="3" s="1"/>
  <c r="CP279" i="3"/>
  <c r="CO279" i="3"/>
  <c r="CL279" i="3"/>
  <c r="CK279" i="3"/>
  <c r="CH279" i="3"/>
  <c r="CG279" i="3"/>
  <c r="Q314" i="3"/>
  <c r="P315" i="3"/>
  <c r="M248" i="3"/>
  <c r="Z247" i="3"/>
  <c r="CP152" i="3"/>
  <c r="CO152" i="3"/>
  <c r="CL152" i="3"/>
  <c r="CG152" i="3"/>
  <c r="CK152" i="3"/>
  <c r="CH152" i="3"/>
  <c r="S200" i="4"/>
  <c r="G201" i="4"/>
  <c r="CL6" i="3"/>
  <c r="CH6" i="3"/>
  <c r="CP6" i="3"/>
  <c r="CO6" i="3"/>
  <c r="CK6" i="3"/>
  <c r="CG6" i="3"/>
  <c r="M57" i="3"/>
  <c r="Z56" i="3"/>
  <c r="K39" i="4"/>
  <c r="J40" i="4"/>
  <c r="M234" i="3"/>
  <c r="Z233" i="3"/>
  <c r="Q27" i="3"/>
  <c r="P28" i="3"/>
  <c r="M152" i="3"/>
  <c r="Z151" i="3"/>
  <c r="Q7" i="3"/>
  <c r="P8" i="3"/>
  <c r="N329" i="3"/>
  <c r="Z328" i="3"/>
  <c r="CH295" i="3"/>
  <c r="CL295" i="3"/>
  <c r="CK295" i="3"/>
  <c r="CG295" i="3"/>
  <c r="CP295" i="3"/>
  <c r="CO295" i="3"/>
  <c r="J74" i="4"/>
  <c r="K73" i="4"/>
  <c r="J330" i="4"/>
  <c r="K329" i="4"/>
  <c r="J488" i="4"/>
  <c r="K487" i="4"/>
  <c r="G297" i="4"/>
  <c r="S296" i="4"/>
  <c r="CO216" i="3"/>
  <c r="CL216" i="3"/>
  <c r="CK216" i="3"/>
  <c r="CH216" i="3"/>
  <c r="CG216" i="3"/>
  <c r="CP216" i="3"/>
  <c r="P281" i="3"/>
  <c r="Q280" i="3"/>
  <c r="CG313" i="3"/>
  <c r="CP313" i="3"/>
  <c r="CH313" i="3"/>
  <c r="CO313" i="3"/>
  <c r="CL313" i="3"/>
  <c r="CK313" i="3"/>
  <c r="P154" i="3"/>
  <c r="Q153" i="3"/>
  <c r="M331" i="3"/>
  <c r="K458" i="4"/>
  <c r="J459" i="4"/>
  <c r="CK71" i="3"/>
  <c r="CH71" i="3"/>
  <c r="CG71" i="3"/>
  <c r="CP71" i="3"/>
  <c r="CO71" i="3"/>
  <c r="CL71" i="3"/>
  <c r="G75" i="4"/>
  <c r="S74" i="4"/>
  <c r="Q136" i="3"/>
  <c r="P137" i="3"/>
  <c r="Q40" i="3"/>
  <c r="P41" i="3"/>
  <c r="P186" i="3"/>
  <c r="Q185" i="3"/>
  <c r="Z264" i="3"/>
  <c r="M265" i="3"/>
  <c r="S170" i="4"/>
  <c r="G171" i="4"/>
  <c r="CL87" i="3"/>
  <c r="CK87" i="3"/>
  <c r="CH87" i="3"/>
  <c r="CG87" i="3"/>
  <c r="CP87" i="3"/>
  <c r="CO87" i="3"/>
  <c r="J425" i="4"/>
  <c r="K424" i="4"/>
  <c r="Q88" i="3"/>
  <c r="P89" i="3"/>
  <c r="Z90" i="3"/>
  <c r="M91" i="3"/>
  <c r="C70" i="9"/>
  <c r="I69" i="9"/>
  <c r="J202" i="4"/>
  <c r="K201" i="4"/>
  <c r="M312" i="3"/>
  <c r="Z311" i="3"/>
  <c r="M344" i="3"/>
  <c r="Z343" i="3"/>
  <c r="J105" i="4"/>
  <c r="K104" i="4"/>
  <c r="J361" i="4"/>
  <c r="K360" i="4"/>
  <c r="P73" i="3"/>
  <c r="Q72" i="3"/>
  <c r="Z169" i="3"/>
  <c r="M170" i="3"/>
  <c r="CL135" i="3"/>
  <c r="CK135" i="3"/>
  <c r="CH135" i="3"/>
  <c r="CG135" i="3"/>
  <c r="CP135" i="3"/>
  <c r="CO135" i="3"/>
  <c r="CK39" i="3"/>
  <c r="CH39" i="3"/>
  <c r="CG39" i="3"/>
  <c r="CP39" i="3"/>
  <c r="CO39" i="3"/>
  <c r="CL39" i="3"/>
  <c r="J298" i="4"/>
  <c r="K297" i="4"/>
  <c r="CO184" i="3"/>
  <c r="CL184" i="3"/>
  <c r="CK184" i="3"/>
  <c r="CH184" i="3"/>
  <c r="CG184" i="3"/>
  <c r="CP184" i="3"/>
  <c r="J233" i="4"/>
  <c r="K232" i="4"/>
  <c r="J394" i="4"/>
  <c r="K393" i="4"/>
  <c r="C196" i="9"/>
  <c r="I195" i="9"/>
  <c r="Z26" i="3"/>
  <c r="M27" i="3"/>
  <c r="S457" i="4"/>
  <c r="G458" i="4"/>
  <c r="CL103" i="3"/>
  <c r="CK103" i="3"/>
  <c r="CH103" i="3"/>
  <c r="CP103" i="3"/>
  <c r="CO103" i="3"/>
  <c r="CG103" i="3"/>
  <c r="Z71" i="3"/>
  <c r="M72" i="3"/>
  <c r="Q328" i="3"/>
  <c r="P329" i="3"/>
  <c r="G489" i="4"/>
  <c r="S488" i="4"/>
  <c r="G264" i="4"/>
  <c r="S263" i="4"/>
  <c r="P57" i="3"/>
  <c r="Q56" i="3"/>
  <c r="Q248" i="3"/>
  <c r="P249" i="3"/>
  <c r="Z200" i="3"/>
  <c r="M201" i="3"/>
  <c r="CG345" i="3"/>
  <c r="CP345" i="3"/>
  <c r="CO345" i="3"/>
  <c r="CL345" i="3"/>
  <c r="CK345" i="3"/>
  <c r="CH345" i="3"/>
  <c r="M217" i="3"/>
  <c r="Z216" i="3"/>
  <c r="J264" i="4"/>
  <c r="K263" i="4"/>
  <c r="J10" i="4"/>
  <c r="K9" i="4"/>
  <c r="Q104" i="3"/>
  <c r="P105" i="3"/>
  <c r="M138" i="3"/>
  <c r="Z137" i="3"/>
  <c r="M122" i="3"/>
  <c r="Z121" i="3"/>
  <c r="S552" i="4"/>
  <c r="G553" i="4"/>
  <c r="M107" i="3"/>
  <c r="Z106" i="3"/>
  <c r="S40" i="4"/>
  <c r="G41" i="4"/>
  <c r="CK327" i="3"/>
  <c r="CH327" i="3"/>
  <c r="CG327" i="3"/>
  <c r="CP327" i="3"/>
  <c r="CO327" i="3"/>
  <c r="CL327" i="3"/>
  <c r="G172" i="4" l="1"/>
  <c r="S171" i="4"/>
  <c r="P138" i="3"/>
  <c r="Q137" i="3"/>
  <c r="S201" i="4"/>
  <c r="G202" i="4"/>
  <c r="CL296" i="3"/>
  <c r="CK296" i="3"/>
  <c r="CG296" i="3"/>
  <c r="CP296" i="3"/>
  <c r="CO296" i="3"/>
  <c r="CH296" i="3"/>
  <c r="M298" i="3"/>
  <c r="Z297" i="3"/>
  <c r="Z122" i="3"/>
  <c r="M123" i="3"/>
  <c r="K264" i="4"/>
  <c r="J265" i="4"/>
  <c r="G265" i="4"/>
  <c r="S264" i="4"/>
  <c r="J362" i="4"/>
  <c r="K361" i="4"/>
  <c r="K202" i="4"/>
  <c r="J203" i="4"/>
  <c r="J426" i="4"/>
  <c r="K425" i="4"/>
  <c r="CO136" i="3"/>
  <c r="CL136" i="3"/>
  <c r="CK136" i="3"/>
  <c r="CH136" i="3"/>
  <c r="CG136" i="3"/>
  <c r="CP136" i="3"/>
  <c r="K488" i="4"/>
  <c r="J489" i="4"/>
  <c r="M153" i="3"/>
  <c r="Z152" i="3"/>
  <c r="M58" i="3"/>
  <c r="Z57" i="3"/>
  <c r="M249" i="3"/>
  <c r="Z248" i="3"/>
  <c r="P298" i="3"/>
  <c r="Q297" i="3"/>
  <c r="C159" i="9"/>
  <c r="I158" i="9"/>
  <c r="J170" i="4"/>
  <c r="K169" i="4"/>
  <c r="Z11" i="3"/>
  <c r="M12" i="3"/>
  <c r="K520" i="4"/>
  <c r="J521" i="4"/>
  <c r="M43" i="3"/>
  <c r="Z42" i="3"/>
  <c r="G362" i="4"/>
  <c r="S361" i="4"/>
  <c r="M266" i="3"/>
  <c r="Z265" i="3"/>
  <c r="K459" i="4"/>
  <c r="J460" i="4"/>
  <c r="Q28" i="3"/>
  <c r="P29" i="3"/>
  <c r="Q315" i="3"/>
  <c r="P316" i="3"/>
  <c r="L32" i="3"/>
  <c r="F10" i="4"/>
  <c r="D9" i="4"/>
  <c r="T9" i="4" s="1"/>
  <c r="J555" i="4"/>
  <c r="K554" i="4"/>
  <c r="S426" i="4"/>
  <c r="G427" i="4"/>
  <c r="S9" i="4"/>
  <c r="G10" i="4"/>
  <c r="Z201" i="3"/>
  <c r="M202" i="3"/>
  <c r="M139" i="3"/>
  <c r="Z138" i="3"/>
  <c r="M218" i="3"/>
  <c r="Z217" i="3"/>
  <c r="S489" i="4"/>
  <c r="G490" i="4"/>
  <c r="I196" i="9"/>
  <c r="C197" i="9"/>
  <c r="I197" i="9" s="1"/>
  <c r="J106" i="4"/>
  <c r="K105" i="4"/>
  <c r="C71" i="9"/>
  <c r="I70" i="9"/>
  <c r="G76" i="4"/>
  <c r="S75" i="4"/>
  <c r="J331" i="4"/>
  <c r="K330" i="4"/>
  <c r="CG27" i="3"/>
  <c r="CO27" i="3"/>
  <c r="CP27" i="3"/>
  <c r="CL27" i="3"/>
  <c r="CK27" i="3"/>
  <c r="CH27" i="3"/>
  <c r="CH314" i="3"/>
  <c r="CG314" i="3"/>
  <c r="CK314" i="3"/>
  <c r="CP314" i="3"/>
  <c r="CO314" i="3"/>
  <c r="CL314" i="3"/>
  <c r="G394" i="4"/>
  <c r="S393" i="4"/>
  <c r="M186" i="3"/>
  <c r="Z185" i="3"/>
  <c r="G106" i="4"/>
  <c r="S105" i="4"/>
  <c r="I170" i="9"/>
  <c r="C171" i="9"/>
  <c r="I171" i="9" s="1"/>
  <c r="Q105" i="3"/>
  <c r="P106" i="3"/>
  <c r="Q249" i="3"/>
  <c r="P250" i="3"/>
  <c r="Q329" i="3"/>
  <c r="P330" i="3"/>
  <c r="M171" i="3"/>
  <c r="Z170" i="3"/>
  <c r="Z91" i="3"/>
  <c r="M92" i="3"/>
  <c r="CP185" i="3"/>
  <c r="CO185" i="3"/>
  <c r="CL185" i="3"/>
  <c r="CK185" i="3"/>
  <c r="CH185" i="3"/>
  <c r="CG185" i="3"/>
  <c r="CG217" i="3"/>
  <c r="CP217" i="3"/>
  <c r="CO217" i="3"/>
  <c r="CL217" i="3"/>
  <c r="CK217" i="3"/>
  <c r="CH217" i="3"/>
  <c r="G233" i="4"/>
  <c r="S232" i="4"/>
  <c r="Q202" i="3"/>
  <c r="P203" i="3"/>
  <c r="CO233" i="3"/>
  <c r="CK233" i="3"/>
  <c r="CH233" i="3"/>
  <c r="CP233" i="3"/>
  <c r="CL233" i="3"/>
  <c r="CG233" i="3"/>
  <c r="M28" i="3"/>
  <c r="Z27" i="3"/>
  <c r="J395" i="4"/>
  <c r="K394" i="4"/>
  <c r="M345" i="3"/>
  <c r="Z344" i="3"/>
  <c r="P187" i="3"/>
  <c r="Q186" i="3"/>
  <c r="M332" i="3"/>
  <c r="J75" i="4"/>
  <c r="K74" i="4"/>
  <c r="N330" i="3"/>
  <c r="Z329" i="3"/>
  <c r="Z234" i="3"/>
  <c r="M235" i="3"/>
  <c r="Q218" i="3"/>
  <c r="P219" i="3"/>
  <c r="J138" i="4"/>
  <c r="K137" i="4"/>
  <c r="CL201" i="3"/>
  <c r="CK201" i="3"/>
  <c r="CH201" i="3"/>
  <c r="CG201" i="3"/>
  <c r="CP201" i="3"/>
  <c r="CO201" i="3"/>
  <c r="Q234" i="3"/>
  <c r="P235" i="3"/>
  <c r="G521" i="4"/>
  <c r="S520" i="4"/>
  <c r="S41" i="4"/>
  <c r="G42" i="4"/>
  <c r="Z107" i="3"/>
  <c r="M108" i="3"/>
  <c r="CO104" i="3"/>
  <c r="CL104" i="3"/>
  <c r="CK104" i="3"/>
  <c r="CG104" i="3"/>
  <c r="CP104" i="3"/>
  <c r="CH104" i="3"/>
  <c r="CP248" i="3"/>
  <c r="CO248" i="3"/>
  <c r="CL248" i="3"/>
  <c r="CK248" i="3"/>
  <c r="CH248" i="3"/>
  <c r="CG248" i="3"/>
  <c r="CP56" i="3"/>
  <c r="CO56" i="3"/>
  <c r="CL56" i="3"/>
  <c r="CK56" i="3"/>
  <c r="CH56" i="3"/>
  <c r="CG56" i="3"/>
  <c r="M73" i="3"/>
  <c r="Z72" i="3"/>
  <c r="G459" i="4"/>
  <c r="S458" i="4"/>
  <c r="CL72" i="3"/>
  <c r="CP72" i="3"/>
  <c r="CO72" i="3"/>
  <c r="CK72" i="3"/>
  <c r="CH72" i="3"/>
  <c r="CG72" i="3"/>
  <c r="Q89" i="3"/>
  <c r="P90" i="3"/>
  <c r="Q41" i="3"/>
  <c r="P42" i="3"/>
  <c r="CP153" i="3"/>
  <c r="CO153" i="3"/>
  <c r="CH153" i="3"/>
  <c r="CG153" i="3"/>
  <c r="CL153" i="3"/>
  <c r="CK153" i="3"/>
  <c r="CP280" i="3"/>
  <c r="CO280" i="3"/>
  <c r="CL280" i="3"/>
  <c r="CK280" i="3"/>
  <c r="CH280" i="3"/>
  <c r="CG280" i="3"/>
  <c r="P9" i="3"/>
  <c r="Q8" i="3"/>
  <c r="J41" i="4"/>
  <c r="K40" i="4"/>
  <c r="Q121" i="3"/>
  <c r="P122" i="3"/>
  <c r="Q265" i="3"/>
  <c r="P266" i="3"/>
  <c r="Q347" i="3"/>
  <c r="P348" i="3"/>
  <c r="CL328" i="3"/>
  <c r="CK328" i="3"/>
  <c r="CH328" i="3"/>
  <c r="CG328" i="3"/>
  <c r="CP328" i="3"/>
  <c r="CO328" i="3"/>
  <c r="S553" i="4"/>
  <c r="G554" i="4"/>
  <c r="K10" i="4"/>
  <c r="J11" i="4"/>
  <c r="Q57" i="3"/>
  <c r="P58" i="3"/>
  <c r="K233" i="4"/>
  <c r="J234" i="4"/>
  <c r="J299" i="4"/>
  <c r="K298" i="4"/>
  <c r="Q73" i="3"/>
  <c r="P74" i="3"/>
  <c r="M313" i="3"/>
  <c r="Z312" i="3"/>
  <c r="CG88" i="3"/>
  <c r="CO88" i="3"/>
  <c r="CL88" i="3"/>
  <c r="CP88" i="3"/>
  <c r="CK88" i="3"/>
  <c r="CH88" i="3"/>
  <c r="CL40" i="3"/>
  <c r="CK40" i="3"/>
  <c r="CH40" i="3"/>
  <c r="CG40" i="3"/>
  <c r="CP40" i="3"/>
  <c r="CO40" i="3"/>
  <c r="Q154" i="3"/>
  <c r="P155" i="3"/>
  <c r="Q281" i="3"/>
  <c r="P282" i="3"/>
  <c r="S297" i="4"/>
  <c r="G298" i="4"/>
  <c r="CK7" i="3"/>
  <c r="CH7" i="3"/>
  <c r="CG7" i="3"/>
  <c r="CO7" i="3"/>
  <c r="CP7" i="3"/>
  <c r="CL7" i="3"/>
  <c r="C106" i="9"/>
  <c r="I106" i="9" s="1"/>
  <c r="I105" i="9"/>
  <c r="G138" i="4"/>
  <c r="S137" i="4"/>
  <c r="M281" i="3"/>
  <c r="Z280" i="3"/>
  <c r="CG120" i="3"/>
  <c r="CP120" i="3"/>
  <c r="CO120" i="3"/>
  <c r="CL120" i="3"/>
  <c r="CK120" i="3"/>
  <c r="CH120" i="3"/>
  <c r="CL264" i="3"/>
  <c r="CK264" i="3"/>
  <c r="CH264" i="3"/>
  <c r="CG264" i="3"/>
  <c r="CP264" i="3"/>
  <c r="CO264" i="3"/>
  <c r="G331" i="4"/>
  <c r="S330" i="4"/>
  <c r="CH346" i="3"/>
  <c r="CG346" i="3"/>
  <c r="CP346" i="3"/>
  <c r="CO346" i="3"/>
  <c r="CL346" i="3"/>
  <c r="CK346" i="3"/>
  <c r="Q155" i="3" l="1"/>
  <c r="P156" i="3"/>
  <c r="P75" i="3"/>
  <c r="Q74" i="3"/>
  <c r="J12" i="4"/>
  <c r="K11" i="4"/>
  <c r="Q42" i="3"/>
  <c r="P43" i="3"/>
  <c r="M109" i="3"/>
  <c r="Z108" i="3"/>
  <c r="P220" i="3"/>
  <c r="Q219" i="3"/>
  <c r="Q203" i="3"/>
  <c r="P204" i="3"/>
  <c r="Z92" i="3"/>
  <c r="M93" i="3"/>
  <c r="P107" i="3"/>
  <c r="Q106" i="3"/>
  <c r="G491" i="4"/>
  <c r="S490" i="4"/>
  <c r="G11" i="4"/>
  <c r="S10" i="4"/>
  <c r="M13" i="3"/>
  <c r="Z12" i="3"/>
  <c r="K203" i="4"/>
  <c r="J204" i="4"/>
  <c r="Z123" i="3"/>
  <c r="M124" i="3"/>
  <c r="S298" i="4"/>
  <c r="G299" i="4"/>
  <c r="CO73" i="3"/>
  <c r="CG73" i="3"/>
  <c r="CH73" i="3"/>
  <c r="CP73" i="3"/>
  <c r="CL73" i="3"/>
  <c r="CK73" i="3"/>
  <c r="K41" i="4"/>
  <c r="J42" i="4"/>
  <c r="CO41" i="3"/>
  <c r="CL41" i="3"/>
  <c r="CK41" i="3"/>
  <c r="CH41" i="3"/>
  <c r="CG41" i="3"/>
  <c r="CP41" i="3"/>
  <c r="CH218" i="3"/>
  <c r="CG218" i="3"/>
  <c r="CP218" i="3"/>
  <c r="CO218" i="3"/>
  <c r="CL218" i="3"/>
  <c r="CK218" i="3"/>
  <c r="M333" i="3"/>
  <c r="Z28" i="3"/>
  <c r="M29" i="3"/>
  <c r="CO202" i="3"/>
  <c r="CL202" i="3"/>
  <c r="CK202" i="3"/>
  <c r="CH202" i="3"/>
  <c r="CG202" i="3"/>
  <c r="CP202" i="3"/>
  <c r="CP105" i="3"/>
  <c r="CO105" i="3"/>
  <c r="CL105" i="3"/>
  <c r="CH105" i="3"/>
  <c r="CG105" i="3"/>
  <c r="CK105" i="3"/>
  <c r="G395" i="4"/>
  <c r="S394" i="4"/>
  <c r="G77" i="4"/>
  <c r="S76" i="4"/>
  <c r="L33" i="3"/>
  <c r="M267" i="3"/>
  <c r="Z266" i="3"/>
  <c r="M250" i="3"/>
  <c r="Z249" i="3"/>
  <c r="M282" i="3"/>
  <c r="Z281" i="3"/>
  <c r="CP154" i="3"/>
  <c r="CK154" i="3"/>
  <c r="CH154" i="3"/>
  <c r="CO154" i="3"/>
  <c r="CL154" i="3"/>
  <c r="CG154" i="3"/>
  <c r="G555" i="4"/>
  <c r="S554" i="4"/>
  <c r="CP8" i="3"/>
  <c r="CO8" i="3"/>
  <c r="CL8" i="3"/>
  <c r="CH8" i="3"/>
  <c r="CK8" i="3"/>
  <c r="CG8" i="3"/>
  <c r="P91" i="3"/>
  <c r="Q90" i="3"/>
  <c r="S42" i="4"/>
  <c r="G43" i="4"/>
  <c r="M236" i="3"/>
  <c r="Z235" i="3"/>
  <c r="CP186" i="3"/>
  <c r="CO186" i="3"/>
  <c r="CL186" i="3"/>
  <c r="CK186" i="3"/>
  <c r="CH186" i="3"/>
  <c r="CG186" i="3"/>
  <c r="G428" i="4"/>
  <c r="S427" i="4"/>
  <c r="Q316" i="3"/>
  <c r="P317" i="3"/>
  <c r="S202" i="4"/>
  <c r="G203" i="4"/>
  <c r="Q348" i="3"/>
  <c r="P349" i="3"/>
  <c r="G332" i="4"/>
  <c r="S331" i="4"/>
  <c r="S138" i="4"/>
  <c r="G139" i="4"/>
  <c r="J300" i="4"/>
  <c r="K299" i="4"/>
  <c r="CK347" i="3"/>
  <c r="CH347" i="3"/>
  <c r="CG347" i="3"/>
  <c r="CP347" i="3"/>
  <c r="CO347" i="3"/>
  <c r="CL347" i="3"/>
  <c r="Q9" i="3"/>
  <c r="P10" i="3"/>
  <c r="CH89" i="3"/>
  <c r="CG89" i="3"/>
  <c r="CP89" i="3"/>
  <c r="CO89" i="3"/>
  <c r="CL89" i="3"/>
  <c r="CK89" i="3"/>
  <c r="G460" i="4"/>
  <c r="S459" i="4"/>
  <c r="Q187" i="3"/>
  <c r="P188" i="3"/>
  <c r="S233" i="4"/>
  <c r="G234" i="4"/>
  <c r="M172" i="3"/>
  <c r="Z171" i="3"/>
  <c r="C72" i="9"/>
  <c r="I72" i="9" s="1"/>
  <c r="I71" i="9"/>
  <c r="Z218" i="3"/>
  <c r="M219" i="3"/>
  <c r="CK315" i="3"/>
  <c r="CH315" i="3"/>
  <c r="CG315" i="3"/>
  <c r="CL315" i="3"/>
  <c r="CP315" i="3"/>
  <c r="CO315" i="3"/>
  <c r="G363" i="4"/>
  <c r="S362" i="4"/>
  <c r="K170" i="4"/>
  <c r="J171" i="4"/>
  <c r="M59" i="3"/>
  <c r="Z58" i="3"/>
  <c r="J363" i="4"/>
  <c r="K362" i="4"/>
  <c r="M299" i="3"/>
  <c r="Z298" i="3"/>
  <c r="Q266" i="3"/>
  <c r="P267" i="3"/>
  <c r="Q330" i="3"/>
  <c r="P331" i="3"/>
  <c r="Q29" i="3"/>
  <c r="P30" i="3"/>
  <c r="CP137" i="3"/>
  <c r="CO137" i="3"/>
  <c r="CL137" i="3"/>
  <c r="CK137" i="3"/>
  <c r="CH137" i="3"/>
  <c r="CG137" i="3"/>
  <c r="CO265" i="3"/>
  <c r="CL265" i="3"/>
  <c r="CK265" i="3"/>
  <c r="CH265" i="3"/>
  <c r="CG265" i="3"/>
  <c r="CP265" i="3"/>
  <c r="M74" i="3"/>
  <c r="Z73" i="3"/>
  <c r="S521" i="4"/>
  <c r="G522" i="4"/>
  <c r="N331" i="3"/>
  <c r="Z330" i="3"/>
  <c r="M346" i="3"/>
  <c r="Z345" i="3"/>
  <c r="CO329" i="3"/>
  <c r="CL329" i="3"/>
  <c r="CK329" i="3"/>
  <c r="CH329" i="3"/>
  <c r="CG329" i="3"/>
  <c r="CP329" i="3"/>
  <c r="S106" i="4"/>
  <c r="G107" i="4"/>
  <c r="J107" i="4"/>
  <c r="K106" i="4"/>
  <c r="Z139" i="3"/>
  <c r="M140" i="3"/>
  <c r="J556" i="4"/>
  <c r="K555" i="4"/>
  <c r="CK28" i="3"/>
  <c r="CH28" i="3"/>
  <c r="CG28" i="3"/>
  <c r="CP28" i="3"/>
  <c r="CO28" i="3"/>
  <c r="CL28" i="3"/>
  <c r="M44" i="3"/>
  <c r="Z43" i="3"/>
  <c r="I159" i="9"/>
  <c r="C160" i="9"/>
  <c r="I160" i="9" s="1"/>
  <c r="Z153" i="3"/>
  <c r="M154" i="3"/>
  <c r="S265" i="4"/>
  <c r="G266" i="4"/>
  <c r="P139" i="3"/>
  <c r="Q138" i="3"/>
  <c r="J235" i="4"/>
  <c r="K234" i="4"/>
  <c r="Q58" i="3"/>
  <c r="P59" i="3"/>
  <c r="Q122" i="3"/>
  <c r="P123" i="3"/>
  <c r="P236" i="3"/>
  <c r="Q235" i="3"/>
  <c r="P251" i="3"/>
  <c r="Q250" i="3"/>
  <c r="Z202" i="3"/>
  <c r="M203" i="3"/>
  <c r="J461" i="4"/>
  <c r="K460" i="4"/>
  <c r="J522" i="4"/>
  <c r="K521" i="4"/>
  <c r="CO297" i="3"/>
  <c r="CL297" i="3"/>
  <c r="CH297" i="3"/>
  <c r="CP297" i="3"/>
  <c r="CK297" i="3"/>
  <c r="CG297" i="3"/>
  <c r="J490" i="4"/>
  <c r="K489" i="4"/>
  <c r="J266" i="4"/>
  <c r="K265" i="4"/>
  <c r="Q282" i="3"/>
  <c r="P283" i="3"/>
  <c r="CG281" i="3"/>
  <c r="CP281" i="3"/>
  <c r="CO281" i="3"/>
  <c r="CL281" i="3"/>
  <c r="CK281" i="3"/>
  <c r="CH281" i="3"/>
  <c r="M314" i="3"/>
  <c r="Z313" i="3"/>
  <c r="CG57" i="3"/>
  <c r="CP57" i="3"/>
  <c r="CO57" i="3"/>
  <c r="CL57" i="3"/>
  <c r="CK57" i="3"/>
  <c r="CH57" i="3"/>
  <c r="CH121" i="3"/>
  <c r="CG121" i="3"/>
  <c r="CP121" i="3"/>
  <c r="CO121" i="3"/>
  <c r="CL121" i="3"/>
  <c r="CK121" i="3"/>
  <c r="CP234" i="3"/>
  <c r="CL234" i="3"/>
  <c r="CK234" i="3"/>
  <c r="CG234" i="3"/>
  <c r="CO234" i="3"/>
  <c r="CH234" i="3"/>
  <c r="J139" i="4"/>
  <c r="K138" i="4"/>
  <c r="J76" i="4"/>
  <c r="K75" i="4"/>
  <c r="J396" i="4"/>
  <c r="K395" i="4"/>
  <c r="CG249" i="3"/>
  <c r="CP249" i="3"/>
  <c r="CO249" i="3"/>
  <c r="CL249" i="3"/>
  <c r="CK249" i="3"/>
  <c r="CH249" i="3"/>
  <c r="M187" i="3"/>
  <c r="Z186" i="3"/>
  <c r="J332" i="4"/>
  <c r="K331" i="4"/>
  <c r="F11" i="4"/>
  <c r="D10" i="4"/>
  <c r="T10" i="4" s="1"/>
  <c r="Q298" i="3"/>
  <c r="P299" i="3"/>
  <c r="J427" i="4"/>
  <c r="K426" i="4"/>
  <c r="G173" i="4"/>
  <c r="S172" i="4"/>
  <c r="CO235" i="3" l="1"/>
  <c r="CL235" i="3"/>
  <c r="CH235" i="3"/>
  <c r="CG235" i="3"/>
  <c r="CK235" i="3"/>
  <c r="CP235" i="3"/>
  <c r="CO138" i="3"/>
  <c r="CP138" i="3"/>
  <c r="CL138" i="3"/>
  <c r="CK138" i="3"/>
  <c r="CH138" i="3"/>
  <c r="CG138" i="3"/>
  <c r="Z219" i="3"/>
  <c r="M220" i="3"/>
  <c r="Q188" i="3"/>
  <c r="P189" i="3"/>
  <c r="Q349" i="3"/>
  <c r="P350" i="3"/>
  <c r="G44" i="4"/>
  <c r="S43" i="4"/>
  <c r="M94" i="3"/>
  <c r="Z93" i="3"/>
  <c r="P44" i="3"/>
  <c r="Q43" i="3"/>
  <c r="J140" i="4"/>
  <c r="K139" i="4"/>
  <c r="K490" i="4"/>
  <c r="J491" i="4"/>
  <c r="K522" i="4"/>
  <c r="J523" i="4"/>
  <c r="P237" i="3"/>
  <c r="Q236" i="3"/>
  <c r="P140" i="3"/>
  <c r="Q139" i="3"/>
  <c r="M45" i="3"/>
  <c r="Z44" i="3"/>
  <c r="K556" i="4"/>
  <c r="J557" i="4"/>
  <c r="N332" i="3"/>
  <c r="Z331" i="3"/>
  <c r="M300" i="3"/>
  <c r="Z299" i="3"/>
  <c r="G364" i="4"/>
  <c r="S363" i="4"/>
  <c r="CP187" i="3"/>
  <c r="CO187" i="3"/>
  <c r="CL187" i="3"/>
  <c r="CK187" i="3"/>
  <c r="CH187" i="3"/>
  <c r="CG187" i="3"/>
  <c r="CH348" i="3"/>
  <c r="CG348" i="3"/>
  <c r="CP348" i="3"/>
  <c r="CO348" i="3"/>
  <c r="CL348" i="3"/>
  <c r="CK348" i="3"/>
  <c r="L34" i="3"/>
  <c r="L35" i="3" s="1"/>
  <c r="L36" i="3" s="1"/>
  <c r="L37" i="3" s="1"/>
  <c r="L38" i="3" s="1"/>
  <c r="L39" i="3" s="1"/>
  <c r="L40" i="3" s="1"/>
  <c r="L41" i="3" s="1"/>
  <c r="L42" i="3" s="1"/>
  <c r="L43" i="3" s="1"/>
  <c r="L44" i="3" s="1"/>
  <c r="L45" i="3" s="1"/>
  <c r="L46" i="3" s="1"/>
  <c r="M14" i="3"/>
  <c r="Z13" i="3"/>
  <c r="D13" i="3"/>
  <c r="AB13" i="3" s="1"/>
  <c r="CP42" i="3"/>
  <c r="CO42" i="3"/>
  <c r="CL42" i="3"/>
  <c r="CK42" i="3"/>
  <c r="CH42" i="3"/>
  <c r="CG42" i="3"/>
  <c r="Q123" i="3"/>
  <c r="P124" i="3"/>
  <c r="G267" i="4"/>
  <c r="S266" i="4"/>
  <c r="M141" i="3"/>
  <c r="Z140" i="3"/>
  <c r="G523" i="4"/>
  <c r="S522" i="4"/>
  <c r="Q30" i="3"/>
  <c r="P31" i="3"/>
  <c r="Q10" i="3"/>
  <c r="P11" i="3"/>
  <c r="G204" i="4"/>
  <c r="S203" i="4"/>
  <c r="CK90" i="3"/>
  <c r="CH90" i="3"/>
  <c r="CP90" i="3"/>
  <c r="CO90" i="3"/>
  <c r="CL90" i="3"/>
  <c r="CG90" i="3"/>
  <c r="M30" i="3"/>
  <c r="Z29" i="3"/>
  <c r="J43" i="4"/>
  <c r="K42" i="4"/>
  <c r="G300" i="4"/>
  <c r="S299" i="4"/>
  <c r="Q204" i="3"/>
  <c r="P205" i="3"/>
  <c r="F12" i="4"/>
  <c r="D11" i="4"/>
  <c r="T11" i="4" s="1"/>
  <c r="G174" i="4"/>
  <c r="S173" i="4"/>
  <c r="J333" i="4"/>
  <c r="K332" i="4"/>
  <c r="J462" i="4"/>
  <c r="K461" i="4"/>
  <c r="CK122" i="3"/>
  <c r="CH122" i="3"/>
  <c r="CG122" i="3"/>
  <c r="CP122" i="3"/>
  <c r="CO122" i="3"/>
  <c r="CL122" i="3"/>
  <c r="CO29" i="3"/>
  <c r="CL29" i="3"/>
  <c r="CK29" i="3"/>
  <c r="CH29" i="3"/>
  <c r="CG29" i="3"/>
  <c r="CP29" i="3"/>
  <c r="J364" i="4"/>
  <c r="K363" i="4"/>
  <c r="S460" i="4"/>
  <c r="G461" i="4"/>
  <c r="CG9" i="3"/>
  <c r="CP9" i="3"/>
  <c r="CO9" i="3"/>
  <c r="CK9" i="3"/>
  <c r="CL9" i="3"/>
  <c r="CH9" i="3"/>
  <c r="J301" i="4"/>
  <c r="K300" i="4"/>
  <c r="P92" i="3"/>
  <c r="Q91" i="3"/>
  <c r="G556" i="4"/>
  <c r="S555" i="4"/>
  <c r="M283" i="3"/>
  <c r="Z282" i="3"/>
  <c r="G78" i="4"/>
  <c r="S77" i="4"/>
  <c r="S11" i="4"/>
  <c r="G12" i="4"/>
  <c r="CL203" i="3"/>
  <c r="CK203" i="3"/>
  <c r="CH203" i="3"/>
  <c r="CG203" i="3"/>
  <c r="CP203" i="3"/>
  <c r="CO203" i="3"/>
  <c r="J13" i="4"/>
  <c r="K12" i="4"/>
  <c r="Q283" i="3"/>
  <c r="P284" i="3"/>
  <c r="M204" i="3"/>
  <c r="Z203" i="3"/>
  <c r="Q59" i="3"/>
  <c r="P60" i="3"/>
  <c r="Z154" i="3"/>
  <c r="M155" i="3"/>
  <c r="P332" i="3"/>
  <c r="Q331" i="3"/>
  <c r="S139" i="4"/>
  <c r="G140" i="4"/>
  <c r="Q317" i="3"/>
  <c r="P318" i="3"/>
  <c r="M125" i="3"/>
  <c r="Z124" i="3"/>
  <c r="CG219" i="3"/>
  <c r="CK219" i="3"/>
  <c r="CH219" i="3"/>
  <c r="CP219" i="3"/>
  <c r="CO219" i="3"/>
  <c r="CL219" i="3"/>
  <c r="CP74" i="3"/>
  <c r="CH74" i="3"/>
  <c r="CO74" i="3"/>
  <c r="CL74" i="3"/>
  <c r="CK74" i="3"/>
  <c r="CG74" i="3"/>
  <c r="J428" i="4"/>
  <c r="K427" i="4"/>
  <c r="M188" i="3"/>
  <c r="Z187" i="3"/>
  <c r="K396" i="4"/>
  <c r="J397" i="4"/>
  <c r="Z314" i="3"/>
  <c r="M315" i="3"/>
  <c r="CH282" i="3"/>
  <c r="CG282" i="3"/>
  <c r="CP282" i="3"/>
  <c r="CO282" i="3"/>
  <c r="CL282" i="3"/>
  <c r="CK282" i="3"/>
  <c r="CH58" i="3"/>
  <c r="CG58" i="3"/>
  <c r="CP58" i="3"/>
  <c r="CO58" i="3"/>
  <c r="CL58" i="3"/>
  <c r="CK58" i="3"/>
  <c r="J108" i="4"/>
  <c r="K107" i="4"/>
  <c r="Z74" i="3"/>
  <c r="M75" i="3"/>
  <c r="CP330" i="3"/>
  <c r="CO330" i="3"/>
  <c r="CL330" i="3"/>
  <c r="CK330" i="3"/>
  <c r="CH330" i="3"/>
  <c r="CG330" i="3"/>
  <c r="Z59" i="3"/>
  <c r="M60" i="3"/>
  <c r="M173" i="3"/>
  <c r="Z172" i="3"/>
  <c r="CL316" i="3"/>
  <c r="CK316" i="3"/>
  <c r="CH316" i="3"/>
  <c r="CG316" i="3"/>
  <c r="CO316" i="3"/>
  <c r="CP316" i="3"/>
  <c r="M251" i="3"/>
  <c r="Z250" i="3"/>
  <c r="G396" i="4"/>
  <c r="S395" i="4"/>
  <c r="M334" i="3"/>
  <c r="S491" i="4"/>
  <c r="G492" i="4"/>
  <c r="Q220" i="3"/>
  <c r="P221" i="3"/>
  <c r="P76" i="3"/>
  <c r="Q75" i="3"/>
  <c r="CH250" i="3"/>
  <c r="CP250" i="3"/>
  <c r="CO250" i="3"/>
  <c r="CL250" i="3"/>
  <c r="CK250" i="3"/>
  <c r="CG250" i="3"/>
  <c r="S107" i="4"/>
  <c r="G108" i="4"/>
  <c r="J205" i="4"/>
  <c r="K204" i="4"/>
  <c r="CP106" i="3"/>
  <c r="CO106" i="3"/>
  <c r="CK106" i="3"/>
  <c r="CH106" i="3"/>
  <c r="CG106" i="3"/>
  <c r="CL106" i="3"/>
  <c r="Q156" i="3"/>
  <c r="P157" i="3"/>
  <c r="P300" i="3"/>
  <c r="Q299" i="3"/>
  <c r="P268" i="3"/>
  <c r="Q267" i="3"/>
  <c r="K171" i="4"/>
  <c r="J172" i="4"/>
  <c r="S234" i="4"/>
  <c r="G235" i="4"/>
  <c r="CP298" i="3"/>
  <c r="CO298" i="3"/>
  <c r="CK298" i="3"/>
  <c r="CL298" i="3"/>
  <c r="CH298" i="3"/>
  <c r="CG298" i="3"/>
  <c r="J77" i="4"/>
  <c r="K76" i="4"/>
  <c r="J267" i="4"/>
  <c r="K266" i="4"/>
  <c r="Q251" i="3"/>
  <c r="P252" i="3"/>
  <c r="J236" i="4"/>
  <c r="K235" i="4"/>
  <c r="M347" i="3"/>
  <c r="Z346" i="3"/>
  <c r="CP266" i="3"/>
  <c r="CO266" i="3"/>
  <c r="CL266" i="3"/>
  <c r="CK266" i="3"/>
  <c r="CH266" i="3"/>
  <c r="CG266" i="3"/>
  <c r="G333" i="4"/>
  <c r="S332" i="4"/>
  <c r="G429" i="4"/>
  <c r="S428" i="4"/>
  <c r="M237" i="3"/>
  <c r="Z236" i="3"/>
  <c r="M268" i="3"/>
  <c r="Z267" i="3"/>
  <c r="P108" i="3"/>
  <c r="Q107" i="3"/>
  <c r="M110" i="3"/>
  <c r="Z109" i="3"/>
  <c r="CG155" i="3"/>
  <c r="CL155" i="3"/>
  <c r="CK155" i="3"/>
  <c r="CO155" i="3"/>
  <c r="CH155" i="3"/>
  <c r="CP155" i="3"/>
  <c r="P301" i="3" l="1"/>
  <c r="Q300" i="3"/>
  <c r="S108" i="4"/>
  <c r="G109" i="4"/>
  <c r="CK75" i="3"/>
  <c r="CP75" i="3"/>
  <c r="CO75" i="3"/>
  <c r="CL75" i="3"/>
  <c r="CH75" i="3"/>
  <c r="CG75" i="3"/>
  <c r="M269" i="3"/>
  <c r="Z268" i="3"/>
  <c r="K236" i="4"/>
  <c r="J237" i="4"/>
  <c r="Q76" i="3"/>
  <c r="P77" i="3"/>
  <c r="G397" i="4"/>
  <c r="S396" i="4"/>
  <c r="M189" i="3"/>
  <c r="Z188" i="3"/>
  <c r="M126" i="3"/>
  <c r="Z125" i="3"/>
  <c r="J14" i="4"/>
  <c r="K13" i="4"/>
  <c r="Q92" i="3"/>
  <c r="P93" i="3"/>
  <c r="D12" i="4"/>
  <c r="T12" i="4" s="1"/>
  <c r="F13" i="4"/>
  <c r="M31" i="3"/>
  <c r="Z30" i="3"/>
  <c r="S204" i="4"/>
  <c r="G205" i="4"/>
  <c r="M142" i="3"/>
  <c r="Z141" i="3"/>
  <c r="CP236" i="3"/>
  <c r="CO236" i="3"/>
  <c r="CL236" i="3"/>
  <c r="CK236" i="3"/>
  <c r="CH236" i="3"/>
  <c r="CG236" i="3"/>
  <c r="CP43" i="3"/>
  <c r="CO43" i="3"/>
  <c r="CL43" i="3"/>
  <c r="CK43" i="3"/>
  <c r="CH43" i="3"/>
  <c r="CG43" i="3"/>
  <c r="Q189" i="3"/>
  <c r="P190" i="3"/>
  <c r="Z110" i="3"/>
  <c r="M111" i="3"/>
  <c r="G430" i="4"/>
  <c r="S429" i="4"/>
  <c r="Q252" i="3"/>
  <c r="P253" i="3"/>
  <c r="CP267" i="3"/>
  <c r="CO267" i="3"/>
  <c r="CL267" i="3"/>
  <c r="CK267" i="3"/>
  <c r="CH267" i="3"/>
  <c r="CG267" i="3"/>
  <c r="Q221" i="3"/>
  <c r="P222" i="3"/>
  <c r="Q318" i="3"/>
  <c r="P319" i="3"/>
  <c r="Q60" i="3"/>
  <c r="P61" i="3"/>
  <c r="S461" i="4"/>
  <c r="G462" i="4"/>
  <c r="P206" i="3"/>
  <c r="Q205" i="3"/>
  <c r="P12" i="3"/>
  <c r="Q11" i="3"/>
  <c r="N333" i="3"/>
  <c r="Z332" i="3"/>
  <c r="Q237" i="3"/>
  <c r="P238" i="3"/>
  <c r="P45" i="3"/>
  <c r="Q44" i="3"/>
  <c r="CG188" i="3"/>
  <c r="CP188" i="3"/>
  <c r="CO188" i="3"/>
  <c r="CL188" i="3"/>
  <c r="CK188" i="3"/>
  <c r="CH188" i="3"/>
  <c r="M238" i="3"/>
  <c r="Z237" i="3"/>
  <c r="CK251" i="3"/>
  <c r="CH251" i="3"/>
  <c r="CG251" i="3"/>
  <c r="CP251" i="3"/>
  <c r="CO251" i="3"/>
  <c r="CL251" i="3"/>
  <c r="P269" i="3"/>
  <c r="Q268" i="3"/>
  <c r="CH220" i="3"/>
  <c r="CL220" i="3"/>
  <c r="CK220" i="3"/>
  <c r="CP220" i="3"/>
  <c r="CO220" i="3"/>
  <c r="CG220" i="3"/>
  <c r="Z251" i="3"/>
  <c r="M252" i="3"/>
  <c r="Z173" i="3"/>
  <c r="M174" i="3"/>
  <c r="J429" i="4"/>
  <c r="K428" i="4"/>
  <c r="CO317" i="3"/>
  <c r="CL317" i="3"/>
  <c r="CK317" i="3"/>
  <c r="CH317" i="3"/>
  <c r="CG317" i="3"/>
  <c r="CP317" i="3"/>
  <c r="CK59" i="3"/>
  <c r="CH59" i="3"/>
  <c r="CG59" i="3"/>
  <c r="CP59" i="3"/>
  <c r="CO59" i="3"/>
  <c r="CL59" i="3"/>
  <c r="S78" i="4"/>
  <c r="G79" i="4"/>
  <c r="J302" i="4"/>
  <c r="K301" i="4"/>
  <c r="K462" i="4"/>
  <c r="J463" i="4"/>
  <c r="CO204" i="3"/>
  <c r="CL204" i="3"/>
  <c r="CK204" i="3"/>
  <c r="CH204" i="3"/>
  <c r="CG204" i="3"/>
  <c r="CP204" i="3"/>
  <c r="CL10" i="3"/>
  <c r="CP10" i="3"/>
  <c r="CK10" i="3"/>
  <c r="CH10" i="3"/>
  <c r="CG10" i="3"/>
  <c r="CO10" i="3"/>
  <c r="G268" i="4"/>
  <c r="S267" i="4"/>
  <c r="K557" i="4"/>
  <c r="J558" i="4"/>
  <c r="J524" i="4"/>
  <c r="K523" i="4"/>
  <c r="Z220" i="3"/>
  <c r="M221" i="3"/>
  <c r="CP299" i="3"/>
  <c r="CO299" i="3"/>
  <c r="CL299" i="3"/>
  <c r="CK299" i="3"/>
  <c r="CH299" i="3"/>
  <c r="CG299" i="3"/>
  <c r="S492" i="4"/>
  <c r="G493" i="4"/>
  <c r="Z60" i="3"/>
  <c r="M61" i="3"/>
  <c r="Z75" i="3"/>
  <c r="M76" i="3"/>
  <c r="Z315" i="3"/>
  <c r="M316" i="3"/>
  <c r="S140" i="4"/>
  <c r="G141" i="4"/>
  <c r="Q31" i="3"/>
  <c r="P32" i="3"/>
  <c r="Q124" i="3"/>
  <c r="P125" i="3"/>
  <c r="M95" i="3"/>
  <c r="Z94" i="3"/>
  <c r="M205" i="3"/>
  <c r="Z204" i="3"/>
  <c r="Z283" i="3"/>
  <c r="M284" i="3"/>
  <c r="J365" i="4"/>
  <c r="K364" i="4"/>
  <c r="J334" i="4"/>
  <c r="K333" i="4"/>
  <c r="G301" i="4"/>
  <c r="S300" i="4"/>
  <c r="CP30" i="3"/>
  <c r="CO30" i="3"/>
  <c r="CL30" i="3"/>
  <c r="CH30" i="3"/>
  <c r="CK30" i="3"/>
  <c r="CG30" i="3"/>
  <c r="CL123" i="3"/>
  <c r="CK123" i="3"/>
  <c r="CH123" i="3"/>
  <c r="CG123" i="3"/>
  <c r="CP123" i="3"/>
  <c r="CO123" i="3"/>
  <c r="J492" i="4"/>
  <c r="K491" i="4"/>
  <c r="J268" i="4"/>
  <c r="K267" i="4"/>
  <c r="CP107" i="3"/>
  <c r="CL107" i="3"/>
  <c r="CK107" i="3"/>
  <c r="CH107" i="3"/>
  <c r="CG107" i="3"/>
  <c r="CO107" i="3"/>
  <c r="S235" i="4"/>
  <c r="G236" i="4"/>
  <c r="P158" i="3"/>
  <c r="Q157" i="3"/>
  <c r="K397" i="4"/>
  <c r="J398" i="4"/>
  <c r="CP331" i="3"/>
  <c r="CO331" i="3"/>
  <c r="CL331" i="3"/>
  <c r="CK331" i="3"/>
  <c r="CH331" i="3"/>
  <c r="CG331" i="3"/>
  <c r="Q284" i="3"/>
  <c r="P285" i="3"/>
  <c r="M15" i="3"/>
  <c r="Z14" i="3"/>
  <c r="D14" i="3"/>
  <c r="AB14" i="3" s="1"/>
  <c r="S364" i="4"/>
  <c r="G365" i="4"/>
  <c r="M46" i="3"/>
  <c r="Z45" i="3"/>
  <c r="S44" i="4"/>
  <c r="G45" i="4"/>
  <c r="Q108" i="3"/>
  <c r="P109" i="3"/>
  <c r="S333" i="4"/>
  <c r="G334" i="4"/>
  <c r="Z347" i="3"/>
  <c r="M348" i="3"/>
  <c r="J78" i="4"/>
  <c r="K77" i="4"/>
  <c r="CH156" i="3"/>
  <c r="CG156" i="3"/>
  <c r="CO156" i="3"/>
  <c r="CL156" i="3"/>
  <c r="CP156" i="3"/>
  <c r="CK156" i="3"/>
  <c r="J206" i="4"/>
  <c r="K205" i="4"/>
  <c r="M335" i="3"/>
  <c r="J109" i="4"/>
  <c r="K108" i="4"/>
  <c r="P333" i="3"/>
  <c r="Q332" i="3"/>
  <c r="CK283" i="3"/>
  <c r="CH283" i="3"/>
  <c r="CG283" i="3"/>
  <c r="CP283" i="3"/>
  <c r="CO283" i="3"/>
  <c r="CL283" i="3"/>
  <c r="G557" i="4"/>
  <c r="S556" i="4"/>
  <c r="G175" i="4"/>
  <c r="S174" i="4"/>
  <c r="K43" i="4"/>
  <c r="J44" i="4"/>
  <c r="S523" i="4"/>
  <c r="G524" i="4"/>
  <c r="CP139" i="3"/>
  <c r="CO139" i="3"/>
  <c r="CL139" i="3"/>
  <c r="CK139" i="3"/>
  <c r="CH139" i="3"/>
  <c r="CG139" i="3"/>
  <c r="Q350" i="3"/>
  <c r="P351" i="3"/>
  <c r="J173" i="4"/>
  <c r="K172" i="4"/>
  <c r="M156" i="3"/>
  <c r="Z155" i="3"/>
  <c r="S12" i="4"/>
  <c r="G13" i="4"/>
  <c r="CL91" i="3"/>
  <c r="CK91" i="3"/>
  <c r="CP91" i="3"/>
  <c r="CO91" i="3"/>
  <c r="CH91" i="3"/>
  <c r="CG91" i="3"/>
  <c r="L47" i="3"/>
  <c r="D46" i="3"/>
  <c r="AB46" i="3" s="1"/>
  <c r="M301" i="3"/>
  <c r="Z300" i="3"/>
  <c r="P141" i="3"/>
  <c r="Q140" i="3"/>
  <c r="J141" i="4"/>
  <c r="K140" i="4"/>
  <c r="CK349" i="3"/>
  <c r="CH349" i="3"/>
  <c r="CG349" i="3"/>
  <c r="CP349" i="3"/>
  <c r="CO349" i="3"/>
  <c r="CL349" i="3"/>
  <c r="Q141" i="3" l="1"/>
  <c r="P142" i="3"/>
  <c r="M302" i="3"/>
  <c r="Z301" i="3"/>
  <c r="CL350" i="3"/>
  <c r="CK350" i="3"/>
  <c r="CH350" i="3"/>
  <c r="CG350" i="3"/>
  <c r="CP350" i="3"/>
  <c r="CO350" i="3"/>
  <c r="J110" i="4"/>
  <c r="K109" i="4"/>
  <c r="S236" i="4"/>
  <c r="G237" i="4"/>
  <c r="S141" i="4"/>
  <c r="G142" i="4"/>
  <c r="G494" i="4"/>
  <c r="S493" i="4"/>
  <c r="M222" i="3"/>
  <c r="Z221" i="3"/>
  <c r="S79" i="4"/>
  <c r="G80" i="4"/>
  <c r="M175" i="3"/>
  <c r="Z174" i="3"/>
  <c r="CP11" i="3"/>
  <c r="CO11" i="3"/>
  <c r="CL11" i="3"/>
  <c r="CK11" i="3"/>
  <c r="CG11" i="3"/>
  <c r="CH11" i="3"/>
  <c r="P320" i="3"/>
  <c r="Q319" i="3"/>
  <c r="Q190" i="3"/>
  <c r="P191" i="3"/>
  <c r="S205" i="4"/>
  <c r="G206" i="4"/>
  <c r="Q77" i="3"/>
  <c r="P78" i="3"/>
  <c r="J269" i="4"/>
  <c r="K268" i="4"/>
  <c r="S301" i="4"/>
  <c r="G302" i="4"/>
  <c r="M206" i="3"/>
  <c r="Z205" i="3"/>
  <c r="Q12" i="3"/>
  <c r="P13" i="3"/>
  <c r="CL318" i="3"/>
  <c r="CK318" i="3"/>
  <c r="CH318" i="3"/>
  <c r="CG318" i="3"/>
  <c r="CO318" i="3"/>
  <c r="CP318" i="3"/>
  <c r="CH189" i="3"/>
  <c r="CG189" i="3"/>
  <c r="CP189" i="3"/>
  <c r="CO189" i="3"/>
  <c r="CL189" i="3"/>
  <c r="CK189" i="3"/>
  <c r="K14" i="4"/>
  <c r="J15" i="4"/>
  <c r="CL76" i="3"/>
  <c r="CG76" i="3"/>
  <c r="CP76" i="3"/>
  <c r="CO76" i="3"/>
  <c r="CK76" i="3"/>
  <c r="CH76" i="3"/>
  <c r="M336" i="3"/>
  <c r="CG108" i="3"/>
  <c r="CO108" i="3"/>
  <c r="CL108" i="3"/>
  <c r="CK108" i="3"/>
  <c r="CH108" i="3"/>
  <c r="CP108" i="3"/>
  <c r="Z316" i="3"/>
  <c r="M317" i="3"/>
  <c r="Z252" i="3"/>
  <c r="M253" i="3"/>
  <c r="CP268" i="3"/>
  <c r="CO268" i="3"/>
  <c r="CL268" i="3"/>
  <c r="CK268" i="3"/>
  <c r="CH268" i="3"/>
  <c r="CG268" i="3"/>
  <c r="CP44" i="3"/>
  <c r="CO44" i="3"/>
  <c r="CL44" i="3"/>
  <c r="CK44" i="3"/>
  <c r="CH44" i="3"/>
  <c r="CG44" i="3"/>
  <c r="CP205" i="3"/>
  <c r="CO205" i="3"/>
  <c r="CL205" i="3"/>
  <c r="CK205" i="3"/>
  <c r="CH205" i="3"/>
  <c r="CG205" i="3"/>
  <c r="P223" i="3"/>
  <c r="Q222" i="3"/>
  <c r="Q253" i="3"/>
  <c r="P254" i="3"/>
  <c r="K237" i="4"/>
  <c r="J238" i="4"/>
  <c r="L48" i="3"/>
  <c r="S45" i="4"/>
  <c r="G46" i="4"/>
  <c r="M16" i="3"/>
  <c r="Z15" i="3"/>
  <c r="D15" i="3"/>
  <c r="AB15" i="3" s="1"/>
  <c r="K492" i="4"/>
  <c r="J493" i="4"/>
  <c r="J335" i="4"/>
  <c r="K334" i="4"/>
  <c r="M96" i="3"/>
  <c r="Z95" i="3"/>
  <c r="J525" i="4"/>
  <c r="K524" i="4"/>
  <c r="P270" i="3"/>
  <c r="Q269" i="3"/>
  <c r="M239" i="3"/>
  <c r="Z238" i="3"/>
  <c r="Q45" i="3"/>
  <c r="P46" i="3"/>
  <c r="P207" i="3"/>
  <c r="Q206" i="3"/>
  <c r="CK221" i="3"/>
  <c r="CG221" i="3"/>
  <c r="CO221" i="3"/>
  <c r="CL221" i="3"/>
  <c r="CP221" i="3"/>
  <c r="CH221" i="3"/>
  <c r="CL252" i="3"/>
  <c r="CK252" i="3"/>
  <c r="CH252" i="3"/>
  <c r="CG252" i="3"/>
  <c r="CP252" i="3"/>
  <c r="CO252" i="3"/>
  <c r="M32" i="3"/>
  <c r="Z31" i="3"/>
  <c r="D31" i="3"/>
  <c r="AB31" i="3" s="1"/>
  <c r="M127" i="3"/>
  <c r="Z126" i="3"/>
  <c r="S13" i="4"/>
  <c r="G14" i="4"/>
  <c r="J142" i="4"/>
  <c r="K141" i="4"/>
  <c r="S175" i="4"/>
  <c r="G176" i="4"/>
  <c r="K206" i="4"/>
  <c r="J207" i="4"/>
  <c r="K78" i="4"/>
  <c r="J79" i="4"/>
  <c r="Q285" i="3"/>
  <c r="P286" i="3"/>
  <c r="K398" i="4"/>
  <c r="J399" i="4"/>
  <c r="Q125" i="3"/>
  <c r="P126" i="3"/>
  <c r="M77" i="3"/>
  <c r="Z76" i="3"/>
  <c r="J559" i="4"/>
  <c r="K558" i="4"/>
  <c r="K463" i="4"/>
  <c r="J464" i="4"/>
  <c r="Q238" i="3"/>
  <c r="P239" i="3"/>
  <c r="S462" i="4"/>
  <c r="G463" i="4"/>
  <c r="F14" i="4"/>
  <c r="D13" i="4"/>
  <c r="T13" i="4" s="1"/>
  <c r="S109" i="4"/>
  <c r="G110" i="4"/>
  <c r="K44" i="4"/>
  <c r="J45" i="4"/>
  <c r="Q109" i="3"/>
  <c r="P110" i="3"/>
  <c r="Z156" i="3"/>
  <c r="M157" i="3"/>
  <c r="CK140" i="3"/>
  <c r="CH140" i="3"/>
  <c r="CG140" i="3"/>
  <c r="CP140" i="3"/>
  <c r="CO140" i="3"/>
  <c r="CL140" i="3"/>
  <c r="CP332" i="3"/>
  <c r="CO332" i="3"/>
  <c r="CL332" i="3"/>
  <c r="CK332" i="3"/>
  <c r="CH332" i="3"/>
  <c r="CG332" i="3"/>
  <c r="Z348" i="3"/>
  <c r="M349" i="3"/>
  <c r="CH284" i="3"/>
  <c r="CG284" i="3"/>
  <c r="CP284" i="3"/>
  <c r="CO284" i="3"/>
  <c r="CL284" i="3"/>
  <c r="CK284" i="3"/>
  <c r="J366" i="4"/>
  <c r="K365" i="4"/>
  <c r="CO124" i="3"/>
  <c r="CL124" i="3"/>
  <c r="CK124" i="3"/>
  <c r="CH124" i="3"/>
  <c r="CG124" i="3"/>
  <c r="CP124" i="3"/>
  <c r="CO237" i="3"/>
  <c r="CL237" i="3"/>
  <c r="CK237" i="3"/>
  <c r="CH237" i="3"/>
  <c r="CG237" i="3"/>
  <c r="CP237" i="3"/>
  <c r="G431" i="4"/>
  <c r="S430" i="4"/>
  <c r="Z189" i="3"/>
  <c r="M190" i="3"/>
  <c r="M270" i="3"/>
  <c r="Z269" i="3"/>
  <c r="K173" i="4"/>
  <c r="J174" i="4"/>
  <c r="M47" i="3"/>
  <c r="D47" i="3" s="1"/>
  <c r="AB47" i="3" s="1"/>
  <c r="Z46" i="3"/>
  <c r="CK157" i="3"/>
  <c r="CH157" i="3"/>
  <c r="CG157" i="3"/>
  <c r="CP157" i="3"/>
  <c r="CO157" i="3"/>
  <c r="CL157" i="3"/>
  <c r="Z284" i="3"/>
  <c r="M285" i="3"/>
  <c r="P33" i="3"/>
  <c r="Q33" i="3" s="1"/>
  <c r="Q32" i="3"/>
  <c r="M62" i="3"/>
  <c r="Z61" i="3"/>
  <c r="Q61" i="3"/>
  <c r="P62" i="3"/>
  <c r="Z111" i="3"/>
  <c r="M112" i="3"/>
  <c r="Q93" i="3"/>
  <c r="P94" i="3"/>
  <c r="CP300" i="3"/>
  <c r="CO300" i="3"/>
  <c r="CG300" i="3"/>
  <c r="CL300" i="3"/>
  <c r="CK300" i="3"/>
  <c r="CH300" i="3"/>
  <c r="S557" i="4"/>
  <c r="G558" i="4"/>
  <c r="Q333" i="3"/>
  <c r="P334" i="3"/>
  <c r="Q351" i="3"/>
  <c r="P352" i="3"/>
  <c r="G525" i="4"/>
  <c r="S524" i="4"/>
  <c r="S334" i="4"/>
  <c r="G335" i="4"/>
  <c r="S365" i="4"/>
  <c r="G366" i="4"/>
  <c r="P159" i="3"/>
  <c r="Q158" i="3"/>
  <c r="CO31" i="3"/>
  <c r="CL31" i="3"/>
  <c r="CK31" i="3"/>
  <c r="CH31" i="3"/>
  <c r="CG31" i="3"/>
  <c r="CP31" i="3"/>
  <c r="G269" i="4"/>
  <c r="S268" i="4"/>
  <c r="J303" i="4"/>
  <c r="K302" i="4"/>
  <c r="J430" i="4"/>
  <c r="K429" i="4"/>
  <c r="N334" i="3"/>
  <c r="Z333" i="3"/>
  <c r="CH60" i="3"/>
  <c r="CG60" i="3"/>
  <c r="CP60" i="3"/>
  <c r="CO60" i="3"/>
  <c r="CL60" i="3"/>
  <c r="CK60" i="3"/>
  <c r="M143" i="3"/>
  <c r="Z142" i="3"/>
  <c r="CO92" i="3"/>
  <c r="CL92" i="3"/>
  <c r="CG92" i="3"/>
  <c r="CP92" i="3"/>
  <c r="CK92" i="3"/>
  <c r="CH92" i="3"/>
  <c r="G398" i="4"/>
  <c r="S397" i="4"/>
  <c r="Q301" i="3"/>
  <c r="P302" i="3"/>
  <c r="S398" i="4" l="1"/>
  <c r="G399" i="4"/>
  <c r="M144" i="3"/>
  <c r="Z143" i="3"/>
  <c r="N335" i="3"/>
  <c r="Z334" i="3"/>
  <c r="M63" i="3"/>
  <c r="Z62" i="3"/>
  <c r="S335" i="4"/>
  <c r="G336" i="4"/>
  <c r="G559" i="4"/>
  <c r="S558" i="4"/>
  <c r="Q94" i="3"/>
  <c r="P95" i="3"/>
  <c r="CP32" i="3"/>
  <c r="CO32" i="3"/>
  <c r="CL32" i="3"/>
  <c r="CK32" i="3"/>
  <c r="CH32" i="3"/>
  <c r="CG32" i="3"/>
  <c r="Z190" i="3"/>
  <c r="M191" i="3"/>
  <c r="Z349" i="3"/>
  <c r="M350" i="3"/>
  <c r="Q110" i="3"/>
  <c r="P111" i="3"/>
  <c r="S463" i="4"/>
  <c r="G464" i="4"/>
  <c r="J80" i="4"/>
  <c r="K79" i="4"/>
  <c r="G15" i="4"/>
  <c r="S14" i="4"/>
  <c r="M240" i="3"/>
  <c r="Z239" i="3"/>
  <c r="J336" i="4"/>
  <c r="K335" i="4"/>
  <c r="L49" i="3"/>
  <c r="CO319" i="3"/>
  <c r="CL319" i="3"/>
  <c r="CK319" i="3"/>
  <c r="CH319" i="3"/>
  <c r="CG319" i="3"/>
  <c r="CP319" i="3"/>
  <c r="G143" i="4"/>
  <c r="S142" i="4"/>
  <c r="CL93" i="3"/>
  <c r="CK93" i="3"/>
  <c r="CH93" i="3"/>
  <c r="CP93" i="3"/>
  <c r="CO93" i="3"/>
  <c r="CG93" i="3"/>
  <c r="J367" i="4"/>
  <c r="K366" i="4"/>
  <c r="CH109" i="3"/>
  <c r="CG109" i="3"/>
  <c r="CP109" i="3"/>
  <c r="CO109" i="3"/>
  <c r="CL109" i="3"/>
  <c r="CK109" i="3"/>
  <c r="Z77" i="3"/>
  <c r="M78" i="3"/>
  <c r="CP269" i="3"/>
  <c r="CO269" i="3"/>
  <c r="CL269" i="3"/>
  <c r="CK269" i="3"/>
  <c r="CH269" i="3"/>
  <c r="CG269" i="3"/>
  <c r="J494" i="4"/>
  <c r="K493" i="4"/>
  <c r="J270" i="4"/>
  <c r="K269" i="4"/>
  <c r="P321" i="3"/>
  <c r="Q321" i="3" s="1"/>
  <c r="Q320" i="3"/>
  <c r="M176" i="3"/>
  <c r="Z175" i="3"/>
  <c r="CP33" i="3"/>
  <c r="CO33" i="3"/>
  <c r="CK33" i="3"/>
  <c r="CL33" i="3"/>
  <c r="CH33" i="3"/>
  <c r="CG33" i="3"/>
  <c r="Z112" i="3"/>
  <c r="M113" i="3"/>
  <c r="Z113" i="3" s="1"/>
  <c r="Z285" i="3"/>
  <c r="M286" i="3"/>
  <c r="K45" i="4"/>
  <c r="J46" i="4"/>
  <c r="P240" i="3"/>
  <c r="Q239" i="3"/>
  <c r="Q126" i="3"/>
  <c r="P127" i="3"/>
  <c r="K207" i="4"/>
  <c r="J208" i="4"/>
  <c r="Q270" i="3"/>
  <c r="P271" i="3"/>
  <c r="J239" i="4"/>
  <c r="K238" i="4"/>
  <c r="Z253" i="3"/>
  <c r="M254" i="3"/>
  <c r="Q13" i="3"/>
  <c r="P14" i="3"/>
  <c r="Q78" i="3"/>
  <c r="P79" i="3"/>
  <c r="S80" i="4"/>
  <c r="G81" i="4"/>
  <c r="G238" i="4"/>
  <c r="S237" i="4"/>
  <c r="J431" i="4"/>
  <c r="K430" i="4"/>
  <c r="G526" i="4"/>
  <c r="S525" i="4"/>
  <c r="M48" i="3"/>
  <c r="D48" i="3" s="1"/>
  <c r="AB48" i="3" s="1"/>
  <c r="Z47" i="3"/>
  <c r="S431" i="4"/>
  <c r="G432" i="4"/>
  <c r="CP238" i="3"/>
  <c r="CO238" i="3"/>
  <c r="CL238" i="3"/>
  <c r="CK238" i="3"/>
  <c r="CH238" i="3"/>
  <c r="CG238" i="3"/>
  <c r="CP125" i="3"/>
  <c r="CO125" i="3"/>
  <c r="CL125" i="3"/>
  <c r="CK125" i="3"/>
  <c r="CH125" i="3"/>
  <c r="CG125" i="3"/>
  <c r="M128" i="3"/>
  <c r="Z127" i="3"/>
  <c r="CP206" i="3"/>
  <c r="CO206" i="3"/>
  <c r="CL206" i="3"/>
  <c r="CK206" i="3"/>
  <c r="CH206" i="3"/>
  <c r="CG206" i="3"/>
  <c r="CH12" i="3"/>
  <c r="CL12" i="3"/>
  <c r="CG12" i="3"/>
  <c r="CP12" i="3"/>
  <c r="CO12" i="3"/>
  <c r="CK12" i="3"/>
  <c r="CG77" i="3"/>
  <c r="CO77" i="3"/>
  <c r="CP77" i="3"/>
  <c r="CL77" i="3"/>
  <c r="CK77" i="3"/>
  <c r="CH77" i="3"/>
  <c r="J304" i="4"/>
  <c r="K303" i="4"/>
  <c r="Q302" i="3"/>
  <c r="P303" i="3"/>
  <c r="CL158" i="3"/>
  <c r="CK158" i="3"/>
  <c r="CH158" i="3"/>
  <c r="CP158" i="3"/>
  <c r="CO158" i="3"/>
  <c r="CG158" i="3"/>
  <c r="P353" i="3"/>
  <c r="Q353" i="3" s="1"/>
  <c r="Q352" i="3"/>
  <c r="Q62" i="3"/>
  <c r="P63" i="3"/>
  <c r="K174" i="4"/>
  <c r="J175" i="4"/>
  <c r="G111" i="4"/>
  <c r="S110" i="4"/>
  <c r="J465" i="4"/>
  <c r="K464" i="4"/>
  <c r="K399" i="4"/>
  <c r="J400" i="4"/>
  <c r="S176" i="4"/>
  <c r="G177" i="4"/>
  <c r="Q207" i="3"/>
  <c r="P208" i="3"/>
  <c r="J526" i="4"/>
  <c r="K525" i="4"/>
  <c r="Q254" i="3"/>
  <c r="P255" i="3"/>
  <c r="Z317" i="3"/>
  <c r="M318" i="3"/>
  <c r="J16" i="4"/>
  <c r="K15" i="4"/>
  <c r="S206" i="4"/>
  <c r="G207" i="4"/>
  <c r="CG301" i="3"/>
  <c r="CP301" i="3"/>
  <c r="CH301" i="3"/>
  <c r="CO301" i="3"/>
  <c r="CL301" i="3"/>
  <c r="CK301" i="3"/>
  <c r="CK61" i="3"/>
  <c r="CL61" i="3"/>
  <c r="CH61" i="3"/>
  <c r="CG61" i="3"/>
  <c r="CP61" i="3"/>
  <c r="CO61" i="3"/>
  <c r="Q46" i="3"/>
  <c r="P47" i="3"/>
  <c r="M17" i="3"/>
  <c r="Z16" i="3"/>
  <c r="D16" i="3"/>
  <c r="AB16" i="3" s="1"/>
  <c r="CK253" i="3"/>
  <c r="CH253" i="3"/>
  <c r="CG253" i="3"/>
  <c r="CP253" i="3"/>
  <c r="CO253" i="3"/>
  <c r="CL253" i="3"/>
  <c r="M337" i="3"/>
  <c r="M207" i="3"/>
  <c r="Z206" i="3"/>
  <c r="M223" i="3"/>
  <c r="Z222" i="3"/>
  <c r="J111" i="4"/>
  <c r="K110" i="4"/>
  <c r="Z302" i="3"/>
  <c r="M303" i="3"/>
  <c r="CO351" i="3"/>
  <c r="CL351" i="3"/>
  <c r="CK351" i="3"/>
  <c r="CH351" i="3"/>
  <c r="CG351" i="3"/>
  <c r="CP351" i="3"/>
  <c r="S366" i="4"/>
  <c r="G367" i="4"/>
  <c r="Q334" i="3"/>
  <c r="P335" i="3"/>
  <c r="Z157" i="3"/>
  <c r="M158" i="3"/>
  <c r="Q286" i="3"/>
  <c r="P287" i="3"/>
  <c r="M33" i="3"/>
  <c r="Z32" i="3"/>
  <c r="D32" i="3"/>
  <c r="AB32" i="3" s="1"/>
  <c r="CG45" i="3"/>
  <c r="CP45" i="3"/>
  <c r="CO45" i="3"/>
  <c r="CL45" i="3"/>
  <c r="CK45" i="3"/>
  <c r="CH45" i="3"/>
  <c r="Z96" i="3"/>
  <c r="M97" i="3"/>
  <c r="Z97" i="3" s="1"/>
  <c r="S46" i="4"/>
  <c r="G47" i="4"/>
  <c r="CL222" i="3"/>
  <c r="CH222" i="3"/>
  <c r="CG222" i="3"/>
  <c r="CP222" i="3"/>
  <c r="CO222" i="3"/>
  <c r="CK222" i="3"/>
  <c r="S302" i="4"/>
  <c r="G303" i="4"/>
  <c r="Q191" i="3"/>
  <c r="P192" i="3"/>
  <c r="Q142" i="3"/>
  <c r="P143" i="3"/>
  <c r="S269" i="4"/>
  <c r="G270" i="4"/>
  <c r="Q159" i="3"/>
  <c r="P160" i="3"/>
  <c r="CG333" i="3"/>
  <c r="CP333" i="3"/>
  <c r="CO333" i="3"/>
  <c r="CL333" i="3"/>
  <c r="CK333" i="3"/>
  <c r="CH333" i="3"/>
  <c r="M271" i="3"/>
  <c r="Z270" i="3"/>
  <c r="F15" i="4"/>
  <c r="D14" i="4"/>
  <c r="T14" i="4" s="1"/>
  <c r="J560" i="4"/>
  <c r="K559" i="4"/>
  <c r="CK285" i="3"/>
  <c r="CH285" i="3"/>
  <c r="CG285" i="3"/>
  <c r="CP285" i="3"/>
  <c r="CO285" i="3"/>
  <c r="CL285" i="3"/>
  <c r="J143" i="4"/>
  <c r="K142" i="4"/>
  <c r="P224" i="3"/>
  <c r="Q223" i="3"/>
  <c r="CK190" i="3"/>
  <c r="CH190" i="3"/>
  <c r="CG190" i="3"/>
  <c r="CP190" i="3"/>
  <c r="CO190" i="3"/>
  <c r="CL190" i="3"/>
  <c r="S494" i="4"/>
  <c r="G495" i="4"/>
  <c r="CG141" i="3"/>
  <c r="CP141" i="3"/>
  <c r="CO141" i="3"/>
  <c r="CL141" i="3"/>
  <c r="CK141" i="3"/>
  <c r="CH141" i="3"/>
  <c r="CO159" i="3" l="1"/>
  <c r="CL159" i="3"/>
  <c r="CK159" i="3"/>
  <c r="CP159" i="3"/>
  <c r="CH159" i="3"/>
  <c r="CG159" i="3"/>
  <c r="G496" i="4"/>
  <c r="S495" i="4"/>
  <c r="P225" i="3"/>
  <c r="Q225" i="3" s="1"/>
  <c r="Q224" i="3"/>
  <c r="Q143" i="3"/>
  <c r="P144" i="3"/>
  <c r="Z33" i="3"/>
  <c r="D33" i="3"/>
  <c r="AB33" i="3" s="1"/>
  <c r="G208" i="4"/>
  <c r="S207" i="4"/>
  <c r="CP352" i="3"/>
  <c r="CO352" i="3"/>
  <c r="CL352" i="3"/>
  <c r="CK352" i="3"/>
  <c r="CH352" i="3"/>
  <c r="CG352" i="3"/>
  <c r="Q303" i="3"/>
  <c r="P304" i="3"/>
  <c r="P80" i="3"/>
  <c r="Q79" i="3"/>
  <c r="Q271" i="3"/>
  <c r="P272" i="3"/>
  <c r="J47" i="4"/>
  <c r="K46" i="4"/>
  <c r="M351" i="3"/>
  <c r="Z350" i="3"/>
  <c r="J144" i="4"/>
  <c r="K143" i="4"/>
  <c r="Q287" i="3"/>
  <c r="P288" i="3"/>
  <c r="Z17" i="3"/>
  <c r="D17" i="3"/>
  <c r="AB17" i="3" s="1"/>
  <c r="J527" i="4"/>
  <c r="K526" i="4"/>
  <c r="K465" i="4"/>
  <c r="J466" i="4"/>
  <c r="CP353" i="3"/>
  <c r="CO353" i="3"/>
  <c r="CL353" i="3"/>
  <c r="CK353" i="3"/>
  <c r="CH353" i="3"/>
  <c r="CG353" i="3"/>
  <c r="CH302" i="3"/>
  <c r="CG302" i="3"/>
  <c r="CK302" i="3"/>
  <c r="CP302" i="3"/>
  <c r="CO302" i="3"/>
  <c r="CL302" i="3"/>
  <c r="G527" i="4"/>
  <c r="S526" i="4"/>
  <c r="CL78" i="3"/>
  <c r="CH78" i="3"/>
  <c r="CG78" i="3"/>
  <c r="CP78" i="3"/>
  <c r="CO78" i="3"/>
  <c r="CK78" i="3"/>
  <c r="CP270" i="3"/>
  <c r="CO270" i="3"/>
  <c r="CL270" i="3"/>
  <c r="CK270" i="3"/>
  <c r="CH270" i="3"/>
  <c r="CG270" i="3"/>
  <c r="J271" i="4"/>
  <c r="K270" i="4"/>
  <c r="S15" i="4"/>
  <c r="G16" i="4"/>
  <c r="M64" i="3"/>
  <c r="Z63" i="3"/>
  <c r="Q335" i="3"/>
  <c r="P336" i="3"/>
  <c r="K560" i="4"/>
  <c r="J561" i="4"/>
  <c r="CH142" i="3"/>
  <c r="CG142" i="3"/>
  <c r="CP142" i="3"/>
  <c r="CO142" i="3"/>
  <c r="CL142" i="3"/>
  <c r="CK142" i="3"/>
  <c r="CL286" i="3"/>
  <c r="CK286" i="3"/>
  <c r="CH286" i="3"/>
  <c r="CG286" i="3"/>
  <c r="CP286" i="3"/>
  <c r="CO286" i="3"/>
  <c r="J112" i="4"/>
  <c r="K111" i="4"/>
  <c r="Q47" i="3"/>
  <c r="P48" i="3"/>
  <c r="Q208" i="3"/>
  <c r="P209" i="3"/>
  <c r="Q209" i="3" s="1"/>
  <c r="Q14" i="3"/>
  <c r="P15" i="3"/>
  <c r="J209" i="4"/>
  <c r="K208" i="4"/>
  <c r="M287" i="3"/>
  <c r="Z286" i="3"/>
  <c r="M79" i="3"/>
  <c r="Z78" i="3"/>
  <c r="L50" i="3"/>
  <c r="L51" i="3" s="1"/>
  <c r="L52" i="3" s="1"/>
  <c r="L53" i="3" s="1"/>
  <c r="L54" i="3" s="1"/>
  <c r="L55" i="3" s="1"/>
  <c r="L56" i="3" s="1"/>
  <c r="L57" i="3" s="1"/>
  <c r="L58" i="3" s="1"/>
  <c r="L59" i="3" s="1"/>
  <c r="L60" i="3" s="1"/>
  <c r="M192" i="3"/>
  <c r="Z191" i="3"/>
  <c r="P96" i="3"/>
  <c r="Q95" i="3"/>
  <c r="Q192" i="3"/>
  <c r="P193" i="3"/>
  <c r="Q193" i="3" s="1"/>
  <c r="F16" i="4"/>
  <c r="D15" i="4"/>
  <c r="T15" i="4" s="1"/>
  <c r="CL191" i="3"/>
  <c r="CK191" i="3"/>
  <c r="CH191" i="3"/>
  <c r="CG191" i="3"/>
  <c r="CP191" i="3"/>
  <c r="CO191" i="3"/>
  <c r="M159" i="3"/>
  <c r="Z158" i="3"/>
  <c r="CP46" i="3"/>
  <c r="CO46" i="3"/>
  <c r="CL46" i="3"/>
  <c r="CK46" i="3"/>
  <c r="CH46" i="3"/>
  <c r="CG46" i="3"/>
  <c r="J17" i="4"/>
  <c r="K16" i="4"/>
  <c r="CP207" i="3"/>
  <c r="CO207" i="3"/>
  <c r="CL207" i="3"/>
  <c r="CK207" i="3"/>
  <c r="CH207" i="3"/>
  <c r="CG207" i="3"/>
  <c r="G112" i="4"/>
  <c r="S111" i="4"/>
  <c r="J305" i="4"/>
  <c r="K304" i="4"/>
  <c r="J432" i="4"/>
  <c r="K431" i="4"/>
  <c r="CK13" i="3"/>
  <c r="CH13" i="3"/>
  <c r="CG13" i="3"/>
  <c r="CP13" i="3"/>
  <c r="CO13" i="3"/>
  <c r="CL13" i="3"/>
  <c r="J495" i="4"/>
  <c r="K494" i="4"/>
  <c r="J368" i="4"/>
  <c r="K367" i="4"/>
  <c r="G144" i="4"/>
  <c r="S143" i="4"/>
  <c r="J81" i="4"/>
  <c r="K80" i="4"/>
  <c r="CO94" i="3"/>
  <c r="CL94" i="3"/>
  <c r="CK94" i="3"/>
  <c r="CG94" i="3"/>
  <c r="CP94" i="3"/>
  <c r="CH94" i="3"/>
  <c r="N336" i="3"/>
  <c r="Z335" i="3"/>
  <c r="P161" i="3"/>
  <c r="Q161" i="3" s="1"/>
  <c r="Q160" i="3"/>
  <c r="G304" i="4"/>
  <c r="S303" i="4"/>
  <c r="G48" i="4"/>
  <c r="S47" i="4"/>
  <c r="Z223" i="3"/>
  <c r="M224" i="3"/>
  <c r="M319" i="3"/>
  <c r="Z318" i="3"/>
  <c r="S177" i="4"/>
  <c r="G178" i="4"/>
  <c r="K175" i="4"/>
  <c r="J176" i="4"/>
  <c r="S432" i="4"/>
  <c r="G433" i="4"/>
  <c r="M255" i="3"/>
  <c r="Z254" i="3"/>
  <c r="P128" i="3"/>
  <c r="Q127" i="3"/>
  <c r="S464" i="4"/>
  <c r="G465" i="4"/>
  <c r="S238" i="4"/>
  <c r="G239" i="4"/>
  <c r="CO126" i="3"/>
  <c r="CL126" i="3"/>
  <c r="CK126" i="3"/>
  <c r="CH126" i="3"/>
  <c r="CG126" i="3"/>
  <c r="CP126" i="3"/>
  <c r="M177" i="3"/>
  <c r="Z177" i="3" s="1"/>
  <c r="Z176" i="3"/>
  <c r="J337" i="4"/>
  <c r="K336" i="4"/>
  <c r="G560" i="4"/>
  <c r="S559" i="4"/>
  <c r="Z144" i="3"/>
  <c r="M145" i="3"/>
  <c r="Z145" i="3" s="1"/>
  <c r="M272" i="3"/>
  <c r="Z271" i="3"/>
  <c r="CO223" i="3"/>
  <c r="CK223" i="3"/>
  <c r="CH223" i="3"/>
  <c r="CP223" i="3"/>
  <c r="CL223" i="3"/>
  <c r="CG223" i="3"/>
  <c r="G271" i="4"/>
  <c r="S270" i="4"/>
  <c r="CH334" i="3"/>
  <c r="CG334" i="3"/>
  <c r="CP334" i="3"/>
  <c r="CO334" i="3"/>
  <c r="CL334" i="3"/>
  <c r="CK334" i="3"/>
  <c r="M208" i="3"/>
  <c r="Z207" i="3"/>
  <c r="Q255" i="3"/>
  <c r="P256" i="3"/>
  <c r="J401" i="4"/>
  <c r="K400" i="4"/>
  <c r="P64" i="3"/>
  <c r="Q63" i="3"/>
  <c r="S81" i="4"/>
  <c r="G82" i="4"/>
  <c r="CG239" i="3"/>
  <c r="CP239" i="3"/>
  <c r="CO239" i="3"/>
  <c r="CL239" i="3"/>
  <c r="CK239" i="3"/>
  <c r="CH239" i="3"/>
  <c r="CP320" i="3"/>
  <c r="CO320" i="3"/>
  <c r="CL320" i="3"/>
  <c r="CK320" i="3"/>
  <c r="CH320" i="3"/>
  <c r="CG320" i="3"/>
  <c r="Q111" i="3"/>
  <c r="P112" i="3"/>
  <c r="S336" i="4"/>
  <c r="G337" i="4"/>
  <c r="G400" i="4"/>
  <c r="S399" i="4"/>
  <c r="S367" i="4"/>
  <c r="G368" i="4"/>
  <c r="Z303" i="3"/>
  <c r="M304" i="3"/>
  <c r="CL254" i="3"/>
  <c r="CK254" i="3"/>
  <c r="CH254" i="3"/>
  <c r="CG254" i="3"/>
  <c r="CP254" i="3"/>
  <c r="CO254" i="3"/>
  <c r="CL62" i="3"/>
  <c r="CP62" i="3"/>
  <c r="CO62" i="3"/>
  <c r="CK62" i="3"/>
  <c r="CH62" i="3"/>
  <c r="CG62" i="3"/>
  <c r="M129" i="3"/>
  <c r="Z129" i="3" s="1"/>
  <c r="Z128" i="3"/>
  <c r="Z48" i="3"/>
  <c r="M49" i="3"/>
  <c r="Z49" i="3" s="1"/>
  <c r="J240" i="4"/>
  <c r="K239" i="4"/>
  <c r="Q240" i="3"/>
  <c r="P241" i="3"/>
  <c r="Q241" i="3" s="1"/>
  <c r="CP321" i="3"/>
  <c r="CO321" i="3"/>
  <c r="CL321" i="3"/>
  <c r="CK321" i="3"/>
  <c r="CH321" i="3"/>
  <c r="CG321" i="3"/>
  <c r="Z240" i="3"/>
  <c r="M241" i="3"/>
  <c r="Z241" i="3" s="1"/>
  <c r="CK110" i="3"/>
  <c r="CH110" i="3"/>
  <c r="CG110" i="3"/>
  <c r="CP110" i="3"/>
  <c r="CO110" i="3"/>
  <c r="CL110" i="3"/>
  <c r="G369" i="4" l="1"/>
  <c r="S368" i="4"/>
  <c r="CP193" i="3"/>
  <c r="CO193" i="3"/>
  <c r="CL193" i="3"/>
  <c r="CK193" i="3"/>
  <c r="CH193" i="3"/>
  <c r="CG193" i="3"/>
  <c r="Q304" i="3"/>
  <c r="P305" i="3"/>
  <c r="Q305" i="3" s="1"/>
  <c r="CK241" i="3"/>
  <c r="CG241" i="3"/>
  <c r="CP241" i="3"/>
  <c r="CO241" i="3"/>
  <c r="CL241" i="3"/>
  <c r="CH241" i="3"/>
  <c r="J402" i="4"/>
  <c r="K401" i="4"/>
  <c r="S560" i="4"/>
  <c r="G561" i="4"/>
  <c r="P129" i="3"/>
  <c r="Q129" i="3" s="1"/>
  <c r="Q128" i="3"/>
  <c r="G305" i="4"/>
  <c r="S304" i="4"/>
  <c r="J369" i="4"/>
  <c r="K368" i="4"/>
  <c r="CO192" i="3"/>
  <c r="CL192" i="3"/>
  <c r="CK192" i="3"/>
  <c r="CH192" i="3"/>
  <c r="CG192" i="3"/>
  <c r="CP192" i="3"/>
  <c r="M80" i="3"/>
  <c r="Z79" i="3"/>
  <c r="CG208" i="3"/>
  <c r="CP208" i="3"/>
  <c r="CO208" i="3"/>
  <c r="CL208" i="3"/>
  <c r="CK208" i="3"/>
  <c r="CH208" i="3"/>
  <c r="G528" i="4"/>
  <c r="S527" i="4"/>
  <c r="J528" i="4"/>
  <c r="K527" i="4"/>
  <c r="M352" i="3"/>
  <c r="Z351" i="3"/>
  <c r="CG303" i="3"/>
  <c r="CP303" i="3"/>
  <c r="CH303" i="3"/>
  <c r="CK303" i="3"/>
  <c r="CO303" i="3"/>
  <c r="CL303" i="3"/>
  <c r="S208" i="4"/>
  <c r="G209" i="4"/>
  <c r="G497" i="4"/>
  <c r="S496" i="4"/>
  <c r="CH240" i="3"/>
  <c r="CP240" i="3"/>
  <c r="CO240" i="3"/>
  <c r="CL240" i="3"/>
  <c r="CK240" i="3"/>
  <c r="CG240" i="3"/>
  <c r="P257" i="3"/>
  <c r="Q257" i="3" s="1"/>
  <c r="Q256" i="3"/>
  <c r="CP160" i="3"/>
  <c r="CO160" i="3"/>
  <c r="CL160" i="3"/>
  <c r="CG160" i="3"/>
  <c r="CK160" i="3"/>
  <c r="CH160" i="3"/>
  <c r="CP95" i="3"/>
  <c r="CO95" i="3"/>
  <c r="CL95" i="3"/>
  <c r="CH95" i="3"/>
  <c r="CG95" i="3"/>
  <c r="CK95" i="3"/>
  <c r="Q48" i="3"/>
  <c r="P49" i="3"/>
  <c r="Q49" i="3" s="1"/>
  <c r="J562" i="4"/>
  <c r="K561" i="4"/>
  <c r="CP127" i="3"/>
  <c r="CO127" i="3"/>
  <c r="CL127" i="3"/>
  <c r="CK127" i="3"/>
  <c r="CH127" i="3"/>
  <c r="CG127" i="3"/>
  <c r="S178" i="4"/>
  <c r="G179" i="4"/>
  <c r="S16" i="4"/>
  <c r="G17" i="4"/>
  <c r="S400" i="4"/>
  <c r="G401" i="4"/>
  <c r="CO255" i="3"/>
  <c r="CL255" i="3"/>
  <c r="CK255" i="3"/>
  <c r="CH255" i="3"/>
  <c r="CG255" i="3"/>
  <c r="CP255" i="3"/>
  <c r="J338" i="4"/>
  <c r="K337" i="4"/>
  <c r="M256" i="3"/>
  <c r="Z255" i="3"/>
  <c r="M320" i="3"/>
  <c r="Z319" i="3"/>
  <c r="CP161" i="3"/>
  <c r="CO161" i="3"/>
  <c r="CH161" i="3"/>
  <c r="CG161" i="3"/>
  <c r="CL161" i="3"/>
  <c r="CK161" i="3"/>
  <c r="J496" i="4"/>
  <c r="K495" i="4"/>
  <c r="J433" i="4"/>
  <c r="K432" i="4"/>
  <c r="P97" i="3"/>
  <c r="Q97" i="3" s="1"/>
  <c r="Q96" i="3"/>
  <c r="M288" i="3"/>
  <c r="Z287" i="3"/>
  <c r="CG47" i="3"/>
  <c r="CP47" i="3"/>
  <c r="CO47" i="3"/>
  <c r="CL47" i="3"/>
  <c r="CK47" i="3"/>
  <c r="CH47" i="3"/>
  <c r="J272" i="4"/>
  <c r="K271" i="4"/>
  <c r="K47" i="4"/>
  <c r="J48" i="4"/>
  <c r="CH209" i="3"/>
  <c r="CG209" i="3"/>
  <c r="CP209" i="3"/>
  <c r="CO209" i="3"/>
  <c r="CL209" i="3"/>
  <c r="CK209" i="3"/>
  <c r="J241" i="4"/>
  <c r="K240" i="4"/>
  <c r="G338" i="4"/>
  <c r="S337" i="4"/>
  <c r="G83" i="4"/>
  <c r="S82" i="4"/>
  <c r="S239" i="4"/>
  <c r="G240" i="4"/>
  <c r="S433" i="4"/>
  <c r="G434" i="4"/>
  <c r="M225" i="3"/>
  <c r="Z225" i="3" s="1"/>
  <c r="Z224" i="3"/>
  <c r="Q336" i="3"/>
  <c r="P337" i="3"/>
  <c r="Q337" i="3" s="1"/>
  <c r="P289" i="3"/>
  <c r="Q289" i="3" s="1"/>
  <c r="Q288" i="3"/>
  <c r="Q272" i="3"/>
  <c r="P273" i="3"/>
  <c r="Q273" i="3" s="1"/>
  <c r="Q144" i="3"/>
  <c r="P145" i="3"/>
  <c r="Q145" i="3" s="1"/>
  <c r="M209" i="3"/>
  <c r="Z209" i="3" s="1"/>
  <c r="Z208" i="3"/>
  <c r="G272" i="4"/>
  <c r="S271" i="4"/>
  <c r="Z272" i="3"/>
  <c r="M273" i="3"/>
  <c r="Z273" i="3" s="1"/>
  <c r="N337" i="3"/>
  <c r="Z337" i="3" s="1"/>
  <c r="Z336" i="3"/>
  <c r="J82" i="4"/>
  <c r="K81" i="4"/>
  <c r="K305" i="4"/>
  <c r="J306" i="4"/>
  <c r="M193" i="3"/>
  <c r="Z193" i="3" s="1"/>
  <c r="Z192" i="3"/>
  <c r="J210" i="4"/>
  <c r="K209" i="4"/>
  <c r="J113" i="4"/>
  <c r="K112" i="4"/>
  <c r="CG335" i="3"/>
  <c r="CP335" i="3"/>
  <c r="CO335" i="3"/>
  <c r="CL335" i="3"/>
  <c r="CK335" i="3"/>
  <c r="CH335" i="3"/>
  <c r="CO287" i="3"/>
  <c r="CL287" i="3"/>
  <c r="CK287" i="3"/>
  <c r="CH287" i="3"/>
  <c r="CG287" i="3"/>
  <c r="CP287" i="3"/>
  <c r="CG271" i="3"/>
  <c r="CP271" i="3"/>
  <c r="CO271" i="3"/>
  <c r="CL271" i="3"/>
  <c r="CK271" i="3"/>
  <c r="CH271" i="3"/>
  <c r="CG143" i="3"/>
  <c r="CP143" i="3"/>
  <c r="CO143" i="3"/>
  <c r="CL143" i="3"/>
  <c r="CK143" i="3"/>
  <c r="CH143" i="3"/>
  <c r="Z304" i="3"/>
  <c r="M305" i="3"/>
  <c r="Z305" i="3" s="1"/>
  <c r="Q112" i="3"/>
  <c r="P113" i="3"/>
  <c r="Q113" i="3" s="1"/>
  <c r="CO63" i="3"/>
  <c r="CG63" i="3"/>
  <c r="CP63" i="3"/>
  <c r="CL63" i="3"/>
  <c r="CK63" i="3"/>
  <c r="CH63" i="3"/>
  <c r="S465" i="4"/>
  <c r="G466" i="4"/>
  <c r="K176" i="4"/>
  <c r="J177" i="4"/>
  <c r="D49" i="3"/>
  <c r="AB49" i="3" s="1"/>
  <c r="Q15" i="3"/>
  <c r="P16" i="3"/>
  <c r="K466" i="4"/>
  <c r="J467" i="4"/>
  <c r="CG79" i="3"/>
  <c r="CO79" i="3"/>
  <c r="CP79" i="3"/>
  <c r="CL79" i="3"/>
  <c r="CK79" i="3"/>
  <c r="CH79" i="3"/>
  <c r="CP224" i="3"/>
  <c r="CL224" i="3"/>
  <c r="CK224" i="3"/>
  <c r="CG224" i="3"/>
  <c r="CO224" i="3"/>
  <c r="CH224" i="3"/>
  <c r="CH111" i="3"/>
  <c r="CG111" i="3"/>
  <c r="CP111" i="3"/>
  <c r="CO111" i="3"/>
  <c r="CL111" i="3"/>
  <c r="CK111" i="3"/>
  <c r="P65" i="3"/>
  <c r="Q65" i="3" s="1"/>
  <c r="Q64" i="3"/>
  <c r="S48" i="4"/>
  <c r="G49" i="4"/>
  <c r="G145" i="4"/>
  <c r="S144" i="4"/>
  <c r="G113" i="4"/>
  <c r="S112" i="4"/>
  <c r="J18" i="4"/>
  <c r="K17" i="4"/>
  <c r="M160" i="3"/>
  <c r="Z159" i="3"/>
  <c r="D16" i="4"/>
  <c r="T16" i="4" s="1"/>
  <c r="F17" i="4"/>
  <c r="D60" i="3"/>
  <c r="AB60" i="3" s="1"/>
  <c r="L61" i="3"/>
  <c r="CP14" i="3"/>
  <c r="CO14" i="3"/>
  <c r="CL14" i="3"/>
  <c r="CK14" i="3"/>
  <c r="CH14" i="3"/>
  <c r="CG14" i="3"/>
  <c r="Z64" i="3"/>
  <c r="M65" i="3"/>
  <c r="Z65" i="3" s="1"/>
  <c r="J145" i="4"/>
  <c r="K144" i="4"/>
  <c r="P81" i="3"/>
  <c r="Q81" i="3" s="1"/>
  <c r="Q80" i="3"/>
  <c r="CO225" i="3"/>
  <c r="CL225" i="3"/>
  <c r="CG225" i="3"/>
  <c r="CP225" i="3"/>
  <c r="CK225" i="3"/>
  <c r="CH225" i="3"/>
  <c r="G467" i="4" l="1"/>
  <c r="S466" i="4"/>
  <c r="CL113" i="3"/>
  <c r="CK113" i="3"/>
  <c r="CH113" i="3"/>
  <c r="CG113" i="3"/>
  <c r="CP113" i="3"/>
  <c r="CO113" i="3"/>
  <c r="CK273" i="3"/>
  <c r="CH273" i="3"/>
  <c r="CG273" i="3"/>
  <c r="CP273" i="3"/>
  <c r="CO273" i="3"/>
  <c r="CL273" i="3"/>
  <c r="S434" i="4"/>
  <c r="G435" i="4"/>
  <c r="K48" i="4"/>
  <c r="J49" i="4"/>
  <c r="G180" i="4"/>
  <c r="S179" i="4"/>
  <c r="CP256" i="3"/>
  <c r="CO256" i="3"/>
  <c r="CL256" i="3"/>
  <c r="CK256" i="3"/>
  <c r="CH256" i="3"/>
  <c r="CG256" i="3"/>
  <c r="G114" i="4"/>
  <c r="S113" i="4"/>
  <c r="F18" i="4"/>
  <c r="D17" i="4"/>
  <c r="T17" i="4" s="1"/>
  <c r="K467" i="4"/>
  <c r="J468" i="4"/>
  <c r="CK112" i="3"/>
  <c r="CH112" i="3"/>
  <c r="CG112" i="3"/>
  <c r="CP112" i="3"/>
  <c r="CO112" i="3"/>
  <c r="CL112" i="3"/>
  <c r="CH272" i="3"/>
  <c r="CG272" i="3"/>
  <c r="CP272" i="3"/>
  <c r="CO272" i="3"/>
  <c r="CL272" i="3"/>
  <c r="CK272" i="3"/>
  <c r="K241" i="4"/>
  <c r="J242" i="4"/>
  <c r="K496" i="4"/>
  <c r="J497" i="4"/>
  <c r="M321" i="3"/>
  <c r="Z321" i="3" s="1"/>
  <c r="Z320" i="3"/>
  <c r="J563" i="4"/>
  <c r="K562" i="4"/>
  <c r="CP257" i="3"/>
  <c r="CO257" i="3"/>
  <c r="CL257" i="3"/>
  <c r="CK257" i="3"/>
  <c r="CH257" i="3"/>
  <c r="CG257" i="3"/>
  <c r="S497" i="4"/>
  <c r="G498" i="4"/>
  <c r="S305" i="4"/>
  <c r="G306" i="4"/>
  <c r="CP128" i="3"/>
  <c r="CO128" i="3"/>
  <c r="CL128" i="3"/>
  <c r="CK128" i="3"/>
  <c r="CH128" i="3"/>
  <c r="CG128" i="3"/>
  <c r="J307" i="4"/>
  <c r="K306" i="4"/>
  <c r="CP288" i="3"/>
  <c r="CO288" i="3"/>
  <c r="CL288" i="3"/>
  <c r="CK288" i="3"/>
  <c r="CH288" i="3"/>
  <c r="CG288" i="3"/>
  <c r="CH80" i="3"/>
  <c r="CP80" i="3"/>
  <c r="CO80" i="3"/>
  <c r="CL80" i="3"/>
  <c r="CK80" i="3"/>
  <c r="CG80" i="3"/>
  <c r="G50" i="4"/>
  <c r="S49" i="4"/>
  <c r="P17" i="3"/>
  <c r="Q17" i="3" s="1"/>
  <c r="Q16" i="3"/>
  <c r="G273" i="4"/>
  <c r="S272" i="4"/>
  <c r="CP289" i="3"/>
  <c r="CO289" i="3"/>
  <c r="CL289" i="3"/>
  <c r="CK289" i="3"/>
  <c r="CH289" i="3"/>
  <c r="CG289" i="3"/>
  <c r="J273" i="4"/>
  <c r="K272" i="4"/>
  <c r="M289" i="3"/>
  <c r="Z289" i="3" s="1"/>
  <c r="Z288" i="3"/>
  <c r="M257" i="3"/>
  <c r="Z257" i="3" s="1"/>
  <c r="Z256" i="3"/>
  <c r="CH48" i="3"/>
  <c r="CG48" i="3"/>
  <c r="CP48" i="3"/>
  <c r="CO48" i="3"/>
  <c r="CL48" i="3"/>
  <c r="CK48" i="3"/>
  <c r="M353" i="3"/>
  <c r="Z353" i="3" s="1"/>
  <c r="Z352" i="3"/>
  <c r="CP129" i="3"/>
  <c r="CO129" i="3"/>
  <c r="CL129" i="3"/>
  <c r="CK129" i="3"/>
  <c r="CH129" i="3"/>
  <c r="CG129" i="3"/>
  <c r="CK49" i="3"/>
  <c r="CH49" i="3"/>
  <c r="CG49" i="3"/>
  <c r="CP49" i="3"/>
  <c r="CO49" i="3"/>
  <c r="CL49" i="3"/>
  <c r="M161" i="3"/>
  <c r="Z161" i="3" s="1"/>
  <c r="Z160" i="3"/>
  <c r="CG15" i="3"/>
  <c r="CP15" i="3"/>
  <c r="CO15" i="3"/>
  <c r="CL15" i="3"/>
  <c r="CK15" i="3"/>
  <c r="CH15" i="3"/>
  <c r="CK337" i="3"/>
  <c r="CH337" i="3"/>
  <c r="CG337" i="3"/>
  <c r="CP337" i="3"/>
  <c r="CO337" i="3"/>
  <c r="CL337" i="3"/>
  <c r="CP96" i="3"/>
  <c r="CO96" i="3"/>
  <c r="CK96" i="3"/>
  <c r="CH96" i="3"/>
  <c r="CL96" i="3"/>
  <c r="CG96" i="3"/>
  <c r="S401" i="4"/>
  <c r="G402" i="4"/>
  <c r="G562" i="4"/>
  <c r="S561" i="4"/>
  <c r="G146" i="4"/>
  <c r="S145" i="4"/>
  <c r="S240" i="4"/>
  <c r="G241" i="4"/>
  <c r="CK81" i="3"/>
  <c r="CH81" i="3"/>
  <c r="CG81" i="3"/>
  <c r="CP81" i="3"/>
  <c r="CO81" i="3"/>
  <c r="CL81" i="3"/>
  <c r="CP64" i="3"/>
  <c r="CH64" i="3"/>
  <c r="CL64" i="3"/>
  <c r="CK64" i="3"/>
  <c r="CG64" i="3"/>
  <c r="CO64" i="3"/>
  <c r="J114" i="4"/>
  <c r="K113" i="4"/>
  <c r="J83" i="4"/>
  <c r="K82" i="4"/>
  <c r="CH336" i="3"/>
  <c r="CG336" i="3"/>
  <c r="CP336" i="3"/>
  <c r="CO336" i="3"/>
  <c r="CL336" i="3"/>
  <c r="CK336" i="3"/>
  <c r="G84" i="4"/>
  <c r="S83" i="4"/>
  <c r="CP97" i="3"/>
  <c r="CL97" i="3"/>
  <c r="CK97" i="3"/>
  <c r="CO97" i="3"/>
  <c r="CH97" i="3"/>
  <c r="CG97" i="3"/>
  <c r="J339" i="4"/>
  <c r="K338" i="4"/>
  <c r="J529" i="4"/>
  <c r="K528" i="4"/>
  <c r="J146" i="4"/>
  <c r="K145" i="4"/>
  <c r="CK65" i="3"/>
  <c r="CP65" i="3"/>
  <c r="CO65" i="3"/>
  <c r="CL65" i="3"/>
  <c r="CH65" i="3"/>
  <c r="CG65" i="3"/>
  <c r="CK145" i="3"/>
  <c r="CH145" i="3"/>
  <c r="CP145" i="3"/>
  <c r="CO145" i="3"/>
  <c r="CL145" i="3"/>
  <c r="CG145" i="3"/>
  <c r="S17" i="4"/>
  <c r="G18" i="4"/>
  <c r="CK305" i="3"/>
  <c r="CH305" i="3"/>
  <c r="CG305" i="3"/>
  <c r="CL305" i="3"/>
  <c r="CP305" i="3"/>
  <c r="CO305" i="3"/>
  <c r="S209" i="4"/>
  <c r="G210" i="4"/>
  <c r="K18" i="4"/>
  <c r="J19" i="4"/>
  <c r="J178" i="4"/>
  <c r="K177" i="4"/>
  <c r="L62" i="3"/>
  <c r="D61" i="3"/>
  <c r="AB61" i="3" s="1"/>
  <c r="K210" i="4"/>
  <c r="J211" i="4"/>
  <c r="CH144" i="3"/>
  <c r="CG144" i="3"/>
  <c r="CO144" i="3"/>
  <c r="CL144" i="3"/>
  <c r="CK144" i="3"/>
  <c r="CP144" i="3"/>
  <c r="G339" i="4"/>
  <c r="S338" i="4"/>
  <c r="J434" i="4"/>
  <c r="K433" i="4"/>
  <c r="G529" i="4"/>
  <c r="S528" i="4"/>
  <c r="Z80" i="3"/>
  <c r="M81" i="3"/>
  <c r="Z81" i="3" s="1"/>
  <c r="J370" i="4"/>
  <c r="K369" i="4"/>
  <c r="J403" i="4"/>
  <c r="K402" i="4"/>
  <c r="CH304" i="3"/>
  <c r="CG304" i="3"/>
  <c r="CK304" i="3"/>
  <c r="CP304" i="3"/>
  <c r="CO304" i="3"/>
  <c r="CL304" i="3"/>
  <c r="G370" i="4"/>
  <c r="S369" i="4"/>
  <c r="G19" i="4" l="1"/>
  <c r="S18" i="4"/>
  <c r="J115" i="4"/>
  <c r="K114" i="4"/>
  <c r="J20" i="4"/>
  <c r="K19" i="4"/>
  <c r="J498" i="4"/>
  <c r="K497" i="4"/>
  <c r="J469" i="4"/>
  <c r="K468" i="4"/>
  <c r="G436" i="4"/>
  <c r="S435" i="4"/>
  <c r="S146" i="4"/>
  <c r="G147" i="4"/>
  <c r="G371" i="4"/>
  <c r="S370" i="4"/>
  <c r="J404" i="4"/>
  <c r="K403" i="4"/>
  <c r="J435" i="4"/>
  <c r="K434" i="4"/>
  <c r="J147" i="4"/>
  <c r="K146" i="4"/>
  <c r="G563" i="4"/>
  <c r="S562" i="4"/>
  <c r="J274" i="4"/>
  <c r="K273" i="4"/>
  <c r="S273" i="4"/>
  <c r="G274" i="4"/>
  <c r="S210" i="4"/>
  <c r="G211" i="4"/>
  <c r="G403" i="4"/>
  <c r="S402" i="4"/>
  <c r="S306" i="4"/>
  <c r="G307" i="4"/>
  <c r="K242" i="4"/>
  <c r="J243" i="4"/>
  <c r="J371" i="4"/>
  <c r="K370" i="4"/>
  <c r="G340" i="4"/>
  <c r="S339" i="4"/>
  <c r="J530" i="4"/>
  <c r="K529" i="4"/>
  <c r="CG17" i="3"/>
  <c r="CP17" i="3"/>
  <c r="CK17" i="3"/>
  <c r="CO17" i="3"/>
  <c r="CL17" i="3"/>
  <c r="CH17" i="3"/>
  <c r="J308" i="4"/>
  <c r="K307" i="4"/>
  <c r="F19" i="4"/>
  <c r="D18" i="4"/>
  <c r="T18" i="4" s="1"/>
  <c r="CL16" i="3"/>
  <c r="CK16" i="3"/>
  <c r="CH16" i="3"/>
  <c r="CG16" i="3"/>
  <c r="CP16" i="3"/>
  <c r="CO16" i="3"/>
  <c r="S241" i="4"/>
  <c r="G242" i="4"/>
  <c r="S498" i="4"/>
  <c r="G499" i="4"/>
  <c r="K211" i="4"/>
  <c r="J212" i="4"/>
  <c r="D62" i="3"/>
  <c r="AB62" i="3" s="1"/>
  <c r="L63" i="3"/>
  <c r="J340" i="4"/>
  <c r="K339" i="4"/>
  <c r="G85" i="4"/>
  <c r="S84" i="4"/>
  <c r="J84" i="4"/>
  <c r="K83" i="4"/>
  <c r="S50" i="4"/>
  <c r="G51" i="4"/>
  <c r="K563" i="4"/>
  <c r="J564" i="4"/>
  <c r="S114" i="4"/>
  <c r="G115" i="4"/>
  <c r="G181" i="4"/>
  <c r="S180" i="4"/>
  <c r="K49" i="4"/>
  <c r="J50" i="4"/>
  <c r="S529" i="4"/>
  <c r="G530" i="4"/>
  <c r="K178" i="4"/>
  <c r="J179" i="4"/>
  <c r="S467" i="4"/>
  <c r="G468" i="4"/>
  <c r="K179" i="4" l="1"/>
  <c r="J180" i="4"/>
  <c r="J51" i="4"/>
  <c r="K50" i="4"/>
  <c r="S115" i="4"/>
  <c r="G116" i="4"/>
  <c r="S468" i="4"/>
  <c r="G469" i="4"/>
  <c r="J213" i="4"/>
  <c r="K212" i="4"/>
  <c r="G182" i="4"/>
  <c r="S181" i="4"/>
  <c r="J85" i="4"/>
  <c r="K84" i="4"/>
  <c r="S340" i="4"/>
  <c r="G341" i="4"/>
  <c r="G404" i="4"/>
  <c r="S403" i="4"/>
  <c r="G564" i="4"/>
  <c r="S563" i="4"/>
  <c r="S371" i="4"/>
  <c r="G372" i="4"/>
  <c r="K498" i="4"/>
  <c r="J499" i="4"/>
  <c r="S499" i="4"/>
  <c r="G500" i="4"/>
  <c r="G86" i="4"/>
  <c r="S85" i="4"/>
  <c r="J372" i="4"/>
  <c r="K371" i="4"/>
  <c r="J148" i="4"/>
  <c r="K147" i="4"/>
  <c r="J21" i="4"/>
  <c r="K20" i="4"/>
  <c r="S147" i="4"/>
  <c r="G148" i="4"/>
  <c r="S530" i="4"/>
  <c r="G531" i="4"/>
  <c r="J565" i="4"/>
  <c r="K564" i="4"/>
  <c r="S242" i="4"/>
  <c r="G243" i="4"/>
  <c r="K243" i="4"/>
  <c r="J244" i="4"/>
  <c r="G275" i="4"/>
  <c r="S274" i="4"/>
  <c r="S211" i="4"/>
  <c r="G212" i="4"/>
  <c r="J341" i="4"/>
  <c r="K340" i="4"/>
  <c r="F20" i="4"/>
  <c r="D19" i="4"/>
  <c r="T19" i="4" s="1"/>
  <c r="J436" i="4"/>
  <c r="K435" i="4"/>
  <c r="G437" i="4"/>
  <c r="S436" i="4"/>
  <c r="J116" i="4"/>
  <c r="K115" i="4"/>
  <c r="G52" i="4"/>
  <c r="S51" i="4"/>
  <c r="D63" i="3"/>
  <c r="AB63" i="3" s="1"/>
  <c r="L64" i="3"/>
  <c r="G308" i="4"/>
  <c r="S307" i="4"/>
  <c r="J309" i="4"/>
  <c r="K308" i="4"/>
  <c r="K530" i="4"/>
  <c r="J531" i="4"/>
  <c r="J275" i="4"/>
  <c r="K274" i="4"/>
  <c r="J405" i="4"/>
  <c r="K404" i="4"/>
  <c r="J470" i="4"/>
  <c r="K469" i="4"/>
  <c r="S19" i="4"/>
  <c r="G20" i="4"/>
  <c r="S212" i="4" l="1"/>
  <c r="G213" i="4"/>
  <c r="J500" i="4"/>
  <c r="K499" i="4"/>
  <c r="S341" i="4"/>
  <c r="G342" i="4"/>
  <c r="K565" i="4"/>
  <c r="J566" i="4"/>
  <c r="J149" i="4"/>
  <c r="K148" i="4"/>
  <c r="S469" i="4"/>
  <c r="G470" i="4"/>
  <c r="K405" i="4"/>
  <c r="J406" i="4"/>
  <c r="G309" i="4"/>
  <c r="S308" i="4"/>
  <c r="G438" i="4"/>
  <c r="S437" i="4"/>
  <c r="L65" i="3"/>
  <c r="D64" i="3"/>
  <c r="AB64" i="3" s="1"/>
  <c r="S531" i="4"/>
  <c r="G532" i="4"/>
  <c r="S372" i="4"/>
  <c r="G373" i="4"/>
  <c r="S116" i="4"/>
  <c r="G117" i="4"/>
  <c r="J373" i="4"/>
  <c r="K372" i="4"/>
  <c r="J86" i="4"/>
  <c r="K85" i="4"/>
  <c r="G276" i="4"/>
  <c r="S275" i="4"/>
  <c r="J532" i="4"/>
  <c r="K531" i="4"/>
  <c r="J276" i="4"/>
  <c r="K275" i="4"/>
  <c r="J437" i="4"/>
  <c r="K436" i="4"/>
  <c r="S20" i="4"/>
  <c r="G21" i="4"/>
  <c r="S52" i="4"/>
  <c r="G53" i="4"/>
  <c r="D20" i="4"/>
  <c r="T20" i="4" s="1"/>
  <c r="F21" i="4"/>
  <c r="S86" i="4"/>
  <c r="G87" i="4"/>
  <c r="S564" i="4"/>
  <c r="G565" i="4"/>
  <c r="G183" i="4"/>
  <c r="S182" i="4"/>
  <c r="K51" i="4"/>
  <c r="J52" i="4"/>
  <c r="K244" i="4"/>
  <c r="J245" i="4"/>
  <c r="S148" i="4"/>
  <c r="G149" i="4"/>
  <c r="S243" i="4"/>
  <c r="G244" i="4"/>
  <c r="S500" i="4"/>
  <c r="G501" i="4"/>
  <c r="J181" i="4"/>
  <c r="K180" i="4"/>
  <c r="K470" i="4"/>
  <c r="J471" i="4"/>
  <c r="J310" i="4"/>
  <c r="K309" i="4"/>
  <c r="J117" i="4"/>
  <c r="K116" i="4"/>
  <c r="J342" i="4"/>
  <c r="K341" i="4"/>
  <c r="J22" i="4"/>
  <c r="K21" i="4"/>
  <c r="G405" i="4"/>
  <c r="S404" i="4"/>
  <c r="J214" i="4"/>
  <c r="K213" i="4"/>
  <c r="S244" i="4" l="1"/>
  <c r="G245" i="4"/>
  <c r="G406" i="4"/>
  <c r="S405" i="4"/>
  <c r="J311" i="4"/>
  <c r="K310" i="4"/>
  <c r="G439" i="4"/>
  <c r="S438" i="4"/>
  <c r="J150" i="4"/>
  <c r="K149" i="4"/>
  <c r="K471" i="4"/>
  <c r="J472" i="4"/>
  <c r="S149" i="4"/>
  <c r="G150" i="4"/>
  <c r="G566" i="4"/>
  <c r="S565" i="4"/>
  <c r="S21" i="4"/>
  <c r="G22" i="4"/>
  <c r="S373" i="4"/>
  <c r="G374" i="4"/>
  <c r="J567" i="4"/>
  <c r="K566" i="4"/>
  <c r="K22" i="4"/>
  <c r="J23" i="4"/>
  <c r="G277" i="4"/>
  <c r="S276" i="4"/>
  <c r="S309" i="4"/>
  <c r="G310" i="4"/>
  <c r="K245" i="4"/>
  <c r="J246" i="4"/>
  <c r="S87" i="4"/>
  <c r="G88" i="4"/>
  <c r="J438" i="4"/>
  <c r="K437" i="4"/>
  <c r="J87" i="4"/>
  <c r="K86" i="4"/>
  <c r="G502" i="4"/>
  <c r="S501" i="4"/>
  <c r="J53" i="4"/>
  <c r="K52" i="4"/>
  <c r="F22" i="4"/>
  <c r="D21" i="4"/>
  <c r="T21" i="4" s="1"/>
  <c r="S470" i="4"/>
  <c r="G471" i="4"/>
  <c r="S532" i="4"/>
  <c r="G533" i="4"/>
  <c r="J407" i="4"/>
  <c r="K406" i="4"/>
  <c r="S342" i="4"/>
  <c r="G343" i="4"/>
  <c r="J343" i="4"/>
  <c r="K342" i="4"/>
  <c r="J182" i="4"/>
  <c r="K181" i="4"/>
  <c r="K214" i="4"/>
  <c r="J215" i="4"/>
  <c r="J118" i="4"/>
  <c r="K117" i="4"/>
  <c r="J277" i="4"/>
  <c r="K276" i="4"/>
  <c r="J374" i="4"/>
  <c r="K373" i="4"/>
  <c r="D65" i="3"/>
  <c r="AB65" i="3" s="1"/>
  <c r="L66" i="3"/>
  <c r="L67" i="3" s="1"/>
  <c r="L68" i="3" s="1"/>
  <c r="L69" i="3" s="1"/>
  <c r="L70" i="3" s="1"/>
  <c r="L71" i="3" s="1"/>
  <c r="L72" i="3" s="1"/>
  <c r="L73" i="3" s="1"/>
  <c r="L74" i="3" s="1"/>
  <c r="L75" i="3" s="1"/>
  <c r="L76" i="3" s="1"/>
  <c r="L77" i="3" s="1"/>
  <c r="L78" i="3" s="1"/>
  <c r="J501" i="4"/>
  <c r="K500" i="4"/>
  <c r="G54" i="4"/>
  <c r="S53" i="4"/>
  <c r="S117" i="4"/>
  <c r="G118" i="4"/>
  <c r="S213" i="4"/>
  <c r="G214" i="4"/>
  <c r="S183" i="4"/>
  <c r="G184" i="4"/>
  <c r="K532" i="4"/>
  <c r="J533" i="4"/>
  <c r="S184" i="4" l="1"/>
  <c r="G185" i="4"/>
  <c r="J151" i="4"/>
  <c r="K150" i="4"/>
  <c r="S214" i="4"/>
  <c r="G215" i="4"/>
  <c r="L79" i="3"/>
  <c r="D78" i="3"/>
  <c r="AB78" i="3" s="1"/>
  <c r="K215" i="4"/>
  <c r="J216" i="4"/>
  <c r="S88" i="4"/>
  <c r="G89" i="4"/>
  <c r="J24" i="4"/>
  <c r="K23" i="4"/>
  <c r="J408" i="4"/>
  <c r="K407" i="4"/>
  <c r="K53" i="4"/>
  <c r="J54" i="4"/>
  <c r="S566" i="4"/>
  <c r="G567" i="4"/>
  <c r="S439" i="4"/>
  <c r="G440" i="4"/>
  <c r="S533" i="4"/>
  <c r="G534" i="4"/>
  <c r="K246" i="4"/>
  <c r="J247" i="4"/>
  <c r="G503" i="4"/>
  <c r="S502" i="4"/>
  <c r="K567" i="4"/>
  <c r="J568" i="4"/>
  <c r="J312" i="4"/>
  <c r="K311" i="4"/>
  <c r="G344" i="4"/>
  <c r="S343" i="4"/>
  <c r="J375" i="4"/>
  <c r="K374" i="4"/>
  <c r="K182" i="4"/>
  <c r="J183" i="4"/>
  <c r="K533" i="4"/>
  <c r="J534" i="4"/>
  <c r="S471" i="4"/>
  <c r="G472" i="4"/>
  <c r="S310" i="4"/>
  <c r="G311" i="4"/>
  <c r="S374" i="4"/>
  <c r="G375" i="4"/>
  <c r="J473" i="4"/>
  <c r="K472" i="4"/>
  <c r="J439" i="4"/>
  <c r="K438" i="4"/>
  <c r="S277" i="4"/>
  <c r="G278" i="4"/>
  <c r="G119" i="4"/>
  <c r="S118" i="4"/>
  <c r="G151" i="4"/>
  <c r="S150" i="4"/>
  <c r="S54" i="4"/>
  <c r="G55" i="4"/>
  <c r="J278" i="4"/>
  <c r="K277" i="4"/>
  <c r="K343" i="4"/>
  <c r="J344" i="4"/>
  <c r="J88" i="4"/>
  <c r="K87" i="4"/>
  <c r="G407" i="4"/>
  <c r="S406" i="4"/>
  <c r="G23" i="4"/>
  <c r="S22" i="4"/>
  <c r="S245" i="4"/>
  <c r="G246" i="4"/>
  <c r="J502" i="4"/>
  <c r="K501" i="4"/>
  <c r="J119" i="4"/>
  <c r="K118" i="4"/>
  <c r="F23" i="4"/>
  <c r="D22" i="4"/>
  <c r="T22" i="4" s="1"/>
  <c r="J345" i="4" l="1"/>
  <c r="K344" i="4"/>
  <c r="K183" i="4"/>
  <c r="J184" i="4"/>
  <c r="S440" i="4"/>
  <c r="G441" i="4"/>
  <c r="G216" i="4"/>
  <c r="S215" i="4"/>
  <c r="K534" i="4"/>
  <c r="J535" i="4"/>
  <c r="S534" i="4"/>
  <c r="G535" i="4"/>
  <c r="G56" i="4"/>
  <c r="S55" i="4"/>
  <c r="S472" i="4"/>
  <c r="G473" i="4"/>
  <c r="J120" i="4"/>
  <c r="K119" i="4"/>
  <c r="S407" i="4"/>
  <c r="G408" i="4"/>
  <c r="J503" i="4"/>
  <c r="K502" i="4"/>
  <c r="J89" i="4"/>
  <c r="K88" i="4"/>
  <c r="G152" i="4"/>
  <c r="S151" i="4"/>
  <c r="K473" i="4"/>
  <c r="J474" i="4"/>
  <c r="J313" i="4"/>
  <c r="K312" i="4"/>
  <c r="J409" i="4"/>
  <c r="K408" i="4"/>
  <c r="D79" i="3"/>
  <c r="AB79" i="3" s="1"/>
  <c r="L80" i="3"/>
  <c r="K24" i="4"/>
  <c r="J25" i="4"/>
  <c r="S246" i="4"/>
  <c r="G247" i="4"/>
  <c r="J569" i="4"/>
  <c r="K568" i="4"/>
  <c r="G279" i="4"/>
  <c r="S278" i="4"/>
  <c r="G312" i="4"/>
  <c r="S311" i="4"/>
  <c r="G568" i="4"/>
  <c r="S567" i="4"/>
  <c r="S89" i="4"/>
  <c r="G90" i="4"/>
  <c r="G120" i="4"/>
  <c r="S119" i="4"/>
  <c r="F24" i="4"/>
  <c r="D23" i="4"/>
  <c r="T23" i="4" s="1"/>
  <c r="S23" i="4"/>
  <c r="G24" i="4"/>
  <c r="J279" i="4"/>
  <c r="K278" i="4"/>
  <c r="J376" i="4"/>
  <c r="K375" i="4"/>
  <c r="G504" i="4"/>
  <c r="S503" i="4"/>
  <c r="J152" i="4"/>
  <c r="K151" i="4"/>
  <c r="K247" i="4"/>
  <c r="J248" i="4"/>
  <c r="J55" i="4"/>
  <c r="K54" i="4"/>
  <c r="J217" i="4"/>
  <c r="K216" i="4"/>
  <c r="S185" i="4"/>
  <c r="G186" i="4"/>
  <c r="G376" i="4"/>
  <c r="S375" i="4"/>
  <c r="J440" i="4"/>
  <c r="K439" i="4"/>
  <c r="S344" i="4"/>
  <c r="G345" i="4"/>
  <c r="S441" i="4" l="1"/>
  <c r="G442" i="4"/>
  <c r="D80" i="3"/>
  <c r="AB80" i="3" s="1"/>
  <c r="L81" i="3"/>
  <c r="K55" i="4"/>
  <c r="J56" i="4"/>
  <c r="K248" i="4"/>
  <c r="J249" i="4"/>
  <c r="G91" i="4"/>
  <c r="S90" i="4"/>
  <c r="S473" i="4"/>
  <c r="G474" i="4"/>
  <c r="J441" i="4"/>
  <c r="K440" i="4"/>
  <c r="J377" i="4"/>
  <c r="K376" i="4"/>
  <c r="G121" i="4"/>
  <c r="S120" i="4"/>
  <c r="G280" i="4"/>
  <c r="S279" i="4"/>
  <c r="G153" i="4"/>
  <c r="S152" i="4"/>
  <c r="J121" i="4"/>
  <c r="K120" i="4"/>
  <c r="G377" i="4"/>
  <c r="S376" i="4"/>
  <c r="J280" i="4"/>
  <c r="K279" i="4"/>
  <c r="K569" i="4"/>
  <c r="J570" i="4"/>
  <c r="K409" i="4"/>
  <c r="J410" i="4"/>
  <c r="J90" i="4"/>
  <c r="K89" i="4"/>
  <c r="S216" i="4"/>
  <c r="G217" i="4"/>
  <c r="J153" i="4"/>
  <c r="K152" i="4"/>
  <c r="S568" i="4"/>
  <c r="G569" i="4"/>
  <c r="J314" i="4"/>
  <c r="K313" i="4"/>
  <c r="J504" i="4"/>
  <c r="K503" i="4"/>
  <c r="S56" i="4"/>
  <c r="G57" i="4"/>
  <c r="G187" i="4"/>
  <c r="S186" i="4"/>
  <c r="K25" i="4"/>
  <c r="J26" i="4"/>
  <c r="J475" i="4"/>
  <c r="K474" i="4"/>
  <c r="G409" i="4"/>
  <c r="S408" i="4"/>
  <c r="S535" i="4"/>
  <c r="G536" i="4"/>
  <c r="K184" i="4"/>
  <c r="J185" i="4"/>
  <c r="J218" i="4"/>
  <c r="K217" i="4"/>
  <c r="G505" i="4"/>
  <c r="S504" i="4"/>
  <c r="F25" i="4"/>
  <c r="D24" i="4"/>
  <c r="T24" i="4" s="1"/>
  <c r="G313" i="4"/>
  <c r="S312" i="4"/>
  <c r="G25" i="4"/>
  <c r="S24" i="4"/>
  <c r="G248" i="4"/>
  <c r="S247" i="4"/>
  <c r="J536" i="4"/>
  <c r="K535" i="4"/>
  <c r="S345" i="4"/>
  <c r="G346" i="4"/>
  <c r="J346" i="4"/>
  <c r="K345" i="4"/>
  <c r="J411" i="4" l="1"/>
  <c r="K410" i="4"/>
  <c r="S187" i="4"/>
  <c r="G188" i="4"/>
  <c r="J122" i="4"/>
  <c r="K121" i="4"/>
  <c r="J378" i="4"/>
  <c r="K377" i="4"/>
  <c r="K26" i="4"/>
  <c r="J27" i="4"/>
  <c r="J571" i="4"/>
  <c r="K570" i="4"/>
  <c r="J186" i="4"/>
  <c r="K185" i="4"/>
  <c r="J250" i="4"/>
  <c r="K249" i="4"/>
  <c r="K536" i="4"/>
  <c r="J537" i="4"/>
  <c r="F26" i="4"/>
  <c r="D25" i="4"/>
  <c r="T25" i="4" s="1"/>
  <c r="J57" i="4"/>
  <c r="K56" i="4"/>
  <c r="S248" i="4"/>
  <c r="G249" i="4"/>
  <c r="S505" i="4"/>
  <c r="G506" i="4"/>
  <c r="G410" i="4"/>
  <c r="S409" i="4"/>
  <c r="J154" i="4"/>
  <c r="K153" i="4"/>
  <c r="G154" i="4"/>
  <c r="S153" i="4"/>
  <c r="J442" i="4"/>
  <c r="K441" i="4"/>
  <c r="G58" i="4"/>
  <c r="S57" i="4"/>
  <c r="S217" i="4"/>
  <c r="G218" i="4"/>
  <c r="S474" i="4"/>
  <c r="G475" i="4"/>
  <c r="L82" i="3"/>
  <c r="L83" i="3" s="1"/>
  <c r="L84" i="3" s="1"/>
  <c r="L85" i="3" s="1"/>
  <c r="L86" i="3" s="1"/>
  <c r="L87" i="3" s="1"/>
  <c r="L88" i="3" s="1"/>
  <c r="L89" i="3" s="1"/>
  <c r="L90" i="3" s="1"/>
  <c r="L91" i="3" s="1"/>
  <c r="L92" i="3" s="1"/>
  <c r="L93" i="3" s="1"/>
  <c r="D81" i="3"/>
  <c r="AB81" i="3" s="1"/>
  <c r="S346" i="4"/>
  <c r="G347" i="4"/>
  <c r="S536" i="4"/>
  <c r="G537" i="4"/>
  <c r="G570" i="4"/>
  <c r="S569" i="4"/>
  <c r="J347" i="4"/>
  <c r="K346" i="4"/>
  <c r="S25" i="4"/>
  <c r="G26" i="4"/>
  <c r="K218" i="4"/>
  <c r="J219" i="4"/>
  <c r="J476" i="4"/>
  <c r="K475" i="4"/>
  <c r="J505" i="4"/>
  <c r="K504" i="4"/>
  <c r="K280" i="4"/>
  <c r="J281" i="4"/>
  <c r="G281" i="4"/>
  <c r="S280" i="4"/>
  <c r="S442" i="4"/>
  <c r="G443" i="4"/>
  <c r="S313" i="4"/>
  <c r="G314" i="4"/>
  <c r="J315" i="4"/>
  <c r="K314" i="4"/>
  <c r="J91" i="4"/>
  <c r="K90" i="4"/>
  <c r="G378" i="4"/>
  <c r="S377" i="4"/>
  <c r="G122" i="4"/>
  <c r="S121" i="4"/>
  <c r="S91" i="4"/>
  <c r="G92" i="4"/>
  <c r="S122" i="4" l="1"/>
  <c r="G123" i="4"/>
  <c r="G444" i="4"/>
  <c r="S443" i="4"/>
  <c r="J477" i="4"/>
  <c r="K476" i="4"/>
  <c r="S570" i="4"/>
  <c r="G571" i="4"/>
  <c r="S154" i="4"/>
  <c r="G155" i="4"/>
  <c r="K250" i="4"/>
  <c r="J251" i="4"/>
  <c r="J379" i="4"/>
  <c r="K378" i="4"/>
  <c r="K219" i="4"/>
  <c r="J220" i="4"/>
  <c r="S537" i="4"/>
  <c r="G538" i="4"/>
  <c r="S218" i="4"/>
  <c r="G219" i="4"/>
  <c r="S475" i="4"/>
  <c r="G476" i="4"/>
  <c r="G379" i="4"/>
  <c r="S378" i="4"/>
  <c r="J92" i="4"/>
  <c r="K91" i="4"/>
  <c r="S281" i="4"/>
  <c r="G282" i="4"/>
  <c r="J155" i="4"/>
  <c r="K154" i="4"/>
  <c r="K57" i="4"/>
  <c r="J58" i="4"/>
  <c r="K186" i="4"/>
  <c r="J187" i="4"/>
  <c r="J123" i="4"/>
  <c r="K122" i="4"/>
  <c r="J506" i="4"/>
  <c r="K505" i="4"/>
  <c r="K347" i="4"/>
  <c r="J348" i="4"/>
  <c r="S249" i="4"/>
  <c r="G250" i="4"/>
  <c r="G93" i="4"/>
  <c r="S92" i="4"/>
  <c r="J282" i="4"/>
  <c r="K281" i="4"/>
  <c r="G27" i="4"/>
  <c r="S26" i="4"/>
  <c r="G348" i="4"/>
  <c r="S347" i="4"/>
  <c r="S188" i="4"/>
  <c r="G189" i="4"/>
  <c r="J316" i="4"/>
  <c r="K315" i="4"/>
  <c r="S58" i="4"/>
  <c r="G59" i="4"/>
  <c r="G411" i="4"/>
  <c r="S410" i="4"/>
  <c r="D26" i="4"/>
  <c r="T26" i="4" s="1"/>
  <c r="F27" i="4"/>
  <c r="K571" i="4"/>
  <c r="J572" i="4"/>
  <c r="S314" i="4"/>
  <c r="G315" i="4"/>
  <c r="G507" i="4"/>
  <c r="S506" i="4"/>
  <c r="K537" i="4"/>
  <c r="J538" i="4"/>
  <c r="J28" i="4"/>
  <c r="K27" i="4"/>
  <c r="L94" i="3"/>
  <c r="D93" i="3"/>
  <c r="AB93" i="3" s="1"/>
  <c r="J443" i="4"/>
  <c r="K442" i="4"/>
  <c r="J412" i="4"/>
  <c r="K411" i="4"/>
  <c r="J93" i="4" l="1"/>
  <c r="K92" i="4"/>
  <c r="J349" i="4"/>
  <c r="K348" i="4"/>
  <c r="J59" i="4"/>
  <c r="K58" i="4"/>
  <c r="S27" i="4"/>
  <c r="G28" i="4"/>
  <c r="S379" i="4"/>
  <c r="G380" i="4"/>
  <c r="S93" i="4"/>
  <c r="G94" i="4"/>
  <c r="S507" i="4"/>
  <c r="G508" i="4"/>
  <c r="G60" i="4"/>
  <c r="S59" i="4"/>
  <c r="J573" i="4"/>
  <c r="K572" i="4"/>
  <c r="S476" i="4"/>
  <c r="G477" i="4"/>
  <c r="J221" i="4"/>
  <c r="K220" i="4"/>
  <c r="G572" i="4"/>
  <c r="S571" i="4"/>
  <c r="L95" i="3"/>
  <c r="D94" i="3"/>
  <c r="AB94" i="3" s="1"/>
  <c r="K28" i="4"/>
  <c r="J29" i="4"/>
  <c r="J317" i="4"/>
  <c r="K316" i="4"/>
  <c r="J283" i="4"/>
  <c r="K282" i="4"/>
  <c r="K506" i="4"/>
  <c r="J507" i="4"/>
  <c r="J156" i="4"/>
  <c r="K155" i="4"/>
  <c r="J380" i="4"/>
  <c r="K379" i="4"/>
  <c r="K477" i="4"/>
  <c r="J478" i="4"/>
  <c r="J124" i="4"/>
  <c r="K123" i="4"/>
  <c r="J444" i="4"/>
  <c r="K443" i="4"/>
  <c r="S411" i="4"/>
  <c r="G412" i="4"/>
  <c r="S348" i="4"/>
  <c r="G349" i="4"/>
  <c r="G316" i="4"/>
  <c r="S315" i="4"/>
  <c r="K538" i="4"/>
  <c r="J539" i="4"/>
  <c r="F28" i="4"/>
  <c r="D27" i="4"/>
  <c r="T27" i="4" s="1"/>
  <c r="S189" i="4"/>
  <c r="G190" i="4"/>
  <c r="G283" i="4"/>
  <c r="S282" i="4"/>
  <c r="G220" i="4"/>
  <c r="S219" i="4"/>
  <c r="K251" i="4"/>
  <c r="J252" i="4"/>
  <c r="G445" i="4"/>
  <c r="S444" i="4"/>
  <c r="J413" i="4"/>
  <c r="K412" i="4"/>
  <c r="G251" i="4"/>
  <c r="S250" i="4"/>
  <c r="K187" i="4"/>
  <c r="J188" i="4"/>
  <c r="S538" i="4"/>
  <c r="G539" i="4"/>
  <c r="S155" i="4"/>
  <c r="G156" i="4"/>
  <c r="S123" i="4"/>
  <c r="G124" i="4"/>
  <c r="J284" i="4" l="1"/>
  <c r="K283" i="4"/>
  <c r="S572" i="4"/>
  <c r="G573" i="4"/>
  <c r="S60" i="4"/>
  <c r="G61" i="4"/>
  <c r="K188" i="4"/>
  <c r="J189" i="4"/>
  <c r="J253" i="4"/>
  <c r="K252" i="4"/>
  <c r="G413" i="4"/>
  <c r="S412" i="4"/>
  <c r="S508" i="4"/>
  <c r="G509" i="4"/>
  <c r="G29" i="4"/>
  <c r="S28" i="4"/>
  <c r="S445" i="4"/>
  <c r="G446" i="4"/>
  <c r="F29" i="4"/>
  <c r="D28" i="4"/>
  <c r="T28" i="4" s="1"/>
  <c r="J381" i="4"/>
  <c r="K380" i="4"/>
  <c r="J318" i="4"/>
  <c r="K317" i="4"/>
  <c r="J222" i="4"/>
  <c r="K221" i="4"/>
  <c r="K59" i="4"/>
  <c r="J60" i="4"/>
  <c r="S124" i="4"/>
  <c r="G125" i="4"/>
  <c r="J540" i="4"/>
  <c r="K539" i="4"/>
  <c r="K29" i="4"/>
  <c r="J30" i="4"/>
  <c r="S477" i="4"/>
  <c r="G478" i="4"/>
  <c r="G95" i="4"/>
  <c r="S94" i="4"/>
  <c r="G252" i="4"/>
  <c r="S251" i="4"/>
  <c r="S220" i="4"/>
  <c r="G221" i="4"/>
  <c r="K444" i="4"/>
  <c r="J445" i="4"/>
  <c r="J157" i="4"/>
  <c r="K156" i="4"/>
  <c r="J350" i="4"/>
  <c r="K349" i="4"/>
  <c r="J508" i="4"/>
  <c r="K507" i="4"/>
  <c r="S380" i="4"/>
  <c r="G381" i="4"/>
  <c r="S539" i="4"/>
  <c r="G540" i="4"/>
  <c r="G191" i="4"/>
  <c r="S190" i="4"/>
  <c r="S349" i="4"/>
  <c r="G350" i="4"/>
  <c r="K478" i="4"/>
  <c r="J479" i="4"/>
  <c r="G157" i="4"/>
  <c r="S156" i="4"/>
  <c r="K413" i="4"/>
  <c r="J414" i="4"/>
  <c r="G284" i="4"/>
  <c r="S283" i="4"/>
  <c r="G317" i="4"/>
  <c r="S316" i="4"/>
  <c r="J125" i="4"/>
  <c r="K124" i="4"/>
  <c r="D95" i="3"/>
  <c r="AB95" i="3" s="1"/>
  <c r="L96" i="3"/>
  <c r="K573" i="4"/>
  <c r="J574" i="4"/>
  <c r="J94" i="4"/>
  <c r="K93" i="4"/>
  <c r="J190" i="4" l="1"/>
  <c r="K189" i="4"/>
  <c r="S540" i="4"/>
  <c r="G541" i="4"/>
  <c r="S125" i="4"/>
  <c r="G126" i="4"/>
  <c r="G285" i="4"/>
  <c r="S284" i="4"/>
  <c r="L97" i="3"/>
  <c r="D96" i="3"/>
  <c r="AB96" i="3" s="1"/>
  <c r="J415" i="4"/>
  <c r="K414" i="4"/>
  <c r="S191" i="4"/>
  <c r="G192" i="4"/>
  <c r="J351" i="4"/>
  <c r="K350" i="4"/>
  <c r="S252" i="4"/>
  <c r="G253" i="4"/>
  <c r="K540" i="4"/>
  <c r="J541" i="4"/>
  <c r="J319" i="4"/>
  <c r="K318" i="4"/>
  <c r="S29" i="4"/>
  <c r="G30" i="4"/>
  <c r="J126" i="4"/>
  <c r="K125" i="4"/>
  <c r="J158" i="4"/>
  <c r="K157" i="4"/>
  <c r="J382" i="4"/>
  <c r="K381" i="4"/>
  <c r="S509" i="4"/>
  <c r="G510" i="4"/>
  <c r="J480" i="4"/>
  <c r="K479" i="4"/>
  <c r="S381" i="4"/>
  <c r="G382" i="4"/>
  <c r="J446" i="4"/>
  <c r="K445" i="4"/>
  <c r="G479" i="4"/>
  <c r="S478" i="4"/>
  <c r="J61" i="4"/>
  <c r="K60" i="4"/>
  <c r="G574" i="4"/>
  <c r="S573" i="4"/>
  <c r="G62" i="4"/>
  <c r="S61" i="4"/>
  <c r="G158" i="4"/>
  <c r="S157" i="4"/>
  <c r="F30" i="4"/>
  <c r="D29" i="4"/>
  <c r="T29" i="4" s="1"/>
  <c r="G414" i="4"/>
  <c r="S413" i="4"/>
  <c r="S95" i="4"/>
  <c r="G96" i="4"/>
  <c r="K94" i="4"/>
  <c r="J95" i="4"/>
  <c r="S317" i="4"/>
  <c r="G318" i="4"/>
  <c r="J575" i="4"/>
  <c r="K574" i="4"/>
  <c r="S350" i="4"/>
  <c r="G351" i="4"/>
  <c r="S221" i="4"/>
  <c r="G222" i="4"/>
  <c r="K30" i="4"/>
  <c r="J31" i="4"/>
  <c r="S446" i="4"/>
  <c r="G447" i="4"/>
  <c r="K508" i="4"/>
  <c r="J509" i="4"/>
  <c r="K222" i="4"/>
  <c r="J223" i="4"/>
  <c r="J254" i="4"/>
  <c r="K253" i="4"/>
  <c r="K284" i="4"/>
  <c r="J285" i="4"/>
  <c r="K351" i="4" l="1"/>
  <c r="J352" i="4"/>
  <c r="S285" i="4"/>
  <c r="G286" i="4"/>
  <c r="S510" i="4"/>
  <c r="G511" i="4"/>
  <c r="S30" i="4"/>
  <c r="G31" i="4"/>
  <c r="S158" i="4"/>
  <c r="G159" i="4"/>
  <c r="G480" i="4"/>
  <c r="S479" i="4"/>
  <c r="K509" i="4"/>
  <c r="J510" i="4"/>
  <c r="G352" i="4"/>
  <c r="S351" i="4"/>
  <c r="G97" i="4"/>
  <c r="S97" i="4" s="1"/>
  <c r="S96" i="4"/>
  <c r="G193" i="4"/>
  <c r="S193" i="4" s="1"/>
  <c r="S192" i="4"/>
  <c r="G127" i="4"/>
  <c r="S126" i="4"/>
  <c r="K61" i="4"/>
  <c r="J62" i="4"/>
  <c r="S222" i="4"/>
  <c r="G223" i="4"/>
  <c r="S62" i="4"/>
  <c r="G63" i="4"/>
  <c r="J447" i="4"/>
  <c r="K446" i="4"/>
  <c r="J383" i="4"/>
  <c r="K382" i="4"/>
  <c r="J320" i="4"/>
  <c r="K319" i="4"/>
  <c r="J286" i="4"/>
  <c r="K285" i="4"/>
  <c r="G448" i="4"/>
  <c r="S447" i="4"/>
  <c r="J542" i="4"/>
  <c r="K541" i="4"/>
  <c r="G542" i="4"/>
  <c r="S541" i="4"/>
  <c r="K480" i="4"/>
  <c r="J481" i="4"/>
  <c r="K481" i="4" s="1"/>
  <c r="K223" i="4"/>
  <c r="J224" i="4"/>
  <c r="J96" i="4"/>
  <c r="K95" i="4"/>
  <c r="G383" i="4"/>
  <c r="S382" i="4"/>
  <c r="J159" i="4"/>
  <c r="K158" i="4"/>
  <c r="J416" i="4"/>
  <c r="K415" i="4"/>
  <c r="K254" i="4"/>
  <c r="J255" i="4"/>
  <c r="D30" i="4"/>
  <c r="T30" i="4" s="1"/>
  <c r="F31" i="4"/>
  <c r="K126" i="4"/>
  <c r="J127" i="4"/>
  <c r="K575" i="4"/>
  <c r="J576" i="4"/>
  <c r="S414" i="4"/>
  <c r="G415" i="4"/>
  <c r="S574" i="4"/>
  <c r="G575" i="4"/>
  <c r="J32" i="4"/>
  <c r="K31" i="4"/>
  <c r="S318" i="4"/>
  <c r="G319" i="4"/>
  <c r="S253" i="4"/>
  <c r="G254" i="4"/>
  <c r="D97" i="3"/>
  <c r="AB97" i="3" s="1"/>
  <c r="L98" i="3"/>
  <c r="L99" i="3" s="1"/>
  <c r="L100" i="3" s="1"/>
  <c r="L101" i="3" s="1"/>
  <c r="L102" i="3" s="1"/>
  <c r="L103" i="3" s="1"/>
  <c r="L104" i="3" s="1"/>
  <c r="L105" i="3" s="1"/>
  <c r="L106" i="3" s="1"/>
  <c r="L107" i="3" s="1"/>
  <c r="L108" i="3" s="1"/>
  <c r="L109" i="3" s="1"/>
  <c r="L110" i="3" s="1"/>
  <c r="L111" i="3" s="1"/>
  <c r="K190" i="4"/>
  <c r="J191" i="4"/>
  <c r="G255" i="4" l="1"/>
  <c r="S254" i="4"/>
  <c r="K255" i="4"/>
  <c r="J256" i="4"/>
  <c r="J63" i="4"/>
  <c r="K62" i="4"/>
  <c r="J97" i="4"/>
  <c r="K97" i="4" s="1"/>
  <c r="K96" i="4"/>
  <c r="K542" i="4"/>
  <c r="J543" i="4"/>
  <c r="J384" i="4"/>
  <c r="K383" i="4"/>
  <c r="S352" i="4"/>
  <c r="G353" i="4"/>
  <c r="S353" i="4" s="1"/>
  <c r="J321" i="4"/>
  <c r="K321" i="4" s="1"/>
  <c r="K320" i="4"/>
  <c r="S415" i="4"/>
  <c r="G416" i="4"/>
  <c r="J225" i="4"/>
  <c r="K225" i="4" s="1"/>
  <c r="K224" i="4"/>
  <c r="K510" i="4"/>
  <c r="J511" i="4"/>
  <c r="S511" i="4"/>
  <c r="G512" i="4"/>
  <c r="G543" i="4"/>
  <c r="S542" i="4"/>
  <c r="S31" i="4"/>
  <c r="G32" i="4"/>
  <c r="J577" i="4"/>
  <c r="K577" i="4" s="1"/>
  <c r="K576" i="4"/>
  <c r="J448" i="4"/>
  <c r="K447" i="4"/>
  <c r="S127" i="4"/>
  <c r="G128" i="4"/>
  <c r="J417" i="4"/>
  <c r="K417" i="4" s="1"/>
  <c r="K416" i="4"/>
  <c r="G449" i="4"/>
  <c r="S449" i="4" s="1"/>
  <c r="S448" i="4"/>
  <c r="J192" i="4"/>
  <c r="K191" i="4"/>
  <c r="J128" i="4"/>
  <c r="K127" i="4"/>
  <c r="G64" i="4"/>
  <c r="S63" i="4"/>
  <c r="G287" i="4"/>
  <c r="S286" i="4"/>
  <c r="G320" i="4"/>
  <c r="S319" i="4"/>
  <c r="K32" i="4"/>
  <c r="J33" i="4"/>
  <c r="K33" i="4" s="1"/>
  <c r="J160" i="4"/>
  <c r="K159" i="4"/>
  <c r="J287" i="4"/>
  <c r="K286" i="4"/>
  <c r="S480" i="4"/>
  <c r="G481" i="4"/>
  <c r="S481" i="4" s="1"/>
  <c r="G384" i="4"/>
  <c r="S383" i="4"/>
  <c r="D111" i="3"/>
  <c r="AB111" i="3" s="1"/>
  <c r="L112" i="3"/>
  <c r="G576" i="4"/>
  <c r="S575" i="4"/>
  <c r="F32" i="4"/>
  <c r="D31" i="4"/>
  <c r="T31" i="4" s="1"/>
  <c r="G224" i="4"/>
  <c r="S223" i="4"/>
  <c r="S159" i="4"/>
  <c r="G160" i="4"/>
  <c r="J353" i="4"/>
  <c r="K353" i="4" s="1"/>
  <c r="K352" i="4"/>
  <c r="K511" i="4" l="1"/>
  <c r="J512" i="4"/>
  <c r="S512" i="4"/>
  <c r="G513" i="4"/>
  <c r="S513" i="4" s="1"/>
  <c r="S576" i="4"/>
  <c r="G577" i="4"/>
  <c r="S577" i="4" s="1"/>
  <c r="F33" i="4"/>
  <c r="D32" i="4"/>
  <c r="T32" i="4" s="1"/>
  <c r="G321" i="4"/>
  <c r="S321" i="4" s="1"/>
  <c r="S320" i="4"/>
  <c r="K192" i="4"/>
  <c r="J193" i="4"/>
  <c r="K193" i="4" s="1"/>
  <c r="K448" i="4"/>
  <c r="J449" i="4"/>
  <c r="K449" i="4" s="1"/>
  <c r="K63" i="4"/>
  <c r="J64" i="4"/>
  <c r="G161" i="4"/>
  <c r="S161" i="4" s="1"/>
  <c r="S160" i="4"/>
  <c r="L113" i="3"/>
  <c r="D112" i="3"/>
  <c r="AB112" i="3" s="1"/>
  <c r="G33" i="4"/>
  <c r="S33" i="4" s="1"/>
  <c r="S32" i="4"/>
  <c r="J257" i="4"/>
  <c r="K257" i="4" s="1"/>
  <c r="K256" i="4"/>
  <c r="J161" i="4"/>
  <c r="K161" i="4" s="1"/>
  <c r="K160" i="4"/>
  <c r="S64" i="4"/>
  <c r="G65" i="4"/>
  <c r="S65" i="4" s="1"/>
  <c r="J385" i="4"/>
  <c r="K385" i="4" s="1"/>
  <c r="K384" i="4"/>
  <c r="J288" i="4"/>
  <c r="K287" i="4"/>
  <c r="G288" i="4"/>
  <c r="S287" i="4"/>
  <c r="S128" i="4"/>
  <c r="G129" i="4"/>
  <c r="S129" i="4" s="1"/>
  <c r="G417" i="4"/>
  <c r="S417" i="4" s="1"/>
  <c r="S416" i="4"/>
  <c r="J544" i="4"/>
  <c r="K543" i="4"/>
  <c r="S224" i="4"/>
  <c r="G225" i="4"/>
  <c r="S225" i="4" s="1"/>
  <c r="S384" i="4"/>
  <c r="G385" i="4"/>
  <c r="S385" i="4" s="1"/>
  <c r="J129" i="4"/>
  <c r="K129" i="4" s="1"/>
  <c r="K128" i="4"/>
  <c r="G544" i="4"/>
  <c r="S543" i="4"/>
  <c r="G256" i="4"/>
  <c r="S255" i="4"/>
  <c r="S256" i="4" l="1"/>
  <c r="G257" i="4"/>
  <c r="S257" i="4" s="1"/>
  <c r="G289" i="4"/>
  <c r="S289" i="4" s="1"/>
  <c r="S288" i="4"/>
  <c r="J65" i="4"/>
  <c r="K65" i="4" s="1"/>
  <c r="K64" i="4"/>
  <c r="G545" i="4"/>
  <c r="S545" i="4" s="1"/>
  <c r="S544" i="4"/>
  <c r="K544" i="4"/>
  <c r="J545" i="4"/>
  <c r="K545" i="4" s="1"/>
  <c r="K288" i="4"/>
  <c r="J289" i="4"/>
  <c r="K289" i="4" s="1"/>
  <c r="F34" i="4"/>
  <c r="F35" i="4" s="1"/>
  <c r="F36" i="4" s="1"/>
  <c r="D33" i="4"/>
  <c r="T33" i="4" s="1"/>
  <c r="L114" i="3"/>
  <c r="L115" i="3" s="1"/>
  <c r="L116" i="3" s="1"/>
  <c r="L117" i="3" s="1"/>
  <c r="L118" i="3" s="1"/>
  <c r="L119" i="3" s="1"/>
  <c r="L120" i="3" s="1"/>
  <c r="L121" i="3" s="1"/>
  <c r="L122" i="3" s="1"/>
  <c r="L123" i="3" s="1"/>
  <c r="L124" i="3" s="1"/>
  <c r="L125" i="3" s="1"/>
  <c r="L126" i="3" s="1"/>
  <c r="D113" i="3"/>
  <c r="AB113" i="3" s="1"/>
  <c r="K512" i="4"/>
  <c r="J513" i="4"/>
  <c r="K513" i="4" s="1"/>
  <c r="F37" i="4" l="1"/>
  <c r="D36" i="4"/>
  <c r="T36" i="4" s="1"/>
  <c r="L127" i="3"/>
  <c r="D126" i="3"/>
  <c r="AB126" i="3" s="1"/>
  <c r="L128" i="3" l="1"/>
  <c r="D127" i="3"/>
  <c r="AB127" i="3" s="1"/>
  <c r="D37" i="4"/>
  <c r="T37" i="4" s="1"/>
  <c r="F38" i="4"/>
  <c r="F39" i="4" l="1"/>
  <c r="D38" i="4"/>
  <c r="T38" i="4" s="1"/>
  <c r="L129" i="3"/>
  <c r="D128" i="3"/>
  <c r="AB128" i="3" s="1"/>
  <c r="L130" i="3" l="1"/>
  <c r="L131" i="3" s="1"/>
  <c r="L132" i="3" s="1"/>
  <c r="L133" i="3" s="1"/>
  <c r="L134" i="3" s="1"/>
  <c r="L135" i="3" s="1"/>
  <c r="L136" i="3" s="1"/>
  <c r="L137" i="3" s="1"/>
  <c r="L138" i="3" s="1"/>
  <c r="L139" i="3" s="1"/>
  <c r="L140" i="3" s="1"/>
  <c r="L141" i="3" s="1"/>
  <c r="L142" i="3" s="1"/>
  <c r="D129" i="3"/>
  <c r="AB129" i="3" s="1"/>
  <c r="F40" i="4"/>
  <c r="D39" i="4"/>
  <c r="T39" i="4" s="1"/>
  <c r="F41" i="4" l="1"/>
  <c r="D40" i="4"/>
  <c r="T40" i="4" s="1"/>
  <c r="L143" i="3"/>
  <c r="D142" i="3"/>
  <c r="AB142" i="3" s="1"/>
  <c r="D143" i="3" l="1"/>
  <c r="AB143" i="3" s="1"/>
  <c r="L144" i="3"/>
  <c r="D41" i="4"/>
  <c r="T41" i="4" s="1"/>
  <c r="F42" i="4"/>
  <c r="F43" i="4" l="1"/>
  <c r="D42" i="4"/>
  <c r="T42" i="4" s="1"/>
  <c r="D144" i="3"/>
  <c r="AB144" i="3" s="1"/>
  <c r="L145" i="3"/>
  <c r="L146" i="3" l="1"/>
  <c r="L147" i="3" s="1"/>
  <c r="L148" i="3" s="1"/>
  <c r="L149" i="3" s="1"/>
  <c r="L150" i="3" s="1"/>
  <c r="L151" i="3" s="1"/>
  <c r="L152" i="3" s="1"/>
  <c r="D145" i="3"/>
  <c r="AB145" i="3" s="1"/>
  <c r="D43" i="4"/>
  <c r="T43" i="4" s="1"/>
  <c r="F44" i="4"/>
  <c r="F45" i="4" l="1"/>
  <c r="D44" i="4"/>
  <c r="T44" i="4" s="1"/>
  <c r="L153" i="3"/>
  <c r="D152" i="3"/>
  <c r="AB152" i="3" s="1"/>
  <c r="D153" i="3" l="1"/>
  <c r="AB153" i="3" s="1"/>
  <c r="L154" i="3"/>
  <c r="D45" i="4"/>
  <c r="T45" i="4" s="1"/>
  <c r="F46" i="4"/>
  <c r="F47" i="4" l="1"/>
  <c r="D46" i="4"/>
  <c r="T46" i="4" s="1"/>
  <c r="L155" i="3"/>
  <c r="D154" i="3"/>
  <c r="AB154" i="3" s="1"/>
  <c r="D155" i="3" l="1"/>
  <c r="AB155" i="3" s="1"/>
  <c r="L156" i="3"/>
  <c r="D47" i="4"/>
  <c r="T47" i="4" s="1"/>
  <c r="F48" i="4"/>
  <c r="F49" i="4" l="1"/>
  <c r="D48" i="4"/>
  <c r="T48" i="4" s="1"/>
  <c r="D156" i="3"/>
  <c r="AB156" i="3" s="1"/>
  <c r="L157" i="3"/>
  <c r="L158" i="3" l="1"/>
  <c r="D157" i="3"/>
  <c r="AB157" i="3" s="1"/>
  <c r="D49" i="4"/>
  <c r="T49" i="4" s="1"/>
  <c r="F50" i="4"/>
  <c r="L159" i="3" l="1"/>
  <c r="D158" i="3"/>
  <c r="AB158" i="3" s="1"/>
  <c r="F51" i="4"/>
  <c r="D50" i="4"/>
  <c r="T50" i="4" s="1"/>
  <c r="L160" i="3" l="1"/>
  <c r="D159" i="3"/>
  <c r="AB159" i="3" s="1"/>
  <c r="D51" i="4"/>
  <c r="T51" i="4" s="1"/>
  <c r="F52" i="4"/>
  <c r="D160" i="3" l="1"/>
  <c r="AB160" i="3" s="1"/>
  <c r="L161" i="3"/>
  <c r="F53" i="4"/>
  <c r="D52" i="4"/>
  <c r="T52" i="4" s="1"/>
  <c r="D53" i="4" l="1"/>
  <c r="T53" i="4" s="1"/>
  <c r="F54" i="4"/>
  <c r="L162" i="3"/>
  <c r="L163" i="3" s="1"/>
  <c r="L164" i="3" s="1"/>
  <c r="L165" i="3" s="1"/>
  <c r="L166" i="3" s="1"/>
  <c r="L167" i="3" s="1"/>
  <c r="L168" i="3" s="1"/>
  <c r="L169" i="3" s="1"/>
  <c r="L170" i="3" s="1"/>
  <c r="L171" i="3" s="1"/>
  <c r="L172" i="3" s="1"/>
  <c r="L173" i="3" s="1"/>
  <c r="L174" i="3" s="1"/>
  <c r="D161" i="3"/>
  <c r="AB161" i="3" s="1"/>
  <c r="F55" i="4" l="1"/>
  <c r="D54" i="4"/>
  <c r="T54" i="4" s="1"/>
  <c r="L175" i="3"/>
  <c r="D174" i="3"/>
  <c r="AB174" i="3" s="1"/>
  <c r="L176" i="3" l="1"/>
  <c r="D175" i="3"/>
  <c r="AB175" i="3" s="1"/>
  <c r="F56" i="4"/>
  <c r="D55" i="4"/>
  <c r="T55" i="4" s="1"/>
  <c r="L177" i="3" l="1"/>
  <c r="D176" i="3"/>
  <c r="AB176" i="3" s="1"/>
  <c r="F57" i="4"/>
  <c r="D56" i="4"/>
  <c r="T56" i="4" s="1"/>
  <c r="L178" i="3" l="1"/>
  <c r="L179" i="3" s="1"/>
  <c r="L180" i="3" s="1"/>
  <c r="L181" i="3" s="1"/>
  <c r="L182" i="3" s="1"/>
  <c r="L183" i="3" s="1"/>
  <c r="D177" i="3"/>
  <c r="AB177" i="3" s="1"/>
  <c r="D57" i="4"/>
  <c r="T57" i="4" s="1"/>
  <c r="F58" i="4"/>
  <c r="L184" i="3" l="1"/>
  <c r="D183" i="3"/>
  <c r="AB183" i="3" s="1"/>
  <c r="F59" i="4"/>
  <c r="D58" i="4"/>
  <c r="T58" i="4" s="1"/>
  <c r="D59" i="4" l="1"/>
  <c r="T59" i="4" s="1"/>
  <c r="F60" i="4"/>
  <c r="L185" i="3"/>
  <c r="D184" i="3"/>
  <c r="AB184" i="3" s="1"/>
  <c r="F61" i="4" l="1"/>
  <c r="D60" i="4"/>
  <c r="T60" i="4" s="1"/>
  <c r="L186" i="3"/>
  <c r="D185" i="3"/>
  <c r="AB185" i="3" s="1"/>
  <c r="L187" i="3" l="1"/>
  <c r="D186" i="3"/>
  <c r="AB186" i="3" s="1"/>
  <c r="D61" i="4"/>
  <c r="T61" i="4" s="1"/>
  <c r="F62" i="4"/>
  <c r="F63" i="4" l="1"/>
  <c r="D62" i="4"/>
  <c r="T62" i="4" s="1"/>
  <c r="L188" i="3"/>
  <c r="D187" i="3"/>
  <c r="AB187" i="3" s="1"/>
  <c r="D188" i="3" l="1"/>
  <c r="AB188" i="3" s="1"/>
  <c r="L189" i="3"/>
  <c r="D63" i="4"/>
  <c r="T63" i="4" s="1"/>
  <c r="F64" i="4"/>
  <c r="F65" i="4" l="1"/>
  <c r="D64" i="4"/>
  <c r="T64" i="4" s="1"/>
  <c r="D189" i="3"/>
  <c r="AB189" i="3" s="1"/>
  <c r="L190" i="3"/>
  <c r="L191" i="3" l="1"/>
  <c r="D190" i="3"/>
  <c r="AB190" i="3" s="1"/>
  <c r="D65" i="4"/>
  <c r="T65" i="4" s="1"/>
  <c r="F66" i="4"/>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D92" i="4" l="1"/>
  <c r="T92" i="4" s="1"/>
  <c r="F93" i="4"/>
  <c r="L192" i="3"/>
  <c r="D191" i="3"/>
  <c r="AB191" i="3" s="1"/>
  <c r="L193" i="3" l="1"/>
  <c r="D192" i="3"/>
  <c r="AB192" i="3" s="1"/>
  <c r="F94" i="4"/>
  <c r="D93" i="4"/>
  <c r="T93" i="4" s="1"/>
  <c r="D94" i="4" l="1"/>
  <c r="T94" i="4" s="1"/>
  <c r="F95" i="4"/>
  <c r="L194" i="3"/>
  <c r="L195" i="3" s="1"/>
  <c r="L196" i="3" s="1"/>
  <c r="L197" i="3" s="1"/>
  <c r="L198" i="3" s="1"/>
  <c r="L199" i="3" s="1"/>
  <c r="L200" i="3" s="1"/>
  <c r="L201" i="3" s="1"/>
  <c r="L202" i="3" s="1"/>
  <c r="L203" i="3" s="1"/>
  <c r="D193" i="3"/>
  <c r="AB193" i="3" s="1"/>
  <c r="F96" i="4" l="1"/>
  <c r="D95" i="4"/>
  <c r="T95" i="4" s="1"/>
  <c r="L204" i="3"/>
  <c r="D203" i="3"/>
  <c r="AB203" i="3" s="1"/>
  <c r="L205" i="3" l="1"/>
  <c r="D204" i="3"/>
  <c r="AB204" i="3" s="1"/>
  <c r="D96" i="4"/>
  <c r="T96" i="4" s="1"/>
  <c r="F97" i="4"/>
  <c r="F98" i="4" l="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D97" i="4"/>
  <c r="T97" i="4" s="1"/>
  <c r="L206" i="3"/>
  <c r="D205" i="3"/>
  <c r="AB205" i="3" s="1"/>
  <c r="L207" i="3" l="1"/>
  <c r="D206" i="3"/>
  <c r="AB206" i="3" s="1"/>
  <c r="F127" i="4"/>
  <c r="D126" i="4"/>
  <c r="T126" i="4" s="1"/>
  <c r="F128" i="4" l="1"/>
  <c r="D127" i="4"/>
  <c r="T127" i="4" s="1"/>
  <c r="L208" i="3"/>
  <c r="D207" i="3"/>
  <c r="AB207" i="3" s="1"/>
  <c r="D208" i="3" l="1"/>
  <c r="AB208" i="3" s="1"/>
  <c r="L209" i="3"/>
  <c r="D128" i="4"/>
  <c r="T128" i="4" s="1"/>
  <c r="F129" i="4"/>
  <c r="F130" i="4" l="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D129" i="4"/>
  <c r="T129" i="4" s="1"/>
  <c r="L210" i="3"/>
  <c r="L211" i="3" s="1"/>
  <c r="L212" i="3" s="1"/>
  <c r="L213" i="3" s="1"/>
  <c r="L214" i="3" s="1"/>
  <c r="L215" i="3" s="1"/>
  <c r="D209" i="3"/>
  <c r="AB209" i="3" s="1"/>
  <c r="L216" i="3" l="1"/>
  <c r="D215" i="3"/>
  <c r="AB215" i="3" s="1"/>
  <c r="D155" i="4"/>
  <c r="T155" i="4" s="1"/>
  <c r="F156" i="4"/>
  <c r="F157" i="4" l="1"/>
  <c r="D156" i="4"/>
  <c r="T156" i="4" s="1"/>
  <c r="L217" i="3"/>
  <c r="D216" i="3"/>
  <c r="AB216" i="3" s="1"/>
  <c r="D217" i="3" l="1"/>
  <c r="AB217" i="3" s="1"/>
  <c r="L218" i="3"/>
  <c r="F158" i="4"/>
  <c r="D157" i="4"/>
  <c r="T157" i="4" s="1"/>
  <c r="D158" i="4" l="1"/>
  <c r="T158" i="4" s="1"/>
  <c r="F159" i="4"/>
  <c r="D218" i="3"/>
  <c r="AB218" i="3" s="1"/>
  <c r="L219" i="3"/>
  <c r="D219" i="3" l="1"/>
  <c r="AB219" i="3" s="1"/>
  <c r="L220" i="3"/>
  <c r="D159" i="4"/>
  <c r="T159" i="4" s="1"/>
  <c r="F160" i="4"/>
  <c r="F161" i="4" l="1"/>
  <c r="D160" i="4"/>
  <c r="T160" i="4" s="1"/>
  <c r="L221" i="3"/>
  <c r="D220" i="3"/>
  <c r="AB220" i="3" s="1"/>
  <c r="L222" i="3" l="1"/>
  <c r="D221" i="3"/>
  <c r="AB221" i="3" s="1"/>
  <c r="F162" i="4"/>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D161" i="4"/>
  <c r="T161" i="4" s="1"/>
  <c r="D184" i="4" l="1"/>
  <c r="T184" i="4" s="1"/>
  <c r="F185" i="4"/>
  <c r="D222" i="3"/>
  <c r="AB222" i="3" s="1"/>
  <c r="L223" i="3"/>
  <c r="L224" i="3" l="1"/>
  <c r="D223" i="3"/>
  <c r="AB223" i="3" s="1"/>
  <c r="F186" i="4"/>
  <c r="D185" i="4"/>
  <c r="T185" i="4" s="1"/>
  <c r="F187" i="4" l="1"/>
  <c r="D186" i="4"/>
  <c r="T186" i="4" s="1"/>
  <c r="L225" i="3"/>
  <c r="D224" i="3"/>
  <c r="AB224" i="3" s="1"/>
  <c r="D225" i="3" l="1"/>
  <c r="AB225" i="3" s="1"/>
  <c r="L226" i="3"/>
  <c r="L227" i="3" s="1"/>
  <c r="L228" i="3" s="1"/>
  <c r="L229" i="3" s="1"/>
  <c r="L230" i="3" s="1"/>
  <c r="L231" i="3" s="1"/>
  <c r="L232" i="3" s="1"/>
  <c r="L233" i="3" s="1"/>
  <c r="L234" i="3" s="1"/>
  <c r="L235" i="3" s="1"/>
  <c r="L236" i="3" s="1"/>
  <c r="L237" i="3" s="1"/>
  <c r="F188" i="4"/>
  <c r="D187" i="4"/>
  <c r="T187" i="4" s="1"/>
  <c r="D188" i="4" l="1"/>
  <c r="T188" i="4" s="1"/>
  <c r="F189" i="4"/>
  <c r="L238" i="3"/>
  <c r="D237" i="3"/>
  <c r="AB237" i="3" s="1"/>
  <c r="L239" i="3" l="1"/>
  <c r="D238" i="3"/>
  <c r="AB238" i="3" s="1"/>
  <c r="F190" i="4"/>
  <c r="D189" i="4"/>
  <c r="T189" i="4" s="1"/>
  <c r="D190" i="4" l="1"/>
  <c r="T190" i="4" s="1"/>
  <c r="F191" i="4"/>
  <c r="D239" i="3"/>
  <c r="AB239" i="3" s="1"/>
  <c r="L240" i="3"/>
  <c r="L241" i="3" l="1"/>
  <c r="D240" i="3"/>
  <c r="AB240" i="3" s="1"/>
  <c r="F192" i="4"/>
  <c r="D191" i="4"/>
  <c r="T191" i="4" s="1"/>
  <c r="D192" i="4" l="1"/>
  <c r="T192" i="4" s="1"/>
  <c r="F193" i="4"/>
  <c r="D241" i="3"/>
  <c r="AB241" i="3" s="1"/>
  <c r="L242" i="3"/>
  <c r="L243" i="3" s="1"/>
  <c r="L244" i="3" s="1"/>
  <c r="L245" i="3" s="1"/>
  <c r="L246" i="3" s="1"/>
  <c r="L247" i="3" s="1"/>
  <c r="L248" i="3" s="1"/>
  <c r="L249" i="3" s="1"/>
  <c r="L250" i="3" s="1"/>
  <c r="L251" i="3" s="1"/>
  <c r="L252" i="3" s="1"/>
  <c r="L253" i="3" s="1"/>
  <c r="L254" i="3" l="1"/>
  <c r="D253" i="3"/>
  <c r="AB253" i="3" s="1"/>
  <c r="F290" i="4"/>
  <c r="F291" i="4" s="1"/>
  <c r="F292" i="4" s="1"/>
  <c r="F293" i="4" s="1"/>
  <c r="F294" i="4" s="1"/>
  <c r="F295" i="4" s="1"/>
  <c r="F296" i="4" s="1"/>
  <c r="F194" i="4"/>
  <c r="F195" i="4" s="1"/>
  <c r="F196" i="4" s="1"/>
  <c r="F197" i="4" s="1"/>
  <c r="D193" i="4"/>
  <c r="T193" i="4" s="1"/>
  <c r="L255" i="3" l="1"/>
  <c r="D254" i="3"/>
  <c r="AB254" i="3" s="1"/>
  <c r="F297" i="4"/>
  <c r="D296" i="4"/>
  <c r="T296" i="4" s="1"/>
  <c r="D197" i="4"/>
  <c r="T197" i="4" s="1"/>
  <c r="F198" i="4"/>
  <c r="F199" i="4" l="1"/>
  <c r="D198" i="4"/>
  <c r="T198" i="4" s="1"/>
  <c r="D297" i="4"/>
  <c r="T297" i="4" s="1"/>
  <c r="F298" i="4"/>
  <c r="L256" i="3"/>
  <c r="D255" i="3"/>
  <c r="AB255" i="3" s="1"/>
  <c r="L257" i="3" l="1"/>
  <c r="D256" i="3"/>
  <c r="AB256" i="3" s="1"/>
  <c r="D298" i="4"/>
  <c r="T298" i="4" s="1"/>
  <c r="F299" i="4"/>
  <c r="F200" i="4"/>
  <c r="D199" i="4"/>
  <c r="T199" i="4" s="1"/>
  <c r="L258" i="3" l="1"/>
  <c r="L259" i="3" s="1"/>
  <c r="L260" i="3" s="1"/>
  <c r="L261" i="3" s="1"/>
  <c r="L262" i="3" s="1"/>
  <c r="L263" i="3" s="1"/>
  <c r="L264" i="3" s="1"/>
  <c r="L265" i="3" s="1"/>
  <c r="L266" i="3" s="1"/>
  <c r="L267" i="3" s="1"/>
  <c r="L268" i="3" s="1"/>
  <c r="L269" i="3" s="1"/>
  <c r="D257" i="3"/>
  <c r="AB257" i="3" s="1"/>
  <c r="F201" i="4"/>
  <c r="D200" i="4"/>
  <c r="T200" i="4" s="1"/>
  <c r="F300" i="4"/>
  <c r="D299" i="4"/>
  <c r="T299" i="4" s="1"/>
  <c r="L270" i="3" l="1"/>
  <c r="D269" i="3"/>
  <c r="AB269" i="3" s="1"/>
  <c r="F301" i="4"/>
  <c r="D300" i="4"/>
  <c r="T300" i="4" s="1"/>
  <c r="D201" i="4"/>
  <c r="T201" i="4" s="1"/>
  <c r="F202" i="4"/>
  <c r="L271" i="3" l="1"/>
  <c r="D270" i="3"/>
  <c r="AB270" i="3" s="1"/>
  <c r="F203" i="4"/>
  <c r="D202" i="4"/>
  <c r="T202" i="4" s="1"/>
  <c r="D301" i="4"/>
  <c r="T301" i="4" s="1"/>
  <c r="F302" i="4"/>
  <c r="D302" i="4" l="1"/>
  <c r="T302" i="4" s="1"/>
  <c r="F303" i="4"/>
  <c r="F204" i="4"/>
  <c r="D203" i="4"/>
  <c r="T203" i="4" s="1"/>
  <c r="D271" i="3"/>
  <c r="AB271" i="3" s="1"/>
  <c r="L272" i="3"/>
  <c r="F205" i="4" l="1"/>
  <c r="D204" i="4"/>
  <c r="T204" i="4" s="1"/>
  <c r="D272" i="3"/>
  <c r="AB272" i="3" s="1"/>
  <c r="L273" i="3"/>
  <c r="F304" i="4"/>
  <c r="D303" i="4"/>
  <c r="T303" i="4" s="1"/>
  <c r="F305" i="4" l="1"/>
  <c r="D304" i="4"/>
  <c r="T304" i="4" s="1"/>
  <c r="L274" i="3"/>
  <c r="L275" i="3" s="1"/>
  <c r="L276" i="3" s="1"/>
  <c r="L277" i="3" s="1"/>
  <c r="L278" i="3" s="1"/>
  <c r="L279" i="3" s="1"/>
  <c r="L280" i="3" s="1"/>
  <c r="L281" i="3" s="1"/>
  <c r="L282" i="3" s="1"/>
  <c r="L283" i="3" s="1"/>
  <c r="L284" i="3" s="1"/>
  <c r="D273" i="3"/>
  <c r="AB273" i="3" s="1"/>
  <c r="F206" i="4"/>
  <c r="D205" i="4"/>
  <c r="T205" i="4" s="1"/>
  <c r="F207" i="4" l="1"/>
  <c r="D206" i="4"/>
  <c r="T206" i="4" s="1"/>
  <c r="D284" i="3"/>
  <c r="AB284" i="3" s="1"/>
  <c r="L285" i="3"/>
  <c r="D305" i="4"/>
  <c r="T305" i="4" s="1"/>
  <c r="F306" i="4"/>
  <c r="D306" i="4" l="1"/>
  <c r="T306" i="4" s="1"/>
  <c r="F307" i="4"/>
  <c r="L286" i="3"/>
  <c r="D285" i="3"/>
  <c r="AB285" i="3" s="1"/>
  <c r="F208" i="4"/>
  <c r="D207" i="4"/>
  <c r="T207" i="4" s="1"/>
  <c r="F209" i="4" l="1"/>
  <c r="D208" i="4"/>
  <c r="T208" i="4" s="1"/>
  <c r="L287" i="3"/>
  <c r="D286" i="3"/>
  <c r="AB286" i="3" s="1"/>
  <c r="F308" i="4"/>
  <c r="D307" i="4"/>
  <c r="T307" i="4" s="1"/>
  <c r="F309" i="4" l="1"/>
  <c r="D308" i="4"/>
  <c r="T308" i="4" s="1"/>
  <c r="L288" i="3"/>
  <c r="D287" i="3"/>
  <c r="AB287" i="3" s="1"/>
  <c r="D209" i="4"/>
  <c r="T209" i="4" s="1"/>
  <c r="F210" i="4"/>
  <c r="L289" i="3" l="1"/>
  <c r="D288" i="3"/>
  <c r="AB288" i="3" s="1"/>
  <c r="F211" i="4"/>
  <c r="D210" i="4"/>
  <c r="T210" i="4" s="1"/>
  <c r="D309" i="4"/>
  <c r="T309" i="4" s="1"/>
  <c r="F310" i="4"/>
  <c r="D310" i="4" l="1"/>
  <c r="T310" i="4" s="1"/>
  <c r="F311" i="4"/>
  <c r="F212" i="4"/>
  <c r="D211" i="4"/>
  <c r="T211" i="4" s="1"/>
  <c r="L290" i="3"/>
  <c r="L291" i="3" s="1"/>
  <c r="L292" i="3" s="1"/>
  <c r="L293" i="3" s="1"/>
  <c r="L294" i="3" s="1"/>
  <c r="L295" i="3" s="1"/>
  <c r="L296" i="3" s="1"/>
  <c r="L297" i="3" s="1"/>
  <c r="L298" i="3" s="1"/>
  <c r="L299" i="3" s="1"/>
  <c r="L300" i="3" s="1"/>
  <c r="L301" i="3" s="1"/>
  <c r="L302" i="3" s="1"/>
  <c r="L303" i="3" s="1"/>
  <c r="D289" i="3"/>
  <c r="AB289" i="3" s="1"/>
  <c r="D303" i="3" l="1"/>
  <c r="AB303" i="3" s="1"/>
  <c r="L304" i="3"/>
  <c r="F213" i="4"/>
  <c r="D212" i="4"/>
  <c r="T212" i="4" s="1"/>
  <c r="F312" i="4"/>
  <c r="D311" i="4"/>
  <c r="T311" i="4" s="1"/>
  <c r="F313" i="4" l="1"/>
  <c r="D312" i="4"/>
  <c r="T312" i="4" s="1"/>
  <c r="F214" i="4"/>
  <c r="D213" i="4"/>
  <c r="T213" i="4" s="1"/>
  <c r="D304" i="3"/>
  <c r="AB304" i="3" s="1"/>
  <c r="L305" i="3"/>
  <c r="F215" i="4" l="1"/>
  <c r="D214" i="4"/>
  <c r="T214" i="4" s="1"/>
  <c r="L306" i="3"/>
  <c r="L307" i="3" s="1"/>
  <c r="L308" i="3" s="1"/>
  <c r="L309" i="3" s="1"/>
  <c r="L310" i="3" s="1"/>
  <c r="L311" i="3" s="1"/>
  <c r="L312" i="3" s="1"/>
  <c r="L313" i="3" s="1"/>
  <c r="L314" i="3" s="1"/>
  <c r="L315" i="3" s="1"/>
  <c r="L316" i="3" s="1"/>
  <c r="L317" i="3" s="1"/>
  <c r="L318" i="3" s="1"/>
  <c r="D305" i="3"/>
  <c r="AB305" i="3" s="1"/>
  <c r="D313" i="4"/>
  <c r="T313" i="4" s="1"/>
  <c r="F314" i="4"/>
  <c r="D314" i="4" l="1"/>
  <c r="T314" i="4" s="1"/>
  <c r="F315" i="4"/>
  <c r="L319" i="3"/>
  <c r="D318" i="3"/>
  <c r="AB318" i="3" s="1"/>
  <c r="F216" i="4"/>
  <c r="D215" i="4"/>
  <c r="T215" i="4" s="1"/>
  <c r="L320" i="3" l="1"/>
  <c r="D319" i="3"/>
  <c r="AB319" i="3" s="1"/>
  <c r="F217" i="4"/>
  <c r="D216" i="4"/>
  <c r="T216" i="4" s="1"/>
  <c r="F316" i="4"/>
  <c r="D315" i="4"/>
  <c r="T315" i="4" s="1"/>
  <c r="F317" i="4" l="1"/>
  <c r="D316" i="4"/>
  <c r="T316" i="4" s="1"/>
  <c r="F218" i="4"/>
  <c r="D217" i="4"/>
  <c r="T217" i="4" s="1"/>
  <c r="L321" i="3"/>
  <c r="D320" i="3"/>
  <c r="AB320" i="3" s="1"/>
  <c r="L322" i="3" l="1"/>
  <c r="L323" i="3" s="1"/>
  <c r="L324" i="3" s="1"/>
  <c r="L325" i="3" s="1"/>
  <c r="L326" i="3" s="1"/>
  <c r="L327" i="3" s="1"/>
  <c r="L328" i="3" s="1"/>
  <c r="L329" i="3" s="1"/>
  <c r="L330" i="3" s="1"/>
  <c r="L331" i="3" s="1"/>
  <c r="L332" i="3" s="1"/>
  <c r="L333" i="3" s="1"/>
  <c r="L334" i="3" s="1"/>
  <c r="L335" i="3" s="1"/>
  <c r="D321" i="3"/>
  <c r="AB321" i="3" s="1"/>
  <c r="F219" i="4"/>
  <c r="D218" i="4"/>
  <c r="T218" i="4" s="1"/>
  <c r="D317" i="4"/>
  <c r="T317" i="4" s="1"/>
  <c r="F318" i="4"/>
  <c r="D335" i="3" l="1"/>
  <c r="AB335" i="3" s="1"/>
  <c r="L336" i="3"/>
  <c r="D318" i="4"/>
  <c r="T318" i="4" s="1"/>
  <c r="F319" i="4"/>
  <c r="F220" i="4"/>
  <c r="D219" i="4"/>
  <c r="T219" i="4" s="1"/>
  <c r="F221" i="4" l="1"/>
  <c r="D220" i="4"/>
  <c r="T220" i="4" s="1"/>
  <c r="F320" i="4"/>
  <c r="D319" i="4"/>
  <c r="T319" i="4" s="1"/>
  <c r="D336" i="3"/>
  <c r="AB336" i="3" s="1"/>
  <c r="L337" i="3"/>
  <c r="D221" i="4" l="1"/>
  <c r="T221" i="4" s="1"/>
  <c r="F222" i="4"/>
  <c r="L338" i="3"/>
  <c r="L339" i="3" s="1"/>
  <c r="L340" i="3" s="1"/>
  <c r="L341" i="3" s="1"/>
  <c r="L342" i="3" s="1"/>
  <c r="L343" i="3" s="1"/>
  <c r="L344" i="3" s="1"/>
  <c r="L345" i="3" s="1"/>
  <c r="L346" i="3" s="1"/>
  <c r="L347" i="3" s="1"/>
  <c r="L348" i="3" s="1"/>
  <c r="D337" i="3"/>
  <c r="AB337" i="3" s="1"/>
  <c r="F321" i="4"/>
  <c r="D320" i="4"/>
  <c r="T320" i="4" s="1"/>
  <c r="F322" i="4" l="1"/>
  <c r="F323" i="4" s="1"/>
  <c r="F324" i="4" s="1"/>
  <c r="F325" i="4" s="1"/>
  <c r="F326" i="4" s="1"/>
  <c r="F327" i="4" s="1"/>
  <c r="F328" i="4" s="1"/>
  <c r="F329" i="4" s="1"/>
  <c r="F330" i="4" s="1"/>
  <c r="F331" i="4" s="1"/>
  <c r="F332" i="4" s="1"/>
  <c r="F333" i="4" s="1"/>
  <c r="F334" i="4" s="1"/>
  <c r="F335" i="4" s="1"/>
  <c r="F336" i="4" s="1"/>
  <c r="F337" i="4" s="1"/>
  <c r="F338" i="4" s="1"/>
  <c r="F339" i="4" s="1"/>
  <c r="F340" i="4" s="1"/>
  <c r="F341" i="4" s="1"/>
  <c r="D321" i="4"/>
  <c r="T321" i="4" s="1"/>
  <c r="D348" i="3"/>
  <c r="AB348" i="3" s="1"/>
  <c r="L349" i="3"/>
  <c r="F223" i="4"/>
  <c r="D222" i="4"/>
  <c r="T222" i="4" s="1"/>
  <c r="D341" i="4" l="1"/>
  <c r="T341" i="4" s="1"/>
  <c r="F342" i="4"/>
  <c r="F224" i="4"/>
  <c r="D223" i="4"/>
  <c r="T223" i="4" s="1"/>
  <c r="L350" i="3"/>
  <c r="D349" i="3"/>
  <c r="AB349" i="3" s="1"/>
  <c r="F225" i="4" l="1"/>
  <c r="D224" i="4"/>
  <c r="T224" i="4" s="1"/>
  <c r="F343" i="4"/>
  <c r="D342" i="4"/>
  <c r="T342" i="4" s="1"/>
  <c r="L351" i="3"/>
  <c r="D350" i="3"/>
  <c r="AB350" i="3" s="1"/>
  <c r="F344" i="4" l="1"/>
  <c r="D343" i="4"/>
  <c r="T343" i="4" s="1"/>
  <c r="L352" i="3"/>
  <c r="D351" i="3"/>
  <c r="AB351" i="3" s="1"/>
  <c r="F226" i="4"/>
  <c r="F227" i="4" s="1"/>
  <c r="F228" i="4" s="1"/>
  <c r="F229" i="4" s="1"/>
  <c r="F230" i="4" s="1"/>
  <c r="F231" i="4" s="1"/>
  <c r="F232" i="4" s="1"/>
  <c r="F233" i="4" s="1"/>
  <c r="F234" i="4" s="1"/>
  <c r="D225" i="4"/>
  <c r="T225" i="4" s="1"/>
  <c r="F235" i="4" l="1"/>
  <c r="D234" i="4"/>
  <c r="T234" i="4" s="1"/>
  <c r="L353" i="3"/>
  <c r="D353" i="3" s="1"/>
  <c r="AB353" i="3" s="1"/>
  <c r="D352" i="3"/>
  <c r="AB352" i="3" s="1"/>
  <c r="F345" i="4"/>
  <c r="D344" i="4"/>
  <c r="T344" i="4" s="1"/>
  <c r="D345" i="4" l="1"/>
  <c r="T345" i="4" s="1"/>
  <c r="F346" i="4"/>
  <c r="D235" i="4"/>
  <c r="T235" i="4" s="1"/>
  <c r="F236" i="4"/>
  <c r="F237" i="4" l="1"/>
  <c r="D236" i="4"/>
  <c r="T236" i="4" s="1"/>
  <c r="F347" i="4"/>
  <c r="D346" i="4"/>
  <c r="T346" i="4" s="1"/>
  <c r="F348" i="4" l="1"/>
  <c r="D347" i="4"/>
  <c r="T347" i="4" s="1"/>
  <c r="F238" i="4"/>
  <c r="D237" i="4"/>
  <c r="T237" i="4" s="1"/>
  <c r="F239" i="4" l="1"/>
  <c r="D238" i="4"/>
  <c r="T238" i="4" s="1"/>
  <c r="F349" i="4"/>
  <c r="D348" i="4"/>
  <c r="T348" i="4" s="1"/>
  <c r="D349" i="4" l="1"/>
  <c r="T349" i="4" s="1"/>
  <c r="F350" i="4"/>
  <c r="F240" i="4"/>
  <c r="D239" i="4"/>
  <c r="T239" i="4" s="1"/>
  <c r="F241" i="4" l="1"/>
  <c r="D240" i="4"/>
  <c r="T240" i="4" s="1"/>
  <c r="F351" i="4"/>
  <c r="D350" i="4"/>
  <c r="T350" i="4" s="1"/>
  <c r="F352" i="4" l="1"/>
  <c r="D351" i="4"/>
  <c r="T351" i="4" s="1"/>
  <c r="F242" i="4"/>
  <c r="D241" i="4"/>
  <c r="T241" i="4" s="1"/>
  <c r="F243" i="4" l="1"/>
  <c r="D242" i="4"/>
  <c r="T242" i="4" s="1"/>
  <c r="F353" i="4"/>
  <c r="D352" i="4"/>
  <c r="T352" i="4" s="1"/>
  <c r="F244" i="4" l="1"/>
  <c r="D243" i="4"/>
  <c r="T243" i="4" s="1"/>
  <c r="F418" i="4"/>
  <c r="F419" i="4" s="1"/>
  <c r="F420" i="4" s="1"/>
  <c r="F421" i="4" s="1"/>
  <c r="F422" i="4" s="1"/>
  <c r="F423" i="4" s="1"/>
  <c r="F424" i="4" s="1"/>
  <c r="F425" i="4" s="1"/>
  <c r="F426" i="4" s="1"/>
  <c r="F427" i="4" s="1"/>
  <c r="F428" i="4" s="1"/>
  <c r="F429" i="4" s="1"/>
  <c r="F430" i="4" s="1"/>
  <c r="F431" i="4" s="1"/>
  <c r="F432" i="4" s="1"/>
  <c r="F433" i="4" s="1"/>
  <c r="F434" i="4" s="1"/>
  <c r="F435" i="4" s="1"/>
  <c r="F436" i="4" s="1"/>
  <c r="F437" i="4" s="1"/>
  <c r="F438" i="4" s="1"/>
  <c r="F439" i="4" s="1"/>
  <c r="F440" i="4" s="1"/>
  <c r="F441" i="4" s="1"/>
  <c r="F442" i="4" s="1"/>
  <c r="F443" i="4" s="1"/>
  <c r="F444" i="4" s="1"/>
  <c r="D353" i="4"/>
  <c r="T353" i="4" s="1"/>
  <c r="F354" i="4"/>
  <c r="F355" i="4" s="1"/>
  <c r="F356" i="4" s="1"/>
  <c r="F357" i="4" s="1"/>
  <c r="F358" i="4" s="1"/>
  <c r="F359" i="4" s="1"/>
  <c r="F360" i="4" s="1"/>
  <c r="F361" i="4" s="1"/>
  <c r="F362" i="4" s="1"/>
  <c r="F363" i="4" s="1"/>
  <c r="F364" i="4" s="1"/>
  <c r="F365" i="4" s="1"/>
  <c r="F366" i="4" s="1"/>
  <c r="F367" i="4" s="1"/>
  <c r="F368" i="4" s="1"/>
  <c r="F369" i="4" s="1"/>
  <c r="F445" i="4" l="1"/>
  <c r="D444" i="4"/>
  <c r="T444" i="4" s="1"/>
  <c r="F370" i="4"/>
  <c r="F371" i="4" s="1"/>
  <c r="F372" i="4" s="1"/>
  <c r="F373" i="4" s="1"/>
  <c r="F374" i="4" s="1"/>
  <c r="F375" i="4" s="1"/>
  <c r="F376" i="4" s="1"/>
  <c r="F377" i="4" s="1"/>
  <c r="F378" i="4" s="1"/>
  <c r="F379" i="4" s="1"/>
  <c r="F380" i="4" s="1"/>
  <c r="F381" i="4" s="1"/>
  <c r="F382" i="4" s="1"/>
  <c r="D369" i="4"/>
  <c r="T369" i="4" s="1"/>
  <c r="F245" i="4"/>
  <c r="D244" i="4"/>
  <c r="T244" i="4" s="1"/>
  <c r="F246" i="4" l="1"/>
  <c r="D245" i="4"/>
  <c r="T245" i="4" s="1"/>
  <c r="F383" i="4"/>
  <c r="D382" i="4"/>
  <c r="T382" i="4" s="1"/>
  <c r="D445" i="4"/>
  <c r="T445" i="4" s="1"/>
  <c r="F446" i="4"/>
  <c r="D446" i="4" l="1"/>
  <c r="T446" i="4" s="1"/>
  <c r="F447" i="4"/>
  <c r="F384" i="4"/>
  <c r="D383" i="4"/>
  <c r="T383" i="4" s="1"/>
  <c r="F247" i="4"/>
  <c r="D246" i="4"/>
  <c r="T246" i="4" s="1"/>
  <c r="F248" i="4" l="1"/>
  <c r="D247" i="4"/>
  <c r="T247" i="4" s="1"/>
  <c r="D384" i="4"/>
  <c r="T384" i="4" s="1"/>
  <c r="F385" i="4"/>
  <c r="F448" i="4"/>
  <c r="D447" i="4"/>
  <c r="T447" i="4" s="1"/>
  <c r="F449" i="4" l="1"/>
  <c r="D448" i="4"/>
  <c r="T448" i="4" s="1"/>
  <c r="D385" i="4"/>
  <c r="T385" i="4" s="1"/>
  <c r="F386" i="4"/>
  <c r="F387" i="4" s="1"/>
  <c r="F388" i="4" s="1"/>
  <c r="F389" i="4" s="1"/>
  <c r="F390" i="4" s="1"/>
  <c r="F391" i="4" s="1"/>
  <c r="F392" i="4" s="1"/>
  <c r="F393" i="4" s="1"/>
  <c r="F394" i="4" s="1"/>
  <c r="F395" i="4" s="1"/>
  <c r="F396" i="4" s="1"/>
  <c r="F397" i="4" s="1"/>
  <c r="F398" i="4" s="1"/>
  <c r="F399" i="4" s="1"/>
  <c r="F400" i="4" s="1"/>
  <c r="F401" i="4" s="1"/>
  <c r="F402" i="4" s="1"/>
  <c r="F403" i="4" s="1"/>
  <c r="F404" i="4" s="1"/>
  <c r="F405" i="4" s="1"/>
  <c r="F406" i="4" s="1"/>
  <c r="D248" i="4"/>
  <c r="T248" i="4" s="1"/>
  <c r="F249" i="4"/>
  <c r="D249" i="4" l="1"/>
  <c r="T249" i="4" s="1"/>
  <c r="F250" i="4"/>
  <c r="D406" i="4"/>
  <c r="T406" i="4" s="1"/>
  <c r="F407" i="4"/>
  <c r="F450" i="4"/>
  <c r="F451" i="4" s="1"/>
  <c r="F452" i="4" s="1"/>
  <c r="F453" i="4" s="1"/>
  <c r="F454" i="4" s="1"/>
  <c r="F455" i="4" s="1"/>
  <c r="F456" i="4" s="1"/>
  <c r="F457" i="4" s="1"/>
  <c r="F458" i="4" s="1"/>
  <c r="F459" i="4" s="1"/>
  <c r="F460" i="4" s="1"/>
  <c r="F461" i="4" s="1"/>
  <c r="F462" i="4" s="1"/>
  <c r="F463" i="4" s="1"/>
  <c r="F464" i="4" s="1"/>
  <c r="F465" i="4" s="1"/>
  <c r="F466" i="4" s="1"/>
  <c r="F467" i="4" s="1"/>
  <c r="F468" i="4" s="1"/>
  <c r="F469" i="4" s="1"/>
  <c r="F470" i="4" s="1"/>
  <c r="F471" i="4" s="1"/>
  <c r="F472" i="4" s="1"/>
  <c r="F473" i="4" s="1"/>
  <c r="F474" i="4" s="1"/>
  <c r="F475" i="4" s="1"/>
  <c r="D449" i="4"/>
  <c r="T449" i="4" s="1"/>
  <c r="F514" i="4"/>
  <c r="F515" i="4" s="1"/>
  <c r="F516" i="4" s="1"/>
  <c r="F517" i="4" s="1"/>
  <c r="F518" i="4" s="1"/>
  <c r="F519" i="4" s="1"/>
  <c r="F520" i="4" s="1"/>
  <c r="F521" i="4" s="1"/>
  <c r="F522" i="4" s="1"/>
  <c r="F523" i="4" s="1"/>
  <c r="F524" i="4" s="1"/>
  <c r="F525" i="4" s="1"/>
  <c r="D525" i="4" l="1"/>
  <c r="T525" i="4" s="1"/>
  <c r="F526" i="4"/>
  <c r="F476" i="4"/>
  <c r="D475" i="4"/>
  <c r="T475" i="4" s="1"/>
  <c r="F408" i="4"/>
  <c r="D407" i="4"/>
  <c r="T407" i="4" s="1"/>
  <c r="F251" i="4"/>
  <c r="D250" i="4"/>
  <c r="T250" i="4" s="1"/>
  <c r="F252" i="4" l="1"/>
  <c r="D251" i="4"/>
  <c r="T251" i="4" s="1"/>
  <c r="F477" i="4"/>
  <c r="D476" i="4"/>
  <c r="T476" i="4" s="1"/>
  <c r="F409" i="4"/>
  <c r="D408" i="4"/>
  <c r="T408" i="4" s="1"/>
  <c r="D526" i="4"/>
  <c r="T526" i="4" s="1"/>
  <c r="F527" i="4"/>
  <c r="F410" i="4" l="1"/>
  <c r="D409" i="4"/>
  <c r="T409" i="4" s="1"/>
  <c r="F478" i="4"/>
  <c r="D477" i="4"/>
  <c r="T477" i="4" s="1"/>
  <c r="D527" i="4"/>
  <c r="T527" i="4" s="1"/>
  <c r="F528" i="4"/>
  <c r="D252" i="4"/>
  <c r="T252" i="4" s="1"/>
  <c r="F253" i="4"/>
  <c r="D410" i="4" l="1"/>
  <c r="T410" i="4" s="1"/>
  <c r="F411" i="4"/>
  <c r="D253" i="4"/>
  <c r="T253" i="4" s="1"/>
  <c r="F254" i="4"/>
  <c r="D528" i="4"/>
  <c r="T528" i="4" s="1"/>
  <c r="F529" i="4"/>
  <c r="F479" i="4"/>
  <c r="D478" i="4"/>
  <c r="T478" i="4" s="1"/>
  <c r="F480" i="4" l="1"/>
  <c r="D479" i="4"/>
  <c r="T479" i="4" s="1"/>
  <c r="F530" i="4"/>
  <c r="F531" i="4" s="1"/>
  <c r="D529" i="4"/>
  <c r="T529" i="4" s="1"/>
  <c r="F255" i="4"/>
  <c r="D254" i="4"/>
  <c r="T254" i="4" s="1"/>
  <c r="D411" i="4"/>
  <c r="T411" i="4" s="1"/>
  <c r="F412" i="4"/>
  <c r="F481" i="4" l="1"/>
  <c r="D480" i="4"/>
  <c r="T480" i="4" s="1"/>
  <c r="F413" i="4"/>
  <c r="D412" i="4"/>
  <c r="T412" i="4" s="1"/>
  <c r="F256" i="4"/>
  <c r="D255" i="4"/>
  <c r="T255" i="4" s="1"/>
  <c r="F532" i="4"/>
  <c r="D531" i="4"/>
  <c r="T531" i="4" s="1"/>
  <c r="F546" i="4" l="1"/>
  <c r="F547" i="4" s="1"/>
  <c r="F548" i="4" s="1"/>
  <c r="F549" i="4" s="1"/>
  <c r="F550" i="4" s="1"/>
  <c r="F551" i="4" s="1"/>
  <c r="F552" i="4" s="1"/>
  <c r="F553" i="4" s="1"/>
  <c r="F554" i="4" s="1"/>
  <c r="F555" i="4" s="1"/>
  <c r="F556" i="4" s="1"/>
  <c r="F557" i="4" s="1"/>
  <c r="F558" i="4" s="1"/>
  <c r="F559" i="4" s="1"/>
  <c r="F560" i="4" s="1"/>
  <c r="F561" i="4" s="1"/>
  <c r="F562" i="4" s="1"/>
  <c r="F563" i="4" s="1"/>
  <c r="F564" i="4" s="1"/>
  <c r="D481" i="4"/>
  <c r="T481" i="4" s="1"/>
  <c r="F482" i="4"/>
  <c r="F483" i="4" s="1"/>
  <c r="F484" i="4" s="1"/>
  <c r="F485" i="4" s="1"/>
  <c r="F486" i="4" s="1"/>
  <c r="F487" i="4" s="1"/>
  <c r="F488" i="4" s="1"/>
  <c r="F489" i="4" s="1"/>
  <c r="F490" i="4" s="1"/>
  <c r="F491" i="4" s="1"/>
  <c r="F492" i="4" s="1"/>
  <c r="F493" i="4" s="1"/>
  <c r="F494" i="4" s="1"/>
  <c r="F495" i="4" s="1"/>
  <c r="F496" i="4" s="1"/>
  <c r="F497" i="4" s="1"/>
  <c r="F498" i="4" s="1"/>
  <c r="F499" i="4" s="1"/>
  <c r="F500" i="4" s="1"/>
  <c r="F501" i="4" s="1"/>
  <c r="F502" i="4" s="1"/>
  <c r="F503" i="4" s="1"/>
  <c r="F504" i="4" s="1"/>
  <c r="F505" i="4" s="1"/>
  <c r="F506" i="4" s="1"/>
  <c r="F507" i="4" s="1"/>
  <c r="F508" i="4" s="1"/>
  <c r="F509" i="4" s="1"/>
  <c r="F510" i="4" s="1"/>
  <c r="F533" i="4"/>
  <c r="D532" i="4"/>
  <c r="T532" i="4" s="1"/>
  <c r="F414" i="4"/>
  <c r="D413" i="4"/>
  <c r="T413" i="4" s="1"/>
  <c r="D256" i="4"/>
  <c r="T256" i="4" s="1"/>
  <c r="F257" i="4"/>
  <c r="F565" i="4" l="1"/>
  <c r="D564" i="4"/>
  <c r="T564" i="4" s="1"/>
  <c r="D257" i="4"/>
  <c r="T257" i="4" s="1"/>
  <c r="F258" i="4"/>
  <c r="F259" i="4" s="1"/>
  <c r="F260" i="4" s="1"/>
  <c r="F261" i="4" s="1"/>
  <c r="F262" i="4" s="1"/>
  <c r="F263" i="4" s="1"/>
  <c r="D414" i="4"/>
  <c r="T414" i="4" s="1"/>
  <c r="F415" i="4"/>
  <c r="F534" i="4"/>
  <c r="D533" i="4"/>
  <c r="T533" i="4" s="1"/>
  <c r="F511" i="4"/>
  <c r="D510" i="4"/>
  <c r="T510" i="4" s="1"/>
  <c r="F535" i="4" l="1"/>
  <c r="D534" i="4"/>
  <c r="T534" i="4" s="1"/>
  <c r="D415" i="4"/>
  <c r="T415" i="4" s="1"/>
  <c r="F416" i="4"/>
  <c r="F264" i="4"/>
  <c r="D263" i="4"/>
  <c r="T263" i="4" s="1"/>
  <c r="F512" i="4"/>
  <c r="D511" i="4"/>
  <c r="T511" i="4" s="1"/>
  <c r="D565" i="4"/>
  <c r="T565" i="4" s="1"/>
  <c r="F566" i="4"/>
  <c r="F513" i="4" l="1"/>
  <c r="D513" i="4" s="1"/>
  <c r="T513" i="4" s="1"/>
  <c r="D512" i="4"/>
  <c r="T512" i="4" s="1"/>
  <c r="D264" i="4"/>
  <c r="T264" i="4" s="1"/>
  <c r="F265" i="4"/>
  <c r="F417" i="4"/>
  <c r="D417" i="4" s="1"/>
  <c r="T417" i="4" s="1"/>
  <c r="D416" i="4"/>
  <c r="T416" i="4" s="1"/>
  <c r="F567" i="4"/>
  <c r="D566" i="4"/>
  <c r="T566" i="4" s="1"/>
  <c r="F536" i="4"/>
  <c r="D535" i="4"/>
  <c r="T535" i="4" s="1"/>
  <c r="D567" i="4" l="1"/>
  <c r="T567" i="4" s="1"/>
  <c r="F568" i="4"/>
  <c r="F537" i="4"/>
  <c r="D536" i="4"/>
  <c r="T536" i="4" s="1"/>
  <c r="D265" i="4"/>
  <c r="T265" i="4" s="1"/>
  <c r="F266" i="4"/>
  <c r="F538" i="4" l="1"/>
  <c r="D537" i="4"/>
  <c r="T537" i="4" s="1"/>
  <c r="F569" i="4"/>
  <c r="D568" i="4"/>
  <c r="T568" i="4" s="1"/>
  <c r="D266" i="4"/>
  <c r="T266" i="4" s="1"/>
  <c r="F267" i="4"/>
  <c r="F268" i="4" l="1"/>
  <c r="D267" i="4"/>
  <c r="T267" i="4" s="1"/>
  <c r="F539" i="4"/>
  <c r="D538" i="4"/>
  <c r="T538" i="4" s="1"/>
  <c r="D569" i="4"/>
  <c r="T569" i="4" s="1"/>
  <c r="F570" i="4"/>
  <c r="F540" i="4" l="1"/>
  <c r="D539" i="4"/>
  <c r="T539" i="4" s="1"/>
  <c r="F571" i="4"/>
  <c r="D570" i="4"/>
  <c r="T570" i="4" s="1"/>
  <c r="D268" i="4"/>
  <c r="T268" i="4" s="1"/>
  <c r="F269" i="4"/>
  <c r="F541" i="4" l="1"/>
  <c r="D540" i="4"/>
  <c r="T540" i="4" s="1"/>
  <c r="D571" i="4"/>
  <c r="T571" i="4" s="1"/>
  <c r="F572" i="4"/>
  <c r="D269" i="4"/>
  <c r="T269" i="4" s="1"/>
  <c r="F270" i="4"/>
  <c r="D270" i="4" l="1"/>
  <c r="T270" i="4" s="1"/>
  <c r="F271" i="4"/>
  <c r="F573" i="4"/>
  <c r="D572" i="4"/>
  <c r="T572" i="4" s="1"/>
  <c r="F542" i="4"/>
  <c r="D541" i="4"/>
  <c r="T541" i="4" s="1"/>
  <c r="D573" i="4" l="1"/>
  <c r="T573" i="4" s="1"/>
  <c r="F574" i="4"/>
  <c r="D542" i="4"/>
  <c r="T542" i="4" s="1"/>
  <c r="F543" i="4"/>
  <c r="F272" i="4"/>
  <c r="D271" i="4"/>
  <c r="T271" i="4" s="1"/>
  <c r="F544" i="4" l="1"/>
  <c r="D543" i="4"/>
  <c r="T543" i="4" s="1"/>
  <c r="D272" i="4"/>
  <c r="T272" i="4" s="1"/>
  <c r="F273" i="4"/>
  <c r="F575" i="4"/>
  <c r="D574" i="4"/>
  <c r="T574" i="4" s="1"/>
  <c r="D575" i="4" l="1"/>
  <c r="T575" i="4" s="1"/>
  <c r="F576" i="4"/>
  <c r="D273" i="4"/>
  <c r="T273" i="4" s="1"/>
  <c r="F274" i="4"/>
  <c r="D544" i="4"/>
  <c r="T544" i="4" s="1"/>
  <c r="F545" i="4"/>
  <c r="D545" i="4" s="1"/>
  <c r="T545" i="4" s="1"/>
  <c r="D274" i="4" l="1"/>
  <c r="T274" i="4" s="1"/>
  <c r="F275" i="4"/>
  <c r="F577" i="4"/>
  <c r="D577" i="4" s="1"/>
  <c r="T577" i="4" s="1"/>
  <c r="D576" i="4"/>
  <c r="T576" i="4" s="1"/>
  <c r="F276" i="4" l="1"/>
  <c r="D275" i="4"/>
  <c r="T275" i="4" s="1"/>
  <c r="D276" i="4" l="1"/>
  <c r="T276" i="4" s="1"/>
  <c r="F277" i="4"/>
  <c r="D277" i="4" l="1"/>
  <c r="T277" i="4" s="1"/>
  <c r="F278" i="4"/>
  <c r="D278" i="4" l="1"/>
  <c r="T278" i="4" s="1"/>
  <c r="F279" i="4"/>
  <c r="F280" i="4" l="1"/>
  <c r="D279" i="4"/>
  <c r="T279" i="4" s="1"/>
  <c r="D280" i="4" l="1"/>
  <c r="T280" i="4" s="1"/>
  <c r="F281" i="4"/>
  <c r="D281" i="4" l="1"/>
  <c r="T281" i="4" s="1"/>
  <c r="F282" i="4"/>
  <c r="D282" i="4" l="1"/>
  <c r="T282" i="4" s="1"/>
  <c r="F283" i="4"/>
  <c r="F284" i="4" l="1"/>
  <c r="D283" i="4"/>
  <c r="T283" i="4" s="1"/>
  <c r="D284" i="4" l="1"/>
  <c r="T284" i="4" s="1"/>
  <c r="F285" i="4"/>
  <c r="D285" i="4" l="1"/>
  <c r="T285" i="4" s="1"/>
  <c r="F286" i="4"/>
  <c r="D286" i="4" l="1"/>
  <c r="T286" i="4" s="1"/>
  <c r="F287" i="4"/>
  <c r="F288" i="4" l="1"/>
  <c r="D287" i="4"/>
  <c r="T287" i="4" s="1"/>
  <c r="D288" i="4" l="1"/>
  <c r="T288" i="4" s="1"/>
  <c r="F289" i="4"/>
  <c r="D289" i="4" s="1"/>
  <c r="T289" i="4" s="1"/>
</calcChain>
</file>

<file path=xl/comments1.xml><?xml version="1.0" encoding="utf-8"?>
<comments xmlns="http://schemas.openxmlformats.org/spreadsheetml/2006/main">
  <authors>
    <author>a</author>
    <author>ycn</author>
  </authors>
  <commentList>
    <comment ref="C1" authorId="0" shapeId="0">
      <text>
        <r>
          <rPr>
            <sz val="11"/>
            <color theme="1"/>
            <rFont val="宋体"/>
            <family val="3"/>
            <charset val="134"/>
            <scheme val="minor"/>
          </rPr>
          <t>a:
原则上是主项号，可根据设计资料填写更具体的单元号以便后面维护</t>
        </r>
      </text>
    </comment>
    <comment ref="D1" authorId="0" shapeId="0">
      <text>
        <r>
          <rPr>
            <sz val="11"/>
            <color theme="1"/>
            <rFont val="宋体"/>
            <family val="3"/>
            <charset val="134"/>
            <scheme val="minor"/>
          </rPr>
          <t xml:space="preserve">a:
带“-”
</t>
        </r>
      </text>
    </comment>
    <comment ref="E1" authorId="0" shapeId="0">
      <text>
        <r>
          <rPr>
            <sz val="11"/>
            <color theme="1"/>
            <rFont val="宋体"/>
            <family val="3"/>
            <charset val="134"/>
            <scheme val="minor"/>
          </rPr>
          <t xml:space="preserve">a:
带“-”
</t>
        </r>
      </text>
    </comment>
    <comment ref="G1" authorId="0" shapeId="0">
      <text>
        <r>
          <rPr>
            <sz val="11"/>
            <color theme="1"/>
            <rFont val="宋体"/>
            <family val="3"/>
            <charset val="134"/>
            <scheme val="minor"/>
          </rPr>
          <t>a:
要求中文语注释</t>
        </r>
      </text>
    </comment>
    <comment ref="J1" authorId="0" shapeId="0">
      <text>
        <r>
          <rPr>
            <sz val="11"/>
            <color theme="1"/>
            <rFont val="宋体"/>
            <family val="3"/>
            <charset val="134"/>
            <scheme val="minor"/>
          </rPr>
          <t>a:
量程下限
四位有效数字</t>
        </r>
      </text>
    </comment>
    <comment ref="K1" authorId="0" shapeId="0">
      <text>
        <r>
          <rPr>
            <sz val="11"/>
            <color theme="1"/>
            <rFont val="宋体"/>
            <family val="3"/>
            <charset val="134"/>
            <scheme val="minor"/>
          </rPr>
          <t>a:
量程上限
四位有效数字</t>
        </r>
      </text>
    </comment>
    <comment ref="L1" authorId="0" shapeId="0">
      <text>
        <r>
          <rPr>
            <sz val="11"/>
            <color theme="1"/>
            <rFont val="宋体"/>
            <family val="3"/>
            <charset val="134"/>
            <scheme val="minor"/>
          </rPr>
          <t>a:
控制站号</t>
        </r>
      </text>
    </comment>
    <comment ref="M1" authorId="0" shapeId="0">
      <text>
        <r>
          <rPr>
            <sz val="11"/>
            <color theme="1"/>
            <rFont val="宋体"/>
            <family val="3"/>
            <charset val="134"/>
            <scheme val="minor"/>
          </rPr>
          <t xml:space="preserve">a:
节点号：
只需填写第一个后面的公式自动生成
注意：模拟量和数字量
</t>
        </r>
      </text>
    </comment>
    <comment ref="N1" authorId="0" shapeId="0">
      <text>
        <r>
          <rPr>
            <sz val="11"/>
            <color theme="1"/>
            <rFont val="宋体"/>
            <family val="3"/>
            <charset val="134"/>
            <scheme val="minor"/>
          </rPr>
          <t>a:
卡件号：
只需填写第一个后面的公式自动生成
注意：模拟量和数字量</t>
        </r>
      </text>
    </comment>
    <comment ref="O1" authorId="0" shapeId="0">
      <text>
        <r>
          <rPr>
            <sz val="11"/>
            <color theme="1"/>
            <rFont val="宋体"/>
            <family val="3"/>
            <charset val="134"/>
            <scheme val="minor"/>
          </rPr>
          <t>a:
通道号：
只需填写第一个后面的公式自动生成
注意：模拟量和数字量</t>
        </r>
      </text>
    </comment>
    <comment ref="P1" authorId="0" shapeId="0">
      <text>
        <r>
          <rPr>
            <sz val="11"/>
            <color theme="1"/>
            <rFont val="宋体"/>
            <family val="3"/>
            <charset val="134"/>
            <scheme val="minor"/>
          </rPr>
          <t xml:space="preserve">a:
本项目卡件类型五种：
AAI143-H
AAI543-H
ADV151-P
ADV551-P
AAP135-S
</t>
        </r>
      </text>
    </comment>
    <comment ref="Q1" authorId="0" shapeId="0">
      <text>
        <r>
          <rPr>
            <sz val="11"/>
            <color theme="1"/>
            <rFont val="宋体"/>
            <family val="3"/>
            <charset val="134"/>
            <scheme val="minor"/>
          </rPr>
          <t>a:
信号类型：
AI
AO
DI
DO</t>
        </r>
      </text>
    </comment>
    <comment ref="R1" authorId="0" shapeId="0">
      <text>
        <r>
          <rPr>
            <sz val="11"/>
            <color theme="1"/>
            <rFont val="宋体"/>
            <family val="3"/>
            <charset val="134"/>
            <scheme val="minor"/>
          </rPr>
          <t>a:
冗余/非冗余</t>
        </r>
      </text>
    </comment>
    <comment ref="S1" authorId="0" shapeId="0">
      <text>
        <r>
          <rPr>
            <sz val="11"/>
            <color theme="1"/>
            <rFont val="宋体"/>
            <family val="3"/>
            <charset val="134"/>
            <scheme val="minor"/>
          </rPr>
          <t>a:
本项目信号如下：
4-20mA
Pt100(最终进卡件仍是4-20mA，但是需要标记Pt100)
SI
SO</t>
        </r>
      </text>
    </comment>
    <comment ref="U1" authorId="1" shapeId="0">
      <text>
        <r>
          <rPr>
            <sz val="11"/>
            <color theme="1"/>
            <rFont val="宋体"/>
            <family val="3"/>
            <charset val="134"/>
            <scheme val="minor"/>
          </rPr>
          <t>ycn:
正反作用
正：D
反：R</t>
        </r>
      </text>
    </comment>
    <comment ref="V1" authorId="0" shapeId="0">
      <text>
        <r>
          <rPr>
            <sz val="11"/>
            <color theme="1"/>
            <rFont val="宋体"/>
            <family val="3"/>
            <charset val="134"/>
            <scheme val="minor"/>
          </rPr>
          <t>a:
YGET生成DR号</t>
        </r>
      </text>
    </comment>
    <comment ref="X1" authorId="0" shapeId="0">
      <text>
        <r>
          <rPr>
            <sz val="11"/>
            <color theme="1"/>
            <rFont val="宋体"/>
            <family val="3"/>
            <charset val="134"/>
            <scheme val="minor"/>
          </rPr>
          <t xml:space="preserve">a:
化工装置去掉“-”
</t>
        </r>
      </text>
    </comment>
    <comment ref="Y1" authorId="0" shapeId="0">
      <text>
        <r>
          <rPr>
            <sz val="11"/>
            <color theme="1"/>
            <rFont val="宋体"/>
            <family val="3"/>
            <charset val="134"/>
            <scheme val="minor"/>
          </rPr>
          <t>a:
参考种子项目典型回路类型</t>
        </r>
      </text>
    </comment>
    <comment ref="Z1" authorId="0" shapeId="0">
      <text>
        <r>
          <rPr>
            <sz val="11"/>
            <color theme="1"/>
            <rFont val="宋体"/>
            <family val="3"/>
            <charset val="134"/>
            <scheme val="minor"/>
          </rPr>
          <t>a:
%Z地址
公式自动生成</t>
        </r>
      </text>
    </comment>
    <comment ref="AA1" authorId="0" shapeId="0">
      <text>
        <r>
          <rPr>
            <sz val="11"/>
            <color theme="1"/>
            <rFont val="宋体"/>
            <family val="3"/>
            <charset val="134"/>
            <scheme val="minor"/>
          </rPr>
          <t>a:
含有公式自动生成
不带“-”</t>
        </r>
      </text>
    </comment>
    <comment ref="AB1" authorId="0" shapeId="0">
      <text>
        <r>
          <rPr>
            <sz val="11"/>
            <color theme="1"/>
            <rFont val="宋体"/>
            <family val="3"/>
            <charset val="134"/>
            <scheme val="minor"/>
          </rPr>
          <t>a:
YGET使用
带“-”</t>
        </r>
      </text>
    </comment>
    <comment ref="AC1" authorId="0" shapeId="0">
      <text>
        <r>
          <rPr>
            <sz val="11"/>
            <color theme="1"/>
            <rFont val="宋体"/>
            <family val="3"/>
            <charset val="134"/>
            <scheme val="minor"/>
          </rPr>
          <t>a:
YGET使用
字符&lt;=24</t>
        </r>
      </text>
    </comment>
    <comment ref="AD1" authorId="0" shapeId="0">
      <text>
        <r>
          <rPr>
            <sz val="11"/>
            <color theme="1"/>
            <rFont val="宋体"/>
            <family val="3"/>
            <charset val="134"/>
            <scheme val="minor"/>
          </rPr>
          <t>a:
量程下限
四位有效数字</t>
        </r>
      </text>
    </comment>
    <comment ref="AE1" authorId="0" shapeId="0">
      <text>
        <r>
          <rPr>
            <sz val="11"/>
            <color theme="1"/>
            <rFont val="宋体"/>
            <family val="3"/>
            <charset val="134"/>
            <scheme val="minor"/>
          </rPr>
          <t>a:
量程上限
四位有效数字</t>
        </r>
      </text>
    </comment>
    <comment ref="AF1" authorId="0" shapeId="0">
      <text>
        <r>
          <rPr>
            <sz val="11"/>
            <color theme="1"/>
            <rFont val="宋体"/>
            <family val="3"/>
            <charset val="134"/>
            <scheme val="minor"/>
          </rPr>
          <t>a:
单位</t>
        </r>
      </text>
    </comment>
    <comment ref="AG1" authorId="0" shapeId="0">
      <text>
        <r>
          <rPr>
            <sz val="11"/>
            <color theme="1"/>
            <rFont val="宋体"/>
            <family val="3"/>
            <charset val="134"/>
            <scheme val="minor"/>
          </rPr>
          <t>a:
设计资料中高高报警值
VLOOKUP时请使用AJ列</t>
        </r>
      </text>
    </comment>
    <comment ref="AH1" authorId="0" shapeId="0">
      <text>
        <r>
          <rPr>
            <sz val="11"/>
            <color theme="1"/>
            <rFont val="宋体"/>
            <family val="3"/>
            <charset val="134"/>
            <scheme val="minor"/>
          </rPr>
          <t>a:
设计资料中高报警值
VLOOKUP时请使用AJ列</t>
        </r>
      </text>
    </comment>
    <comment ref="AI1" authorId="0" shapeId="0">
      <text>
        <r>
          <rPr>
            <sz val="11"/>
            <color theme="1"/>
            <rFont val="宋体"/>
            <family val="3"/>
            <charset val="134"/>
            <scheme val="minor"/>
          </rPr>
          <t>a:
设计资料中低报警值
VLOOKUP时请使用AJ列</t>
        </r>
      </text>
    </comment>
    <comment ref="AJ1" authorId="0" shapeId="0">
      <text>
        <r>
          <rPr>
            <sz val="11"/>
            <color theme="1"/>
            <rFont val="宋体"/>
            <family val="3"/>
            <charset val="134"/>
            <scheme val="minor"/>
          </rPr>
          <t>a:
设计资料中低低报警值
VLOOKUP时请使用AJ列</t>
        </r>
      </text>
    </comment>
    <comment ref="AN1" authorId="0" shapeId="0">
      <text>
        <r>
          <rPr>
            <sz val="11"/>
            <color theme="1"/>
            <rFont val="宋体"/>
            <family val="3"/>
            <charset val="134"/>
            <scheme val="minor"/>
          </rPr>
          <t>a:
信号源
填写DCS</t>
        </r>
      </text>
    </comment>
    <comment ref="AO1" authorId="0" shapeId="0">
      <text>
        <r>
          <rPr>
            <sz val="11"/>
            <color theme="1"/>
            <rFont val="宋体"/>
            <family val="3"/>
            <charset val="134"/>
            <scheme val="minor"/>
          </rPr>
          <t>a:
系统机柜名称</t>
        </r>
      </text>
    </comment>
    <comment ref="AP1" authorId="0" shapeId="0">
      <text>
        <r>
          <rPr>
            <sz val="11"/>
            <color theme="1"/>
            <rFont val="宋体"/>
            <family val="3"/>
            <charset val="134"/>
            <scheme val="minor"/>
          </rPr>
          <t>a:
防雷栅
Y/N</t>
        </r>
      </text>
    </comment>
    <comment ref="AQ1" authorId="0" shapeId="0">
      <text>
        <r>
          <rPr>
            <sz val="11"/>
            <color theme="1"/>
            <rFont val="宋体"/>
            <family val="3"/>
            <charset val="134"/>
            <scheme val="minor"/>
          </rPr>
          <t>a:
防雷栅细节：
项目统一填写如下：
'AI Surge protective device
AI防雷栅</t>
        </r>
      </text>
    </comment>
    <comment ref="AR1" authorId="0" shapeId="0">
      <text>
        <r>
          <rPr>
            <sz val="11"/>
            <color theme="1"/>
            <rFont val="宋体"/>
            <family val="3"/>
            <charset val="134"/>
            <scheme val="minor"/>
          </rPr>
          <t>a:
安全栅
Y/N</t>
        </r>
      </text>
    </comment>
    <comment ref="AS1" authorId="0" shapeId="0">
      <text>
        <r>
          <rPr>
            <sz val="11"/>
            <color theme="1"/>
            <rFont val="宋体"/>
            <family val="3"/>
            <charset val="134"/>
            <scheme val="minor"/>
          </rPr>
          <t xml:space="preserve">a:
安全栅细节
本项目安全栅型号如下：
AI 4-20mA:MTL4541
AI TC:MTL4573
AI RTD:MTL4573
PI :MTL4532
AO :MTL4546Y
DI :MTL4511
DO :MTL4521
</t>
        </r>
      </text>
    </comment>
    <comment ref="AT1" authorId="0" shapeId="0">
      <text>
        <r>
          <rPr>
            <sz val="11"/>
            <color theme="1"/>
            <rFont val="宋体"/>
            <family val="3"/>
            <charset val="134"/>
            <scheme val="minor"/>
          </rPr>
          <t>a:
信号位置：
site
MCC
机柜报警
其他（按照设计资料填写）</t>
        </r>
      </text>
    </comment>
    <comment ref="AU1" authorId="0" shapeId="0">
      <text>
        <r>
          <rPr>
            <sz val="11"/>
            <color theme="1"/>
            <rFont val="宋体"/>
            <family val="3"/>
            <charset val="134"/>
            <scheme val="minor"/>
          </rPr>
          <t>a:
信号供电等信息
（参考设计资料填写）</t>
        </r>
      </text>
    </comment>
    <comment ref="AV1" authorId="0" shapeId="0">
      <text>
        <r>
          <rPr>
            <sz val="11"/>
            <color theme="1"/>
            <rFont val="宋体"/>
            <family val="3"/>
            <charset val="134"/>
            <scheme val="minor"/>
          </rPr>
          <t>a:
！！！该列为本项目硬件设计的Master列含有公式，位号要严格按照设计资料进行VLOOKUP,不允许自行修改。</t>
        </r>
      </text>
    </comment>
    <comment ref="AW1" authorId="0" shapeId="0">
      <text>
        <r>
          <rPr>
            <sz val="11"/>
            <color theme="1"/>
            <rFont val="宋体"/>
            <family val="3"/>
            <charset val="134"/>
            <scheme val="minor"/>
          </rPr>
          <t>a:
横河卡件线制
2W
4W</t>
        </r>
      </text>
    </comment>
    <comment ref="AX1" authorId="0" shapeId="0">
      <text>
        <r>
          <rPr>
            <sz val="11"/>
            <color theme="1"/>
            <rFont val="宋体"/>
            <family val="3"/>
            <charset val="134"/>
            <scheme val="minor"/>
          </rPr>
          <t>a:
现场接线箱名称
（参考设计资料）</t>
        </r>
      </text>
    </comment>
    <comment ref="AY1" authorId="0" shapeId="0">
      <text>
        <r>
          <rPr>
            <sz val="11"/>
            <color theme="1"/>
            <rFont val="宋体"/>
            <family val="3"/>
            <charset val="134"/>
            <scheme val="minor"/>
          </rPr>
          <t>a:
现场接线箱电缆名称
（参考设计资料）</t>
        </r>
      </text>
    </comment>
    <comment ref="AZ1" authorId="0" shapeId="0">
      <text>
        <r>
          <rPr>
            <sz val="11"/>
            <color theme="1"/>
            <rFont val="宋体"/>
            <family val="3"/>
            <charset val="134"/>
            <scheme val="minor"/>
          </rPr>
          <t>a:
电缆型号，芯数，截面积</t>
        </r>
      </text>
    </comment>
    <comment ref="BA1" authorId="0" shapeId="0">
      <text>
        <r>
          <rPr>
            <sz val="11"/>
            <color theme="1"/>
            <rFont val="宋体"/>
            <family val="3"/>
            <charset val="134"/>
            <scheme val="minor"/>
          </rPr>
          <t>a:
电缆芯号</t>
        </r>
      </text>
    </comment>
    <comment ref="BB1" authorId="0" shapeId="0">
      <text>
        <r>
          <rPr>
            <sz val="11"/>
            <color theme="1"/>
            <rFont val="宋体"/>
            <family val="3"/>
            <charset val="134"/>
            <scheme val="minor"/>
          </rPr>
          <t>a:
电缆根号</t>
        </r>
      </text>
    </comment>
    <comment ref="BC1" authorId="0" shapeId="0">
      <text>
        <r>
          <rPr>
            <sz val="11"/>
            <color theme="1"/>
            <rFont val="宋体"/>
            <family val="3"/>
            <charset val="134"/>
            <scheme val="minor"/>
          </rPr>
          <t>a:
辅助机柜名称</t>
        </r>
      </text>
    </comment>
    <comment ref="BD1" authorId="0" shapeId="0">
      <text>
        <r>
          <rPr>
            <sz val="11"/>
            <color theme="1"/>
            <rFont val="宋体"/>
            <family val="3"/>
            <charset val="134"/>
            <scheme val="minor"/>
          </rPr>
          <t>a:
防雷栅组号
SPD001…SPD099
注：
MCC&lt;100米不配防雷栅，&gt;100米需要配防雷栅</t>
        </r>
      </text>
    </comment>
    <comment ref="BE1" authorId="0" shapeId="0">
      <text>
        <r>
          <rPr>
            <sz val="11"/>
            <color theme="1"/>
            <rFont val="宋体"/>
            <family val="3"/>
            <charset val="134"/>
            <scheme val="minor"/>
          </rPr>
          <t>a:
防雷栅号
AI/AO 1~16
DI/DO 1~32</t>
        </r>
      </text>
    </comment>
    <comment ref="BF1" authorId="0" shapeId="0">
      <text>
        <r>
          <rPr>
            <sz val="11"/>
            <color theme="1"/>
            <rFont val="宋体"/>
            <family val="3"/>
            <charset val="134"/>
            <scheme val="minor"/>
          </rPr>
          <t>a:
防雷栅输入侧接线1</t>
        </r>
      </text>
    </comment>
    <comment ref="BG1" authorId="0" shapeId="0">
      <text>
        <r>
          <rPr>
            <sz val="11"/>
            <color theme="1"/>
            <rFont val="宋体"/>
            <family val="3"/>
            <charset val="134"/>
            <scheme val="minor"/>
          </rPr>
          <t>a:
防雷栅输入侧接线2</t>
        </r>
      </text>
    </comment>
    <comment ref="BH1" authorId="0" shapeId="0">
      <text>
        <r>
          <rPr>
            <sz val="11"/>
            <color theme="1"/>
            <rFont val="宋体"/>
            <family val="3"/>
            <charset val="134"/>
            <scheme val="minor"/>
          </rPr>
          <t>a:
防雷栅输入侧接线3</t>
        </r>
      </text>
    </comment>
    <comment ref="BI1" authorId="0" shapeId="0">
      <text>
        <r>
          <rPr>
            <sz val="11"/>
            <color theme="1"/>
            <rFont val="宋体"/>
            <family val="3"/>
            <charset val="134"/>
            <scheme val="minor"/>
          </rPr>
          <t>a:
防雷栅输出侧接线1</t>
        </r>
      </text>
    </comment>
    <comment ref="BJ1" authorId="0" shapeId="0">
      <text>
        <r>
          <rPr>
            <sz val="11"/>
            <color theme="1"/>
            <rFont val="宋体"/>
            <family val="3"/>
            <charset val="134"/>
            <scheme val="minor"/>
          </rPr>
          <t>a:
防雷栅输出侧接线2</t>
        </r>
      </text>
    </comment>
    <comment ref="BK1" authorId="0" shapeId="0">
      <text>
        <r>
          <rPr>
            <sz val="11"/>
            <color theme="1"/>
            <rFont val="宋体"/>
            <family val="3"/>
            <charset val="134"/>
            <scheme val="minor"/>
          </rPr>
          <t>a:
防雷栅输出侧接线3</t>
        </r>
      </text>
    </comment>
    <comment ref="BL1" authorId="0" shapeId="0">
      <text>
        <r>
          <rPr>
            <sz val="11"/>
            <color theme="1"/>
            <rFont val="宋体"/>
            <family val="3"/>
            <charset val="134"/>
            <scheme val="minor"/>
          </rPr>
          <t xml:space="preserve">a:
MCC有关的AI\AO需要过隔离器
填写如下：
AI:SC01,SC02
AO:按照AI最后号顺延
</t>
        </r>
      </text>
    </comment>
    <comment ref="BM1" authorId="0" shapeId="0">
      <text>
        <r>
          <rPr>
            <sz val="11"/>
            <color theme="1"/>
            <rFont val="宋体"/>
            <family val="3"/>
            <charset val="134"/>
            <scheme val="minor"/>
          </rPr>
          <t>a:
隔离器输入侧接线1</t>
        </r>
      </text>
    </comment>
    <comment ref="BN1" authorId="0" shapeId="0">
      <text>
        <r>
          <rPr>
            <sz val="11"/>
            <color theme="1"/>
            <rFont val="宋体"/>
            <family val="3"/>
            <charset val="134"/>
            <scheme val="minor"/>
          </rPr>
          <t>a:
隔离器输入侧接线2</t>
        </r>
      </text>
    </comment>
    <comment ref="BO1" authorId="0" shapeId="0">
      <text>
        <r>
          <rPr>
            <sz val="11"/>
            <color theme="1"/>
            <rFont val="宋体"/>
            <family val="3"/>
            <charset val="134"/>
            <scheme val="minor"/>
          </rPr>
          <t>a:
隔离器输出侧接线1</t>
        </r>
      </text>
    </comment>
    <comment ref="BP1" authorId="0" shapeId="0">
      <text>
        <r>
          <rPr>
            <sz val="11"/>
            <color theme="1"/>
            <rFont val="宋体"/>
            <family val="3"/>
            <charset val="134"/>
            <scheme val="minor"/>
          </rPr>
          <t>a:
隔离器输出侧接线2</t>
        </r>
      </text>
    </comment>
    <comment ref="BQ1" authorId="0" shapeId="0">
      <text>
        <r>
          <rPr>
            <sz val="11"/>
            <color theme="1"/>
            <rFont val="宋体"/>
            <family val="3"/>
            <charset val="134"/>
            <scheme val="minor"/>
          </rPr>
          <t xml:space="preserve">a:
MCC有关的DO需要过大功率继电器的
填写如下：
RL01
RL02...
</t>
        </r>
      </text>
    </comment>
    <comment ref="BR1" authorId="0" shapeId="0">
      <text>
        <r>
          <rPr>
            <sz val="11"/>
            <color theme="1"/>
            <rFont val="宋体"/>
            <family val="3"/>
            <charset val="134"/>
            <scheme val="minor"/>
          </rPr>
          <t>a:
大功率继电器输入侧接线1</t>
        </r>
      </text>
    </comment>
    <comment ref="BS1" authorId="0" shapeId="0">
      <text>
        <r>
          <rPr>
            <sz val="11"/>
            <color theme="1"/>
            <rFont val="宋体"/>
            <family val="3"/>
            <charset val="134"/>
            <scheme val="minor"/>
          </rPr>
          <t>a:
大功率继电器输入侧接线2</t>
        </r>
      </text>
    </comment>
    <comment ref="BT1" authorId="0" shapeId="0">
      <text>
        <r>
          <rPr>
            <sz val="11"/>
            <color theme="1"/>
            <rFont val="宋体"/>
            <family val="3"/>
            <charset val="134"/>
            <scheme val="minor"/>
          </rPr>
          <t>a:
大功率继电器输出侧接线1</t>
        </r>
      </text>
    </comment>
    <comment ref="BU1" authorId="0" shapeId="0">
      <text>
        <r>
          <rPr>
            <sz val="11"/>
            <color theme="1"/>
            <rFont val="宋体"/>
            <family val="3"/>
            <charset val="134"/>
            <scheme val="minor"/>
          </rPr>
          <t>a:
大功率继电器输出侧接线2</t>
        </r>
      </text>
    </comment>
    <comment ref="BV1" authorId="0" shapeId="0">
      <text>
        <r>
          <rPr>
            <sz val="11"/>
            <color theme="1"/>
            <rFont val="宋体"/>
            <family val="3"/>
            <charset val="134"/>
            <scheme val="minor"/>
          </rPr>
          <t>a:
端子板编号
TPA01...
TPD01...
TPB01...</t>
        </r>
      </text>
    </comment>
    <comment ref="BW1" authorId="0" shapeId="0">
      <text>
        <r>
          <rPr>
            <sz val="11"/>
            <color theme="1"/>
            <rFont val="宋体"/>
            <family val="3"/>
            <charset val="134"/>
            <scheme val="minor"/>
          </rPr>
          <t xml:space="preserve">a:
端子板型号
MTL安全栅底板如下：
AI:CPY-C3-RAI141
AO:CPY-C3-AAI543-H
DI:CPY-C3-ADV151-M(1~16)
   CPY-C3-ADV151-S(17~32)
DO:CPY-C3-ADV551L-M(1~16)
   CPY-C3-ADV551L-S(17~32)
横河端子板如下：
AI/AO/PI:A1BA4D-05
DI:A1BD5D-05(现场信号)
   ARM15A-000(MCC信号)
DO:UM-2KS50/32R/CO/F/J/CS1216
</t>
        </r>
      </text>
    </comment>
    <comment ref="BX1" authorId="0" shapeId="0">
      <text>
        <r>
          <rPr>
            <sz val="11"/>
            <color theme="1"/>
            <rFont val="宋体"/>
            <family val="3"/>
            <charset val="134"/>
            <scheme val="minor"/>
          </rPr>
          <t>a:
端子板输入侧接线1</t>
        </r>
      </text>
    </comment>
    <comment ref="BY1" authorId="0" shapeId="0">
      <text>
        <r>
          <rPr>
            <sz val="11"/>
            <color theme="1"/>
            <rFont val="宋体"/>
            <family val="3"/>
            <charset val="134"/>
            <scheme val="minor"/>
          </rPr>
          <t>a:
端子板输入侧接线2</t>
        </r>
      </text>
    </comment>
    <comment ref="BZ1" authorId="0" shapeId="0">
      <text>
        <r>
          <rPr>
            <sz val="11"/>
            <color theme="1"/>
            <rFont val="宋体"/>
            <family val="3"/>
            <charset val="134"/>
            <scheme val="minor"/>
          </rPr>
          <t>a:
端子板输入侧接线3</t>
        </r>
      </text>
    </comment>
    <comment ref="CA1" authorId="0" shapeId="0">
      <text>
        <r>
          <rPr>
            <sz val="11"/>
            <color theme="1"/>
            <rFont val="宋体"/>
            <family val="3"/>
            <charset val="134"/>
            <scheme val="minor"/>
          </rPr>
          <t xml:space="preserve">a:
设计资料信号类型
</t>
        </r>
      </text>
    </comment>
    <comment ref="CB1" authorId="0" shapeId="0">
      <text>
        <r>
          <rPr>
            <sz val="11"/>
            <color theme="1"/>
            <rFont val="宋体"/>
            <family val="3"/>
            <charset val="134"/>
            <scheme val="minor"/>
          </rPr>
          <t>a:
横河版本号</t>
        </r>
      </text>
    </comment>
    <comment ref="CC1" authorId="0" shapeId="0">
      <text>
        <r>
          <rPr>
            <sz val="11"/>
            <color theme="1"/>
            <rFont val="宋体"/>
            <family val="3"/>
            <charset val="134"/>
            <scheme val="minor"/>
          </rPr>
          <t>a:
横河版本注释</t>
        </r>
      </text>
    </comment>
    <comment ref="CD1" authorId="0" shapeId="0">
      <text>
        <r>
          <rPr>
            <sz val="11"/>
            <color theme="1"/>
            <rFont val="宋体"/>
            <family val="3"/>
            <charset val="134"/>
            <scheme val="minor"/>
          </rPr>
          <t>a:
备注</t>
        </r>
      </text>
    </comment>
  </commentList>
</comments>
</file>

<file path=xl/comments2.xml><?xml version="1.0" encoding="utf-8"?>
<comments xmlns="http://schemas.openxmlformats.org/spreadsheetml/2006/main">
  <authors>
    <author>a</author>
  </authors>
  <commentList>
    <comment ref="C1" authorId="0" shapeId="0">
      <text>
        <r>
          <rPr>
            <sz val="11"/>
            <color theme="1"/>
            <rFont val="宋体"/>
            <family val="3"/>
            <charset val="134"/>
            <scheme val="minor"/>
          </rPr>
          <t>a:
原则上是主项号，可根据设计资料填写更具体的单元号以便后面维护</t>
        </r>
      </text>
    </comment>
    <comment ref="D1" authorId="0" shapeId="0">
      <text>
        <r>
          <rPr>
            <sz val="11"/>
            <color theme="1"/>
            <rFont val="宋体"/>
            <family val="3"/>
            <charset val="134"/>
            <scheme val="minor"/>
          </rPr>
          <t xml:space="preserve">a:
化工装置去掉“-”
</t>
        </r>
      </text>
    </comment>
    <comment ref="E1" authorId="0" shapeId="0">
      <text>
        <r>
          <rPr>
            <sz val="11"/>
            <color theme="1"/>
            <rFont val="宋体"/>
            <family val="3"/>
            <charset val="134"/>
            <scheme val="minor"/>
          </rPr>
          <t>a:
要求中文语注释</t>
        </r>
      </text>
    </comment>
    <comment ref="F1" authorId="0" shapeId="0">
      <text>
        <r>
          <rPr>
            <sz val="11"/>
            <color theme="1"/>
            <rFont val="宋体"/>
            <family val="3"/>
            <charset val="134"/>
            <scheme val="minor"/>
          </rPr>
          <t>a:
控制站号</t>
        </r>
      </text>
    </comment>
    <comment ref="G1" authorId="0" shapeId="0">
      <text>
        <r>
          <rPr>
            <sz val="11"/>
            <color theme="1"/>
            <rFont val="宋体"/>
            <family val="3"/>
            <charset val="134"/>
            <scheme val="minor"/>
          </rPr>
          <t xml:space="preserve">a:
节点号：
只需填写第一个后面的公式自动生成
注意：模拟量和数字量
</t>
        </r>
      </text>
    </comment>
    <comment ref="H1" authorId="0" shapeId="0">
      <text>
        <r>
          <rPr>
            <sz val="11"/>
            <color theme="1"/>
            <rFont val="宋体"/>
            <family val="3"/>
            <charset val="134"/>
            <scheme val="minor"/>
          </rPr>
          <t>a:
卡件号：
只需填写第一个后面的公式自动生成
注意：模拟量和数字量</t>
        </r>
      </text>
    </comment>
    <comment ref="I1" authorId="0" shapeId="0">
      <text>
        <r>
          <rPr>
            <sz val="11"/>
            <color theme="1"/>
            <rFont val="宋体"/>
            <family val="3"/>
            <charset val="134"/>
            <scheme val="minor"/>
          </rPr>
          <t>a:
通道号：
只需填写第一个后面的公式自动生成
注意：模拟量和数字量</t>
        </r>
      </text>
    </comment>
    <comment ref="J1" authorId="0" shapeId="0">
      <text>
        <r>
          <rPr>
            <sz val="11"/>
            <color theme="1"/>
            <rFont val="宋体"/>
            <family val="3"/>
            <charset val="134"/>
            <scheme val="minor"/>
          </rPr>
          <t xml:space="preserve">a:
本项目卡件类型五种：
AAI143-H
AAI543-H
ADV151-P
ADV551-P
AAP135-S
</t>
        </r>
      </text>
    </comment>
    <comment ref="K1" authorId="0" shapeId="0">
      <text>
        <r>
          <rPr>
            <sz val="11"/>
            <color theme="1"/>
            <rFont val="宋体"/>
            <family val="3"/>
            <charset val="134"/>
            <scheme val="minor"/>
          </rPr>
          <t>a:
信号类型：
AI
AO
DI
DO</t>
        </r>
      </text>
    </comment>
    <comment ref="L1" authorId="0" shapeId="0">
      <text>
        <r>
          <rPr>
            <sz val="11"/>
            <color theme="1"/>
            <rFont val="宋体"/>
            <family val="3"/>
            <charset val="134"/>
            <scheme val="minor"/>
          </rPr>
          <t>a:
横河卡件线制
2W
4W</t>
        </r>
      </text>
    </comment>
    <comment ref="N1" authorId="0" shapeId="0">
      <text>
        <r>
          <rPr>
            <sz val="11"/>
            <color theme="1"/>
            <rFont val="宋体"/>
            <family val="3"/>
            <charset val="134"/>
            <scheme val="minor"/>
          </rPr>
          <t>a:
冗余/非冗余</t>
        </r>
      </text>
    </comment>
    <comment ref="O1" authorId="0" shapeId="0">
      <text>
        <r>
          <rPr>
            <sz val="11"/>
            <color theme="1"/>
            <rFont val="宋体"/>
            <family val="3"/>
            <charset val="134"/>
            <scheme val="minor"/>
          </rPr>
          <t>a:
YGET生成DR号</t>
        </r>
      </text>
    </comment>
    <comment ref="Q1" authorId="0" shapeId="0">
      <text>
        <r>
          <rPr>
            <sz val="11"/>
            <color theme="1"/>
            <rFont val="宋体"/>
            <family val="3"/>
            <charset val="134"/>
            <scheme val="minor"/>
          </rPr>
          <t xml:space="preserve">a:
化工装置去掉“-”
</t>
        </r>
      </text>
    </comment>
    <comment ref="R1" authorId="0" shapeId="0">
      <text>
        <r>
          <rPr>
            <sz val="11"/>
            <color theme="1"/>
            <rFont val="宋体"/>
            <family val="3"/>
            <charset val="134"/>
            <scheme val="minor"/>
          </rPr>
          <t>a:
参考种子项目典型回路类型</t>
        </r>
      </text>
    </comment>
    <comment ref="S1" authorId="0" shapeId="0">
      <text>
        <r>
          <rPr>
            <sz val="11"/>
            <color theme="1"/>
            <rFont val="宋体"/>
            <family val="3"/>
            <charset val="134"/>
            <scheme val="minor"/>
          </rPr>
          <t>a:
%Z地址
公式自动生成</t>
        </r>
      </text>
    </comment>
    <comment ref="T1" authorId="0" shapeId="0">
      <text>
        <r>
          <rPr>
            <sz val="11"/>
            <color theme="1"/>
            <rFont val="宋体"/>
            <family val="3"/>
            <charset val="134"/>
            <scheme val="minor"/>
          </rPr>
          <t>a:
含有公式自动生成</t>
        </r>
      </text>
    </comment>
    <comment ref="U1" authorId="0" shapeId="0">
      <text>
        <r>
          <rPr>
            <sz val="11"/>
            <color theme="1"/>
            <rFont val="宋体"/>
            <family val="3"/>
            <charset val="134"/>
            <scheme val="minor"/>
          </rPr>
          <t>a:
YGET使用</t>
        </r>
      </text>
    </comment>
    <comment ref="V1" authorId="0" shapeId="0">
      <text>
        <r>
          <rPr>
            <sz val="11"/>
            <color theme="1"/>
            <rFont val="宋体"/>
            <family val="3"/>
            <charset val="134"/>
            <scheme val="minor"/>
          </rPr>
          <t>a:
YGET使用
注意前12，后12</t>
        </r>
      </text>
    </comment>
    <comment ref="X1" authorId="0" shapeId="0">
      <text>
        <r>
          <rPr>
            <sz val="11"/>
            <color theme="1"/>
            <rFont val="宋体"/>
            <family val="3"/>
            <charset val="134"/>
            <scheme val="minor"/>
          </rPr>
          <t>a:
信号源
填写DCS</t>
        </r>
      </text>
    </comment>
    <comment ref="Y1" authorId="0" shapeId="0">
      <text>
        <r>
          <rPr>
            <sz val="11"/>
            <color theme="1"/>
            <rFont val="宋体"/>
            <family val="3"/>
            <charset val="134"/>
            <scheme val="minor"/>
          </rPr>
          <t>a:
系统机柜名称</t>
        </r>
      </text>
    </comment>
    <comment ref="Z1" authorId="0" shapeId="0">
      <text>
        <r>
          <rPr>
            <sz val="11"/>
            <color theme="1"/>
            <rFont val="宋体"/>
            <family val="3"/>
            <charset val="134"/>
            <scheme val="minor"/>
          </rPr>
          <t>a:
防雷栅
Y/N</t>
        </r>
      </text>
    </comment>
    <comment ref="AA1" authorId="0" shapeId="0">
      <text>
        <r>
          <rPr>
            <sz val="11"/>
            <color theme="1"/>
            <rFont val="宋体"/>
            <family val="3"/>
            <charset val="134"/>
            <scheme val="minor"/>
          </rPr>
          <t>a:
防雷栅细节：
项目统一填写如下：
'AI Surge protective device
AI防雷栅</t>
        </r>
      </text>
    </comment>
    <comment ref="AB1" authorId="0" shapeId="0">
      <text>
        <r>
          <rPr>
            <sz val="11"/>
            <color theme="1"/>
            <rFont val="宋体"/>
            <family val="3"/>
            <charset val="134"/>
            <scheme val="minor"/>
          </rPr>
          <t>a:
安全栅
Y/N</t>
        </r>
      </text>
    </comment>
    <comment ref="AC1" authorId="0" shapeId="0">
      <text>
        <r>
          <rPr>
            <sz val="11"/>
            <color theme="1"/>
            <rFont val="宋体"/>
            <family val="3"/>
            <charset val="134"/>
            <scheme val="minor"/>
          </rPr>
          <t xml:space="preserve">a:
安全栅细节
本项目安全栅型号如下：
AI 4-20mA:MTL4541
AI TC:MTL4573
AI RTD:MTL4573
PI :MTL4532
AO :MTL4546Y
DI :MTL4511
DO :MTL4521
</t>
        </r>
      </text>
    </comment>
    <comment ref="AD1" authorId="0" shapeId="0">
      <text>
        <r>
          <rPr>
            <sz val="11"/>
            <color theme="1"/>
            <rFont val="宋体"/>
            <family val="3"/>
            <charset val="134"/>
            <scheme val="minor"/>
          </rPr>
          <t>a:
FC-direct output--YGET填写“1”
FO-reverse output--YGET填写“2”</t>
        </r>
      </text>
    </comment>
    <comment ref="AE1" authorId="0" shapeId="0">
      <text>
        <r>
          <rPr>
            <sz val="11"/>
            <color theme="1"/>
            <rFont val="宋体"/>
            <family val="3"/>
            <charset val="134"/>
            <scheme val="minor"/>
          </rPr>
          <t xml:space="preserve">a:
正作用YGET填小写direct 
反作用YGET填小写reverse 
</t>
        </r>
      </text>
    </comment>
    <comment ref="AF1" authorId="0" shapeId="0">
      <text>
        <r>
          <rPr>
            <sz val="11"/>
            <color theme="1"/>
            <rFont val="宋体"/>
            <family val="3"/>
            <charset val="134"/>
            <scheme val="minor"/>
          </rPr>
          <t>a:
信号位置：
site
MCC
机柜报警
其他（按照设计资料填写）</t>
        </r>
      </text>
    </comment>
    <comment ref="AG1" authorId="0" shapeId="0">
      <text>
        <r>
          <rPr>
            <sz val="11"/>
            <color theme="1"/>
            <rFont val="宋体"/>
            <family val="3"/>
            <charset val="134"/>
            <scheme val="minor"/>
          </rPr>
          <t>a:
信号供电等信息
（参考设计资料填写）</t>
        </r>
      </text>
    </comment>
    <comment ref="AH1" authorId="0" shapeId="0">
      <text>
        <r>
          <rPr>
            <sz val="11"/>
            <color theme="1"/>
            <rFont val="宋体"/>
            <family val="3"/>
            <charset val="134"/>
            <scheme val="minor"/>
          </rPr>
          <t>a:
！！！该列为本项目硬件设计的Master列含有公式，位号要严格按照设计资料进行VLOOKUP,不允许自行修改。</t>
        </r>
      </text>
    </comment>
    <comment ref="AI1" authorId="0" shapeId="0">
      <text>
        <r>
          <rPr>
            <sz val="11"/>
            <color theme="1"/>
            <rFont val="宋体"/>
            <family val="3"/>
            <charset val="134"/>
            <scheme val="minor"/>
          </rPr>
          <t>a:
横河卡件线制
2W
4W</t>
        </r>
      </text>
    </comment>
    <comment ref="AJ1" authorId="0" shapeId="0">
      <text>
        <r>
          <rPr>
            <sz val="11"/>
            <color theme="1"/>
            <rFont val="宋体"/>
            <family val="3"/>
            <charset val="134"/>
            <scheme val="minor"/>
          </rPr>
          <t>a:
现场接线箱名称
（参考设计资料）</t>
        </r>
      </text>
    </comment>
    <comment ref="AK1" authorId="0" shapeId="0">
      <text>
        <r>
          <rPr>
            <sz val="11"/>
            <color theme="1"/>
            <rFont val="宋体"/>
            <family val="3"/>
            <charset val="134"/>
            <scheme val="minor"/>
          </rPr>
          <t>a:
现场接线箱电缆名称
（参考设计资料）</t>
        </r>
      </text>
    </comment>
    <comment ref="AL1" authorId="0" shapeId="0">
      <text>
        <r>
          <rPr>
            <sz val="11"/>
            <color theme="1"/>
            <rFont val="宋体"/>
            <family val="3"/>
            <charset val="134"/>
            <scheme val="minor"/>
          </rPr>
          <t>a:
电缆型号，芯数，截面积</t>
        </r>
      </text>
    </comment>
    <comment ref="AM1" authorId="0" shapeId="0">
      <text>
        <r>
          <rPr>
            <sz val="11"/>
            <color theme="1"/>
            <rFont val="宋体"/>
            <family val="3"/>
            <charset val="134"/>
            <scheme val="minor"/>
          </rPr>
          <t>a:
电缆芯号</t>
        </r>
      </text>
    </comment>
    <comment ref="AN1" authorId="0" shapeId="0">
      <text>
        <r>
          <rPr>
            <sz val="11"/>
            <color theme="1"/>
            <rFont val="宋体"/>
            <family val="3"/>
            <charset val="134"/>
            <scheme val="minor"/>
          </rPr>
          <t>a:
电缆根号</t>
        </r>
      </text>
    </comment>
    <comment ref="AO1" authorId="0" shapeId="0">
      <text>
        <r>
          <rPr>
            <sz val="11"/>
            <color theme="1"/>
            <rFont val="宋体"/>
            <family val="3"/>
            <charset val="134"/>
            <scheme val="minor"/>
          </rPr>
          <t>a:
辅助机柜名称</t>
        </r>
      </text>
    </comment>
    <comment ref="AP1" authorId="0" shapeId="0">
      <text>
        <r>
          <rPr>
            <sz val="11"/>
            <color theme="1"/>
            <rFont val="宋体"/>
            <family val="3"/>
            <charset val="134"/>
            <scheme val="minor"/>
          </rPr>
          <t>a:
防雷栅组号
SPD001…SPD099
注：
MCC&lt;100米不配防雷栅，&gt;100米需要配防雷栅</t>
        </r>
      </text>
    </comment>
    <comment ref="AQ1" authorId="0" shapeId="0">
      <text>
        <r>
          <rPr>
            <sz val="11"/>
            <color theme="1"/>
            <rFont val="宋体"/>
            <family val="3"/>
            <charset val="134"/>
            <scheme val="minor"/>
          </rPr>
          <t>a:
防雷栅号
AI/AO 1~16
DI/DO 1~32</t>
        </r>
      </text>
    </comment>
    <comment ref="AR1" authorId="0" shapeId="0">
      <text>
        <r>
          <rPr>
            <sz val="11"/>
            <color theme="1"/>
            <rFont val="宋体"/>
            <family val="3"/>
            <charset val="134"/>
            <scheme val="minor"/>
          </rPr>
          <t>a:
防雷栅输入侧接线1</t>
        </r>
      </text>
    </comment>
    <comment ref="AS1" authorId="0" shapeId="0">
      <text>
        <r>
          <rPr>
            <sz val="11"/>
            <color theme="1"/>
            <rFont val="宋体"/>
            <family val="3"/>
            <charset val="134"/>
            <scheme val="minor"/>
          </rPr>
          <t>a:
防雷栅输入侧接线2</t>
        </r>
      </text>
    </comment>
    <comment ref="AT1" authorId="0" shapeId="0">
      <text>
        <r>
          <rPr>
            <sz val="11"/>
            <color theme="1"/>
            <rFont val="宋体"/>
            <family val="3"/>
            <charset val="134"/>
            <scheme val="minor"/>
          </rPr>
          <t>a:
防雷栅输入侧接线3</t>
        </r>
      </text>
    </comment>
    <comment ref="AU1" authorId="0" shapeId="0">
      <text>
        <r>
          <rPr>
            <sz val="11"/>
            <color theme="1"/>
            <rFont val="宋体"/>
            <family val="3"/>
            <charset val="134"/>
            <scheme val="minor"/>
          </rPr>
          <t>a:
防雷栅输出侧接线1</t>
        </r>
      </text>
    </comment>
    <comment ref="AV1" authorId="0" shapeId="0">
      <text>
        <r>
          <rPr>
            <sz val="11"/>
            <color theme="1"/>
            <rFont val="宋体"/>
            <family val="3"/>
            <charset val="134"/>
            <scheme val="minor"/>
          </rPr>
          <t>a:
防雷栅输出侧接线2</t>
        </r>
      </text>
    </comment>
    <comment ref="AW1" authorId="0" shapeId="0">
      <text>
        <r>
          <rPr>
            <sz val="11"/>
            <color theme="1"/>
            <rFont val="宋体"/>
            <family val="3"/>
            <charset val="134"/>
            <scheme val="minor"/>
          </rPr>
          <t>a:
防雷栅输出侧接线3</t>
        </r>
      </text>
    </comment>
    <comment ref="AX1" authorId="0" shapeId="0">
      <text>
        <r>
          <rPr>
            <sz val="11"/>
            <color theme="1"/>
            <rFont val="宋体"/>
            <family val="3"/>
            <charset val="134"/>
            <scheme val="minor"/>
          </rPr>
          <t xml:space="preserve">a:
MCC有关的AI\AO需要过隔离器
填写如下：
AI:SC01,SC02
AO:按照AI最后号顺延
</t>
        </r>
      </text>
    </comment>
    <comment ref="AY1" authorId="0" shapeId="0">
      <text>
        <r>
          <rPr>
            <sz val="11"/>
            <color theme="1"/>
            <rFont val="宋体"/>
            <family val="3"/>
            <charset val="134"/>
            <scheme val="minor"/>
          </rPr>
          <t>a:
隔离器输入侧接线1</t>
        </r>
      </text>
    </comment>
    <comment ref="AZ1" authorId="0" shapeId="0">
      <text>
        <r>
          <rPr>
            <sz val="11"/>
            <color theme="1"/>
            <rFont val="宋体"/>
            <family val="3"/>
            <charset val="134"/>
            <scheme val="minor"/>
          </rPr>
          <t>a:
隔离器输入侧接线2</t>
        </r>
      </text>
    </comment>
    <comment ref="BA1" authorId="0" shapeId="0">
      <text>
        <r>
          <rPr>
            <sz val="11"/>
            <color theme="1"/>
            <rFont val="宋体"/>
            <family val="3"/>
            <charset val="134"/>
            <scheme val="minor"/>
          </rPr>
          <t>a:
隔离器输出侧接线1</t>
        </r>
      </text>
    </comment>
    <comment ref="BB1" authorId="0" shapeId="0">
      <text>
        <r>
          <rPr>
            <sz val="11"/>
            <color theme="1"/>
            <rFont val="宋体"/>
            <family val="3"/>
            <charset val="134"/>
            <scheme val="minor"/>
          </rPr>
          <t>a:
隔离器输出侧接线2</t>
        </r>
      </text>
    </comment>
    <comment ref="BC1" authorId="0" shapeId="0">
      <text>
        <r>
          <rPr>
            <sz val="11"/>
            <color theme="1"/>
            <rFont val="宋体"/>
            <family val="3"/>
            <charset val="134"/>
            <scheme val="minor"/>
          </rPr>
          <t xml:space="preserve">a:
MCC有关的DO需要过大功率继电器的
填写如下：
RL01
RL02...
</t>
        </r>
      </text>
    </comment>
    <comment ref="BD1" authorId="0" shapeId="0">
      <text>
        <r>
          <rPr>
            <sz val="11"/>
            <color theme="1"/>
            <rFont val="宋体"/>
            <family val="3"/>
            <charset val="134"/>
            <scheme val="minor"/>
          </rPr>
          <t>a:
大功率继电器输入侧接线1</t>
        </r>
      </text>
    </comment>
    <comment ref="BE1" authorId="0" shapeId="0">
      <text>
        <r>
          <rPr>
            <sz val="11"/>
            <color theme="1"/>
            <rFont val="宋体"/>
            <family val="3"/>
            <charset val="134"/>
            <scheme val="minor"/>
          </rPr>
          <t>a:
大功率继电器输入侧接线2</t>
        </r>
      </text>
    </comment>
    <comment ref="BF1" authorId="0" shapeId="0">
      <text>
        <r>
          <rPr>
            <sz val="11"/>
            <color theme="1"/>
            <rFont val="宋体"/>
            <family val="3"/>
            <charset val="134"/>
            <scheme val="minor"/>
          </rPr>
          <t>a:
大功率继电器输出侧接线1</t>
        </r>
      </text>
    </comment>
    <comment ref="BG1" authorId="0" shapeId="0">
      <text>
        <r>
          <rPr>
            <sz val="11"/>
            <color theme="1"/>
            <rFont val="宋体"/>
            <family val="3"/>
            <charset val="134"/>
            <scheme val="minor"/>
          </rPr>
          <t>a:
大功率继电器输出侧接线2</t>
        </r>
      </text>
    </comment>
    <comment ref="BH1" authorId="0" shapeId="0">
      <text>
        <r>
          <rPr>
            <sz val="11"/>
            <color theme="1"/>
            <rFont val="宋体"/>
            <family val="3"/>
            <charset val="134"/>
            <scheme val="minor"/>
          </rPr>
          <t>a:
端子板编号
TPA01...
TPD01...
TPB01...</t>
        </r>
      </text>
    </comment>
    <comment ref="BI1" authorId="0" shapeId="0">
      <text>
        <r>
          <rPr>
            <sz val="11"/>
            <color theme="1"/>
            <rFont val="宋体"/>
            <family val="3"/>
            <charset val="134"/>
            <scheme val="minor"/>
          </rPr>
          <t xml:space="preserve">a:
端子板型号
MTL安全栅底板如下：
AI:CPY-C3-RAI141
AO:CPY-C3-AAI543-H
DI:CPY-C3-ADV151-M(1~16)
   CPY-C3-ADV151-S(17~32)
DO:CPY-C3-ADV551L-M(1~16)
   CPY-C3-ADV551L-S(17~32)
横河端子板如下：
AI/AO/PI:A1BA4D-05
DI:A1BD5D-05(现场信号)
   ARM15A-000(MCC信号)
DO:UM-2KS50/32R/CO/F/J/CS1216
</t>
        </r>
      </text>
    </comment>
    <comment ref="BJ1" authorId="0" shapeId="0">
      <text>
        <r>
          <rPr>
            <sz val="11"/>
            <color theme="1"/>
            <rFont val="宋体"/>
            <family val="3"/>
            <charset val="134"/>
            <scheme val="minor"/>
          </rPr>
          <t>a:
端子板输入侧接线1</t>
        </r>
      </text>
    </comment>
    <comment ref="BK1" authorId="0" shapeId="0">
      <text>
        <r>
          <rPr>
            <sz val="11"/>
            <color theme="1"/>
            <rFont val="宋体"/>
            <family val="3"/>
            <charset val="134"/>
            <scheme val="minor"/>
          </rPr>
          <t>a:
端子板输入侧接线2</t>
        </r>
      </text>
    </comment>
    <comment ref="BL1" authorId="0" shapeId="0">
      <text>
        <r>
          <rPr>
            <sz val="11"/>
            <color theme="1"/>
            <rFont val="宋体"/>
            <family val="3"/>
            <charset val="134"/>
            <scheme val="minor"/>
          </rPr>
          <t>a:
端子板输入侧接线3</t>
        </r>
      </text>
    </comment>
    <comment ref="BM1" authorId="0" shapeId="0">
      <text>
        <r>
          <rPr>
            <sz val="11"/>
            <color theme="1"/>
            <rFont val="宋体"/>
            <family val="3"/>
            <charset val="134"/>
            <scheme val="minor"/>
          </rPr>
          <t xml:space="preserve">a:
设计资料信号类型
</t>
        </r>
      </text>
    </comment>
    <comment ref="BN1" authorId="0" shapeId="0">
      <text>
        <r>
          <rPr>
            <sz val="11"/>
            <color theme="1"/>
            <rFont val="宋体"/>
            <family val="3"/>
            <charset val="134"/>
            <scheme val="minor"/>
          </rPr>
          <t>a:
横河版本号</t>
        </r>
      </text>
    </comment>
    <comment ref="BO1" authorId="0" shapeId="0">
      <text>
        <r>
          <rPr>
            <sz val="11"/>
            <color theme="1"/>
            <rFont val="宋体"/>
            <family val="3"/>
            <charset val="134"/>
            <scheme val="minor"/>
          </rPr>
          <t>a:
横河版本注释</t>
        </r>
      </text>
    </comment>
    <comment ref="BP1" authorId="0" shapeId="0">
      <text>
        <r>
          <rPr>
            <sz val="11"/>
            <color theme="1"/>
            <rFont val="宋体"/>
            <family val="3"/>
            <charset val="134"/>
            <scheme val="minor"/>
          </rPr>
          <t>a:
备注</t>
        </r>
      </text>
    </comment>
  </commentList>
</comments>
</file>

<file path=xl/comments3.xml><?xml version="1.0" encoding="utf-8"?>
<comments xmlns="http://schemas.openxmlformats.org/spreadsheetml/2006/main">
  <authors>
    <author>a</author>
  </authors>
  <commentList>
    <comment ref="A1" authorId="0" shapeId="0">
      <text>
        <r>
          <rPr>
            <sz val="11"/>
            <color theme="1"/>
            <rFont val="宋体"/>
            <family val="3"/>
            <charset val="134"/>
            <scheme val="minor"/>
          </rPr>
          <t xml:space="preserve">a:
带“-”
</t>
        </r>
      </text>
    </comment>
    <comment ref="B1" authorId="0" shapeId="0">
      <text>
        <r>
          <rPr>
            <sz val="11"/>
            <color theme="1"/>
            <rFont val="宋体"/>
            <family val="3"/>
            <charset val="134"/>
            <scheme val="minor"/>
          </rPr>
          <t>a:
要求中文语注释</t>
        </r>
      </text>
    </comment>
    <comment ref="C1" authorId="0" shapeId="0">
      <text>
        <r>
          <rPr>
            <sz val="11"/>
            <color theme="1"/>
            <rFont val="宋体"/>
            <family val="3"/>
            <charset val="134"/>
            <scheme val="minor"/>
          </rPr>
          <t>a:
YGET使用
字符&lt;=24</t>
        </r>
      </text>
    </comment>
  </commentList>
</comments>
</file>

<file path=xl/comments4.xml><?xml version="1.0" encoding="utf-8"?>
<comments xmlns="http://schemas.openxmlformats.org/spreadsheetml/2006/main">
  <authors>
    <author>a</author>
  </authors>
  <commentList>
    <comment ref="B1" authorId="0" shapeId="0">
      <text>
        <r>
          <rPr>
            <sz val="11"/>
            <color theme="1"/>
            <rFont val="宋体"/>
            <family val="3"/>
            <charset val="134"/>
            <scheme val="minor"/>
          </rPr>
          <t xml:space="preserve">a:
带“-”
</t>
        </r>
      </text>
    </comment>
    <comment ref="F1" authorId="0" shapeId="0">
      <text>
        <r>
          <rPr>
            <sz val="11"/>
            <color theme="1"/>
            <rFont val="宋体"/>
            <family val="3"/>
            <charset val="134"/>
            <scheme val="minor"/>
          </rPr>
          <t>a:
YGET使用
带“-”</t>
        </r>
      </text>
    </comment>
    <comment ref="S1" authorId="0" shapeId="0">
      <text>
        <r>
          <rPr>
            <sz val="11"/>
            <color theme="1"/>
            <rFont val="宋体"/>
            <family val="3"/>
            <charset val="134"/>
            <scheme val="minor"/>
          </rPr>
          <t>a:
现场接线箱电缆名称
（参考设计资料）</t>
        </r>
      </text>
    </comment>
    <comment ref="T1" authorId="0" shapeId="0">
      <text>
        <r>
          <rPr>
            <sz val="11"/>
            <color theme="1"/>
            <rFont val="宋体"/>
            <family val="3"/>
            <charset val="134"/>
            <scheme val="minor"/>
          </rPr>
          <t>a:
现场接线箱名称
（参考设计资料）</t>
        </r>
      </text>
    </comment>
  </commentList>
</comments>
</file>

<file path=xl/sharedStrings.xml><?xml version="1.0" encoding="utf-8"?>
<sst xmlns="http://schemas.openxmlformats.org/spreadsheetml/2006/main" count="36689" uniqueCount="3699">
  <si>
    <t>Tianjin Bohua Development Co., Ltd.
天津渤化发展有限公司</t>
  </si>
  <si>
    <t>TJBH Petrochemical Project</t>
  </si>
  <si>
    <t>天津渤化化工项目</t>
  </si>
  <si>
    <t>LOCATION: 天津</t>
  </si>
  <si>
    <t>位置: 天津</t>
  </si>
  <si>
    <t>DCS IO list
DCS IO清单</t>
  </si>
  <si>
    <t xml:space="preserve">PP装置 </t>
  </si>
  <si>
    <t>Document No: TJBH-YCN-PP-LST-0001</t>
  </si>
  <si>
    <t>REV</t>
  </si>
  <si>
    <t>DATE</t>
  </si>
  <si>
    <t>REASONS FOR ISSUE</t>
  </si>
  <si>
    <t>BY</t>
  </si>
  <si>
    <t>CHKD</t>
  </si>
  <si>
    <t>YKGW APPD</t>
  </si>
  <si>
    <t>First Issue</t>
  </si>
  <si>
    <t>冯超</t>
  </si>
  <si>
    <t>杨忠强</t>
  </si>
  <si>
    <t>张锋</t>
  </si>
  <si>
    <t>说明：</t>
  </si>
  <si>
    <t>列项颜色说明：</t>
  </si>
  <si>
    <t>设计提供信息项</t>
  </si>
  <si>
    <t>横河硬件设计项</t>
  </si>
  <si>
    <t>横河软件设计项</t>
  </si>
  <si>
    <t>FAT相关</t>
  </si>
  <si>
    <t>NO.</t>
  </si>
  <si>
    <t>AREA</t>
  </si>
  <si>
    <t>PID_TAG</t>
  </si>
  <si>
    <t>PIDTAG</t>
  </si>
  <si>
    <t>COMMENT</t>
  </si>
  <si>
    <t>RANGE</t>
  </si>
  <si>
    <t>ENG_UNITS</t>
  </si>
  <si>
    <t>ENG_LO</t>
  </si>
  <si>
    <t>ENG_HI</t>
  </si>
  <si>
    <t>Station</t>
  </si>
  <si>
    <t>NODE</t>
  </si>
  <si>
    <t>SLOT</t>
  </si>
  <si>
    <t>Channel</t>
  </si>
  <si>
    <t>IOMODULE</t>
  </si>
  <si>
    <t>IO_type</t>
  </si>
  <si>
    <t>DUPLEX</t>
  </si>
  <si>
    <t>SIGNAL</t>
  </si>
  <si>
    <t>FC/FO</t>
  </si>
  <si>
    <t>DIR_REV</t>
  </si>
  <si>
    <t>DRWNO</t>
  </si>
  <si>
    <t>BIDNO</t>
  </si>
  <si>
    <t>LOOP</t>
  </si>
  <si>
    <t>TYPNO</t>
  </si>
  <si>
    <t>Address</t>
  </si>
  <si>
    <t>DIOTAG</t>
  </si>
  <si>
    <t>DCSTAG</t>
  </si>
  <si>
    <t>TGCOMM</t>
  </si>
  <si>
    <t>ALARM_HH</t>
  </si>
  <si>
    <t>ALARM_HI</t>
  </si>
  <si>
    <t>ALARM_LO</t>
  </si>
  <si>
    <t>ALARM_LL</t>
  </si>
  <si>
    <t>信号类型</t>
  </si>
  <si>
    <t>安全栅</t>
  </si>
  <si>
    <t>remark</t>
  </si>
  <si>
    <t>signal_origin</t>
  </si>
  <si>
    <t>FCS_Comp_Name</t>
  </si>
  <si>
    <t>SB-Surge</t>
  </si>
  <si>
    <t>SB-Surge Detial</t>
  </si>
  <si>
    <t>IS_Non_IS</t>
  </si>
  <si>
    <t xml:space="preserve"> IS_Non_IS Detial</t>
  </si>
  <si>
    <t>Signal_Location</t>
  </si>
  <si>
    <t>Signal_Detail</t>
  </si>
  <si>
    <t>TAG.NO. 1</t>
  </si>
  <si>
    <t>2/3/4 WIRE 2</t>
  </si>
  <si>
    <t>J.B.NAME</t>
  </si>
  <si>
    <t>JB_CABLE_NM</t>
  </si>
  <si>
    <t>Core.No._Tot</t>
  </si>
  <si>
    <t>CHANNEL 4</t>
  </si>
  <si>
    <t>JB_CABLE_PAIR</t>
  </si>
  <si>
    <t>MRP_COMP_Name 5</t>
  </si>
  <si>
    <t>TS_Name 6</t>
  </si>
  <si>
    <t>TS_Channel</t>
  </si>
  <si>
    <t>TS1 7</t>
  </si>
  <si>
    <t>TS2 8</t>
  </si>
  <si>
    <t>TS3 9</t>
  </si>
  <si>
    <t>TS 10</t>
  </si>
  <si>
    <t>TS 11</t>
  </si>
  <si>
    <t>TS 12</t>
  </si>
  <si>
    <t>SC_Channel</t>
  </si>
  <si>
    <t>TS 13</t>
  </si>
  <si>
    <t>TS 14</t>
  </si>
  <si>
    <t>TS 15</t>
  </si>
  <si>
    <t>TS 16</t>
  </si>
  <si>
    <t>RL_Channel</t>
  </si>
  <si>
    <t>TS 17</t>
  </si>
  <si>
    <t>TS 18</t>
  </si>
  <si>
    <t>TS 19</t>
  </si>
  <si>
    <t>TS 20</t>
  </si>
  <si>
    <t>TB No.   13</t>
  </si>
  <si>
    <t>TB Model   14</t>
  </si>
  <si>
    <t>TP_TS1 12</t>
  </si>
  <si>
    <t>TP_TS2 13</t>
  </si>
  <si>
    <t>TP_TS3 14</t>
  </si>
  <si>
    <t>Signal</t>
  </si>
  <si>
    <t>Y_REV_NO</t>
  </si>
  <si>
    <t>Y_REV_COMMENT</t>
  </si>
  <si>
    <t>Remarks</t>
  </si>
  <si>
    <t>安全栅型号</t>
  </si>
  <si>
    <t>防雷栅</t>
  </si>
  <si>
    <t>LOOP NO</t>
  </si>
  <si>
    <t>DCSTAG2</t>
  </si>
  <si>
    <t>18-PT-62302</t>
  </si>
  <si>
    <t>-</t>
  </si>
  <si>
    <t>LLS TO ET-6203 PRES. INDIC., ALA., INTERL.</t>
  </si>
  <si>
    <t>FCS0304</t>
  </si>
  <si>
    <t>AAI143-H</t>
  </si>
  <si>
    <t>Y</t>
  </si>
  <si>
    <t>4~20mA</t>
  </si>
  <si>
    <t>18-PISA-62302</t>
  </si>
  <si>
    <t>DCS-AI</t>
  </si>
  <si>
    <t>IS</t>
  </si>
  <si>
    <t>DCS</t>
  </si>
  <si>
    <t>Site</t>
  </si>
  <si>
    <t>18-IJB-40-001</t>
  </si>
  <si>
    <t>18-40-001-iSC</t>
  </si>
  <si>
    <t>PISA</t>
  </si>
  <si>
    <t>18-FT-62301</t>
  </si>
  <si>
    <t>LLS TO ET-6203 FLOW</t>
  </si>
  <si>
    <t>18-FICA-62301</t>
  </si>
  <si>
    <t>0.1</t>
  </si>
  <si>
    <t>FICA</t>
  </si>
  <si>
    <t>18-FT-62101</t>
  </si>
  <si>
    <t>C3 HCS TO TA-6201 FLOW</t>
  </si>
  <si>
    <t>18-FIC-62101</t>
  </si>
  <si>
    <t>18-IJB-40-002</t>
  </si>
  <si>
    <t>18-40-002-iSC</t>
  </si>
  <si>
    <t>FIC</t>
  </si>
  <si>
    <t>18-FT-62103</t>
  </si>
  <si>
    <t>C3 HCS TO TA-6201 REFL. FLOW</t>
  </si>
  <si>
    <t>18-FIC-62103</t>
  </si>
  <si>
    <t>18-LT-62201</t>
  </si>
  <si>
    <t>VE-6201 LEVEL INDIC., ALA., INTERL.</t>
  </si>
  <si>
    <t>18-LISA-62201</t>
  </si>
  <si>
    <t>LISA</t>
  </si>
  <si>
    <t>18-LT-62301</t>
  </si>
  <si>
    <t>VE-6203 LEVEL INDIC., CON. ALA.INTERL.</t>
  </si>
  <si>
    <t>18-LICSA-62301</t>
  </si>
  <si>
    <t>LICSA</t>
  </si>
  <si>
    <t>18-TT-62205</t>
  </si>
  <si>
    <t>PR TO PC-6201 TEMP.  INDIC., ALA., INTERL.</t>
  </si>
  <si>
    <t>18-TISA-62205</t>
  </si>
  <si>
    <t>0.2</t>
  </si>
  <si>
    <t>18-IJB-40-005</t>
  </si>
  <si>
    <t>18-40-005-iSC</t>
  </si>
  <si>
    <t>TISA</t>
  </si>
  <si>
    <t>18-PT-61108</t>
  </si>
  <si>
    <t>LLS TO ET-6101 PRES. INDI., ALA., INTER.</t>
  </si>
  <si>
    <t>18-PISA-61108</t>
  </si>
  <si>
    <t>18-FT-61103</t>
  </si>
  <si>
    <t>GC TO TA-6101 FLOW</t>
  </si>
  <si>
    <t>18-FICA-61103</t>
  </si>
  <si>
    <t>18-FT-61104</t>
  </si>
  <si>
    <t>LLS TO ET-6101 FLOW</t>
  </si>
  <si>
    <t>18-FICA-61104</t>
  </si>
  <si>
    <t>18-LT-61103</t>
  </si>
  <si>
    <t>TA-6101 LEVEL INDIC., CONTR., ALA., INTERL.</t>
  </si>
  <si>
    <t>18-LICSA-61103</t>
  </si>
  <si>
    <t>Spare</t>
  </si>
  <si>
    <t>4-20mA</t>
  </si>
  <si>
    <t>18-PV-62301</t>
  </si>
  <si>
    <t>P TO OSBL PRES. CONTR.</t>
  </si>
  <si>
    <t>AAI543-H</t>
  </si>
  <si>
    <t>DCS-AO</t>
  </si>
  <si>
    <t>18-IJB-40-008</t>
  </si>
  <si>
    <t>18-40-008-iSC</t>
  </si>
  <si>
    <t>PV</t>
  </si>
  <si>
    <t>18-FXV-61103</t>
  </si>
  <si>
    <t>GC TO TA-6101 FLOW CONTROL</t>
  </si>
  <si>
    <t>18-FV-61103</t>
  </si>
  <si>
    <t>FV</t>
  </si>
  <si>
    <t>18-FXV-61104</t>
  </si>
  <si>
    <t>LLS TO ET-6101 FLOW CONTROL</t>
  </si>
  <si>
    <t>18-FV-61104</t>
  </si>
  <si>
    <t>18-FXV-62101</t>
  </si>
  <si>
    <t>C3 TO TA-6201 FLOW CONTROL</t>
  </si>
  <si>
    <t>18-FV-62101</t>
  </si>
  <si>
    <t>18-FV-62103</t>
  </si>
  <si>
    <t>C3 TO TA-6201 REFLUX FLOW CONTROL</t>
  </si>
  <si>
    <t>18-FV-62104</t>
  </si>
  <si>
    <t>PROPANE FROM TA-6201 FLOW CONTROL</t>
  </si>
  <si>
    <t>18-FV-62105</t>
  </si>
  <si>
    <t>PR TO OSBL TANK FLOW CONTR.</t>
  </si>
  <si>
    <t>18-FV-62301</t>
  </si>
  <si>
    <t>LLS TO ET-6203 FLOW CONTROL</t>
  </si>
  <si>
    <t>18-TV-62202</t>
  </si>
  <si>
    <t>CWR FROM ET-61202 FOR PR TEMP. CONTR.</t>
  </si>
  <si>
    <t>18-IJB-40-017</t>
  </si>
  <si>
    <t>18-40-017-iSC</t>
  </si>
  <si>
    <t>TV</t>
  </si>
  <si>
    <t>18-PXV-61103A</t>
  </si>
  <si>
    <t>6</t>
  </si>
  <si>
    <t>GC TO TA-6101 PRESSURE CONTROL</t>
  </si>
  <si>
    <t>18-PV-61103A</t>
  </si>
  <si>
    <t>18-PV-63104B</t>
  </si>
  <si>
    <t>COOL. TO FLARE FOR VE-6303 PESS. CONTR.</t>
  </si>
  <si>
    <t>18-LV-61202</t>
  </si>
  <si>
    <t>COOL. TO ET-6102 LEVEL CONTR.</t>
  </si>
  <si>
    <t>LV</t>
  </si>
  <si>
    <t>18-LV-61203</t>
  </si>
  <si>
    <t>C2 OFFSPEC TO OSBL FOR VE-6103 LEVEL CONTR.</t>
  </si>
  <si>
    <t>18-PT-62202</t>
  </si>
  <si>
    <t>PR TO VE-6201 PRES. INDIC., CONTR. ALA., INTERL.</t>
  </si>
  <si>
    <t>18-PICSA-62202</t>
  </si>
  <si>
    <t>18-IJB-40-006</t>
  </si>
  <si>
    <t>18-40-006-iSC</t>
  </si>
  <si>
    <t>PICSA</t>
  </si>
  <si>
    <t>18-PDT-62108</t>
  </si>
  <si>
    <t>PR TO ET-3101 PRES.DIFFER. INDIC., ALA., INTERL.</t>
  </si>
  <si>
    <t>18-PDISA-62108</t>
  </si>
  <si>
    <t>PDISA</t>
  </si>
  <si>
    <t>18-LT-61203</t>
  </si>
  <si>
    <t>VE-6103 LEVEL INDIC., CONTR., ALA., INTERL.</t>
  </si>
  <si>
    <t>18-LICSA-61203</t>
  </si>
  <si>
    <t>18-LT-62105</t>
  </si>
  <si>
    <t>VE-6202 LEVEL INDIC., CON., ALA., INTERL.</t>
  </si>
  <si>
    <t>18-LICSA-62105</t>
  </si>
  <si>
    <t>18-TT-61207</t>
  </si>
  <si>
    <t>TA-6102 TEMP. INDIC., CONTR., ALARM</t>
  </si>
  <si>
    <t>18-TICA-61207</t>
  </si>
  <si>
    <t>18-IJB-40-007</t>
  </si>
  <si>
    <t>18-40-007-iSC</t>
  </si>
  <si>
    <t>TICA</t>
  </si>
  <si>
    <t>18-FT-61201</t>
  </si>
  <si>
    <t>RECO. ETHY. TO TA-6102 FLOW</t>
  </si>
  <si>
    <t>18-FIC-61201</t>
  </si>
  <si>
    <t>18-LT-61101</t>
  </si>
  <si>
    <t xml:space="preserve">18-VE-6101 </t>
  </si>
  <si>
    <t>18-LICSA-61101</t>
  </si>
  <si>
    <t>18-LT-61205</t>
  </si>
  <si>
    <t>VE-6102 LEVEL INDIC., CONT., ALA., INTERL.</t>
  </si>
  <si>
    <t>18-LICSA-61205</t>
  </si>
  <si>
    <t>18-TT-62202</t>
  </si>
  <si>
    <t>PR TO ET-6201 TEMP.  INDIC., CONTR.</t>
  </si>
  <si>
    <t>18-TIC-62202</t>
  </si>
  <si>
    <t>18-IJB-40-010</t>
  </si>
  <si>
    <t>18-40-010-iSC</t>
  </si>
  <si>
    <t>TIC</t>
  </si>
  <si>
    <t>18-PT-61210</t>
  </si>
  <si>
    <t>COOL. FROM ET-6104 PRES. INDIC., CONTR.</t>
  </si>
  <si>
    <t>18-PIC-61210</t>
  </si>
  <si>
    <t>PIC</t>
  </si>
  <si>
    <t>18-LT-61201</t>
  </si>
  <si>
    <t>ET-6104 LEVEL INDIC., CONTR., ALA.</t>
  </si>
  <si>
    <t>18-LICA-61201</t>
  </si>
  <si>
    <t>LICA</t>
  </si>
  <si>
    <t>18-LT-62101</t>
  </si>
  <si>
    <t>TA-6201 LEVEL INDIC., CON., ALA., INTERL.</t>
  </si>
  <si>
    <t>18-LICSA-62101</t>
  </si>
  <si>
    <t>18-PV-61103B</t>
  </si>
  <si>
    <t>CWS FOR TA-6101 PRES. CONTROL</t>
  </si>
  <si>
    <t>18-IJB-40-012</t>
  </si>
  <si>
    <t>18-40-012-iSC</t>
  </si>
  <si>
    <t>18-PV-61109</t>
  </si>
  <si>
    <t>GC TO FLARE FOR GC TO ET-6106 PRES. CONTR.</t>
  </si>
  <si>
    <t>18-PV-61202</t>
  </si>
  <si>
    <t>COOL. FROM ET-6102 FOR PRES. CONTR.</t>
  </si>
  <si>
    <t>18-PV-61204</t>
  </si>
  <si>
    <t>HCS TO ET-6105 FOR ET-6102 PRES. CONTR.</t>
  </si>
  <si>
    <t>18-PV-61210</t>
  </si>
  <si>
    <t>COOL. FROM ET-6104 FOR ET-6104 PRES. CONTR.</t>
  </si>
  <si>
    <t>18-PV-62104</t>
  </si>
  <si>
    <t>PRE TO FLARE FOR VE-6202 PRES. CONTR.</t>
  </si>
  <si>
    <t>18-PV-63104A</t>
  </si>
  <si>
    <t>COOL. TO VE-6303 FOR PESS. CONTR.</t>
  </si>
  <si>
    <t>18-FV-61201</t>
  </si>
  <si>
    <t>RECOV. ETHY. TO TA-6102 FLOW CONTROL</t>
  </si>
  <si>
    <t>18-FV-61202</t>
  </si>
  <si>
    <t>HCS TO TA-6101 REFLUX FLOW CONTROL</t>
  </si>
  <si>
    <t>18-LV-61201</t>
  </si>
  <si>
    <t>COOL. TO ET-6104 LEVEL CONTROL</t>
  </si>
  <si>
    <t>18-PT-61109</t>
  </si>
  <si>
    <t>GC TO TA-6106 PRES. INDIC., CONTR., ALA.</t>
  </si>
  <si>
    <t>18-PICA-61109</t>
  </si>
  <si>
    <t>18-IJB-40-011</t>
  </si>
  <si>
    <t>18-40-011-iSC</t>
  </si>
  <si>
    <t>PICA</t>
  </si>
  <si>
    <t>18-PT-61202</t>
  </si>
  <si>
    <t>COOL. FROM ET-6102 PRES. INDIC., CONTR.</t>
  </si>
  <si>
    <t>18-PIC-61202</t>
  </si>
  <si>
    <t>18-PT-61204</t>
  </si>
  <si>
    <t>GC ENDS TO ET-6105 PRES. INDIC., CONTR.</t>
  </si>
  <si>
    <t>18-PIC-61204</t>
  </si>
  <si>
    <t>18-PT-62104</t>
  </si>
  <si>
    <t>VE-6202 TOP PRES. INDIC., CONTR., ALA.</t>
  </si>
  <si>
    <t>18-PICA-62104</t>
  </si>
  <si>
    <t>18-FT-61202</t>
  </si>
  <si>
    <t>HCS TO TA-6101 FLOW</t>
  </si>
  <si>
    <t>18-FIC-61202</t>
  </si>
  <si>
    <t>18-TT-61105</t>
  </si>
  <si>
    <t>TA-6101 TEMP. INDIC., CONTR.</t>
  </si>
  <si>
    <t>18-TIC-61105</t>
  </si>
  <si>
    <t>18-IJB-40-015</t>
  </si>
  <si>
    <t>18-40-015-iSC</t>
  </si>
  <si>
    <t>18-PT-61103</t>
  </si>
  <si>
    <t>GC TO TA-6101 PRES. INDIC., CONTR., ALA.</t>
  </si>
  <si>
    <t>18-PICA-61103</t>
  </si>
  <si>
    <t>18-PT-63104</t>
  </si>
  <si>
    <t>VE-6303 PRES. INDIC., CONTR. ALA.</t>
  </si>
  <si>
    <t>18-PICA-63104</t>
  </si>
  <si>
    <t>18-IJB-40-016</t>
  </si>
  <si>
    <t>18-40-016-iSC</t>
  </si>
  <si>
    <t>18-LT-61202</t>
  </si>
  <si>
    <t>ET-6102 LEVEL INDIC., CONTR., ALA.</t>
  </si>
  <si>
    <t>18-LICA-61202</t>
  </si>
  <si>
    <t>18-PT-62301</t>
  </si>
  <si>
    <t>VE-6203 TO P PRES. INDIC.,CONTR. ALA.</t>
  </si>
  <si>
    <t>18-PICSA-62301</t>
  </si>
  <si>
    <t>无电缆信息</t>
  </si>
  <si>
    <t>18-LT-66101</t>
  </si>
  <si>
    <t>18-VE-6601X</t>
  </si>
  <si>
    <t>18-LISA-66101</t>
  </si>
  <si>
    <t>18-6601-DJB-0003</t>
  </si>
  <si>
    <t>18-LT-23103</t>
  </si>
  <si>
    <t>18-PA-2301</t>
  </si>
  <si>
    <t>18-LISA-23103</t>
  </si>
  <si>
    <t>18-PA2301-DJB-0001</t>
  </si>
  <si>
    <t>18-PV-17106A</t>
  </si>
  <si>
    <t>1</t>
  </si>
  <si>
    <t>LP NITROGEN TO VE-1701</t>
  </si>
  <si>
    <t>18-IJB-12-001</t>
  </si>
  <si>
    <t>18-12-001-iSC</t>
  </si>
  <si>
    <t>18-PV-17106B</t>
  </si>
  <si>
    <t>LP NITROGEN TO VE-1702</t>
  </si>
  <si>
    <t>18-PV-17301</t>
  </si>
  <si>
    <t>White Oil return to VE-1701</t>
  </si>
  <si>
    <t>18-PV-17302A</t>
  </si>
  <si>
    <t>LP NITROGEN TO VE-1703</t>
  </si>
  <si>
    <t>18-PV-17302B</t>
  </si>
  <si>
    <t>NITROGEN/White Oil TO FLARE</t>
  </si>
  <si>
    <t>18-FI-17105B</t>
  </si>
  <si>
    <t>ISOPROPANOL TO VE-1705</t>
  </si>
  <si>
    <t>18-IJB-12-007</t>
  </si>
  <si>
    <t>18-12-007-iSC</t>
  </si>
  <si>
    <t>FI</t>
  </si>
  <si>
    <t>18-LI-17102</t>
  </si>
  <si>
    <t>VE-1701</t>
  </si>
  <si>
    <t>LI</t>
  </si>
  <si>
    <t>18-LI-17103</t>
  </si>
  <si>
    <t>VE-1702</t>
  </si>
  <si>
    <t>18-LI-17104B</t>
  </si>
  <si>
    <t>18-TI-21101</t>
  </si>
  <si>
    <t>PEROXIDE DOSING ROOM</t>
  </si>
  <si>
    <t>18-IJB-30-021</t>
  </si>
  <si>
    <t>18-30-021-iSC</t>
  </si>
  <si>
    <t>TI</t>
  </si>
  <si>
    <t>18-LI-21101</t>
  </si>
  <si>
    <t>18-VE-2101</t>
  </si>
  <si>
    <t>18-TT-17104</t>
  </si>
  <si>
    <t>VE-1705</t>
  </si>
  <si>
    <t>18-TISA-17104</t>
  </si>
  <si>
    <t>18-IJB-12-002</t>
  </si>
  <si>
    <t>18-12-002-iSC</t>
  </si>
  <si>
    <t>18-LT-17104</t>
  </si>
  <si>
    <t>18-LISA-17104</t>
  </si>
  <si>
    <t>18-LT-17109</t>
  </si>
  <si>
    <t>PA-1705</t>
  </si>
  <si>
    <t>18-LISA-17109</t>
  </si>
  <si>
    <t>18-LT-17301</t>
  </si>
  <si>
    <t>VE-1703</t>
  </si>
  <si>
    <t>18-LISA-17301</t>
  </si>
  <si>
    <t>18-PT-17106</t>
  </si>
  <si>
    <t>LP NITROGEN TO VE-1701 / VE-1702</t>
  </si>
  <si>
    <t>18-PICSA-17106</t>
  </si>
  <si>
    <t>18-IJB-12-003</t>
  </si>
  <si>
    <t>18-12-003-iSC</t>
  </si>
  <si>
    <t>18-PT-17301</t>
  </si>
  <si>
    <t>PP-1704 DISCHARGE</t>
  </si>
  <si>
    <t>18-PIC-17301</t>
  </si>
  <si>
    <t>18-PT-17302</t>
  </si>
  <si>
    <t>LP NITROGEN/WHITE OIL TO FLARE</t>
  </si>
  <si>
    <t>18-PICA-17302</t>
  </si>
  <si>
    <t>18-FT-17108</t>
  </si>
  <si>
    <t>NITROGEN TO TEA CONTAINER</t>
  </si>
  <si>
    <t>18-FQISA-17108</t>
  </si>
  <si>
    <t>FQISA</t>
  </si>
  <si>
    <t>18-LT-17101</t>
  </si>
  <si>
    <t>18-LISA-17101</t>
  </si>
  <si>
    <t>18-LT-17102</t>
  </si>
  <si>
    <t>18-LISA-17102</t>
  </si>
  <si>
    <t>18-LT-17103</t>
  </si>
  <si>
    <t>18-LISA-17103</t>
  </si>
  <si>
    <t>18-PI-35204</t>
  </si>
  <si>
    <t>输送氮气出口冷却器EM-3502X出口压力显示</t>
  </si>
  <si>
    <t>PI</t>
  </si>
  <si>
    <t>18-PI-35205</t>
  </si>
  <si>
    <t>输送氮气风机入口压力显示</t>
  </si>
  <si>
    <t>18-PV-24101A</t>
  </si>
  <si>
    <t>2</t>
  </si>
  <si>
    <t>LP NITROGEN TO VE-2401</t>
  </si>
  <si>
    <t>18-IJB-30-001</t>
  </si>
  <si>
    <t>18-30-001-iSC</t>
  </si>
  <si>
    <t>18-PV-24101B</t>
  </si>
  <si>
    <t>LP NITROGEN LIQUID ADDITIVE DRUM</t>
  </si>
  <si>
    <t>18-FV-36103</t>
  </si>
  <si>
    <t>DEMINERALIZED WATER FROM HEADER TO UP-3601</t>
  </si>
  <si>
    <t>18-LV-66202</t>
  </si>
  <si>
    <t>WASTE WATER TO VP-9201</t>
  </si>
  <si>
    <t>18-HV-36105</t>
  </si>
  <si>
    <t>PEROXIDE FROM PP-2101 TO UP-3601</t>
  </si>
  <si>
    <t>18-HIC-36105</t>
  </si>
  <si>
    <t>HIC</t>
  </si>
  <si>
    <t>18-PV-21110</t>
  </si>
  <si>
    <t>PEROXIDE TO VE-2101</t>
  </si>
  <si>
    <t>18-IJB-30-012</t>
  </si>
  <si>
    <t>18-30-012-iSC</t>
  </si>
  <si>
    <t>18-FV-21103A</t>
  </si>
  <si>
    <t>PEROXIDE TO UP-3601</t>
  </si>
  <si>
    <t>18-FV-21103B</t>
  </si>
  <si>
    <t>18-PV-23101A</t>
  </si>
  <si>
    <t>LP NITROGEN TO VE-2301</t>
  </si>
  <si>
    <t>18-IJB-30-014</t>
  </si>
  <si>
    <t>18-30-014-iSC</t>
  </si>
  <si>
    <t>18-PV-23101B</t>
  </si>
  <si>
    <t>NITROGEN TO ATM.</t>
  </si>
  <si>
    <t>18-PV-66102</t>
  </si>
  <si>
    <t>VACUMM OFFGAS TO OSBL</t>
  </si>
  <si>
    <t>18-HV-66102</t>
  </si>
  <si>
    <t>OFFGAS TO ATM AT SAFE LOCATION</t>
  </si>
  <si>
    <t>18-HIC-66102</t>
  </si>
  <si>
    <t>18-TT-21102</t>
  </si>
  <si>
    <t>PEROXIDE FROM PP-2101</t>
  </si>
  <si>
    <t>18-TISA-21102</t>
  </si>
  <si>
    <t>18-IJB-30-005</t>
  </si>
  <si>
    <t>18-30-005-iSC</t>
  </si>
  <si>
    <t>18-TT-21104</t>
  </si>
  <si>
    <t>VE-2101</t>
  </si>
  <si>
    <t>18-TISA-21104</t>
  </si>
  <si>
    <t>18-PT-21103</t>
  </si>
  <si>
    <t>PEROXIDE FROM PP-2102</t>
  </si>
  <si>
    <t>18-PISA-21103</t>
  </si>
  <si>
    <t>18-PT-21105</t>
  </si>
  <si>
    <t>18-PISA-21105</t>
  </si>
  <si>
    <t>18-PT-21108</t>
  </si>
  <si>
    <t>18-PISA-21108</t>
  </si>
  <si>
    <t>18-PT-21110</t>
  </si>
  <si>
    <t>18-PICSA-21110</t>
  </si>
  <si>
    <t>18-LT-66202</t>
  </si>
  <si>
    <t>18-VE-6602</t>
  </si>
  <si>
    <t>18-LICA-66202</t>
  </si>
  <si>
    <t>18-IJB-30-006</t>
  </si>
  <si>
    <t>18-30-006-iSC</t>
  </si>
  <si>
    <t>18-FT-21102</t>
  </si>
  <si>
    <t>LP NITROGEN TO VE-2101</t>
  </si>
  <si>
    <t>18-FISA-21102</t>
  </si>
  <si>
    <t>18-IJB-30-007</t>
  </si>
  <si>
    <t>18-30-007-iSC</t>
  </si>
  <si>
    <t>FISA</t>
  </si>
  <si>
    <t>18-FT-21109</t>
  </si>
  <si>
    <t>LP NITROGEN TO PEROXIDE DRUM</t>
  </si>
  <si>
    <t>18-FISA-21109</t>
  </si>
  <si>
    <t>18-LT-21101</t>
  </si>
  <si>
    <t>18-LISA-21101</t>
  </si>
  <si>
    <t>18-LT-92101</t>
  </si>
  <si>
    <t>VP-9201 SURFACE WATER COLLECTION</t>
  </si>
  <si>
    <t>18-LISA-92101</t>
  </si>
  <si>
    <t>0.4</t>
  </si>
  <si>
    <t>18-PIA-35108</t>
  </si>
  <si>
    <t>UP-3501系统循环线输送压力显示</t>
  </si>
  <si>
    <t>18-PI-35108</t>
  </si>
  <si>
    <t>18-3501-DJB-0017</t>
  </si>
  <si>
    <t>18-PY-35201</t>
  </si>
  <si>
    <t>输送氮气风机入口排气调节阀定位器</t>
  </si>
  <si>
    <t>18-3501-DJB-0010</t>
  </si>
  <si>
    <t>PY</t>
  </si>
  <si>
    <t>18-PY-35205</t>
  </si>
  <si>
    <t>输送氮气风机入口补气调节阀定位器</t>
  </si>
  <si>
    <t>18-FI-35201</t>
  </si>
  <si>
    <t>输送氮气风机入口补气流量显示</t>
  </si>
  <si>
    <t>18-3501-DJB-0009</t>
  </si>
  <si>
    <t>18-PV-66101</t>
  </si>
  <si>
    <t>By-pass pressure control valve</t>
  </si>
  <si>
    <t>18-LI-23101</t>
  </si>
  <si>
    <t>18-VE-2301</t>
  </si>
  <si>
    <t>单拉</t>
  </si>
  <si>
    <t>18-30-024-SC</t>
  </si>
  <si>
    <t>18-LI-24101</t>
  </si>
  <si>
    <t>18-VE-2401</t>
  </si>
  <si>
    <t>18-PT-24101</t>
  </si>
  <si>
    <t>NITROGEN TO VE-2401</t>
  </si>
  <si>
    <t>18-PICA-24101</t>
  </si>
  <si>
    <t>18-IJB-30-010</t>
  </si>
  <si>
    <t>18-30-010-iSC</t>
  </si>
  <si>
    <t>18-LT-23101</t>
  </si>
  <si>
    <t>18-LISA-23101</t>
  </si>
  <si>
    <t>18-LT-23102</t>
  </si>
  <si>
    <t>18-VE-2302</t>
  </si>
  <si>
    <t>18-LISA-23102</t>
  </si>
  <si>
    <t>18-LT-24101</t>
  </si>
  <si>
    <t>18-LISA-24101</t>
  </si>
  <si>
    <t>18-PT-23101</t>
  </si>
  <si>
    <t>18-PICA-23101</t>
  </si>
  <si>
    <t>18-IJB-30-015</t>
  </si>
  <si>
    <t>18-30-015-iSC</t>
  </si>
  <si>
    <t>18-PT-66101</t>
  </si>
  <si>
    <t>OFFGAS TO ET-6602</t>
  </si>
  <si>
    <t>18-PICA-66101</t>
  </si>
  <si>
    <t>18-PT-66102</t>
  </si>
  <si>
    <t>18-PICA-66102</t>
  </si>
  <si>
    <t>18-PI-35201A</t>
  </si>
  <si>
    <t>3</t>
  </si>
  <si>
    <t>风机18-PB-3501AX入口压力显示</t>
  </si>
  <si>
    <t>18-PI-35201B</t>
  </si>
  <si>
    <t>18-PI-35211A</t>
  </si>
  <si>
    <t>风机18-PB-3501BX入口压力显示</t>
  </si>
  <si>
    <t>18-PI-35211B</t>
  </si>
  <si>
    <t>18-TI-35201</t>
  </si>
  <si>
    <t>输送氮气风机出口温度显示</t>
  </si>
  <si>
    <t>18-SC-17201</t>
  </si>
  <si>
    <t>PP-1701A SPEED CONTROL</t>
  </si>
  <si>
    <t>NIS</t>
  </si>
  <si>
    <t>N</t>
  </si>
  <si>
    <t>MCC</t>
  </si>
  <si>
    <t>SC</t>
  </si>
  <si>
    <t>18-SC-17202</t>
  </si>
  <si>
    <t>PP-1701B SPEED CONTROL</t>
  </si>
  <si>
    <t>18-SC-17203</t>
  </si>
  <si>
    <t>PP-1702A SPEED CONTROL</t>
  </si>
  <si>
    <t>0.05</t>
  </si>
  <si>
    <t>18-SC-17204</t>
  </si>
  <si>
    <t>PP-1702B SPEED CONTROL</t>
  </si>
  <si>
    <t>18-SC-17301</t>
  </si>
  <si>
    <t>PP-1704 SPEED CONTROL</t>
  </si>
  <si>
    <t>1.2</t>
  </si>
  <si>
    <t>18-FT-62104</t>
  </si>
  <si>
    <t>P TO VE-6203 FLOW</t>
  </si>
  <si>
    <t>18-FICQA-62104</t>
  </si>
  <si>
    <t>24VDC</t>
  </si>
  <si>
    <t>18-EJB-40-003</t>
  </si>
  <si>
    <t>18-40-003-SC</t>
  </si>
  <si>
    <t>FICQA</t>
  </si>
  <si>
    <t>18-FT-62105</t>
  </si>
  <si>
    <t>PR TO ET-3101 FLOW</t>
  </si>
  <si>
    <t>18-FICQ-62105</t>
  </si>
  <si>
    <t>FICQ</t>
  </si>
  <si>
    <t>18-FT-21103</t>
  </si>
  <si>
    <t>PEROXIDE TO PJ-3601X</t>
  </si>
  <si>
    <t>18-FICSA-21103</t>
  </si>
  <si>
    <t>FICSA</t>
  </si>
  <si>
    <t>18-FT-23101</t>
  </si>
  <si>
    <t>MELTABLE ADDITIVES TO PJ-3601X</t>
  </si>
  <si>
    <t>18-FICA-23101</t>
  </si>
  <si>
    <t>18-EJB-30-009</t>
  </si>
  <si>
    <t>18-30-009-EC</t>
  </si>
  <si>
    <t>18-FT-24101</t>
  </si>
  <si>
    <t>LIQUID ADDITIVES TO PJ-3601X</t>
  </si>
  <si>
    <t>18-FICA-24101</t>
  </si>
  <si>
    <t>18-FT-36103</t>
  </si>
  <si>
    <t>DEMIN. WATER TO PJ-3601X</t>
  </si>
  <si>
    <t>18-FICSA-36103</t>
  </si>
  <si>
    <t>18-AT-66101</t>
  </si>
  <si>
    <t>O2 IN OFFGAS FROM UP-6601</t>
  </si>
  <si>
    <t>18-AISA-66101</t>
  </si>
  <si>
    <t>220VAC</t>
  </si>
  <si>
    <t>AISA</t>
  </si>
  <si>
    <t>18-AI-35201</t>
  </si>
  <si>
    <t>输送氮气风机入口烃含量显示</t>
  </si>
  <si>
    <t>SIS</t>
  </si>
  <si>
    <t>AI</t>
  </si>
  <si>
    <t>18-AI-35202</t>
  </si>
  <si>
    <t>输送氮气风机入口氧含量显示</t>
  </si>
  <si>
    <t>18-SC-23101</t>
  </si>
  <si>
    <t>18-PP-2301A CONTROL</t>
  </si>
  <si>
    <t>18-SC-23102</t>
  </si>
  <si>
    <t>18-PP-2301B SPEED CONTROL</t>
  </si>
  <si>
    <t>18-SC-23105</t>
  </si>
  <si>
    <t>18-PA-2301 SPEED CONTROL</t>
  </si>
  <si>
    <t>18-SC-24101</t>
  </si>
  <si>
    <t>18-PP-2401 SPEED CONTROL</t>
  </si>
  <si>
    <t>18-SC-35101</t>
  </si>
  <si>
    <t>粉料仓旋转阀18-PF-3501X的速度控制</t>
  </si>
  <si>
    <t>18-TT-62302</t>
  </si>
  <si>
    <t>P FROM VE-6203 TEMP. INDIC.</t>
  </si>
  <si>
    <t>18-TI-62302</t>
  </si>
  <si>
    <t>18-PT-62303</t>
  </si>
  <si>
    <t>P TO POSM PRES. INDIC.</t>
  </si>
  <si>
    <t>18-PI-62303</t>
  </si>
  <si>
    <t>18-PT-61281A</t>
  </si>
  <si>
    <t>18-PP-6102A</t>
  </si>
  <si>
    <t>18-PIA-61281A</t>
  </si>
  <si>
    <t>PIA</t>
  </si>
  <si>
    <t>18-PT-61281B</t>
  </si>
  <si>
    <t>18-PP-6102B</t>
  </si>
  <si>
    <t>18-PIA-61281B</t>
  </si>
  <si>
    <t>18-PT-61283</t>
  </si>
  <si>
    <t>18-PP-6103</t>
  </si>
  <si>
    <t>18-PIA-61283</t>
  </si>
  <si>
    <t>18-PT-62181A</t>
  </si>
  <si>
    <t>18-PP-6202A</t>
  </si>
  <si>
    <t>18-PIA-62181A</t>
  </si>
  <si>
    <t>18-PT-62181B</t>
  </si>
  <si>
    <t>18-PP-6202B</t>
  </si>
  <si>
    <t>18-PIA-62181B</t>
  </si>
  <si>
    <t>18-TT-61110</t>
  </si>
  <si>
    <t>HCS FROM TA-6101 BOTTOM TEMP. INDIC.</t>
  </si>
  <si>
    <t>18-TI-61110</t>
  </si>
  <si>
    <t>18-TT-62301</t>
  </si>
  <si>
    <t>VE-6203 TEMP. INDIC.</t>
  </si>
  <si>
    <t>18-TI-62301</t>
  </si>
  <si>
    <t>18-TT-61102</t>
  </si>
  <si>
    <t>GC TO TA-6101 TEMP. INDIC.</t>
  </si>
  <si>
    <t>18-TI-61102</t>
  </si>
  <si>
    <t>18-TT-61109</t>
  </si>
  <si>
    <t>GC FROM ET-6101 TEMP. INDIC.</t>
  </si>
  <si>
    <t>18-TI-61109</t>
  </si>
  <si>
    <t>18-TT-61203</t>
  </si>
  <si>
    <t>ETH TO VE-6103 TEMP. INDIC.</t>
  </si>
  <si>
    <t>18-TI-61203</t>
  </si>
  <si>
    <t>18-TT-62107</t>
  </si>
  <si>
    <t>PR TO VE-6202 TEMP. INDIC.</t>
  </si>
  <si>
    <t>18-TI-62107</t>
  </si>
  <si>
    <t>18-TT-62108</t>
  </si>
  <si>
    <t>P TO VE-6203 TEMP. INDIC.</t>
  </si>
  <si>
    <t>18-TI-62108</t>
  </si>
  <si>
    <t>18-TT-62203</t>
  </si>
  <si>
    <t>PR TO VE-6201 TEMP.  INDIC.</t>
  </si>
  <si>
    <t>18-TI-62203</t>
  </si>
  <si>
    <t>18-FT-62201</t>
  </si>
  <si>
    <t>PR TO PC-6201 FLOW INDICA.</t>
  </si>
  <si>
    <t>18-FI-62201</t>
  </si>
  <si>
    <t>18-LT-63103</t>
  </si>
  <si>
    <t>VE-6303 LEVEL INDIC., ALAR.</t>
  </si>
  <si>
    <t>18-LIA-63103</t>
  </si>
  <si>
    <t>LIA</t>
  </si>
  <si>
    <t>18-TT-61205</t>
  </si>
  <si>
    <t>TA-6102 TEMP. INDIC.</t>
  </si>
  <si>
    <t>18-TI-61205</t>
  </si>
  <si>
    <t>18-TT-61206</t>
  </si>
  <si>
    <t>18-TI-61206</t>
  </si>
  <si>
    <t>18-TT-63101</t>
  </si>
  <si>
    <t xml:space="preserve">COOL. TO ET-6301 TEMP.  INDIC., ALARM </t>
  </si>
  <si>
    <t>18-TIA-63101</t>
  </si>
  <si>
    <t>TIA</t>
  </si>
  <si>
    <t>18-PT-62103</t>
  </si>
  <si>
    <t>TA-6201 BOTTOM PRES. INDIC.</t>
  </si>
  <si>
    <t>18-PI-62103</t>
  </si>
  <si>
    <t>18-PDT-61104</t>
  </si>
  <si>
    <t>TA-6101 PRES.DIFFER. INDIC., ALARNM</t>
  </si>
  <si>
    <t>18-PDIA-61104</t>
  </si>
  <si>
    <t>防雷仪表</t>
  </si>
  <si>
    <t>PDIA</t>
  </si>
  <si>
    <t>18-TT-61107</t>
  </si>
  <si>
    <t>TA-6101 TEMP. INDIC.</t>
  </si>
  <si>
    <t>18-TI-61107</t>
  </si>
  <si>
    <t>18-TT-61108</t>
  </si>
  <si>
    <t>18-TI-61108</t>
  </si>
  <si>
    <t>18-TT-61208</t>
  </si>
  <si>
    <t>GC TO OSBL TEMP. INDIC., ALARM</t>
  </si>
  <si>
    <t>18-TIA-61208</t>
  </si>
  <si>
    <t>18-FT-61101</t>
  </si>
  <si>
    <t>18-FIA-61101</t>
  </si>
  <si>
    <t>FIA</t>
  </si>
  <si>
    <t>18-TT-61104</t>
  </si>
  <si>
    <t>18-TI-61104</t>
  </si>
  <si>
    <t>18-TT-61106</t>
  </si>
  <si>
    <t>18-TI-61106</t>
  </si>
  <si>
    <t>18-TT-62101</t>
  </si>
  <si>
    <t>TA-6201 TEMP. INDIC.</t>
  </si>
  <si>
    <t>18-TI-62101</t>
  </si>
  <si>
    <t>18-TT-62102</t>
  </si>
  <si>
    <t>18-TI-62102</t>
  </si>
  <si>
    <t>18-TT-62103</t>
  </si>
  <si>
    <t>18-TI-62103</t>
  </si>
  <si>
    <t>18-TT-62104</t>
  </si>
  <si>
    <t>18-TI-62104</t>
  </si>
  <si>
    <t>18-PDT-62101</t>
  </si>
  <si>
    <t>TA-6201 PRES.DIFFER. INDIC., ALARM</t>
  </si>
  <si>
    <t>18-PDIA-62101</t>
  </si>
  <si>
    <t>18-TT-61103</t>
  </si>
  <si>
    <t>GC FROM TA-6101 TOP TEMP. INDIC.</t>
  </si>
  <si>
    <t>18-TI-61103</t>
  </si>
  <si>
    <t>18-TT-61201</t>
  </si>
  <si>
    <t>ETH TO ET-6103 TEMP. INDIC.</t>
  </si>
  <si>
    <t>18-TI-61201</t>
  </si>
  <si>
    <t>18-TT-61209</t>
  </si>
  <si>
    <t>ETH FROM ET-6103 TEMP.  NDIC., ALARM</t>
  </si>
  <si>
    <t>18-TIA-61209</t>
  </si>
  <si>
    <t>18-PDT-61211</t>
  </si>
  <si>
    <t>TA-6102 PRES.DIFFER. INDIC., ALARM</t>
  </si>
  <si>
    <t>18-PDIA-61211</t>
  </si>
  <si>
    <t>18-FT-62202</t>
  </si>
  <si>
    <t>PR TO PC-6201 BYPASS FLOW</t>
  </si>
  <si>
    <t>18-FI-62202</t>
  </si>
  <si>
    <t>18-PT-17202</t>
  </si>
  <si>
    <t>TEA FROM PP-1701A</t>
  </si>
  <si>
    <t>18-PIA-17202</t>
  </si>
  <si>
    <t>18-PT-17204</t>
  </si>
  <si>
    <t>TEA FROM PP-1702A</t>
  </si>
  <si>
    <t>18-PIA-17204</t>
  </si>
  <si>
    <t>18-PT-17206</t>
  </si>
  <si>
    <t>TEA FROM PP-1701B</t>
  </si>
  <si>
    <t>18-PIA-17206</t>
  </si>
  <si>
    <t>18-PT-17208</t>
  </si>
  <si>
    <t>TEA FROM PP-1702B</t>
  </si>
  <si>
    <t>18-PIA-17208</t>
  </si>
  <si>
    <t>18-LT-17107</t>
  </si>
  <si>
    <t>VE-1706</t>
  </si>
  <si>
    <t>18-LIA-17107</t>
  </si>
  <si>
    <t>18-TT-21101</t>
  </si>
  <si>
    <t>18-TIA-21101</t>
  </si>
  <si>
    <t>18-TT-36102</t>
  </si>
  <si>
    <t>COOLING WATER TO PX PIPE</t>
  </si>
  <si>
    <t>18-TIA-36102</t>
  </si>
  <si>
    <t>18-TT-92101</t>
  </si>
  <si>
    <t>WASTE WATER TO OSBL</t>
  </si>
  <si>
    <t>18-TI-92101</t>
  </si>
  <si>
    <t>18-TT-92102</t>
  </si>
  <si>
    <t>18-TIA-92102</t>
  </si>
  <si>
    <t>18-PDT-23105</t>
  </si>
  <si>
    <t>FL-2301A/B</t>
  </si>
  <si>
    <t>18-PDIA-23105</t>
  </si>
  <si>
    <t>18-PDT-24103</t>
  </si>
  <si>
    <t>FL-2401</t>
  </si>
  <si>
    <t>18-PDIA-24103</t>
  </si>
  <si>
    <t>18-LT-66203</t>
  </si>
  <si>
    <t>18-LIA-66203</t>
  </si>
  <si>
    <t>18-PT-92101</t>
  </si>
  <si>
    <t>18-PI-92101</t>
  </si>
  <si>
    <t>18-FT-21107</t>
  </si>
  <si>
    <t>COOLING WATER</t>
  </si>
  <si>
    <t>18-FIA-21107</t>
  </si>
  <si>
    <t>18-TT-23102</t>
  </si>
  <si>
    <t>VE-2302</t>
  </si>
  <si>
    <t>18-TIA-23102</t>
  </si>
  <si>
    <t>18-TT-66101</t>
  </si>
  <si>
    <t>OFFGAS FROM ET-6602</t>
  </si>
  <si>
    <t>18-TIA-66101</t>
  </si>
  <si>
    <t>18-TT-23101</t>
  </si>
  <si>
    <t>VE-2301</t>
  </si>
  <si>
    <t>18-TIA-23101</t>
  </si>
  <si>
    <t>18-30-017-iSC</t>
  </si>
  <si>
    <t>18-TT-66104</t>
  </si>
  <si>
    <t>ET-6601X outlet</t>
  </si>
  <si>
    <t>18-TIA-66104</t>
  </si>
  <si>
    <t>18-PDI-35102</t>
  </si>
  <si>
    <t>排气过滤器18-FL-3501X差压显示</t>
  </si>
  <si>
    <t>18-3501-DJB-0019</t>
  </si>
  <si>
    <t>PDI</t>
  </si>
  <si>
    <t>18-PI-35101</t>
  </si>
  <si>
    <t>粉料料仓18-VS-3501X顶部压力显示</t>
  </si>
  <si>
    <t>18-TI-35204A</t>
  </si>
  <si>
    <t>输送氮气风机18-PB-3501AX主电机定子温度显示</t>
  </si>
  <si>
    <t>18-LP-KM-3501AX</t>
  </si>
  <si>
    <t>18-TI-35204B</t>
  </si>
  <si>
    <t>18-TI-35204C</t>
  </si>
  <si>
    <t>18-TI-35204D</t>
  </si>
  <si>
    <t>输送氮气风机18-PC-3501AX主电机轴承温度显示</t>
  </si>
  <si>
    <t>18-TI-35204E</t>
  </si>
  <si>
    <t>18-TI-35214A</t>
  </si>
  <si>
    <t>输送氮气风机18-PB-3501BX主电机定子温度显示</t>
  </si>
  <si>
    <t>18-LP-KM-3501BX</t>
  </si>
  <si>
    <t>18-TI-35214B</t>
  </si>
  <si>
    <t>18-TI-35214C</t>
  </si>
  <si>
    <t>18-TI-35214D</t>
  </si>
  <si>
    <t>输送氮气风机18-PC-3501BX主电机轴承温度显示</t>
  </si>
  <si>
    <t>18-TI-35214E</t>
  </si>
  <si>
    <t>18-FT-61205</t>
  </si>
  <si>
    <t>GC TO ET-6105 FLOW INDICA., ALARM</t>
  </si>
  <si>
    <t>18-FIA-61205</t>
  </si>
  <si>
    <t>18-FT-61206</t>
  </si>
  <si>
    <t>C2 OFFSPEC TO OSBL FLOW</t>
  </si>
  <si>
    <t>18-FI-61206</t>
  </si>
  <si>
    <t>18-FT-17101</t>
  </si>
  <si>
    <t>TEA TO VE-1701</t>
  </si>
  <si>
    <t>18-FQIA-17101</t>
  </si>
  <si>
    <t>18-EJB-12-003</t>
  </si>
  <si>
    <t>18-12-001-EC</t>
  </si>
  <si>
    <t>FQIA</t>
  </si>
  <si>
    <t>18-FT-17105</t>
  </si>
  <si>
    <t>18-FI-17105</t>
  </si>
  <si>
    <t>18-FT-17114</t>
  </si>
  <si>
    <t>WHITE OIL FLUSH FROM PP-1703</t>
  </si>
  <si>
    <t>18-FQI-17114</t>
  </si>
  <si>
    <t>FQI</t>
  </si>
  <si>
    <t>18-FT-92102</t>
  </si>
  <si>
    <t>WASTE W ATER TO OSBL</t>
  </si>
  <si>
    <t>18-FQI-92102</t>
  </si>
  <si>
    <t>18-WI-35101</t>
  </si>
  <si>
    <t>粉料料仓18-VS-3501X物料重量显示</t>
  </si>
  <si>
    <t>18-LP-3501X</t>
  </si>
  <si>
    <t>WI</t>
  </si>
  <si>
    <t>18-II-62101</t>
  </si>
  <si>
    <t>18-PP-6202A CURRENT</t>
  </si>
  <si>
    <t>II</t>
  </si>
  <si>
    <t>18-II-62102</t>
  </si>
  <si>
    <t>18-PP-6202B CURRENT</t>
  </si>
  <si>
    <t>18-II-23105</t>
  </si>
  <si>
    <t>18-PA-2301 CURRENT</t>
  </si>
  <si>
    <t>18-II-35201</t>
  </si>
  <si>
    <t>输送氮气风机18-PB-3501AX主电机电流显示</t>
  </si>
  <si>
    <t>18-II-35202</t>
  </si>
  <si>
    <t>输送氮气风机18-PB-3501BX主电机电流显示</t>
  </si>
  <si>
    <t>18-II-35101</t>
  </si>
  <si>
    <t>粉料仓旋转阀18-PF-3501X的电流显示</t>
  </si>
  <si>
    <t>18-SI-17201</t>
  </si>
  <si>
    <t>PP-1701A SPEED</t>
  </si>
  <si>
    <t>SI</t>
  </si>
  <si>
    <t>18-SI-17202</t>
  </si>
  <si>
    <t>PP-1701B SPEED</t>
  </si>
  <si>
    <t>18-SI-17203</t>
  </si>
  <si>
    <t>PP-1702A SPEED</t>
  </si>
  <si>
    <t>18-SI-17204</t>
  </si>
  <si>
    <t>PP-1702B SPEED</t>
  </si>
  <si>
    <t>18-SI-17301</t>
  </si>
  <si>
    <t>PP-1704 SPEED</t>
  </si>
  <si>
    <t>18-SI-23101</t>
  </si>
  <si>
    <t>18-PP-2301A SPEED</t>
  </si>
  <si>
    <t>18-SI-23102</t>
  </si>
  <si>
    <t>18-PP-2301B SPEED</t>
  </si>
  <si>
    <t>18-SI-23105</t>
  </si>
  <si>
    <t>18-PA-2301 SPEED</t>
  </si>
  <si>
    <t>18-SI-24101</t>
  </si>
  <si>
    <t>18-PP-2401 SPEED</t>
  </si>
  <si>
    <t>18-SI-35101</t>
  </si>
  <si>
    <t>粉料仓旋转阀18-PF-3501X的速度显示</t>
  </si>
  <si>
    <t>POWER</t>
  </si>
  <si>
    <t>NO/NC</t>
  </si>
  <si>
    <t>Remark</t>
  </si>
  <si>
    <t>CACTN</t>
  </si>
  <si>
    <t>18-LS-36202</t>
  </si>
  <si>
    <t>18-VE-3620211</t>
  </si>
  <si>
    <t>ADV151-P</t>
  </si>
  <si>
    <t>18-LSL-36202</t>
  </si>
  <si>
    <t>MI</t>
  </si>
  <si>
    <t>18-IJB-30-003</t>
  </si>
  <si>
    <t>18-30-003-iCC</t>
  </si>
  <si>
    <t>18-LAHH-35102</t>
  </si>
  <si>
    <t>料仓18-VS-3501X高高报</t>
  </si>
  <si>
    <t>18-3501-DJB-0018</t>
  </si>
  <si>
    <t>18-LAHH-35103</t>
  </si>
  <si>
    <t>料仓18-VS-3501X低低报</t>
  </si>
  <si>
    <t>18-3501-DJB-0015</t>
  </si>
  <si>
    <t>18-XZSH-62301</t>
  </si>
  <si>
    <t>LLS TO ET-6203 VALVE ON</t>
  </si>
  <si>
    <t>18-IJB-40-003</t>
  </si>
  <si>
    <t>18-40-003-iCC</t>
  </si>
  <si>
    <t>18-XZSL-62301</t>
  </si>
  <si>
    <t>LLS TO ET-6203 VALVE OFF</t>
  </si>
  <si>
    <t>18-XZSH-62302</t>
  </si>
  <si>
    <t>LLSCformET-6203 VALVE ON</t>
  </si>
  <si>
    <t>18-XZSL-62302</t>
  </si>
  <si>
    <t>LLSCformET-6203VALVE OFF</t>
  </si>
  <si>
    <t>18-XZSH-62303</t>
  </si>
  <si>
    <t>P TO POSM VALVE ON</t>
  </si>
  <si>
    <t>18-XZSL-62303</t>
  </si>
  <si>
    <t>P TO POSM VALVE OFF</t>
  </si>
  <si>
    <t>18-FZSL-61103</t>
  </si>
  <si>
    <t>LIQUID FEED TO TA-6101</t>
  </si>
  <si>
    <t>18-IJB-40-004</t>
  </si>
  <si>
    <t>18-40-004-iCC</t>
  </si>
  <si>
    <t>18-FZSL-62101</t>
  </si>
  <si>
    <t>C3 TO TA-6201</t>
  </si>
  <si>
    <t>18-XZSH-61105</t>
  </si>
  <si>
    <t>LLSC FROM ET-6101</t>
  </si>
  <si>
    <t>18-XZSL-61105</t>
  </si>
  <si>
    <t>18-XZSH-62101</t>
  </si>
  <si>
    <t>18-XZSL-62101</t>
  </si>
  <si>
    <t>18-FZSL-61104</t>
  </si>
  <si>
    <t>LLP STEAM TO ET-6101</t>
  </si>
  <si>
    <t>18-IJB-40-009</t>
  </si>
  <si>
    <t>18-40-009-iCC</t>
  </si>
  <si>
    <t>18-FZSL-62104</t>
  </si>
  <si>
    <t>PROPANEformTA-6201 FLOW</t>
  </si>
  <si>
    <t>18-FZSL-62105</t>
  </si>
  <si>
    <t>PR TO OSBL TANK FLOW</t>
  </si>
  <si>
    <t>18-XZSH-61104</t>
  </si>
  <si>
    <t>18-XZSL-61104</t>
  </si>
  <si>
    <t>18-XZSH-62105</t>
  </si>
  <si>
    <t>PRTO ET-3101 VALVE ON</t>
  </si>
  <si>
    <t>18-XZSL-62105</t>
  </si>
  <si>
    <t>PRTO ET-3101 VALVE OFF</t>
  </si>
  <si>
    <t>18-XZSH-62106</t>
  </si>
  <si>
    <t>RECO.PR FROM VE-6202 ON</t>
  </si>
  <si>
    <t>18-XZSL-62106</t>
  </si>
  <si>
    <t>RECO.PR FROM VE-6202 OFF</t>
  </si>
  <si>
    <t>18-LS-17108</t>
  </si>
  <si>
    <t>18-LAH-17108</t>
  </si>
  <si>
    <t>18-IJB-12-006</t>
  </si>
  <si>
    <t>18-12-006-iCC</t>
  </si>
  <si>
    <t>18-XZSH-17108</t>
  </si>
  <si>
    <t>WWO.FROM VE-1705 TO DRUM</t>
  </si>
  <si>
    <t>18-XZSL-17108</t>
  </si>
  <si>
    <t>18-XZSH-17111</t>
  </si>
  <si>
    <t>White Oil to VE-1701</t>
  </si>
  <si>
    <t>18-XZSL-17111</t>
  </si>
  <si>
    <t>18-PZSL-61103A</t>
  </si>
  <si>
    <t>CARRIER GAS TO TA-6101</t>
  </si>
  <si>
    <t>18-IJB-40-013</t>
  </si>
  <si>
    <t>18-40-013-iCC</t>
  </si>
  <si>
    <t>18-PZSL-61202</t>
  </si>
  <si>
    <t>COOL.FROM ET-6102 PRES.</t>
  </si>
  <si>
    <t>18-PZSL-61204</t>
  </si>
  <si>
    <t>HCS TO ET-6105 PRES.</t>
  </si>
  <si>
    <t>18-PZSL-61210</t>
  </si>
  <si>
    <t>COOL.FROM ET-6104 PRES.</t>
  </si>
  <si>
    <t>18-PZSL-62104</t>
  </si>
  <si>
    <t>18-FZSL-61201</t>
  </si>
  <si>
    <t>RECOV.ETHYtoTA-6102 FLOW</t>
  </si>
  <si>
    <t>18-FZSL-61202</t>
  </si>
  <si>
    <t>HCS TO TA-6101 RE FLOW</t>
  </si>
  <si>
    <t>18-LZSL-61201</t>
  </si>
  <si>
    <t>COOL.TO ET-6104 LEVEL</t>
  </si>
  <si>
    <t>18-LZSL-61202</t>
  </si>
  <si>
    <t>COOL.TO ET-6102 LEVEL</t>
  </si>
  <si>
    <t>18-LZSL-61203</t>
  </si>
  <si>
    <t>C2 OFFSPEC TO OSBL LEVEL</t>
  </si>
  <si>
    <t>18-XZSH-61102</t>
  </si>
  <si>
    <t>RECOV. MONOMERS  UP-6501</t>
  </si>
  <si>
    <t>18-IJB-40-014</t>
  </si>
  <si>
    <t>18-40-014-iCC</t>
  </si>
  <si>
    <t>18-XZSL-61102</t>
  </si>
  <si>
    <t>18-XZSH-61103</t>
  </si>
  <si>
    <t>LIQUID BLEED  PP-3201</t>
  </si>
  <si>
    <t>18-XZSL-61103</t>
  </si>
  <si>
    <t>18-XZSH-61106</t>
  </si>
  <si>
    <t>CARRIER GAS TO ET-6106</t>
  </si>
  <si>
    <t>18-XZSL-61106</t>
  </si>
  <si>
    <t>18-XZSH-61201</t>
  </si>
  <si>
    <t>RECOV.ETHY.TO VE-6103 ON</t>
  </si>
  <si>
    <t>18-XZSL-61201</t>
  </si>
  <si>
    <t>RECOV.ETHY.TO VE-6103OFF</t>
  </si>
  <si>
    <t>18-XZSH-61206</t>
  </si>
  <si>
    <t>C2 OFFSPEC TO OSBL ON</t>
  </si>
  <si>
    <t>18-XZSL-61206</t>
  </si>
  <si>
    <t>C2 OFFSPEC TO OSBL OFF</t>
  </si>
  <si>
    <t>18-XZSH-17101</t>
  </si>
  <si>
    <t>LP N2 FROM HEADER</t>
  </si>
  <si>
    <t>18-IJB-12-004</t>
  </si>
  <si>
    <t>18-12-004-iCC</t>
  </si>
  <si>
    <t>18-XZSL-17101</t>
  </si>
  <si>
    <t>18-XZSH-17102</t>
  </si>
  <si>
    <t>18-XZSL-17102</t>
  </si>
  <si>
    <t>18-XZSH-17103</t>
  </si>
  <si>
    <t>18-XZSL-17103</t>
  </si>
  <si>
    <t>18-XZSH-17105</t>
  </si>
  <si>
    <t>TEA CONTAINER ON</t>
  </si>
  <si>
    <t>18-XZSL-17105</t>
  </si>
  <si>
    <t>TEA CONTAINER OFF</t>
  </si>
  <si>
    <t>18-XZSH-17104</t>
  </si>
  <si>
    <t>18-IJB-12-005</t>
  </si>
  <si>
    <t>18-12-005-iCC</t>
  </si>
  <si>
    <t>18-XZSL-17104</t>
  </si>
  <si>
    <t>18-XZSH-17106</t>
  </si>
  <si>
    <t>FLUSHING TO VE-1705</t>
  </si>
  <si>
    <t>18-XZSL-17106</t>
  </si>
  <si>
    <t>18-XZSH-17107</t>
  </si>
  <si>
    <t>18-XZSL-17107</t>
  </si>
  <si>
    <t>18-XZSH-21101</t>
  </si>
  <si>
    <t>18-HZSH-21101</t>
  </si>
  <si>
    <t>18-IJB-30-002</t>
  </si>
  <si>
    <t>18-30-002-iCC</t>
  </si>
  <si>
    <t>18-XZSL-21101</t>
  </si>
  <si>
    <t>18-HZSL-21101</t>
  </si>
  <si>
    <t>18-XZSH-21103</t>
  </si>
  <si>
    <t>18-HZSH-21103</t>
  </si>
  <si>
    <t>18-XZSL-21103</t>
  </si>
  <si>
    <t>18-HZSL-21103</t>
  </si>
  <si>
    <t>18-XZSH-21104</t>
  </si>
  <si>
    <t>18-HZSH-21104</t>
  </si>
  <si>
    <t>18-XZSL-21104</t>
  </si>
  <si>
    <t>18-HZSL-21104</t>
  </si>
  <si>
    <t>18-XZSH-36101</t>
  </si>
  <si>
    <t>18-XZSL-36101</t>
  </si>
  <si>
    <t>18-XZSH-36102</t>
  </si>
  <si>
    <t>18-XZSL-36102</t>
  </si>
  <si>
    <t>18-XZSH-23101</t>
  </si>
  <si>
    <t>18-IJB-30-013</t>
  </si>
  <si>
    <t>18-30-013-iCC</t>
  </si>
  <si>
    <t>18-XZSL-23101</t>
  </si>
  <si>
    <t>18-HZSL-23101</t>
  </si>
  <si>
    <t>18-XZSH-24102</t>
  </si>
  <si>
    <t>18-XZSL-24102</t>
  </si>
  <si>
    <t>18-PZSL-66102</t>
  </si>
  <si>
    <t>18-IJB-30-016</t>
  </si>
  <si>
    <t>18-30-016-iCC</t>
  </si>
  <si>
    <t>18-HZSH-66102</t>
  </si>
  <si>
    <t>18-HZSL-66102</t>
  </si>
  <si>
    <t>18-XZSH-66101</t>
  </si>
  <si>
    <t>18-XZSL-66101</t>
  </si>
  <si>
    <t>18-XZSH-66105</t>
  </si>
  <si>
    <t>18-6601-DJB-0001</t>
  </si>
  <si>
    <t>18-XZSL-66105</t>
  </si>
  <si>
    <t>18-XZSH-66106</t>
  </si>
  <si>
    <t>18-XZSL-66106</t>
  </si>
  <si>
    <t>18-XZH-35201</t>
  </si>
  <si>
    <t>气动蝶阀18-XV-35201已开</t>
  </si>
  <si>
    <t>18-3501-DJB-0011</t>
  </si>
  <si>
    <t>18-XZL-35201</t>
  </si>
  <si>
    <t>气动蝶阀18-XV-35201已关</t>
  </si>
  <si>
    <t>18-XZH-35202</t>
  </si>
  <si>
    <t>气动蝶阀18-XV-35202已开</t>
  </si>
  <si>
    <t>18-XZL-35202</t>
  </si>
  <si>
    <t>气动蝶阀18-XV-35202已关</t>
  </si>
  <si>
    <t>18-XZH-35203</t>
  </si>
  <si>
    <t>气动蝶阀18-XV-35203已开</t>
  </si>
  <si>
    <t>18-XZL-35203</t>
  </si>
  <si>
    <t>气动蝶阀18-XV-35203已关</t>
  </si>
  <si>
    <t>18-XZH-35204</t>
  </si>
  <si>
    <t>气动蝶阀18-XV-35204已开</t>
  </si>
  <si>
    <t>18-XZL-35204</t>
  </si>
  <si>
    <t>气动蝶阀18-XV-35204已关</t>
  </si>
  <si>
    <t>18-XZH-35206</t>
  </si>
  <si>
    <t>气动蝶阀18-XV-35206已开</t>
  </si>
  <si>
    <t>18-XZL-35206</t>
  </si>
  <si>
    <t>气动蝶阀18-XV-35206已关</t>
  </si>
  <si>
    <t>18-XZH-35102</t>
  </si>
  <si>
    <t>气动滑板阀18-XV35102已开</t>
  </si>
  <si>
    <t>18-XZL-35102</t>
  </si>
  <si>
    <t>气动滑板阀18-XV35102已关</t>
  </si>
  <si>
    <t>18-XZH-35107</t>
  </si>
  <si>
    <t>气动蝶阀18-XV-35107已开</t>
  </si>
  <si>
    <t>18-XZL-35107</t>
  </si>
  <si>
    <t>气动蝶阀18-XV-35107已关</t>
  </si>
  <si>
    <t>18-XZH-35103</t>
  </si>
  <si>
    <t>手动蝶阀18-BV-35103已开</t>
  </si>
  <si>
    <t>18-XZL-35103</t>
  </si>
  <si>
    <t>手动蝶阀18-BV-35103已关</t>
  </si>
  <si>
    <t>18-XZH-35101</t>
  </si>
  <si>
    <t>气动滑板阀18-XV35101已开</t>
  </si>
  <si>
    <t>18-XZL-35101</t>
  </si>
  <si>
    <t>气动滑板阀18-XV35101已关</t>
  </si>
  <si>
    <t>18-YS-17101</t>
  </si>
  <si>
    <t>WHITE OIL DRUM</t>
  </si>
  <si>
    <t>18-YSA-17101</t>
  </si>
  <si>
    <t>18-YS-17102</t>
  </si>
  <si>
    <t>TEA CONTAINER</t>
  </si>
  <si>
    <t>18-YSA-17102</t>
  </si>
  <si>
    <t>18-YS-24103</t>
  </si>
  <si>
    <t>LIQUID ADDITIVE DRUM</t>
  </si>
  <si>
    <t>18-YSA-24103</t>
  </si>
  <si>
    <t>18-LS-61207</t>
  </si>
  <si>
    <t xml:space="preserve">PP-6103 INLET LEVEL </t>
  </si>
  <si>
    <t>18-LSL-61207</t>
  </si>
  <si>
    <t>RE</t>
  </si>
  <si>
    <t>18-PS-17211</t>
  </si>
  <si>
    <t>18-PP-1701A DIAPHRAGM</t>
  </si>
  <si>
    <t>18-PSH-17211</t>
  </si>
  <si>
    <t>18-EJB-12-004</t>
  </si>
  <si>
    <t>18-12-004-CC</t>
  </si>
  <si>
    <t>18-PS-17212</t>
  </si>
  <si>
    <t>18-PP-1701B DIAPHRAGM</t>
  </si>
  <si>
    <t>18-PSH-17212</t>
  </si>
  <si>
    <t>18-PS-17213</t>
  </si>
  <si>
    <t>18-PP-1702A DIAPHRAGM</t>
  </si>
  <si>
    <t>18-PSH-17213</t>
  </si>
  <si>
    <t>18-PS-17214</t>
  </si>
  <si>
    <t>18-PP-1702B DIAPHRAGM</t>
  </si>
  <si>
    <t>18-PSH-17214</t>
  </si>
  <si>
    <t>18-PS-17303</t>
  </si>
  <si>
    <t>18-PP-1704 DIAPHRAGM</t>
  </si>
  <si>
    <t>18-PSH-17303</t>
  </si>
  <si>
    <t>18-PS-21104</t>
  </si>
  <si>
    <t>18-PP-2101 DIAPHRAGM</t>
  </si>
  <si>
    <t>18-PSH-21104</t>
  </si>
  <si>
    <t>18-PS-21102</t>
  </si>
  <si>
    <t>18-PP-2102 DIAPHRAGM</t>
  </si>
  <si>
    <t>18-PSH-21102</t>
  </si>
  <si>
    <t>18-HS-61201P</t>
  </si>
  <si>
    <t>18-PP-6102A STOP</t>
  </si>
  <si>
    <t>ADV551-P</t>
  </si>
  <si>
    <t>dry</t>
  </si>
  <si>
    <t>18-HS-61202P</t>
  </si>
  <si>
    <t>18-PP-6102B STOP</t>
  </si>
  <si>
    <t>18-HS-61203P</t>
  </si>
  <si>
    <t>18-PP-6103 STOP</t>
  </si>
  <si>
    <t>18-HS-62101P</t>
  </si>
  <si>
    <t>18-PP-6202A STOP</t>
  </si>
  <si>
    <t>18-HS-62102P</t>
  </si>
  <si>
    <t>18-PP-6202B STOP</t>
  </si>
  <si>
    <t>18-HS-17201P</t>
  </si>
  <si>
    <t>PP-1701A STOP</t>
  </si>
  <si>
    <t>18-HS-17202P</t>
  </si>
  <si>
    <t>PP-1701B STOP</t>
  </si>
  <si>
    <t>18-HS-17203P</t>
  </si>
  <si>
    <t>PP-1702A STOP</t>
  </si>
  <si>
    <t>18-HS-17204P</t>
  </si>
  <si>
    <t>PP-1702B STOP</t>
  </si>
  <si>
    <t>18-HS-17301P</t>
  </si>
  <si>
    <t>PP-1704 STOP</t>
  </si>
  <si>
    <t>18-HS-17109P</t>
  </si>
  <si>
    <t>PP-1705 STOP</t>
  </si>
  <si>
    <t>18-HS-21103P</t>
  </si>
  <si>
    <t>18-PP-2101  STOP</t>
  </si>
  <si>
    <t>18-HS-21104P</t>
  </si>
  <si>
    <t>18-PP-2102 STOP</t>
  </si>
  <si>
    <t>18-HS-21102P</t>
  </si>
  <si>
    <t>18-PB-2101 STOP</t>
  </si>
  <si>
    <t>18-HS-23101P</t>
  </si>
  <si>
    <t>18-PP-2301A  DCS STOP</t>
  </si>
  <si>
    <t>18-HS-23102P</t>
  </si>
  <si>
    <t>18-PP-2301B STOP</t>
  </si>
  <si>
    <t>18-HS-23105P</t>
  </si>
  <si>
    <t>18-PA-2301 STOP</t>
  </si>
  <si>
    <t>18-HS-24101P</t>
  </si>
  <si>
    <t>18-PP-2401 STOP</t>
  </si>
  <si>
    <t>18-HS-36106P</t>
  </si>
  <si>
    <t>18-PF-3606 STOP</t>
  </si>
  <si>
    <t>18-HS-66101P</t>
  </si>
  <si>
    <t>18-PV-6601X STOP</t>
  </si>
  <si>
    <t>18-HS-92101P</t>
  </si>
  <si>
    <t>18-PP-9201A STOP</t>
  </si>
  <si>
    <t>9</t>
  </si>
  <si>
    <t>18-HS-92102P</t>
  </si>
  <si>
    <t>18-PP-9201B STOP</t>
  </si>
  <si>
    <t>18-HS-HEF102AS</t>
  </si>
  <si>
    <t>边墙风机102A/103A启动</t>
  </si>
  <si>
    <t>F</t>
  </si>
  <si>
    <t>18-HS-HEF102BS</t>
  </si>
  <si>
    <t>边墙风机102B/103B启动</t>
  </si>
  <si>
    <t>18-HS-HEF104AS</t>
  </si>
  <si>
    <t>边墙风机104A启动</t>
  </si>
  <si>
    <t>18-HS-HEF104BS</t>
  </si>
  <si>
    <t>边墙风机104B/105B启动</t>
  </si>
  <si>
    <t>18-HS-35201P</t>
  </si>
  <si>
    <t>输送氮气风机3501AX停</t>
  </si>
  <si>
    <t>18-HS-35202P</t>
  </si>
  <si>
    <t>输送氮气风机3501BX停</t>
  </si>
  <si>
    <t>18-HS-35102P</t>
  </si>
  <si>
    <t>粉料循环旋转阀3502X的停</t>
  </si>
  <si>
    <t>18-HS-35101P</t>
  </si>
  <si>
    <t>粉料仓旋转阀13501X的停</t>
  </si>
  <si>
    <t>18-HS-61101A</t>
  </si>
  <si>
    <t xml:space="preserve"> RUD</t>
  </si>
  <si>
    <t>18-HS-61101B</t>
  </si>
  <si>
    <t>18-HS-61102</t>
  </si>
  <si>
    <t xml:space="preserve"> RUD RESET</t>
  </si>
  <si>
    <t>18-YL-61201R</t>
  </si>
  <si>
    <t>18-PP-6102A RUN</t>
  </si>
  <si>
    <t>18-YL-61201F</t>
  </si>
  <si>
    <t>18-PP-6102A FAULT</t>
  </si>
  <si>
    <t>18-YL-61202R</t>
  </si>
  <si>
    <t>18-PP-6102B RUN</t>
  </si>
  <si>
    <t>18-YL-61202F</t>
  </si>
  <si>
    <t>18-PP-6102B FAULT</t>
  </si>
  <si>
    <t>18-YL-61203R</t>
  </si>
  <si>
    <t>18-PP-6103 RUN</t>
  </si>
  <si>
    <t>18-YL-61203F</t>
  </si>
  <si>
    <t>18-PP-6103 FAULT</t>
  </si>
  <si>
    <t>18-YL-62101L</t>
  </si>
  <si>
    <t>18-PP-6202A REMOTE</t>
  </si>
  <si>
    <t>18-YL-62101R</t>
  </si>
  <si>
    <t>18-PP-6202A RUN</t>
  </si>
  <si>
    <t>18-YL-62101F</t>
  </si>
  <si>
    <t>18-PP-6202A FAULT</t>
  </si>
  <si>
    <t>18-YL-62102L</t>
  </si>
  <si>
    <t>18-PP-6202B REMOTE</t>
  </si>
  <si>
    <t>18-YL-62102R</t>
  </si>
  <si>
    <t>18-PP-6202B RUN</t>
  </si>
  <si>
    <t>18-YL-62102F</t>
  </si>
  <si>
    <t>18-PP-6202B FAULT</t>
  </si>
  <si>
    <t>18-HS-17102B</t>
  </si>
  <si>
    <t>TEA CONTAINER OFFLINE</t>
  </si>
  <si>
    <t>LCP-1</t>
  </si>
  <si>
    <t>18-LCP-1-CC1</t>
  </si>
  <si>
    <t>18-HS-17103</t>
  </si>
  <si>
    <t>SYSTEM FLUSH</t>
  </si>
  <si>
    <t>18-HS-17104</t>
  </si>
  <si>
    <t>SYSTEM PRESSURE</t>
  </si>
  <si>
    <t>18-HS-17105</t>
  </si>
  <si>
    <t>SYSTEM DEPRESSURE</t>
  </si>
  <si>
    <t>18-HS-17106</t>
  </si>
  <si>
    <t>TEA CONTAINER ONLINE</t>
  </si>
  <si>
    <t>18-HS-17108</t>
  </si>
  <si>
    <t>XV-17105 RESET</t>
  </si>
  <si>
    <t>LCP-2</t>
  </si>
  <si>
    <t>18-LCP-2-CC1</t>
  </si>
  <si>
    <t>18-XHSO-17106</t>
  </si>
  <si>
    <t>18-XHSC-17106</t>
  </si>
  <si>
    <t>18-XHSO-17107</t>
  </si>
  <si>
    <t>18-XHSC-17107</t>
  </si>
  <si>
    <t>18-HS-17109A</t>
  </si>
  <si>
    <t>PA-1705 START</t>
  </si>
  <si>
    <t>18-HS-17109B</t>
  </si>
  <si>
    <t>PA-1705 STOP</t>
  </si>
  <si>
    <t>18-XHSO-17111</t>
  </si>
  <si>
    <t>18-XHSC-17111</t>
  </si>
  <si>
    <t>18-YL-17201R</t>
  </si>
  <si>
    <t>PP-1701A RUN</t>
  </si>
  <si>
    <t>18-YL-17201F</t>
  </si>
  <si>
    <t>PP-1701A FAULT</t>
  </si>
  <si>
    <t>18-YL-17202R</t>
  </si>
  <si>
    <t>PP-1701B RUN</t>
  </si>
  <si>
    <t>18-YL-17202F</t>
  </si>
  <si>
    <t>PP-1701B FAULT</t>
  </si>
  <si>
    <t>18-YL-17203R</t>
  </si>
  <si>
    <t>PP-1702A RUN</t>
  </si>
  <si>
    <t>18-YL-17203F</t>
  </si>
  <si>
    <t>PP-1702A FAULT</t>
  </si>
  <si>
    <t>18-YL-17204R</t>
  </si>
  <si>
    <t>PP-1702B RUN</t>
  </si>
  <si>
    <t>18-YL-17204F</t>
  </si>
  <si>
    <t>PP-1702B FAULT</t>
  </si>
  <si>
    <t>18-YL-17301R</t>
  </si>
  <si>
    <t>PP-1704 RUN</t>
  </si>
  <si>
    <t>18-YL-17301F</t>
  </si>
  <si>
    <t>PP-1704 FAULT</t>
  </si>
  <si>
    <t>18-YL-17109R</t>
  </si>
  <si>
    <t>PP-1705 RUN</t>
  </si>
  <si>
    <t>18-YL-17109F</t>
  </si>
  <si>
    <t>PP-1705 FAULT</t>
  </si>
  <si>
    <t>18-XHSO-21101</t>
  </si>
  <si>
    <t>18-EJB-30-023</t>
  </si>
  <si>
    <t>18-30-023-CC</t>
  </si>
  <si>
    <t>18-XHSC-21101</t>
  </si>
  <si>
    <t>18-XHSO-24102</t>
  </si>
  <si>
    <t>LIQUID ADDITIVES VE-2401</t>
  </si>
  <si>
    <t>18-EJB-30-025</t>
  </si>
  <si>
    <t>18-30-025-CC</t>
  </si>
  <si>
    <t>18-XHSC-24102</t>
  </si>
  <si>
    <t>18-XHSO-66101</t>
  </si>
  <si>
    <t>18-XHSC-66101</t>
  </si>
  <si>
    <t>18-PN-62104</t>
  </si>
  <si>
    <t>24V</t>
  </si>
  <si>
    <t>18-EJB-40-001</t>
  </si>
  <si>
    <t>18-40-001-CC</t>
  </si>
  <si>
    <t>18-XN-61105</t>
  </si>
  <si>
    <t>18-XN-61201</t>
  </si>
  <si>
    <t>18-XN-61206</t>
  </si>
  <si>
    <t>18-XN-62106</t>
  </si>
  <si>
    <t>18-XN-62301</t>
  </si>
  <si>
    <t>18-XN-62302</t>
  </si>
  <si>
    <t>18-XN-17101</t>
  </si>
  <si>
    <t>18-EJB-12-002</t>
  </si>
  <si>
    <t>18-12-002-CC</t>
  </si>
  <si>
    <t>18-XN-17102</t>
  </si>
  <si>
    <t>18-XN-17103</t>
  </si>
  <si>
    <t>18-XN-17104</t>
  </si>
  <si>
    <t>18-XN-17105</t>
  </si>
  <si>
    <t xml:space="preserve">TEA CONTAINER </t>
  </si>
  <si>
    <t>18-XN-17106</t>
  </si>
  <si>
    <t>18-XN-17107</t>
  </si>
  <si>
    <t>18-XN-17111</t>
  </si>
  <si>
    <t>18-PN-66102</t>
  </si>
  <si>
    <t>VACUUM OFFGAS</t>
  </si>
  <si>
    <t>18-EJB-30-004</t>
  </si>
  <si>
    <t>18-30-004-CC</t>
  </si>
  <si>
    <t>18-XN-21101</t>
  </si>
  <si>
    <t>PX FROM PP-2102toVE-2101</t>
  </si>
  <si>
    <t>18-EJB-30-018</t>
  </si>
  <si>
    <t>18-30-018-CC</t>
  </si>
  <si>
    <t>18-XN-21103</t>
  </si>
  <si>
    <t>PX FROM VE-2101toPP-2101</t>
  </si>
  <si>
    <t>18-XN-21104</t>
  </si>
  <si>
    <t>FIRE WATERtoPX DOSING</t>
  </si>
  <si>
    <t>18-XN-23101</t>
  </si>
  <si>
    <t>ADD. VE-2301 TO VE-2302</t>
  </si>
  <si>
    <t>18-XN-24102</t>
  </si>
  <si>
    <t>PP-2402 DISCHARGE</t>
  </si>
  <si>
    <t>18-XN-36101A</t>
  </si>
  <si>
    <t>18-XN-36102A</t>
  </si>
  <si>
    <t>18-XN-66101</t>
  </si>
  <si>
    <t>18-XN-66105</t>
  </si>
  <si>
    <t>18-6601-DJB-0002</t>
  </si>
  <si>
    <t>18-XN-66106</t>
  </si>
  <si>
    <t>18-YL-21103R</t>
  </si>
  <si>
    <t>18-PP-2101  RUN</t>
  </si>
  <si>
    <t>18-YL-21103F</t>
  </si>
  <si>
    <t>18-PP-2101  FAULT</t>
  </si>
  <si>
    <t>18-YL-21104R</t>
  </si>
  <si>
    <t>18-PP-2102 RUN</t>
  </si>
  <si>
    <t>18-YL-21104F</t>
  </si>
  <si>
    <t>18-PP-2102 FAULT</t>
  </si>
  <si>
    <t>18-YL-21102L</t>
  </si>
  <si>
    <t>18-PB-2101 REMOTE</t>
  </si>
  <si>
    <t>18-YL-21102R</t>
  </si>
  <si>
    <t>18-PB-2101 RUN</t>
  </si>
  <si>
    <t>18-YL-21102F</t>
  </si>
  <si>
    <t>18-PB-2101 FAULT</t>
  </si>
  <si>
    <t>18-YL-23101L</t>
  </si>
  <si>
    <t>18-PP-2301A  REMOTE</t>
  </si>
  <si>
    <t>18-YL-23101R</t>
  </si>
  <si>
    <t>18-PP-2301A RUNNING</t>
  </si>
  <si>
    <t>18-YL-23101F</t>
  </si>
  <si>
    <t>18-PP-2301A FAULT</t>
  </si>
  <si>
    <t>18-YL-23102F</t>
  </si>
  <si>
    <t>18-PP-2301B FAULT</t>
  </si>
  <si>
    <t>18-YL-23102L</t>
  </si>
  <si>
    <t>18-PP-2301B REMOTE</t>
  </si>
  <si>
    <t>18-YL-23102R</t>
  </si>
  <si>
    <t>18-PP-2301B RUNNING</t>
  </si>
  <si>
    <t>18-YL-23105L</t>
  </si>
  <si>
    <t>18-PA-2301 REMOTE</t>
  </si>
  <si>
    <t>18-YL-23105R</t>
  </si>
  <si>
    <t>18-PA-2301 RUN</t>
  </si>
  <si>
    <t>18-YL-23105F</t>
  </si>
  <si>
    <t>18-PA-2301 FAULT</t>
  </si>
  <si>
    <t>18-YL-24101L</t>
  </si>
  <si>
    <t>18-PP-2401 REMOTE</t>
  </si>
  <si>
    <t>18-YL-24101R</t>
  </si>
  <si>
    <t>18-PP-2401 RUN</t>
  </si>
  <si>
    <t>18-YL-24101F</t>
  </si>
  <si>
    <t>18-PP-2401 FAULT</t>
  </si>
  <si>
    <t>18-YL-36106L</t>
  </si>
  <si>
    <t>18-PF-3606 REMOTE</t>
  </si>
  <si>
    <t>18-YL-36106R</t>
  </si>
  <si>
    <t>18-PF-3606 RUN</t>
  </si>
  <si>
    <t>18-YL-36106F</t>
  </si>
  <si>
    <t>18-PF-3606 FAULT</t>
  </si>
  <si>
    <t>18-YL-66101L</t>
  </si>
  <si>
    <t>18-PV-6601X REMOTE</t>
  </si>
  <si>
    <t>18-YL-66101R</t>
  </si>
  <si>
    <t>18-PV-6601X RUN</t>
  </si>
  <si>
    <t>18-YL-66101F</t>
  </si>
  <si>
    <t>18-PV-6601X FAULT</t>
  </si>
  <si>
    <t>18-YL-92101L</t>
  </si>
  <si>
    <t>18-PP-9201A REMOTE</t>
  </si>
  <si>
    <t>18-YL-92101R</t>
  </si>
  <si>
    <t>18-PP-9201A RUN</t>
  </si>
  <si>
    <t>18-YL-92101F</t>
  </si>
  <si>
    <t>18-PP-9201A FAULT</t>
  </si>
  <si>
    <t>18-YL-92102L</t>
  </si>
  <si>
    <t>18-PP-9201B REMOTE</t>
  </si>
  <si>
    <t>18-YL-92102R</t>
  </si>
  <si>
    <t>18-PP-9201B RUN</t>
  </si>
  <si>
    <t>18-YL-92102F</t>
  </si>
  <si>
    <t>18-PP-9201B FAULT</t>
  </si>
  <si>
    <t>18-YL-35103RN</t>
  </si>
  <si>
    <t>排气过滤器18-FL3501X反吹</t>
  </si>
  <si>
    <t>5</t>
  </si>
  <si>
    <t>18-LHS-35103REM</t>
  </si>
  <si>
    <t>排气过滤器18-FL3501X远程</t>
  </si>
  <si>
    <t>18-PASL-35203</t>
  </si>
  <si>
    <t>输送氮气风机3501AX入压低</t>
  </si>
  <si>
    <t>18-PSAL-35203</t>
  </si>
  <si>
    <t>18-TASH-35202</t>
  </si>
  <si>
    <t>输送氮气风机3501AX出温高</t>
  </si>
  <si>
    <t>18-TSAH-35202</t>
  </si>
  <si>
    <t>18-3501-DJB-0013</t>
  </si>
  <si>
    <t>18-PASH-35202</t>
  </si>
  <si>
    <t>输送氮气风机3501AX出压高</t>
  </si>
  <si>
    <t>18-PSAH-35202</t>
  </si>
  <si>
    <t>18-PASL-35213</t>
  </si>
  <si>
    <t>输送氮气风机3501BX入压低</t>
  </si>
  <si>
    <t>18-PSAL-35213</t>
  </si>
  <si>
    <t>18-TASH-35212</t>
  </si>
  <si>
    <t>输送氮气风机3501BX出温高</t>
  </si>
  <si>
    <t>18-TSAH-35212</t>
  </si>
  <si>
    <t>18-PASH-35212</t>
  </si>
  <si>
    <t>输送氮气风机3501BX出压高</t>
  </si>
  <si>
    <t>18-PSAL-35212</t>
  </si>
  <si>
    <t>18-YL-35201L</t>
  </si>
  <si>
    <t>输送氮气风机3501AX远程</t>
  </si>
  <si>
    <t>18-YL-35201R</t>
  </si>
  <si>
    <t>输送氮气风机3501AX运行</t>
  </si>
  <si>
    <t>18-YL-35201F</t>
  </si>
  <si>
    <t>输送氮气风机3501AX故障</t>
  </si>
  <si>
    <t>18-YL-35202L</t>
  </si>
  <si>
    <t>输送氮气风机3501BX远程</t>
  </si>
  <si>
    <t>18-YL-35202R</t>
  </si>
  <si>
    <t>输送氮气风机3501BX运行</t>
  </si>
  <si>
    <t>18-YL-35202F</t>
  </si>
  <si>
    <t>输送氮气风机3501BX故障</t>
  </si>
  <si>
    <t>18-YL-35102R</t>
  </si>
  <si>
    <t>粉料循环旋转阀3502X运行</t>
  </si>
  <si>
    <t>18-YL-35102F</t>
  </si>
  <si>
    <t>粉料循环旋转阀3502X故障</t>
  </si>
  <si>
    <t>18-YL-35102L</t>
  </si>
  <si>
    <t>粉料循环旋转阀3502X远程</t>
  </si>
  <si>
    <t>18-YLF-35101R</t>
  </si>
  <si>
    <t>粉料仓旋转阀3501X正转</t>
  </si>
  <si>
    <t>18-YLR-35101R</t>
  </si>
  <si>
    <t>粉料仓旋转阀3501X反转</t>
  </si>
  <si>
    <t>18-YL-35101F</t>
  </si>
  <si>
    <t>粉料仓旋转阀3501X故障</t>
  </si>
  <si>
    <t>18-YL-35101L</t>
  </si>
  <si>
    <t>粉料仓旋转阀3501X远程</t>
  </si>
  <si>
    <t>18-YL-35111R</t>
  </si>
  <si>
    <t>粉料仓旋转阀3501X风扇运</t>
  </si>
  <si>
    <t>18-UL-17110B</t>
  </si>
  <si>
    <t>TEA CONTAINER SEQUENCE</t>
  </si>
  <si>
    <t>18-XL-17121</t>
  </si>
  <si>
    <t>TEA CONTAINER TO CHANGE</t>
  </si>
  <si>
    <t>18-UL-17121</t>
  </si>
  <si>
    <t>18-XS-35104</t>
  </si>
  <si>
    <t>控制角座阀XV35104的开/关</t>
  </si>
  <si>
    <t>18-3501-DJB-0016</t>
  </si>
  <si>
    <t>18-XS-35101</t>
  </si>
  <si>
    <t>控制气动滑板阀XV35101开</t>
  </si>
  <si>
    <t>18-XS-35102</t>
  </si>
  <si>
    <t>控制气动滑板阀XV35102开</t>
  </si>
  <si>
    <t>18-XS-35107</t>
  </si>
  <si>
    <t>控制气动蝶阀XV35107开/关</t>
  </si>
  <si>
    <t>18-XS-35201</t>
  </si>
  <si>
    <t>控制气动蝶阀XV35201开/关</t>
  </si>
  <si>
    <t>18-3501-DJB-0012</t>
  </si>
  <si>
    <t>18-XS-35202</t>
  </si>
  <si>
    <t>控制气动蝶阀XV35202开/关</t>
  </si>
  <si>
    <t>18-XS-35203</t>
  </si>
  <si>
    <t>控制气动蝶阀XV35203开/关</t>
  </si>
  <si>
    <t>18-XS-35204</t>
  </si>
  <si>
    <t>控制气动蝶阀XV35204开/关</t>
  </si>
  <si>
    <t>18-XS-35206</t>
  </si>
  <si>
    <t>控制气动蝶阀XV35206开/关</t>
  </si>
  <si>
    <t>18-HS-35103</t>
  </si>
  <si>
    <t>排气过滤器3501X反吹启/停</t>
  </si>
  <si>
    <t>18-HS-62101S</t>
  </si>
  <si>
    <t>18-PP-6202A START</t>
  </si>
  <si>
    <t>18-HS-62102S</t>
  </si>
  <si>
    <t>18-PP-6202B START</t>
  </si>
  <si>
    <t>18-HS-21102S</t>
  </si>
  <si>
    <t>18-PB-2101 START</t>
  </si>
  <si>
    <t>18-HS-23101S</t>
  </si>
  <si>
    <t>18-PP-2301A START</t>
  </si>
  <si>
    <t>18-HS-23102S</t>
  </si>
  <si>
    <t>18-PP-2301B START</t>
  </si>
  <si>
    <t>18-HS-23105S</t>
  </si>
  <si>
    <t>18-PA-2301 START</t>
  </si>
  <si>
    <t>18-HS-24101S</t>
  </si>
  <si>
    <t>18-PP-2401 START</t>
  </si>
  <si>
    <t>18-HS-36106S</t>
  </si>
  <si>
    <t>18-PF-3606 START</t>
  </si>
  <si>
    <t>18-HS-66101S</t>
  </si>
  <si>
    <t>18-PV-6601X START</t>
  </si>
  <si>
    <t>18-HS-92101S</t>
  </si>
  <si>
    <t>18-PP-9201A START</t>
  </si>
  <si>
    <t>18-HS-92102S</t>
  </si>
  <si>
    <t>18-PP-9201B START</t>
  </si>
  <si>
    <t>18-HS-35201S</t>
  </si>
  <si>
    <t>输送氮气风机3501AX启动</t>
  </si>
  <si>
    <t>18-HS-35201L</t>
  </si>
  <si>
    <t>输送氮气风机3501AX允许</t>
  </si>
  <si>
    <t>18-HS-35202S</t>
  </si>
  <si>
    <t>输送氮气风机3501BX启动</t>
  </si>
  <si>
    <t>18-HS-35202L</t>
  </si>
  <si>
    <t>输送氮气风机3501BX允许</t>
  </si>
  <si>
    <t>18-HS-35102S</t>
  </si>
  <si>
    <t>粉料循环旋转阀3502X启动</t>
  </si>
  <si>
    <t>18-HSF-35101S</t>
  </si>
  <si>
    <t>粉料仓旋转阀3501X的正转</t>
  </si>
  <si>
    <t>18-HSR-35101S</t>
  </si>
  <si>
    <t>粉料仓旋转阀3501X的反转</t>
  </si>
  <si>
    <t>LOOP NO1</t>
  </si>
  <si>
    <t>INSTRUMENT TYPE</t>
  </si>
  <si>
    <t>P&amp;IDNO</t>
  </si>
  <si>
    <t>DCSTAG1</t>
  </si>
  <si>
    <t>信号类型1</t>
  </si>
  <si>
    <t>REDUN1</t>
  </si>
  <si>
    <t>SIGNAL1</t>
  </si>
  <si>
    <t>QTY</t>
  </si>
  <si>
    <t>IS-BARRIER</t>
  </si>
  <si>
    <t>CARD#/RACK#</t>
  </si>
  <si>
    <t>REMARKS</t>
  </si>
  <si>
    <t>JB_CABLE_NM1</t>
  </si>
  <si>
    <t>J.B.NAME1</t>
  </si>
  <si>
    <t>Integral Temperature Transmitter</t>
  </si>
  <si>
    <t>1840-PS07-611</t>
  </si>
  <si>
    <t>4~20mA_x000D_
HART</t>
  </si>
  <si>
    <t>HART</t>
  </si>
  <si>
    <t>Yes</t>
  </si>
  <si>
    <t>C01</t>
  </si>
  <si>
    <t>AI-IS</t>
  </si>
  <si>
    <t>AIR-IS</t>
  </si>
  <si>
    <t>1840-PS07-612</t>
  </si>
  <si>
    <t>1840-PS07-621</t>
  </si>
  <si>
    <t>1840-PS07-622</t>
  </si>
  <si>
    <t>1840-PS07-623</t>
  </si>
  <si>
    <t>1840-PS07-631</t>
  </si>
  <si>
    <t>Pressure Transmitter</t>
  </si>
  <si>
    <t>Pressure Transmitter _x000D_
With Diaphragm Seal</t>
  </si>
  <si>
    <t>D/P Transmitter</t>
  </si>
  <si>
    <t>D/P Transmitter With Diaphragm Seal</t>
  </si>
  <si>
    <t>VORTEX FLOWMETER</t>
  </si>
  <si>
    <t>Coriolis Mass Flowmeter</t>
  </si>
  <si>
    <t>AI-NIS</t>
  </si>
  <si>
    <t>AIR-NIS</t>
  </si>
  <si>
    <t>Displacer Transmitter</t>
  </si>
  <si>
    <t>D/P Level Transmitter_x000D_
With Diaphgram Seal</t>
  </si>
  <si>
    <t>Tuning Folk</t>
  </si>
  <si>
    <t>PP-6103 INLET LEVEL SWITCH</t>
  </si>
  <si>
    <t>LSL</t>
  </si>
  <si>
    <t>DCS-DI</t>
  </si>
  <si>
    <t>DRY_x000D_(NC)</t>
  </si>
  <si>
    <t>DRY</t>
  </si>
  <si>
    <t>(NC)</t>
  </si>
  <si>
    <t>DIR-RE</t>
  </si>
  <si>
    <t>Globe</t>
  </si>
  <si>
    <t>AOR-IS</t>
  </si>
  <si>
    <t>1830-PS07-661</t>
  </si>
  <si>
    <t>Limit Switch</t>
  </si>
  <si>
    <t>PZSL</t>
  </si>
  <si>
    <t>NAMUR(NO)</t>
  </si>
  <si>
    <t>NAMUR</t>
  </si>
  <si>
    <t>(NO)</t>
  </si>
  <si>
    <t>DI-MI</t>
  </si>
  <si>
    <t>FZSL</t>
  </si>
  <si>
    <t>LZSL</t>
  </si>
  <si>
    <t>RECOV. MONOMERS FROM UP-6501</t>
  </si>
  <si>
    <t>XZSH</t>
  </si>
  <si>
    <t>XZSL</t>
  </si>
  <si>
    <t>LIQUID BLEED FROM PP-3201</t>
  </si>
  <si>
    <t>RECOV. ETHY. TO VE-6103 ON-OFF VALVE</t>
  </si>
  <si>
    <t>C2 OFFSPEC TO OSBL ON-OFF VALVE</t>
  </si>
  <si>
    <t>PRTO ET-3101 ON-OFF VALVE</t>
  </si>
  <si>
    <t>RECO. PR FROM VE-6202 ON-OFF VALVE</t>
  </si>
  <si>
    <t>LLS TO ET-6203 ON-OFF VALVE</t>
  </si>
  <si>
    <t>LLSC FROM ET-6203 ON-OFF VALVE</t>
  </si>
  <si>
    <t>P TO POSM ON-OFF VALVE</t>
  </si>
  <si>
    <t>Solenoid Valve</t>
  </si>
  <si>
    <t>PN</t>
  </si>
  <si>
    <t>DCS-DO</t>
  </si>
  <si>
    <t>WET_x000D_(NC)</t>
  </si>
  <si>
    <t xml:space="preserve">WET_x000D_
</t>
  </si>
  <si>
    <t>DOR-24V</t>
  </si>
  <si>
    <t>XN</t>
  </si>
  <si>
    <t>Pushbutton</t>
  </si>
  <si>
    <t>HS</t>
  </si>
  <si>
    <t xml:space="preserve">DRY_x000D_
</t>
  </si>
  <si>
    <t>Console</t>
  </si>
  <si>
    <t>DI-RE</t>
  </si>
  <si>
    <t>DRY_x000D_(NO)</t>
  </si>
  <si>
    <t>DOR-Dry</t>
  </si>
  <si>
    <t>YL</t>
  </si>
  <si>
    <t>DRY_x000D_
(NO)</t>
  </si>
  <si>
    <t>DO-Dry</t>
  </si>
  <si>
    <t>Temperature Transmitter</t>
  </si>
  <si>
    <t>1812-PS07-171</t>
  </si>
  <si>
    <t>4~20mA
HART</t>
  </si>
  <si>
    <t>Pressure Transmitter With
In-Line Diaphragm Seal</t>
  </si>
  <si>
    <t>Ball</t>
  </si>
  <si>
    <t>1812-PS07-172</t>
  </si>
  <si>
    <t>Pressure Transmitter 
With Diaphragm Seal</t>
  </si>
  <si>
    <t>1812-PS07-173</t>
  </si>
  <si>
    <t>Pressure Switch</t>
  </si>
  <si>
    <t>PSH</t>
  </si>
  <si>
    <t xml:space="preserve">DRY
</t>
  </si>
  <si>
    <t>CORIOLIS MASS FLOWMETER</t>
  </si>
  <si>
    <t>Local Indicator</t>
  </si>
  <si>
    <t>20mA</t>
  </si>
  <si>
    <t>RADAR LEVEL TRANS.</t>
  </si>
  <si>
    <t>D/P Level Transmitter with
Extended Diaphgram Seal</t>
  </si>
  <si>
    <t>D/P Level Transmitter with
Diaphgram Seal</t>
  </si>
  <si>
    <t>LEVEL SWITCH</t>
  </si>
  <si>
    <t>LAH</t>
  </si>
  <si>
    <t>NAMUR(NC)</t>
  </si>
  <si>
    <t xml:space="preserve">NAMUR
</t>
  </si>
  <si>
    <t>Level Transmitter</t>
  </si>
  <si>
    <t>EKATO</t>
  </si>
  <si>
    <t>WET</t>
  </si>
  <si>
    <t>TEA CONTAINER ISOLATION VALVE</t>
  </si>
  <si>
    <t>XHSO</t>
  </si>
  <si>
    <t>XHSC</t>
  </si>
  <si>
    <t>WASTE WHITE OIL FROM VE-1705 TO DRUM</t>
  </si>
  <si>
    <t>STATIC GROUDING SYSTEM</t>
  </si>
  <si>
    <t>YSA</t>
  </si>
  <si>
    <t>DIR-IS</t>
  </si>
  <si>
    <t>Status Lamp</t>
  </si>
  <si>
    <t>UL</t>
  </si>
  <si>
    <t>WET
(NC)</t>
  </si>
  <si>
    <t>DO-24V</t>
  </si>
  <si>
    <t>TEA CONTAINER READY TO CHANGE</t>
  </si>
  <si>
    <t>AOR-NIS</t>
  </si>
  <si>
    <t>1830-PS07-211</t>
  </si>
  <si>
    <t>1830-PS07-231</t>
  </si>
  <si>
    <t>UP-6601VENDOR</t>
  </si>
  <si>
    <t>1830-PS07-921</t>
  </si>
  <si>
    <t>Pressure Transmitter With_x000D_
In-Line Diaphragm Seal</t>
  </si>
  <si>
    <t>1830-PS07-241</t>
  </si>
  <si>
    <t>D/P Transmitter With_x000D_
In-Line Diaphragm Seal</t>
  </si>
  <si>
    <t>Variable Area Flowmeter</t>
  </si>
  <si>
    <t>1830-PS07-361</t>
  </si>
  <si>
    <t>Magnetic Flowmeter</t>
  </si>
  <si>
    <t>D/P Level Transmitter_x000D_
With Extended Diaphgram Seal</t>
  </si>
  <si>
    <t>Radar Level Transmitter</t>
  </si>
  <si>
    <t>1830-PS07-662</t>
  </si>
  <si>
    <t>18-VE-36202</t>
  </si>
  <si>
    <t>1830-PS07-362</t>
  </si>
  <si>
    <t>DIR-MI</t>
  </si>
  <si>
    <t>Control Valve</t>
  </si>
  <si>
    <t>HZSH</t>
  </si>
  <si>
    <t>HZSL</t>
  </si>
  <si>
    <t>LIQUID ADDITIVES TO VE-2401</t>
  </si>
  <si>
    <t>PX FROM PP-2102 TO VE-2101</t>
  </si>
  <si>
    <t>PX FROM VE-2101 TO PP-2101</t>
  </si>
  <si>
    <t>FIRE WATER TO PX DOSING ROOM</t>
  </si>
  <si>
    <t>OFFGAS FROM VE-3601X TO ET-6602</t>
  </si>
  <si>
    <t>O2 Analyzer</t>
  </si>
  <si>
    <t>Static Grounding Transmitter</t>
  </si>
  <si>
    <t>边墙风机1830-HEF-102A/103A启动</t>
  </si>
  <si>
    <t>边墙风机1830-HEF-102B/103B启动</t>
  </si>
  <si>
    <t>边墙风机1830-HEF-104A启动</t>
  </si>
  <si>
    <t>边墙风机1830-HEF-104B/105B启动</t>
  </si>
  <si>
    <t>上海博隆风送系统</t>
  </si>
  <si>
    <t>排气过滤器18-FL-3501X反吹启/停控制</t>
  </si>
  <si>
    <t>1830-PS07-351</t>
  </si>
  <si>
    <t>WET（NO）</t>
  </si>
  <si>
    <t>（NO）</t>
  </si>
  <si>
    <t>排气过滤器18-FL-3501X反吹运行状态</t>
  </si>
  <si>
    <t>排气过滤器18-FL-3501X反吹远程状态</t>
  </si>
  <si>
    <t>LHS</t>
  </si>
  <si>
    <t>手动蝶阀18-BV-35103开状态</t>
  </si>
  <si>
    <t>XZH</t>
  </si>
  <si>
    <t>手动蝶阀18-BV-35103关状态</t>
  </si>
  <si>
    <t>XZL</t>
  </si>
  <si>
    <t>粉料料仓18-VS-3501X高高料位报警</t>
  </si>
  <si>
    <t>LAHH</t>
  </si>
  <si>
    <t>四线制</t>
  </si>
  <si>
    <t>DI-IS</t>
  </si>
  <si>
    <t>粉料料仓18-VS-3501X低低料位报警</t>
  </si>
  <si>
    <t>控制角座阀18-XV-35104的开/关信号</t>
  </si>
  <si>
    <t>XS</t>
  </si>
  <si>
    <t>控制气动滑板阀18-XV-35101开/关信号</t>
  </si>
  <si>
    <t>气动滑板阀18-XV-35101开状态</t>
  </si>
  <si>
    <t>气动滑板阀18-XV-35101关状态</t>
  </si>
  <si>
    <t>控制气动滑板阀18-XV-35102开/关信号</t>
  </si>
  <si>
    <t>气动滑板阀18-XV-35102开状态</t>
  </si>
  <si>
    <t>气动滑板阀18-XV-35102关状态</t>
  </si>
  <si>
    <t>控制气动蝶阀18-XV-35107开/关信号</t>
  </si>
  <si>
    <t>气动蝶阀18-XV-35107开状态</t>
  </si>
  <si>
    <t>气动蝶阀18-XV-35107关状态</t>
  </si>
  <si>
    <t>1830-PS07-352</t>
  </si>
  <si>
    <t>控制气动蝶阀18-XV-35201开/关信号</t>
  </si>
  <si>
    <t>气动蝶阀18-XV-35201开状态</t>
  </si>
  <si>
    <t>气动蝶阀18-XV-35201关状态</t>
  </si>
  <si>
    <t>输送氮气风机18-PB-3501AX入口压力低报警</t>
  </si>
  <si>
    <t>PSAL</t>
  </si>
  <si>
    <t>输送氮气风机18-PB-3501AX出口温度高报警</t>
  </si>
  <si>
    <t>TSAH</t>
  </si>
  <si>
    <t>输送氮气风机18-PB-3501AX出口压力高报警</t>
  </si>
  <si>
    <t>PSAH</t>
  </si>
  <si>
    <t>控制气动蝶阀18-XV-35202开/关信号</t>
  </si>
  <si>
    <t>气动蝶阀18-XV-35202开状态</t>
  </si>
  <si>
    <t>气动蝶阀18-XV-35202关状态</t>
  </si>
  <si>
    <t>控制气动蝶阀18-XV-35203开/关信号</t>
  </si>
  <si>
    <t>气动蝶阀18-XV-35203开状态</t>
  </si>
  <si>
    <t>气动蝶阀18-XV-35203关状态</t>
  </si>
  <si>
    <t>输送氮气风机18-PC-3501BX入口压力低报警</t>
  </si>
  <si>
    <t>输送氮气风机18-PC-3501BX出口温度高报警</t>
  </si>
  <si>
    <t>输送氮气风机18-PC-3501BX出口压力高报警</t>
  </si>
  <si>
    <t>控制气动蝶阀18-XV-35204开/关信号</t>
  </si>
  <si>
    <t>气动蝶阀18-XV-35204开状态</t>
  </si>
  <si>
    <t>气动蝶阀18-XV-35204关状态</t>
  </si>
  <si>
    <t>控制气动蝶阀18-XV-35206开/关信号</t>
  </si>
  <si>
    <t>气动蝶阀18-XV-35206开状态</t>
  </si>
  <si>
    <t>气动蝶阀18-XV-35206关状态</t>
  </si>
  <si>
    <t>输送氮气风机18-PB-3501AX主电机远程状态</t>
  </si>
  <si>
    <t>输送氮气风机18-PB-3501AX主电机停止控制</t>
  </si>
  <si>
    <t>输送氮气风机18-PB-3501AX主电机启动控制</t>
  </si>
  <si>
    <t>输送氮气风机18-PB-3501AX主电机允许启动</t>
  </si>
  <si>
    <t>输送氮气风机18-PB-3501AX主电机运行状态</t>
  </si>
  <si>
    <t>输送氮气风机18-PB-3501AX主电机故障状态</t>
  </si>
  <si>
    <t>输送氮气风机18-PB-3501BX主电机远程状态</t>
  </si>
  <si>
    <t>输送氮气风机18-PB-3501BX主电机停止控制</t>
  </si>
  <si>
    <t>输送氮气风机18-PB-3501BX主电机启动控制</t>
  </si>
  <si>
    <t>输送氮气风机18-PB-3501BX主电机允许启动</t>
  </si>
  <si>
    <t>输送氮气风机18-PB-3501BX主电机运行状态</t>
  </si>
  <si>
    <t>输送氮气风机18-PB-3501BX主电机故障状态</t>
  </si>
  <si>
    <t>粉料循环旋转阀18-PF-3502X的停止控制</t>
  </si>
  <si>
    <t>粉料循环旋转阀18-PF-3502X的启动控制</t>
  </si>
  <si>
    <t>粉料循环旋转阀18-PF-3502X的运行状态</t>
  </si>
  <si>
    <t>粉料循环旋转阀18-PF-3502X的故障状态</t>
  </si>
  <si>
    <t>粉料循环旋转阀18-PF-3502X的远程状态</t>
  </si>
  <si>
    <t>粉料仓旋转阀18-PF-3501X的停止控制</t>
  </si>
  <si>
    <t>粉料仓旋转阀18-PF-3501X的正转启动控制</t>
  </si>
  <si>
    <t>HSF</t>
  </si>
  <si>
    <t>粉料仓旋转阀18-PF-3501X的反转启动控制</t>
  </si>
  <si>
    <t>HSR</t>
  </si>
  <si>
    <t>粉料仓旋转阀18-PF-3501X的正转运行状态</t>
  </si>
  <si>
    <t>YLF</t>
  </si>
  <si>
    <t>粉料仓旋转阀18-PF-3501X的反转运行状态</t>
  </si>
  <si>
    <t>YLR</t>
  </si>
  <si>
    <t>粉料仓旋转阀18-PF-3501X的故障状态</t>
  </si>
  <si>
    <t>粉料仓旋转阀18-PF-3501X的远程状态</t>
  </si>
  <si>
    <t>粉料仓旋转阀18-PF-3501X的风扇运行状态</t>
  </si>
  <si>
    <t>FCS0304 Node 1</t>
  </si>
  <si>
    <t>FCS0304 Node 6</t>
  </si>
  <si>
    <t>Slot 1</t>
  </si>
  <si>
    <t>Slot 2</t>
  </si>
  <si>
    <t>Slot 3</t>
  </si>
  <si>
    <t>Slot 4</t>
  </si>
  <si>
    <t xml:space="preserve">Slot 5 </t>
  </si>
  <si>
    <t>Slot 6</t>
  </si>
  <si>
    <t>Slot 7</t>
  </si>
  <si>
    <t>Slot 8</t>
  </si>
  <si>
    <t>AIR(Hart)4-20mA</t>
  </si>
  <si>
    <t>4~20ma</t>
  </si>
  <si>
    <t>ADCV01</t>
  </si>
  <si>
    <t>输入隔离器</t>
  </si>
  <si>
    <t>ISO</t>
  </si>
  <si>
    <t>R</t>
  </si>
  <si>
    <t>Dry</t>
  </si>
  <si>
    <t>Pt100+温变</t>
  </si>
  <si>
    <t>Pt</t>
  </si>
  <si>
    <t>浪涌</t>
  </si>
  <si>
    <t>SU</t>
  </si>
  <si>
    <t>Node 1</t>
  </si>
  <si>
    <t>Node 6</t>
  </si>
  <si>
    <t>AOR(Hart)4-20mA</t>
  </si>
  <si>
    <t>输出隔离器</t>
  </si>
  <si>
    <t>DIRNAMUR</t>
  </si>
  <si>
    <t>继电器</t>
  </si>
  <si>
    <t>MR</t>
  </si>
  <si>
    <t>DIR（干接点）</t>
  </si>
  <si>
    <t>DOR（中间继电器）</t>
  </si>
  <si>
    <t>干接点</t>
  </si>
  <si>
    <t>湿接点</t>
  </si>
  <si>
    <t>24v</t>
  </si>
  <si>
    <t>AI(Hart)4-20mA</t>
  </si>
  <si>
    <t>AO(Hart)4-20mA</t>
  </si>
  <si>
    <t>隔离器</t>
  </si>
  <si>
    <t>DINAMUR</t>
  </si>
  <si>
    <t>DI（干接点）</t>
  </si>
  <si>
    <t>DO（中间继电器）</t>
  </si>
  <si>
    <t>脉冲</t>
  </si>
  <si>
    <t>I/O numbeE</t>
  </si>
  <si>
    <t>FCS0304 Node 2</t>
  </si>
  <si>
    <t>FCS0304 Node 7</t>
  </si>
  <si>
    <t>Node 2</t>
  </si>
  <si>
    <t>Node 7</t>
  </si>
  <si>
    <t>FCS0304 Node 3</t>
  </si>
  <si>
    <t>FCS0304 Node 8</t>
  </si>
  <si>
    <t>ALE111</t>
  </si>
  <si>
    <t>modbus</t>
  </si>
  <si>
    <t>Node 3</t>
  </si>
  <si>
    <t>Node 8</t>
  </si>
  <si>
    <t>FCS0304 Node 4</t>
  </si>
  <si>
    <t>FCS0304 Node 9</t>
  </si>
  <si>
    <t>Node 4</t>
  </si>
  <si>
    <t>Node 9</t>
  </si>
  <si>
    <t>FCS0304 Node 5</t>
  </si>
  <si>
    <t>FCS0304 Node 10</t>
  </si>
  <si>
    <t>Node 5</t>
  </si>
  <si>
    <t>Node 10</t>
  </si>
  <si>
    <t>初版</t>
  </si>
  <si>
    <t>分支电缆 BRANCH CABLE</t>
  </si>
  <si>
    <t>桥架TRAY</t>
  </si>
  <si>
    <t>主电缆 MAIN CABLE</t>
  </si>
  <si>
    <t>保护管 CONDU.</t>
  </si>
  <si>
    <t>备注</t>
  </si>
  <si>
    <t>编号</t>
  </si>
  <si>
    <t>起点</t>
  </si>
  <si>
    <t>终点</t>
  </si>
  <si>
    <t>类型</t>
  </si>
  <si>
    <t>长度</t>
  </si>
  <si>
    <t>规格</t>
  </si>
  <si>
    <t>工作芯数</t>
  </si>
  <si>
    <t>LENG</t>
  </si>
  <si>
    <t>CORES</t>
  </si>
  <si>
    <t>NO</t>
  </si>
  <si>
    <t>FROM</t>
  </si>
  <si>
    <t>TO</t>
  </si>
  <si>
    <t>TYPE</t>
  </si>
  <si>
    <t>(m)</t>
  </si>
  <si>
    <t>SPEC.</t>
  </si>
  <si>
    <t>USED</t>
  </si>
  <si>
    <t>电缆到界区外1m</t>
  </si>
  <si>
    <t>界区外1m到机柜室</t>
  </si>
  <si>
    <t>问题</t>
  </si>
  <si>
    <t>iKA</t>
  </si>
  <si>
    <t>PP装置机柜间（DCS）</t>
  </si>
  <si>
    <t>MiA12</t>
  </si>
  <si>
    <t>400x200</t>
  </si>
  <si>
    <t>spare</t>
  </si>
  <si>
    <t>MiA8</t>
  </si>
  <si>
    <t>DCS（中控室)</t>
  </si>
  <si>
    <t>KA</t>
  </si>
  <si>
    <t>MA8</t>
  </si>
  <si>
    <t>200x100</t>
  </si>
  <si>
    <t>18-TT-62205-iSC</t>
  </si>
  <si>
    <t>18-EJB-40-002</t>
  </si>
  <si>
    <t>18-40-002-EC</t>
  </si>
  <si>
    <t>PP装置机柜间（PDP）</t>
  </si>
  <si>
    <t>300x200</t>
  </si>
  <si>
    <t>18-GT-40101</t>
  </si>
  <si>
    <t>18-EJB-40-004</t>
  </si>
  <si>
    <t>KB</t>
  </si>
  <si>
    <t>18-40-004-SC</t>
  </si>
  <si>
    <t>PP装置机柜间（GDS）</t>
  </si>
  <si>
    <t>MB12</t>
  </si>
  <si>
    <t>18-GT-40102</t>
  </si>
  <si>
    <t>18-GT-40103</t>
  </si>
  <si>
    <t>18-GT-40104</t>
  </si>
  <si>
    <t>18-GT-40301</t>
  </si>
  <si>
    <t>18-GT-40302</t>
  </si>
  <si>
    <t>18-GT-40303</t>
  </si>
  <si>
    <t>18-GT-40401</t>
  </si>
  <si>
    <t>18-GT-40105</t>
  </si>
  <si>
    <t>18-EJB-40-005</t>
  </si>
  <si>
    <t>18-40-005-SC</t>
  </si>
  <si>
    <t>18-GT-40106</t>
  </si>
  <si>
    <t>18-GT-40107</t>
  </si>
  <si>
    <t>18-GT-40108</t>
  </si>
  <si>
    <t>18-GT-40201</t>
  </si>
  <si>
    <t>18-GT-40202</t>
  </si>
  <si>
    <t>18-GT-40203</t>
  </si>
  <si>
    <t>18-GT-40204</t>
  </si>
  <si>
    <t>18-GT-40205</t>
  </si>
  <si>
    <t>18-GA-40101</t>
  </si>
  <si>
    <t>18-EJB-40-006</t>
  </si>
  <si>
    <t>18-40-006-CC</t>
  </si>
  <si>
    <t>18-GA-40102</t>
  </si>
  <si>
    <t>18-GA-40103</t>
  </si>
  <si>
    <t>18-GA-40104</t>
  </si>
  <si>
    <t>sis单拉</t>
  </si>
  <si>
    <t>18-PXT-62204-iSC</t>
  </si>
  <si>
    <t>18-PXT-62204</t>
  </si>
  <si>
    <t>PP装置机柜间（SIS）</t>
  </si>
  <si>
    <t>18-TXT-62204-iSC</t>
  </si>
  <si>
    <t>18-TXT-62204</t>
  </si>
  <si>
    <t>18-FXN-62101-CC</t>
  </si>
  <si>
    <t>18-FXN-62101</t>
  </si>
  <si>
    <t>18-FXN-61103-CC</t>
  </si>
  <si>
    <t>18-FXN-61103</t>
  </si>
  <si>
    <t>18-XXN-62101-CC</t>
  </si>
  <si>
    <t>18-XXN-62101</t>
  </si>
  <si>
    <t>18-PXT-62201A-iSC</t>
  </si>
  <si>
    <t>18-PXT-62201A</t>
  </si>
  <si>
    <t>18-PXT-62201B-iSC</t>
  </si>
  <si>
    <t>18-PXT-62201B</t>
  </si>
  <si>
    <t>18-PXT-62201C-iSC</t>
  </si>
  <si>
    <t>18-PXT-62201C</t>
  </si>
  <si>
    <t>18-FXN-61104-CC</t>
  </si>
  <si>
    <t>18-FXN-61104</t>
  </si>
  <si>
    <t>18-XXN-61104-CC</t>
  </si>
  <si>
    <t>18-XXN-61104</t>
  </si>
  <si>
    <t>18-XXN-62105-CC</t>
  </si>
  <si>
    <t>18-XXN-62105</t>
  </si>
  <si>
    <t>18-XXN-61106-CC</t>
  </si>
  <si>
    <t>18-XXN-61106</t>
  </si>
  <si>
    <t>18-XXN-61103-CC</t>
  </si>
  <si>
    <t>18-XXN-61103</t>
  </si>
  <si>
    <t>18-XXN-61102-CC</t>
  </si>
  <si>
    <t>18-XXN-61102</t>
  </si>
  <si>
    <t>18-XXN-62303</t>
  </si>
  <si>
    <t>18-PXT-61106A-iSC</t>
  </si>
  <si>
    <t>18-PXT-61106A</t>
  </si>
  <si>
    <t>18-PXT-61106B-iSC</t>
  </si>
  <si>
    <t>18-PXT-61106B</t>
  </si>
  <si>
    <t>18-PXT-61106C-iSC</t>
  </si>
  <si>
    <t>18-PXT-61106C</t>
  </si>
  <si>
    <t>18-PXN-61103A-CC</t>
  </si>
  <si>
    <t>18-PXN-61103A</t>
  </si>
  <si>
    <t>18-HS-61101B-CC</t>
  </si>
  <si>
    <t>工段</t>
  </si>
  <si>
    <t>点数</t>
  </si>
  <si>
    <t>卡数</t>
  </si>
  <si>
    <t>每卡平均</t>
  </si>
  <si>
    <t>仪表索引表
INSTRUMENT INDEX</t>
  </si>
  <si>
    <t>文件编号
DOC NO</t>
  </si>
  <si>
    <t>版次REV</t>
  </si>
  <si>
    <t>页数
SHEET NO</t>
  </si>
  <si>
    <t>用户 Client: 天津渤化化工发展有限公司</t>
  </si>
  <si>
    <t>回路号</t>
  </si>
  <si>
    <t>仪表位号</t>
  </si>
  <si>
    <t>仪表类型</t>
  </si>
  <si>
    <t>用途</t>
  </si>
  <si>
    <t>流程图号</t>
  </si>
  <si>
    <t>位置</t>
  </si>
  <si>
    <t>管线或设备号</t>
  </si>
  <si>
    <t>I/O 类型</t>
  </si>
  <si>
    <t>供货方</t>
  </si>
  <si>
    <t>TAG NO</t>
  </si>
  <si>
    <t>SERVICE</t>
  </si>
  <si>
    <t>P&amp;ID NO</t>
  </si>
  <si>
    <t>LOCATION</t>
  </si>
  <si>
    <t>LINE OR EQIUQUIP NO</t>
  </si>
  <si>
    <t>I/O TYPE</t>
  </si>
  <si>
    <t>SUPPLIER</t>
  </si>
  <si>
    <t>CCR</t>
  </si>
  <si>
    <t>On-line</t>
  </si>
  <si>
    <t>18-100-GC-61105-B2A-N</t>
  </si>
  <si>
    <t>18-150-GC-61107-B2A-N</t>
  </si>
  <si>
    <t>Equip.</t>
  </si>
  <si>
    <t>18-TA-6101/T1</t>
  </si>
  <si>
    <t>18-TA-6101/T2</t>
  </si>
  <si>
    <t>18-TA-6101/T3</t>
  </si>
  <si>
    <t>18-TA-6101/T4</t>
  </si>
  <si>
    <t>18-TA-6101/T5</t>
  </si>
  <si>
    <t>18-300-GC-61109-B2A-H</t>
  </si>
  <si>
    <t>18-80-PR-61101-B2A-N</t>
  </si>
  <si>
    <t>18-50-ETH-61204-B2A-C</t>
  </si>
  <si>
    <t>18-100-ETH-61201-B2A-C</t>
  </si>
  <si>
    <t>18-TA-6102/T1</t>
  </si>
  <si>
    <t>18-TA-6102/T2</t>
  </si>
  <si>
    <t>18-TA-6102/T3</t>
  </si>
  <si>
    <t>18-50-GC-61219-D21A-D</t>
  </si>
  <si>
    <t>18-80-ETH-61209-B2A-E</t>
  </si>
  <si>
    <t>18-TA-6201/T1</t>
  </si>
  <si>
    <t>18-TA-6201/T2</t>
  </si>
  <si>
    <t>18-TA-6201/T3</t>
  </si>
  <si>
    <t>18-TA-6201/T4</t>
  </si>
  <si>
    <t>18-250-PR-62106-B2A-N</t>
  </si>
  <si>
    <t>18-40-P-62101-A2A-N</t>
  </si>
  <si>
    <t>18-350-PR-62205-B2A-H</t>
  </si>
  <si>
    <t>In-line</t>
  </si>
  <si>
    <t>18-200-CWR-62201-B1K-N</t>
  </si>
  <si>
    <t>18-400-PR-62102-A2A-H</t>
  </si>
  <si>
    <t>18-TIA-62204</t>
  </si>
  <si>
    <t>PR TO ET-6202 TEMP.  INDIC., ALARM</t>
  </si>
  <si>
    <t>18-TXSHH-62204</t>
  </si>
  <si>
    <t>PR TO ET-6202 TEMP</t>
  </si>
  <si>
    <t>18-350-PR-62204-B2A-E</t>
  </si>
  <si>
    <t>SIS-AI</t>
  </si>
  <si>
    <t>PR TO PC-6201 TEMP.  INDIC., ALA</t>
  </si>
  <si>
    <t>18-400-PR-62203-A2A-E</t>
  </si>
  <si>
    <t>18-VE-6203/T</t>
  </si>
  <si>
    <t>18-50-P-62312-A2A-E</t>
  </si>
  <si>
    <t>18-300-PR-63105-B2A-P</t>
  </si>
  <si>
    <t>18-TG-62105</t>
  </si>
  <si>
    <t>Bimetal Thermometer</t>
  </si>
  <si>
    <t>TA-6201 TEMP. LOCAL INDIC.</t>
  </si>
  <si>
    <t>18-TA-6201/T5</t>
  </si>
  <si>
    <t>18-TG-62106</t>
  </si>
  <si>
    <t>PRTO ET-6201 TEMP. LOCAL INDIC.</t>
  </si>
  <si>
    <t>18-TG-63102</t>
  </si>
  <si>
    <t>VE-6304 LOCAL TEMP.  INDIC.</t>
  </si>
  <si>
    <t>18-VE-6304/T4</t>
  </si>
  <si>
    <t>18-TW-61101</t>
  </si>
  <si>
    <t>Thermowell</t>
  </si>
  <si>
    <t>CWR FROM ET-6106 TEMP. INDIC.</t>
  </si>
  <si>
    <t>18-150-CWR-61101-B2A-N</t>
  </si>
  <si>
    <t>18-TW-61202</t>
  </si>
  <si>
    <t>PR FROM ET-6102 TEMP. INDIC.</t>
  </si>
  <si>
    <t>18-200-PR-61204-B2A-R</t>
  </si>
  <si>
    <t>18-TW-61204</t>
  </si>
  <si>
    <t>PR FROM ET-6104 TEMP. INDIC.</t>
  </si>
  <si>
    <t>18-200-PR-61205-B2A-R</t>
  </si>
  <si>
    <t>18-TW-62201</t>
  </si>
  <si>
    <t>CWR FROM ET-6202 TEMP. INDIC.</t>
  </si>
  <si>
    <t>18-TW-63103</t>
  </si>
  <si>
    <t>CWR FROM ET-6301 TEMP. INDIC.</t>
  </si>
  <si>
    <t>18-400-CWR-63101-B2A-N</t>
  </si>
  <si>
    <t>Off-line</t>
  </si>
  <si>
    <t>18-100-GC-61104-B2A-N</t>
  </si>
  <si>
    <t>On-off</t>
  </si>
  <si>
    <t>SIS-DO</t>
  </si>
  <si>
    <t>Limit Switch(Close)</t>
  </si>
  <si>
    <t>18-150-CWS-61101-B2A-N</t>
  </si>
  <si>
    <t>18-PIA-61106A</t>
  </si>
  <si>
    <t>TA-6101 TOP PRES. INDIC., ALA.</t>
  </si>
  <si>
    <t>18-PXSHH-61106A</t>
  </si>
  <si>
    <t>TA-6101 TOP PRES. INTERL.</t>
  </si>
  <si>
    <t>TA-6101 TOP PRES. INDIC., ALA., INTERL.</t>
  </si>
  <si>
    <t>18-PIA-61106B</t>
  </si>
  <si>
    <t>18-PXSHH-61106B</t>
  </si>
  <si>
    <t>18-PIA-61106C</t>
  </si>
  <si>
    <t>18-PXSHH-61106C</t>
  </si>
  <si>
    <t>18-150-LLS-61101-B1A-H</t>
  </si>
  <si>
    <t>18-100-GC-61101-B1K-P</t>
  </si>
  <si>
    <t>18-150-BFHP-61101-B1K-P</t>
  </si>
  <si>
    <t>18-200-PR-61204-B2A-C</t>
  </si>
  <si>
    <t>18-50-GC-61221-B2A-C</t>
  </si>
  <si>
    <t>18-50-GC-61221-D21A-C</t>
  </si>
  <si>
    <t>18-200-PR-61205-B2A-C</t>
  </si>
  <si>
    <t>18-TA-6201/P4</t>
  </si>
  <si>
    <t>18-100-PR-62122-B2A-N</t>
  </si>
  <si>
    <t>18-50-PR-62122-B2A-N</t>
  </si>
  <si>
    <t xml:space="preserve"> </t>
  </si>
  <si>
    <t>18-PIA-62201A</t>
  </si>
  <si>
    <t>PR TO VE-6201 PRES. INDIC., ALA.</t>
  </si>
  <si>
    <t>18-PXSHH-62201A</t>
  </si>
  <si>
    <t>PR TO VE-6201 PRES INTER.</t>
  </si>
  <si>
    <t>PR TO VE-6201 PRES. INDIC., ALA. INTER.</t>
  </si>
  <si>
    <t>18-PIA-62201B</t>
  </si>
  <si>
    <t>18-PXSHH-62201B</t>
  </si>
  <si>
    <t>PR TO VE-6201 PRES. INDIC., ALA., INTERL.</t>
  </si>
  <si>
    <t>18-PIA-62201C</t>
  </si>
  <si>
    <t>18-PXSHH-62201C</t>
  </si>
  <si>
    <t>18-PIA-62204</t>
  </si>
  <si>
    <t>PC-6201 OUTLET PR PRES. INDIC.ALA</t>
  </si>
  <si>
    <t>18-PXSHH-62204</t>
  </si>
  <si>
    <t>PC-6201 OUTLET PR PRES.  INTERL.</t>
  </si>
  <si>
    <t>PC-6201 OUTLET PR PRES. INDIC.,ALA., INTERL.</t>
  </si>
  <si>
    <t>18-350-PR-62204-B2A-ET</t>
  </si>
  <si>
    <t>VE-6203 TO PRES. INDIC., CONTR. ALA., INTERL.</t>
  </si>
  <si>
    <t>18-50-P-62312-A2A-ET</t>
  </si>
  <si>
    <t>18-25-LLS-62310-A2A-H</t>
  </si>
  <si>
    <t>18-50-P-62314-A2A-H</t>
  </si>
  <si>
    <t>18-100-PR-63103-B2A-N</t>
  </si>
  <si>
    <t>18-50-PR-63106-B2A-P</t>
  </si>
  <si>
    <t>18-50-PR-63103-B2A-C</t>
  </si>
  <si>
    <t>18-50-GC-TA6101P1-D2A
18-50-GC-TA6101P2-D2A
18-50-GC-TA6101P3-D2A</t>
  </si>
  <si>
    <t>18-50-GC-TA6102P1-D2A
18-50-GC-TA6102P2-D2A</t>
  </si>
  <si>
    <t>18-50-PR-TA6201P1-A2A-H
18-50-PR-TA6201P2-A2A-H
18-50-PR-TA6201P3-A2A-H</t>
  </si>
  <si>
    <t>18-80-PR-62112-B2A-N</t>
  </si>
  <si>
    <t>18-PG-61102</t>
  </si>
  <si>
    <t xml:space="preserve"> Pressure Gauge</t>
  </si>
  <si>
    <t>GC TO TA-6101 LOCAL PRES. INDIC.</t>
  </si>
  <si>
    <t>18-PG-61105</t>
  </si>
  <si>
    <t>TA-6101 TOP LOCAL PRES. INDIC.</t>
  </si>
  <si>
    <t>18-PG-61201</t>
  </si>
  <si>
    <t>VE-6102 LOCAL PRES. INDIC.</t>
  </si>
  <si>
    <t>18-VE-6102</t>
  </si>
  <si>
    <t>18-PG-61203</t>
  </si>
  <si>
    <t>VE-6103 TOP LOCAL PRES. INDIC.</t>
  </si>
  <si>
    <t>18-50-ETH-61202-B2A-C</t>
  </si>
  <si>
    <t>18-PG-61206</t>
  </si>
  <si>
    <t>Vibration-proof Pressure Gauge</t>
  </si>
  <si>
    <t>PP-6102A OUTLET GC LOCAL PRES. INDIC.</t>
  </si>
  <si>
    <t>18-100-GC-61217-B2A-C</t>
  </si>
  <si>
    <t>18-PG-61207</t>
  </si>
  <si>
    <t>PP-6102B OUTLET GC LOCAL PRES. INDIC.</t>
  </si>
  <si>
    <t>18-100-GC-61216-B2A-C</t>
  </si>
  <si>
    <t>18-PG-61209</t>
  </si>
  <si>
    <t>PP-6103 OUTLET ETH LOCAL PRES. INDIC.</t>
  </si>
  <si>
    <t>18-100-ETH-61204-B2A-C</t>
  </si>
  <si>
    <t>18-PG-62102</t>
  </si>
  <si>
    <t>TA-6201 TOP LOCAL PRES. INDIC.</t>
  </si>
  <si>
    <t>18-PG-62105</t>
  </si>
  <si>
    <t>VE-6202 TOP LOCAL PRES. INDIC.</t>
  </si>
  <si>
    <t>18-100-PR-62123-B2A-N</t>
  </si>
  <si>
    <t>18-PG-62106</t>
  </si>
  <si>
    <t>PP-6202A OUTLET PR LOCAL PRES. INDI.</t>
  </si>
  <si>
    <t>18-80-PR-62109-B2A-N</t>
  </si>
  <si>
    <t>18-PG-62107</t>
  </si>
  <si>
    <t>PP-6202B OUTLET PR LOCAL PRES. INDIC.</t>
  </si>
  <si>
    <t>18-PG-62207</t>
  </si>
  <si>
    <t xml:space="preserve"> Pressure Gauge With Diaphragm Seal</t>
  </si>
  <si>
    <t>VE-6201 TOP LOCAL PRES. INDIC.</t>
  </si>
  <si>
    <t>18-400-PR-62203-A2A-ET</t>
  </si>
  <si>
    <t>18-PG-63101</t>
  </si>
  <si>
    <t>VE-6304 TOP LOCAL PRES. INDIC.</t>
  </si>
  <si>
    <t>18-25-BFHP-63105-A2A-N</t>
  </si>
  <si>
    <t>18-PG-63102</t>
  </si>
  <si>
    <t>PR START-UP TO VE-6303 LOCAL PRES. INDIC.</t>
  </si>
  <si>
    <t>18-40-PR-63112-D2A-N</t>
  </si>
  <si>
    <t>18-PG-63103</t>
  </si>
  <si>
    <t>VE-6303 LOCAL PRES. INDIC.</t>
  </si>
  <si>
    <t>18-PG-63105</t>
  </si>
  <si>
    <t>PR START-UP TO UP-6301 LOCAL PRES. INDIC.</t>
  </si>
  <si>
    <t>18-40-PR-63120-D21S-ET</t>
  </si>
  <si>
    <t>18-80-ETH-61205-B2A-C</t>
  </si>
  <si>
    <t>18-100-GC-61218-B2A-C</t>
  </si>
  <si>
    <t>18-80-GC-61233-B2A-ET</t>
  </si>
  <si>
    <t>18-250-PR-62116-B2A-N</t>
  </si>
  <si>
    <t>18-FQICA-62104</t>
  </si>
  <si>
    <t>18-250-PR-62220-B2A-H</t>
  </si>
  <si>
    <t>18-FG-63101</t>
  </si>
  <si>
    <t>PR TO VE-6303  FLOW LOCAL INDIC.</t>
  </si>
  <si>
    <t>18-FG-84101</t>
  </si>
  <si>
    <t>LN TO BFHP FLARE FLOW GAUGE</t>
  </si>
  <si>
    <t>1840-PS07-841</t>
  </si>
  <si>
    <t>18-25-LN-63012-CA2A-N</t>
  </si>
  <si>
    <t>18-FG-84102</t>
  </si>
  <si>
    <t>LN TO DL FLARE FLOW ORIFI.</t>
  </si>
  <si>
    <t>18-25-LN-63013-CA2A-N</t>
  </si>
  <si>
    <t>18-FG-84103</t>
  </si>
  <si>
    <t>LN TO BFC FLARE FLOW ORIFI.</t>
  </si>
  <si>
    <t>18-25-LN-63014-CA2A-N</t>
  </si>
  <si>
    <t>18-FO-61207</t>
  </si>
  <si>
    <t>Restriction Orifice</t>
  </si>
  <si>
    <t>HCS TO VE-6102  BACK FLOW ORIF.</t>
  </si>
  <si>
    <t>18-50-GC-61220-B2A-C</t>
  </si>
  <si>
    <t>18-FO-61208</t>
  </si>
  <si>
    <t>ETH  TO VE-6103  BACK FLOW ORIF.</t>
  </si>
  <si>
    <t>18-50-ETH-61207-B2A-C</t>
  </si>
  <si>
    <t>18-FO-62102</t>
  </si>
  <si>
    <t>PR  TO VE-6202  BACK FLOW ORIFI.</t>
  </si>
  <si>
    <t>18-50-PR-62119-B2A-N</t>
  </si>
  <si>
    <t>18-FO-84101</t>
  </si>
  <si>
    <t>LN TO BFHP FLARE FLOW ORIFI.</t>
  </si>
  <si>
    <t>18-25-LN-63012-A2A-N</t>
  </si>
  <si>
    <t>18-FO-84102</t>
  </si>
  <si>
    <t>18-25-LN-63013-A2A-N</t>
  </si>
  <si>
    <t>18-FO-84103</t>
  </si>
  <si>
    <t>18-25-LN-63014-A21K-N</t>
  </si>
  <si>
    <t>18-VE-6101/L3,4</t>
  </si>
  <si>
    <t>18-TA-6101/L1,2</t>
  </si>
  <si>
    <t>D/P Level Transmitter
With Diaphgram Seal</t>
  </si>
  <si>
    <t>18-ET-6104</t>
  </si>
  <si>
    <t>18-80-PR-63101-B2A-N</t>
  </si>
  <si>
    <t>18-ET-6102</t>
  </si>
  <si>
    <t>18-80-PR-63102-B2A-C</t>
  </si>
  <si>
    <t>VE-6103/L3,4</t>
  </si>
  <si>
    <t>18-80-GC-61233-B2A-D</t>
  </si>
  <si>
    <t>VE-6102/L3,4</t>
  </si>
  <si>
    <t>TA-6201/L1,2</t>
  </si>
  <si>
    <t>VE-6202/L3,4</t>
  </si>
  <si>
    <t>VE-6201/L1,2</t>
  </si>
  <si>
    <t>18-VE-6203/L1 L2</t>
  </si>
  <si>
    <t>VE-6303/L3,4</t>
  </si>
  <si>
    <t>18-100-ETH-61203-B2A-C</t>
  </si>
  <si>
    <t>18-XXV-61102</t>
  </si>
  <si>
    <t>RECOV. MONO. FROM UP-6501</t>
  </si>
  <si>
    <t>18-50-PR-61111-B2A-N</t>
  </si>
  <si>
    <t>On-off
Valve</t>
  </si>
  <si>
    <t>Limit Switch(Open)</t>
  </si>
  <si>
    <t>18-XXV-61103</t>
  </si>
  <si>
    <t>GEP FROM PP-3201</t>
  </si>
  <si>
    <t>18-80-GEP-61101-D2A-N</t>
  </si>
  <si>
    <t>18-XXV-61104</t>
  </si>
  <si>
    <t>LLS TO ET-6101</t>
  </si>
  <si>
    <t>18-XV-61105</t>
  </si>
  <si>
    <t>18-40-LLSC-61102-B1A-H</t>
  </si>
  <si>
    <t>18-XXV-61106</t>
  </si>
  <si>
    <t>GC  TO ET-6106 ON-OFF VALVE</t>
  </si>
  <si>
    <t>18-100-GC-61101-B2A-P</t>
  </si>
  <si>
    <t>18-XV-61201</t>
  </si>
  <si>
    <t>18-XV-61206</t>
  </si>
  <si>
    <t>18-XXV-62101</t>
  </si>
  <si>
    <t>C3 TO TA-6201 ON-OFF VALVE</t>
  </si>
  <si>
    <t>18-XXV-62105</t>
  </si>
  <si>
    <t>18-XV-62106</t>
  </si>
  <si>
    <t>18-100-PR-62107-B2A-N</t>
  </si>
  <si>
    <t>联锁</t>
  </si>
  <si>
    <t>18-XV-62301</t>
  </si>
  <si>
    <t>18-XV-62302</t>
  </si>
  <si>
    <t>18-25-LLSC-62311-A2A-P</t>
  </si>
  <si>
    <t>18-XXV-62303</t>
  </si>
  <si>
    <t>Field</t>
  </si>
  <si>
    <t>18-UA-61101</t>
  </si>
  <si>
    <t>Soft Lamp</t>
  </si>
  <si>
    <t>PP-6102A</t>
  </si>
  <si>
    <t>RUHRPUMPEN</t>
  </si>
  <si>
    <t>PP-6102B</t>
  </si>
  <si>
    <t>PP-6103</t>
  </si>
  <si>
    <t>PP-6202A</t>
  </si>
  <si>
    <t>PP-6202B</t>
  </si>
  <si>
    <t>18-GIA-40101</t>
  </si>
  <si>
    <t>GDS</t>
  </si>
  <si>
    <t>Propylene/Ethylene/Propane/Ethane</t>
  </si>
  <si>
    <t>UP-6301</t>
  </si>
  <si>
    <t>Combustible Detector</t>
  </si>
  <si>
    <t>GDS-AI</t>
  </si>
  <si>
    <t>18-GIA-40102</t>
  </si>
  <si>
    <t>18-GIA-40103</t>
  </si>
  <si>
    <t>PC-6201</t>
  </si>
  <si>
    <t>18-GIA-40104</t>
  </si>
  <si>
    <t>18-GIA-40105</t>
  </si>
  <si>
    <t>2-2/2-C</t>
  </si>
  <si>
    <t>18-GIA-40106</t>
  </si>
  <si>
    <t>2-2/2-B</t>
  </si>
  <si>
    <t>18-GIA-40107</t>
  </si>
  <si>
    <t>2-4/2-C</t>
  </si>
  <si>
    <t>18-GIA-40108</t>
  </si>
  <si>
    <t>2-4/2-B</t>
  </si>
  <si>
    <t>18-GIA-40201</t>
  </si>
  <si>
    <t>18-GIA-40202</t>
  </si>
  <si>
    <t>18-GIA-40203</t>
  </si>
  <si>
    <t>18-GIA-40204</t>
  </si>
  <si>
    <t>TA-6102</t>
  </si>
  <si>
    <t>18-GIA-40205</t>
  </si>
  <si>
    <t>H2</t>
  </si>
  <si>
    <t>18-GIA-40301</t>
  </si>
  <si>
    <t>18-GIA-40302</t>
  </si>
  <si>
    <t>2-3/2-B</t>
  </si>
  <si>
    <t>18-GIA-40303</t>
  </si>
  <si>
    <t>18-GIA-40401</t>
  </si>
  <si>
    <t>声光报警器</t>
  </si>
  <si>
    <t>GDS-DO</t>
  </si>
  <si>
    <t>VE-1705/T</t>
  </si>
  <si>
    <t>18-PG-17101</t>
  </si>
  <si>
    <t>Pressure Gauge With
Diaphragm Seal</t>
  </si>
  <si>
    <t>PP-1703 DISCHARGE</t>
  </si>
  <si>
    <t>18-25-WO-17102-A1K-E</t>
  </si>
  <si>
    <t>18-PG-17105</t>
  </si>
  <si>
    <t>Pressure Gauge With
In-Line Diaphragm Seal</t>
  </si>
  <si>
    <t>18-25-LN-17101-B1B-E</t>
  </si>
  <si>
    <t>18-PG-17107</t>
  </si>
  <si>
    <t>18-80-CT-17105-B1B-E</t>
  </si>
  <si>
    <t>18-PG-17108</t>
  </si>
  <si>
    <t>LP NITROGEN TO TEA CONTAINER</t>
  </si>
  <si>
    <t>18-25-LN-17103-B1B-E</t>
  </si>
  <si>
    <t>18-PG-17109</t>
  </si>
  <si>
    <t>18-25-CT-17101-B1B-E</t>
  </si>
  <si>
    <t>18-PG-17111</t>
  </si>
  <si>
    <t>OFFGAS FROM VE-1705</t>
  </si>
  <si>
    <t>18-80-WO-17107-B1B-N</t>
  </si>
  <si>
    <t>18-PG-17121</t>
  </si>
  <si>
    <t>PRESSURE GAUGE</t>
  </si>
  <si>
    <t>LP NITROGEN TO WHITE OIL DRUM</t>
  </si>
  <si>
    <t>18-25-LN-17107-CA2A-N</t>
  </si>
  <si>
    <t>18-PG-17201</t>
  </si>
  <si>
    <t>18-25-CT-17211-D21L-E</t>
  </si>
  <si>
    <t>18-PG-17203</t>
  </si>
  <si>
    <t>18-15-CT-17213-D21L-E</t>
  </si>
  <si>
    <t>18-PG-17205</t>
  </si>
  <si>
    <t>18-25-CT-17212-D21L-E</t>
  </si>
  <si>
    <t>18-PG-17207</t>
  </si>
  <si>
    <t>18-15-CT-17225-D21L-E</t>
  </si>
  <si>
    <t>18-PG-17301</t>
  </si>
  <si>
    <t>18-50-WO-17305-A1K-ET</t>
  </si>
  <si>
    <t>18-PG-17302</t>
  </si>
  <si>
    <t>18-25-WO-17101-A1K-ET</t>
  </si>
  <si>
    <t>18-25-LN-17101-CA2A-N</t>
  </si>
  <si>
    <t>18-25-CT-17105-B1B-E</t>
  </si>
  <si>
    <t>18-20-WO-17304-A1K-ET</t>
  </si>
  <si>
    <t>18-25-WO-17305-A1K-ET</t>
  </si>
  <si>
    <t>18-25-LN-17302-A1K-N</t>
  </si>
  <si>
    <t>18-FO-17102</t>
  </si>
  <si>
    <t>RESTRICITION ORIFICE</t>
  </si>
  <si>
    <t>18-25-CIP-17101-D21A-N</t>
  </si>
  <si>
    <t>18-FO-17104</t>
  </si>
  <si>
    <t>18-FO-17106</t>
  </si>
  <si>
    <t>18-15-CT-17130-D21L-E</t>
  </si>
  <si>
    <t>18-FO-17107</t>
  </si>
  <si>
    <t>LP NITROGEN TO VE-1705</t>
  </si>
  <si>
    <t>18-25-LN-17108-B1B-N</t>
  </si>
  <si>
    <t>18-FO-17109</t>
  </si>
  <si>
    <t>18-25-LN-17105-B1B-N</t>
  </si>
  <si>
    <t>18-FG-17115</t>
  </si>
  <si>
    <t>VARIABLE AREA FLOWMETER</t>
  </si>
  <si>
    <t>LP NITROGEN TO 17SP120</t>
  </si>
  <si>
    <t>18-25-LN-17110-CA2A-N</t>
  </si>
  <si>
    <t>Local Panel</t>
  </si>
  <si>
    <t>18-25-WO-17101-A1K-E</t>
  </si>
  <si>
    <t>VE-1701/L2</t>
  </si>
  <si>
    <t>VE-1701/L1</t>
  </si>
  <si>
    <t>VE-1702/L1 L2</t>
  </si>
  <si>
    <t>VE-1705/L1 L2</t>
  </si>
  <si>
    <t>VE-1705/L3</t>
  </si>
  <si>
    <t>VE-1703/L1 L2</t>
  </si>
  <si>
    <t>18-XV-17101</t>
  </si>
  <si>
    <t>18-25-LN-17106-CA2A-N</t>
  </si>
  <si>
    <t>18-XV-17102</t>
  </si>
  <si>
    <t>18-25-LN-17105-B1B-E</t>
  </si>
  <si>
    <t>18-XV-17103</t>
  </si>
  <si>
    <t>18-25-LN-17106-B1B-E</t>
  </si>
  <si>
    <t>18-XV-17104</t>
  </si>
  <si>
    <t>18-XV-17105</t>
  </si>
  <si>
    <t>18-XV-17106</t>
  </si>
  <si>
    <t>18-XV-17107</t>
  </si>
  <si>
    <t>18-XXV-17108</t>
  </si>
  <si>
    <t>18-15-CT-17139-B1B-E</t>
  </si>
  <si>
    <t>18-XXN-17108</t>
  </si>
  <si>
    <t>18-XXHSO-17108</t>
  </si>
  <si>
    <t>SIS-DI</t>
  </si>
  <si>
    <t>18-XXHSC-17108</t>
  </si>
  <si>
    <t>18-XV-17111</t>
  </si>
  <si>
    <t>18-PCV-17103</t>
  </si>
  <si>
    <t>PRESSURE REGULATOR</t>
  </si>
  <si>
    <t>18-PCV-17110</t>
  </si>
  <si>
    <t>18-25-LN-17108-CA2A-N</t>
  </si>
  <si>
    <t>18-PCV-17113</t>
  </si>
  <si>
    <t>Tea Area</t>
  </si>
  <si>
    <t>18-GIA-12101</t>
  </si>
  <si>
    <t>Propylene/Ethylene</t>
  </si>
  <si>
    <t>18-GT-12101</t>
  </si>
  <si>
    <t>18-BXSH-17101</t>
  </si>
  <si>
    <t>Infra Red Fire Detector</t>
  </si>
  <si>
    <t>FIRE ALARM TEA CONTAINER</t>
  </si>
  <si>
    <t>Telecom</t>
  </si>
  <si>
    <t>18-BXSH-17102</t>
  </si>
  <si>
    <t>18-BXSH-17201</t>
  </si>
  <si>
    <t>FIRE ALARM AT PP-1701A</t>
  </si>
  <si>
    <t>18-BXSH-17202</t>
  </si>
  <si>
    <t>FIRE ALARM AT PP-1701B</t>
  </si>
  <si>
    <t>18-BXSH-17203</t>
  </si>
  <si>
    <t>FIRE ALARM AT PP-1702A</t>
  </si>
  <si>
    <t>18-BXSH-17204</t>
  </si>
  <si>
    <t>FIRE ALARM AT PP-1702B</t>
  </si>
  <si>
    <t>18-HS-17101</t>
  </si>
  <si>
    <t>Soft Button</t>
  </si>
  <si>
    <t>CHANGE TEA CONTAINER</t>
  </si>
  <si>
    <t>18-HS-17102A</t>
  </si>
  <si>
    <t>18-HXS-17107A</t>
  </si>
  <si>
    <t>18-HXS-17107B</t>
  </si>
  <si>
    <t>LOCAL FIRE ALARM TEA CONTAINER</t>
  </si>
  <si>
    <t>18-HXS-17107C</t>
  </si>
  <si>
    <t>18-HXS-17107D</t>
  </si>
  <si>
    <t>FIRE ALARM TEA CONTAINER  15M AWAY</t>
  </si>
  <si>
    <t>18-UA-17109</t>
  </si>
  <si>
    <t>18-UL-17110A</t>
  </si>
  <si>
    <t>18-HXS-17208</t>
  </si>
  <si>
    <t>TEA PUMPS SHUTDOWN</t>
  </si>
  <si>
    <t>PP-1701A</t>
  </si>
  <si>
    <t>LEWA</t>
  </si>
  <si>
    <t>非本安，单拉</t>
  </si>
  <si>
    <t>PP-1701B</t>
  </si>
  <si>
    <t>PP-1702A</t>
  </si>
  <si>
    <t>PP-1702B</t>
  </si>
  <si>
    <t>PP-1704</t>
  </si>
  <si>
    <t>本安，单拉</t>
  </si>
  <si>
    <t>PEROXIDE DOSING ROOM TEMPERATURE</t>
  </si>
  <si>
    <t>FIELD</t>
  </si>
  <si>
    <t>18-25-CP-21101-A21A-N</t>
  </si>
  <si>
    <t>VE-2101 TEMPERATURE</t>
  </si>
  <si>
    <t>18-VE-2101/T</t>
  </si>
  <si>
    <t>VE-2301 TEMPERATURE</t>
  </si>
  <si>
    <t>18-VE-2301/T</t>
  </si>
  <si>
    <t>VE-2302 TEMPERATURE</t>
  </si>
  <si>
    <t>18-VE-2302/T</t>
  </si>
  <si>
    <t>COOLING WATER TO PX PIPE TEMPERATURE</t>
  </si>
  <si>
    <t>18-40-CWS-36101-CA2W-N</t>
  </si>
  <si>
    <t>18-TIA-36201</t>
  </si>
  <si>
    <t>OFFGAS TO ET-6602 TEMPERATURE</t>
  </si>
  <si>
    <t>18-TT-36201</t>
  </si>
  <si>
    <t>18-150-GFA-36202-A1D</t>
  </si>
  <si>
    <t>PLC-AI</t>
  </si>
  <si>
    <t xml:space="preserve"> UP-3601 VENDOR</t>
  </si>
  <si>
    <t>OFFGAS FROM ET-6602 TEMPERATURE</t>
  </si>
  <si>
    <t>18-100-GFA-66101-A1D-N</t>
  </si>
  <si>
    <t>UP-6601 SKID</t>
  </si>
  <si>
    <t xml:space="preserve"> UP-6601 VENDOR</t>
  </si>
  <si>
    <t>WASTE WATER TO OSBL TEMPERATURE</t>
  </si>
  <si>
    <t>18-100-PD-92104-H1A-ET</t>
  </si>
  <si>
    <t>VP-9201 SURFACE WATER COLLECTION TEMPERATURE</t>
  </si>
  <si>
    <t>18-VP-9201</t>
  </si>
  <si>
    <t>18-TG-36101</t>
  </si>
  <si>
    <t>18-TW-21106</t>
  </si>
  <si>
    <t>CWR FROM PX FEED PIPE</t>
  </si>
  <si>
    <t>18-40-CWR-21101-CA2W-N</t>
  </si>
  <si>
    <t>18-TW-37101</t>
  </si>
  <si>
    <t>CWR FROM EP-3702AX/BX</t>
  </si>
  <si>
    <t>1830-PS07-371</t>
  </si>
  <si>
    <t>18-350-CWR-37101-CA2W-N</t>
  </si>
  <si>
    <t>18-TW-66102</t>
  </si>
  <si>
    <t>CWR FROM ET-6602</t>
  </si>
  <si>
    <t>18-50-CWR-66101-CA2W-N</t>
  </si>
  <si>
    <t>18-TW-66103</t>
  </si>
  <si>
    <t>CWR FROM ET-6601X</t>
  </si>
  <si>
    <t>18-50-CWR-66102-CA2W-N</t>
  </si>
  <si>
    <t>PEROXIDE FROM PP-2102 PRESSURE</t>
  </si>
  <si>
    <t>18-20-CP-21107-A21A-N</t>
  </si>
  <si>
    <t>PEROXIDE FROM PP-2101 PRESSURE</t>
  </si>
  <si>
    <t>18-20-CP-21006-A21A-N</t>
  </si>
  <si>
    <t>18-25-CP-21105-A21A-N</t>
  </si>
  <si>
    <t>18-PIA-22403</t>
  </si>
  <si>
    <t>VENT GAS TO VE-2201</t>
  </si>
  <si>
    <t>1830-PS07-224</t>
  </si>
  <si>
    <t>18-PT-22403</t>
  </si>
  <si>
    <t>18-200-BV-22303-A21A-N</t>
  </si>
  <si>
    <t>上海博隆</t>
  </si>
  <si>
    <t xml:space="preserve">LP NITROGEN TO VE-2301 PRESSURE </t>
  </si>
  <si>
    <t>18-25-LN-23101-A21A-N</t>
  </si>
  <si>
    <t>18-25-LN-23101-A21A-E</t>
  </si>
  <si>
    <t>NITROGEN TO VE-2401 PRESSURE</t>
  </si>
  <si>
    <t>18-25-LN-24105-A21A-N</t>
  </si>
  <si>
    <t>OFFGAS TO ET-6602 PRESSURE</t>
  </si>
  <si>
    <t>18-150-GFA-36201-A1D-P</t>
  </si>
  <si>
    <t>OFFGAS TO ATM AT SAFE LOCATION PRESSURE</t>
  </si>
  <si>
    <t>18-80-GFA-66103-A1K-N</t>
  </si>
  <si>
    <t>18-80-GFA-66104-A1K-N</t>
  </si>
  <si>
    <t>FL-2301A/B PRESSURE</t>
  </si>
  <si>
    <t>D/P Transmitter With
In-Line Diaphragm Seal</t>
  </si>
  <si>
    <t>18-25-CLA-23102-A21A-ET   
18-25-CLA-23103-A21A-ET</t>
  </si>
  <si>
    <t>FL-2401 PRESSURE</t>
  </si>
  <si>
    <t>18-25-CLA-24102-A21A-ET    18-25-CLA-24103-A21A-ET</t>
  </si>
  <si>
    <t>18-PG-21101</t>
  </si>
  <si>
    <t>PLANT AIR TO PP-2102</t>
  </si>
  <si>
    <t>18-25-PA-21101-CA2A-N</t>
  </si>
  <si>
    <t>删除</t>
  </si>
  <si>
    <t>18-PG-21109</t>
  </si>
  <si>
    <t>Vibration-proof PG With
In-Line Diaphragm Seal</t>
  </si>
  <si>
    <t>18-PG-21112</t>
  </si>
  <si>
    <t>NITROGEN TO VE-2101</t>
  </si>
  <si>
    <t>18-15-LNF-21107-A21A-N</t>
  </si>
  <si>
    <t>18-PG-22301</t>
  </si>
  <si>
    <t>LP NITROGEN TO VH-2205</t>
  </si>
  <si>
    <t>1830-PS07-223</t>
  </si>
  <si>
    <t>18-20-LNF-22301-A21A-N</t>
  </si>
  <si>
    <t>18-PG-22401</t>
  </si>
  <si>
    <t>LP NITROGEN TO VH-2202AX</t>
  </si>
  <si>
    <t>18-20-LNF-22402-A21A-N</t>
  </si>
  <si>
    <t>18-PG-22411</t>
  </si>
  <si>
    <t>LP NITROGEN TO VH-2202BX</t>
  </si>
  <si>
    <t>18-20-LNF-22401-A21A-N</t>
  </si>
  <si>
    <t>18-PG-23102</t>
  </si>
  <si>
    <t>18-80-CLA-23013-A21A-ET</t>
  </si>
  <si>
    <t>18-PG-23103</t>
  </si>
  <si>
    <t>FL-2301A</t>
  </si>
  <si>
    <t>18-25-CLA-23101-A21A-ET</t>
  </si>
  <si>
    <t>18-PG-23104</t>
  </si>
  <si>
    <t>FL-2301B</t>
  </si>
  <si>
    <t>18-25-CLA-23102-A21A-ET</t>
  </si>
  <si>
    <t>18-PG-23106</t>
  </si>
  <si>
    <t>MELT. ADDITIVES FROM PP-2301A</t>
  </si>
  <si>
    <t>18-18-CLA-23109-S82A-ET</t>
  </si>
  <si>
    <t>18-PG-23107</t>
  </si>
  <si>
    <t>MELT. ADDITIVES FROM PP-2301B</t>
  </si>
  <si>
    <t>18-18-CLA-23105-S82A-ET</t>
  </si>
  <si>
    <t>18-PG-24102</t>
  </si>
  <si>
    <t>18-80-LN-24104-A21A-ET</t>
  </si>
  <si>
    <t>18-PG-24104</t>
  </si>
  <si>
    <t>18-25-CLA-24102-A21A-ET</t>
  </si>
  <si>
    <t>18-PG-24105</t>
  </si>
  <si>
    <t>Vibration-proof PG With
Diaphragm Seal</t>
  </si>
  <si>
    <t>18-40-CLA-24101-A21A-ET</t>
  </si>
  <si>
    <t>18-PG-24106</t>
  </si>
  <si>
    <t>PP-2401 DISCHARGE</t>
  </si>
  <si>
    <t>18-25-CLA-24104-S82A-ET</t>
  </si>
  <si>
    <t>18-PG-24121</t>
  </si>
  <si>
    <t>LP N2 TO LIQUID ADDITIVE DRUM</t>
  </si>
  <si>
    <t>18-25-LN-24101-CA2A-N</t>
  </si>
  <si>
    <t>18-PG-35204</t>
  </si>
  <si>
    <t>COOLING WATER RETURN</t>
  </si>
  <si>
    <t>18-150-CWR-35201-CA2W-N</t>
  </si>
  <si>
    <t>18-PG-36103</t>
  </si>
  <si>
    <t>LP NITROGEN TO UP-3601</t>
  </si>
  <si>
    <t>18-25-DW-36101-SA2A-E</t>
  </si>
  <si>
    <t>18-PG-36104</t>
  </si>
  <si>
    <t>LIQ./MELT. ADDITIVES TO PJ-3601X</t>
  </si>
  <si>
    <t>18-25-LNF-36101-A21A-N</t>
  </si>
  <si>
    <t>18-PG-36201</t>
  </si>
  <si>
    <t>OFFGAS PJ-3601X TO ET-6602</t>
  </si>
  <si>
    <t>18-25-CLA-24104-S82A-E</t>
  </si>
  <si>
    <t>18-PG-36202</t>
  </si>
  <si>
    <t>LP NITROGEN TO VE-3601</t>
  </si>
  <si>
    <t>18-150-GFA-36202-A1D-P</t>
  </si>
  <si>
    <t>18-PG-36203</t>
  </si>
  <si>
    <t>18-25-LN-36406-A1D-N</t>
  </si>
  <si>
    <t>18-PG-66103</t>
  </si>
  <si>
    <t>LP NITROGEN TO PV-6601X</t>
  </si>
  <si>
    <t>18-25-LN-66101-A1D-N</t>
  </si>
  <si>
    <t>18-PG-66202</t>
  </si>
  <si>
    <t>LP NITROGEN TO VE-6602</t>
  </si>
  <si>
    <t>18-20-LN-66202-CA2A-N</t>
  </si>
  <si>
    <t>18-PG-66203</t>
  </si>
  <si>
    <t>EQUALIZING LINE TO VE-6602</t>
  </si>
  <si>
    <t>18-80-GFA-66102-A1D-N</t>
  </si>
  <si>
    <t xml:space="preserve">LP NITROGEN TO VE-2101 FLOW  </t>
  </si>
  <si>
    <t xml:space="preserve">COOLING WATER FLOW  </t>
  </si>
  <si>
    <t xml:space="preserve">LP NITROGEN TO PEROXIDE DRUM FLOW  </t>
  </si>
  <si>
    <t>18-15-LNF-21102-A21A-N</t>
  </si>
  <si>
    <t xml:space="preserve">PEROXIDE TO PJ-3601X FLOW  </t>
  </si>
  <si>
    <t>18-15-CP-21101-A21A-K</t>
  </si>
  <si>
    <t>18-15-CP-21101-A21A-N</t>
  </si>
  <si>
    <t>18-FIA-22301</t>
  </si>
  <si>
    <t xml:space="preserve">LP NITROGEN TO VH-2205 FLOW  </t>
  </si>
  <si>
    <t>18-FT-22301</t>
  </si>
  <si>
    <t>18-FIA-22401</t>
  </si>
  <si>
    <t xml:space="preserve">LP NITROGEN TO VH-2202AX FLOW  </t>
  </si>
  <si>
    <t>18-FT-22401</t>
  </si>
  <si>
    <t>18-FIA-22411</t>
  </si>
  <si>
    <t xml:space="preserve">LP NITROGEN TO VH-2202BX FLOW  </t>
  </si>
  <si>
    <t>18-FT-22411</t>
  </si>
  <si>
    <t xml:space="preserve">MELTABLE ADDITIVES TO PJ-3601X FLOW  </t>
  </si>
  <si>
    <t>18-20-CLA-23109-S82A-ET</t>
  </si>
  <si>
    <t xml:space="preserve">LIQUID ADDITIVES TO PJ-3601X FLOW  </t>
  </si>
  <si>
    <t>18-FXSLL-36102</t>
  </si>
  <si>
    <t>PP POWDER TO UP-3601</t>
  </si>
  <si>
    <t>18-FXT-36102</t>
  </si>
  <si>
    <t>Microwave Flowmeter</t>
  </si>
  <si>
    <t>18-400-PPD-36101-A21P-N</t>
  </si>
  <si>
    <t xml:space="preserve">DEMIN. WATER TO PJ-3601X FLOW  </t>
  </si>
  <si>
    <t>18-FIA-36104</t>
  </si>
  <si>
    <t xml:space="preserve">LP NITROGEN TO UP-3601 FLOW  </t>
  </si>
  <si>
    <t>18-FT-36104</t>
  </si>
  <si>
    <t>挤出机</t>
  </si>
  <si>
    <t xml:space="preserve">WASTE W ATER TO OSBL FLOW  </t>
  </si>
  <si>
    <t>18-100-PD-92104-H1A-E</t>
  </si>
  <si>
    <t>18-FG-37101</t>
  </si>
  <si>
    <t>LP STEAM TO VE3701X</t>
  </si>
  <si>
    <t>18-80-LLS-37101-CA2D-H</t>
  </si>
  <si>
    <t>18-FG-66101</t>
  </si>
  <si>
    <t>18-FG-66102</t>
  </si>
  <si>
    <t>DEMIN. WATER TO UP-6601</t>
  </si>
  <si>
    <t>18-25-DW1-66101-SA2A-E</t>
  </si>
  <si>
    <t>18-FG-66201</t>
  </si>
  <si>
    <t>18-FG-92101</t>
  </si>
  <si>
    <t>LP STEAM TO VP-9201</t>
  </si>
  <si>
    <t>18-50-LLS-92101-CA2D-H</t>
  </si>
  <si>
    <t>18-FO-21101</t>
  </si>
  <si>
    <t>18-FO-21104</t>
  </si>
  <si>
    <t>18-FO-21110</t>
  </si>
  <si>
    <t>18-FO-24103</t>
  </si>
  <si>
    <t>LP NITROGEN TO LIQUID ADDITIVE DRUM</t>
  </si>
  <si>
    <t>18-LIA-22403</t>
  </si>
  <si>
    <t>18-VE-2201</t>
  </si>
  <si>
    <t>18-LT-22403</t>
  </si>
  <si>
    <t>上海博隆18-LT-22411</t>
  </si>
  <si>
    <t>D/P Level Transmitter
With Extended Diaphgram Seal</t>
  </si>
  <si>
    <t>18-VE-2301/L1 L2</t>
  </si>
  <si>
    <t>18-VE-2302/L1 L2</t>
  </si>
  <si>
    <t>18-VE-2401/L1 L2</t>
  </si>
  <si>
    <t>18-VE-6602/L1 L2</t>
  </si>
  <si>
    <t>18-50-PD-66203-H1A-N</t>
  </si>
  <si>
    <t>18-VE-6603/L3 L4</t>
  </si>
  <si>
    <t>18-LSA-22301</t>
  </si>
  <si>
    <t>18-VH-2205</t>
  </si>
  <si>
    <t>18-LS-22301</t>
  </si>
  <si>
    <t>PLC-DI</t>
  </si>
  <si>
    <t>18-LA-22302</t>
  </si>
  <si>
    <t>18-LS-22302</t>
  </si>
  <si>
    <t>18-15-CP-21101-A21A-ET</t>
  </si>
  <si>
    <t>18-80-BV-66103-A1K-N</t>
  </si>
  <si>
    <t>18-XV-21101</t>
  </si>
  <si>
    <t>18-20-CP-21103-A21A-N</t>
  </si>
  <si>
    <t>18-XV-21102</t>
  </si>
  <si>
    <t>18-XN-21102</t>
  </si>
  <si>
    <t>18-XZSH-21102</t>
  </si>
  <si>
    <t>18-XZSL-21102</t>
  </si>
  <si>
    <t>18-XHSO-21102</t>
  </si>
  <si>
    <t>18-XHSC-21102</t>
  </si>
  <si>
    <t>18-XV-21103</t>
  </si>
  <si>
    <t>PEROXIDE TO PP-2101</t>
  </si>
  <si>
    <t>18-25-CP-21104-A21A-N</t>
  </si>
  <si>
    <t>18-XV-21104</t>
  </si>
  <si>
    <t>18-65-FW-21101-BA2B-ET</t>
  </si>
  <si>
    <t>18-XV-23101</t>
  </si>
  <si>
    <t>MELTABLE ADD. TO VE-2302</t>
  </si>
  <si>
    <t>18-50-CLA-23112-A21A</t>
  </si>
  <si>
    <t>18-XV-24102</t>
  </si>
  <si>
    <t>Ball/Rotary</t>
  </si>
  <si>
    <t>18-40-CLA-24101-A21A-E</t>
  </si>
  <si>
    <t>18-XHSO -24102</t>
  </si>
  <si>
    <t>18-XHSC -24102</t>
  </si>
  <si>
    <t>18-XXV-36101</t>
  </si>
  <si>
    <t>3-way Valve</t>
  </si>
  <si>
    <t>18-XXN-36101B</t>
  </si>
  <si>
    <t>18-XXV-36102</t>
  </si>
  <si>
    <t>18-15-CP-21101-A22A-K</t>
  </si>
  <si>
    <t>18-XXN-36102B</t>
  </si>
  <si>
    <t>18-XV-66101</t>
  </si>
  <si>
    <t>OFFGAS FROM UP-3601</t>
  </si>
  <si>
    <t>18-XV-66105</t>
  </si>
  <si>
    <t>VE-6601X Water makeup</t>
  </si>
  <si>
    <t>18-XV-66106</t>
  </si>
  <si>
    <t>VE-6601X Waste water outlet</t>
  </si>
  <si>
    <t>18-PCV-21111</t>
  </si>
  <si>
    <t>Pressure Reducing Regulator</t>
  </si>
  <si>
    <t>18-PCV-21113</t>
  </si>
  <si>
    <t>18-PCV-22302</t>
  </si>
  <si>
    <t>18-PCV-22402</t>
  </si>
  <si>
    <t>18-PCV-22412</t>
  </si>
  <si>
    <t>18-PCV-24108</t>
  </si>
  <si>
    <t>18-PCV-36107</t>
  </si>
  <si>
    <t>LP N2 (filtered) TO UP-3601</t>
  </si>
  <si>
    <t>18-PCV-36204</t>
  </si>
  <si>
    <t>LP N2 TO UP-3601</t>
  </si>
  <si>
    <t>18-PCV-36205</t>
  </si>
  <si>
    <t>18-15-LN-36405-CA2A-N</t>
  </si>
  <si>
    <t>18-PCV-66201</t>
  </si>
  <si>
    <t>LP N2 FROM HEADER TO VE-6602</t>
  </si>
  <si>
    <t>18-AXA-21101B</t>
  </si>
  <si>
    <t>Local Alarm</t>
  </si>
  <si>
    <t>18-AXSL-21101A</t>
  </si>
  <si>
    <t>18-AXT-21101</t>
  </si>
  <si>
    <t>O2 ANALYZER</t>
  </si>
  <si>
    <t>18-BXS-21101</t>
  </si>
  <si>
    <t>FIRE ALARM PEROXIDE DOSING ROOM</t>
  </si>
  <si>
    <t>18-HXS-21101A</t>
  </si>
  <si>
    <t>ESD PEROXIDE DOSING</t>
  </si>
  <si>
    <t>18-HXS-21101B</t>
  </si>
  <si>
    <t>18-GIA-30101</t>
  </si>
  <si>
    <t>电梯井</t>
  </si>
  <si>
    <t>18-GT-30101</t>
  </si>
  <si>
    <t>18-GIA-30102</t>
  </si>
  <si>
    <t>过氧化物间</t>
  </si>
  <si>
    <t>18-GT-30102</t>
  </si>
  <si>
    <t>18-GIA-30103</t>
  </si>
  <si>
    <t>Propylene Propane</t>
  </si>
  <si>
    <t>相分离间</t>
  </si>
  <si>
    <t>18-GT-30103</t>
  </si>
  <si>
    <t>18-GIA-30201</t>
  </si>
  <si>
    <t xml:space="preserve">O2 IN AIR </t>
  </si>
  <si>
    <t>PF-3601</t>
  </si>
  <si>
    <t>18-GT-30201</t>
  </si>
  <si>
    <t>Oxygen Detector</t>
  </si>
  <si>
    <t>18-GIA-30301</t>
  </si>
  <si>
    <t>PF-3501X</t>
  </si>
  <si>
    <t>18-GT-30301</t>
  </si>
  <si>
    <t>18-GIA-30401</t>
  </si>
  <si>
    <t>VH-2204X</t>
  </si>
  <si>
    <t>18-GT-30401</t>
  </si>
  <si>
    <t>18-GIA-30402</t>
  </si>
  <si>
    <t>真空系统间</t>
  </si>
  <si>
    <t>18-GT-30402</t>
  </si>
  <si>
    <t>18-GIA-30501</t>
  </si>
  <si>
    <t>VH-2203</t>
  </si>
  <si>
    <t>18-GT-30501</t>
  </si>
  <si>
    <t>18-GIA-30502</t>
  </si>
  <si>
    <t>PZ-2201X</t>
  </si>
  <si>
    <t>18-GT-30502</t>
  </si>
  <si>
    <t>18-GA-30101</t>
  </si>
  <si>
    <t>18-GA-30102</t>
  </si>
  <si>
    <t>18-GA-30103</t>
  </si>
  <si>
    <t>18-GA-30104</t>
  </si>
  <si>
    <t>18-GA-30105</t>
  </si>
  <si>
    <t>18-GA-30401</t>
  </si>
  <si>
    <t>18-15-GFA-66105-A1K-N</t>
  </si>
  <si>
    <t>18-HXS-36102A</t>
  </si>
  <si>
    <t xml:space="preserve"> EUD</t>
  </si>
  <si>
    <t>18-HXS-36102B</t>
  </si>
  <si>
    <t>18-HXS-36103</t>
  </si>
  <si>
    <t xml:space="preserve"> EUD RESET</t>
  </si>
  <si>
    <t>18-UA-36103</t>
  </si>
  <si>
    <t>18-PP-2101</t>
  </si>
  <si>
    <t>18-PP-2102</t>
  </si>
  <si>
    <t>18-PP-2101 RUN</t>
  </si>
  <si>
    <t xml:space="preserve">  -</t>
  </si>
  <si>
    <t>18-PP-2101 FAULT</t>
  </si>
  <si>
    <t>18-PP-2101 STOP</t>
  </si>
  <si>
    <t>18-PB-2101</t>
  </si>
  <si>
    <t>18-PP-2301A  DCS START</t>
  </si>
  <si>
    <t>18-PP-2301A</t>
  </si>
  <si>
    <t>18-PP-2301B</t>
  </si>
  <si>
    <t xml:space="preserve">18-PA-2301 </t>
  </si>
  <si>
    <t>18-PP-2401</t>
  </si>
  <si>
    <t>18-PF-3606</t>
  </si>
  <si>
    <t>18-PV-6601X</t>
  </si>
  <si>
    <t>18-PP-9201A</t>
  </si>
  <si>
    <t>18-PP-9201B</t>
  </si>
  <si>
    <t>1830-HEF-102A/103A</t>
  </si>
  <si>
    <t>1830-HEF-102B/103B</t>
  </si>
  <si>
    <t>1830-HEF-104A</t>
  </si>
  <si>
    <t>1830-HEF-104B/105B</t>
  </si>
  <si>
    <t>添加剂系统</t>
  </si>
  <si>
    <t>18-HS-22112AL</t>
  </si>
  <si>
    <t>PLC</t>
  </si>
  <si>
    <t>自动控制大袋粒料添加剂料斗18-VH-2204X拍打装置
开/关</t>
  </si>
  <si>
    <t>1830-PS07-221</t>
  </si>
  <si>
    <t>18-LP-2204</t>
  </si>
  <si>
    <t>18-HS-22112A</t>
  </si>
  <si>
    <t>手动控制大袋粒料添加剂料斗18-VH-2204X拍打装置开/关</t>
  </si>
  <si>
    <t>18-HS-22111AL</t>
  </si>
  <si>
    <t>气动滑板阀18-XV-22111自动(远程)模式</t>
  </si>
  <si>
    <t>18-HS-22111A</t>
  </si>
  <si>
    <t>手动控制气动滑板阀18-XV-22111的开/关</t>
  </si>
  <si>
    <t>18-XZH-22111A</t>
  </si>
  <si>
    <t>气动滑板阀18-XV-22111开状态现场指示</t>
  </si>
  <si>
    <t>PLC-DO</t>
  </si>
  <si>
    <t>18-XZL-22111A</t>
  </si>
  <si>
    <t>气动滑板阀18-XV-22111关状态现场指示</t>
  </si>
  <si>
    <t>18-LAH-22301A1</t>
  </si>
  <si>
    <t>粒料添加剂储存料斗18-VH-2205高料位现场指示</t>
  </si>
  <si>
    <t>分一路信号到
18LCP-2203上</t>
  </si>
  <si>
    <t>18-XYX-22112</t>
  </si>
  <si>
    <t>大袋粒料添加剂料斗18-VH-2204X拍打装置开/关
电磁阀</t>
  </si>
  <si>
    <t>信号引至现场电磁线圈</t>
  </si>
  <si>
    <t>18-XYX-22111</t>
  </si>
  <si>
    <t>气动滑板阀18-XV-22111 开/关电磁阀</t>
  </si>
  <si>
    <t xml:space="preserve">18-XV-22111 </t>
  </si>
  <si>
    <t>18-XZSH-22111</t>
  </si>
  <si>
    <t>气动滑板阀18-XV-22111 开状态监测</t>
  </si>
  <si>
    <t>18-XZSL-22111</t>
  </si>
  <si>
    <t>气动滑板阀18-XV-22111 关状态监测</t>
  </si>
  <si>
    <t>18-HS-22123S</t>
  </si>
  <si>
    <t>粒料添加剂排气风机18-PB-2203X电机启动控制</t>
  </si>
  <si>
    <t>18-PB-2203X主电机</t>
  </si>
  <si>
    <t>18-HS-22123P</t>
  </si>
  <si>
    <t>粒料添加剂排气风机18-PB-2203X电机停止控制</t>
  </si>
  <si>
    <t>18-HS-22123L</t>
  </si>
  <si>
    <t>粒料添加剂排气风机18-PB-2203X电机自动(远程)状态</t>
  </si>
  <si>
    <t>18-YL-22123R</t>
  </si>
  <si>
    <t>粒料添加剂排气风机18-PB-2203X电机运行状态</t>
  </si>
  <si>
    <t>18-YL-22123F</t>
  </si>
  <si>
    <t>粒料添加剂排气风机18-PB-2203X电机故障状态</t>
  </si>
  <si>
    <t>18-HS-22122S</t>
  </si>
  <si>
    <t>粒料添加剂排气过滤器18-FL-2203X振动电机启动控制</t>
  </si>
  <si>
    <t>18-FL-2203X主电机</t>
  </si>
  <si>
    <t>18-HS-22122P</t>
  </si>
  <si>
    <t>粒料添加剂排气过滤器18-FL-2203X振动电机停止控制</t>
  </si>
  <si>
    <t>18-HS-22122L</t>
  </si>
  <si>
    <t>粒料添加剂排气过滤器18-FL-2203X振动电机自动(远
程)状态</t>
  </si>
  <si>
    <t>18-YL-22122R</t>
  </si>
  <si>
    <t>粒料添加剂排气过滤器18-FL-2203X振动电机运行状态</t>
  </si>
  <si>
    <t>18-YL-22122F</t>
  </si>
  <si>
    <t>粒料添加剂排气过滤器18-FL-2203X振动电机故障状态</t>
  </si>
  <si>
    <t>18-HS-22121AL</t>
  </si>
  <si>
    <t>气动滑板阀18-XV-22121自动(远程)模式</t>
  </si>
  <si>
    <t>18-LP-2203</t>
  </si>
  <si>
    <t>18-HS-22121A</t>
  </si>
  <si>
    <t>手动控制气动滑板阀18-XV-22121的开/关</t>
  </si>
  <si>
    <t>18-XZH-22121A</t>
  </si>
  <si>
    <t>气动滑板阀18-XV-22121开状态现场指示</t>
  </si>
  <si>
    <t>18-XZL-22121A</t>
  </si>
  <si>
    <t>气动滑板阀18-XV-22121关状态现场指示</t>
  </si>
  <si>
    <t>18-PDAH-22121A</t>
  </si>
  <si>
    <t>粒料添加剂排气过滤器18-FL-2203X差压高报现场指示</t>
  </si>
  <si>
    <t>18-LAH-22301A2</t>
  </si>
  <si>
    <t>18-ZS-22121</t>
  </si>
  <si>
    <t>袋装粒料添加剂料斗18-VH-2203X门限关状态检测</t>
  </si>
  <si>
    <t>18-VH-2203X</t>
  </si>
  <si>
    <t>18-PDT-22121</t>
  </si>
  <si>
    <t>粒料添加剂排气过滤器18-FL-2203X差压变送器</t>
  </si>
  <si>
    <t>18-FL-2203X</t>
  </si>
  <si>
    <t>18-XYX-22121</t>
  </si>
  <si>
    <t>气动滑板阀18-XV-22121 开/关电磁阀</t>
  </si>
  <si>
    <t xml:space="preserve">18-XV-22121 </t>
  </si>
  <si>
    <t>18-XZSH-22121</t>
  </si>
  <si>
    <t>气动滑板阀18-XV-22121 开状态监测</t>
  </si>
  <si>
    <t>18-XZSL-22121</t>
  </si>
  <si>
    <t>气动滑板阀18-XV-22121 关状态监测</t>
  </si>
  <si>
    <t>18-HS-22223S</t>
  </si>
  <si>
    <t>粒料添加剂排气风机18-PB-2201AX电机启动控制</t>
  </si>
  <si>
    <t>1830-PS07-222</t>
  </si>
  <si>
    <t>18-PB-2201AX推气风机</t>
  </si>
  <si>
    <t>18-HS-22223P</t>
  </si>
  <si>
    <t>粒料添加剂排气风机18-PB-2201AX电机停止控制</t>
  </si>
  <si>
    <t>18-HS-22223L</t>
  </si>
  <si>
    <t>粒料添加剂排气风机18-PB-2201AX电机自动(远程)状态</t>
  </si>
  <si>
    <t>18-YL-22223R</t>
  </si>
  <si>
    <t>粒料添加剂排气风机18-PB-2201AX电机运行状态</t>
  </si>
  <si>
    <t>18-YL-22223F</t>
  </si>
  <si>
    <t>粒料添加剂排气风机18-PB-2201AX电机故障状态</t>
  </si>
  <si>
    <t>18-HS-22222S</t>
  </si>
  <si>
    <t>粒料添加剂排气过滤器18-FL-2201AX振动电机启动控制</t>
  </si>
  <si>
    <t>18-FL-2201AX振动电机</t>
  </si>
  <si>
    <t>18-HS-22222P</t>
  </si>
  <si>
    <t>粒料添加剂排气过滤器18-FL-2201AX振动电机停止控制</t>
  </si>
  <si>
    <t>18-HS-22222L</t>
  </si>
  <si>
    <t>粒料添加剂排气过滤器18-FL-2201AX振动电机自动(远
程)状态</t>
  </si>
  <si>
    <t>18-YL-22222R</t>
  </si>
  <si>
    <t>粒料添加剂排气过滤器18-FL-2201AX振动电机运行状态</t>
  </si>
  <si>
    <t>18-YL-22222F</t>
  </si>
  <si>
    <t>粒料添加剂排气过滤器18-FL-2201AX振动电机故障状态</t>
  </si>
  <si>
    <t>18-HS-22221AL</t>
  </si>
  <si>
    <t>气动滑板阀18-XV-22221自动(远程)模式</t>
  </si>
  <si>
    <t>18-LP-2201AX</t>
  </si>
  <si>
    <t>18-HS-22221A</t>
  </si>
  <si>
    <t>手动控制气动滑板阀18-XV-22221的开/关</t>
  </si>
  <si>
    <t>18-XZH-22221A</t>
  </si>
  <si>
    <t>气动滑板阀18-XV-22221开状态现场指示</t>
  </si>
  <si>
    <t>18-XZL-22221A</t>
  </si>
  <si>
    <t>气动滑板阀18-XV-22221关状态现场指示</t>
  </si>
  <si>
    <t>18-PDAH-22221A</t>
  </si>
  <si>
    <t>粒料添加剂排气过滤器18-FL-2201AX差压高报现场指示</t>
  </si>
  <si>
    <t>18-LAH-22401A</t>
  </si>
  <si>
    <t>添加剂储存料斗18-VH-2202AX高料位现场指示</t>
  </si>
  <si>
    <t>18-ZS-22221</t>
  </si>
  <si>
    <t>袋装粒料添加剂料斗18-VH-2201AX门限关状态检测</t>
  </si>
  <si>
    <t>18-VH-2201AX</t>
  </si>
  <si>
    <t>18-PDT-22221</t>
  </si>
  <si>
    <t>粒料添加剂排气过滤器18-FL-2201AX差压变送器</t>
  </si>
  <si>
    <t>18-FL-2201AX</t>
  </si>
  <si>
    <t>18-XYX-22221</t>
  </si>
  <si>
    <t>气动滑板阀18-XV-22221 开/关电磁阀</t>
  </si>
  <si>
    <t xml:space="preserve">18-XV-22221 </t>
  </si>
  <si>
    <t>18-XZSH-22221</t>
  </si>
  <si>
    <t>气动滑板阀18-XV-22221 开状态监测</t>
  </si>
  <si>
    <t>18-XZSL-22221</t>
  </si>
  <si>
    <t>气动滑板阀18-XV-22221 关状态监测</t>
  </si>
  <si>
    <t>18-HS-22233S</t>
  </si>
  <si>
    <t>粒料添加剂排气风机18-PB-2201BX电机启动控制</t>
  </si>
  <si>
    <t>18-PB-2201BX推气风机</t>
  </si>
  <si>
    <t>18-HS-22233P</t>
  </si>
  <si>
    <t>粒料添加剂排气风机18-PB-2201BX电机停止控制</t>
  </si>
  <si>
    <t>18-HS-22233L</t>
  </si>
  <si>
    <t>粒料添加剂排气风机18-PB-2201BX电机自动(远程)状态</t>
  </si>
  <si>
    <t>18-YL-22233R</t>
  </si>
  <si>
    <t>粒料添加剂排气风机18-PB-2201BX电机运行状态</t>
  </si>
  <si>
    <t>18-YL-22233F</t>
  </si>
  <si>
    <t>粒料添加剂排气风机18-PB-2201BX电机故障状态</t>
  </si>
  <si>
    <t>18-HS-22322S</t>
  </si>
  <si>
    <t>粒料添加剂排气过滤器18-FL-2201BX振动电机启动控制</t>
  </si>
  <si>
    <t>18-FL-2201BX振动电机</t>
  </si>
  <si>
    <t>18-HS-22322P</t>
  </si>
  <si>
    <t>粒料添加剂排气过滤器18-FL-2201BX振动电机停止控制</t>
  </si>
  <si>
    <t>18-HS-22322L</t>
  </si>
  <si>
    <t>粒料添加剂排气过滤器18-FL-2201BX振动电机自动(远程)状态</t>
  </si>
  <si>
    <t>18-YL-22322R</t>
  </si>
  <si>
    <t>粒料添加剂排气过滤器18-FL-2201BX振动电机运行状态</t>
  </si>
  <si>
    <t>18-YL-22322F</t>
  </si>
  <si>
    <t>粒料添加剂排气过滤器18-FL-2201BX振动电机故障状态</t>
  </si>
  <si>
    <t>18-HS-22231AL</t>
  </si>
  <si>
    <t>气动滑板阀18-XV-22231自动(远程)模式</t>
  </si>
  <si>
    <t>18-LP-2201BX</t>
  </si>
  <si>
    <t>18-HS-22231A</t>
  </si>
  <si>
    <t>手动控制气动滑板阀18-XV-22231的开/关</t>
  </si>
  <si>
    <t>18-XZH-22231A</t>
  </si>
  <si>
    <t>气动滑板阀18-XV-22231开状态现场指示</t>
  </si>
  <si>
    <t>18-XZL-22231A</t>
  </si>
  <si>
    <t>气动滑板阀18-XV-22231关状态现场指示</t>
  </si>
  <si>
    <t>18-PDAH-22231A</t>
  </si>
  <si>
    <t>粒料添加剂排气过滤器18-FL-2201BX差压高报现场指示</t>
  </si>
  <si>
    <t>18-LAH-22411A</t>
  </si>
  <si>
    <t>添加剂储存料斗18-VH-2202BX高料位现场指示</t>
  </si>
  <si>
    <t>18-ZS-22231</t>
  </si>
  <si>
    <t>袋装粒料添加剂料斗18-VH-2201BX门限关状态检测</t>
  </si>
  <si>
    <t>18-VH-2201BX</t>
  </si>
  <si>
    <t>18-PDT-22231</t>
  </si>
  <si>
    <t>粒料添加剂排气过滤器18-FL-2201BX差压变送器</t>
  </si>
  <si>
    <t>18-FL-2201BX</t>
  </si>
  <si>
    <t>18-XYX-22231</t>
  </si>
  <si>
    <t>气动滑板阀18-XV-22231 开/关电磁阀</t>
  </si>
  <si>
    <t xml:space="preserve">18-XV-22231 </t>
  </si>
  <si>
    <t>18-XZSH-22231</t>
  </si>
  <si>
    <t>气动滑板阀18-XV-22231 开状态监测</t>
  </si>
  <si>
    <t>18-XZSL-22231</t>
  </si>
  <si>
    <t>气动滑板阀18-XV-22231 关状态监测</t>
  </si>
  <si>
    <t>18-XYX-22301</t>
  </si>
  <si>
    <t>气动滑板阀18-XV-22301 开/关电磁阀</t>
  </si>
  <si>
    <t xml:space="preserve">18-XV-22301 </t>
  </si>
  <si>
    <t>18-XZSH-22301</t>
  </si>
  <si>
    <t>气动滑板阀18-XV-22301 开状态监测</t>
  </si>
  <si>
    <t>18-XZSL-22301</t>
  </si>
  <si>
    <t>气动滑板阀18-XV-22301 关状态监测</t>
  </si>
  <si>
    <t>18-HS-22301AL</t>
  </si>
  <si>
    <t>粒料添加剂储存料斗18-VH-2205出口滑板阀自动(远
程)模式</t>
  </si>
  <si>
    <t>18-LP-22301A</t>
  </si>
  <si>
    <t>18-HS-22301A</t>
  </si>
  <si>
    <t>粒料添加剂储存料斗18-VH-2205出口滑板阀手动控制</t>
  </si>
  <si>
    <t>18-XYX-22302</t>
  </si>
  <si>
    <t>气动滑板阀18-XV-22302 开/关电磁阀</t>
  </si>
  <si>
    <t xml:space="preserve">18-XV-22302 </t>
  </si>
  <si>
    <t>18-XZSH-22302</t>
  </si>
  <si>
    <t>气动滑板阀18-XV-22302 开状态监测</t>
  </si>
  <si>
    <t>18-XZSL-22302</t>
  </si>
  <si>
    <t>气动滑板阀18-XV-22302 关状态监测</t>
  </si>
  <si>
    <t>18-HS-22305S</t>
  </si>
  <si>
    <t>粒料添加剂失重秤18-PF-2205排气过滤器振动电机启动控制</t>
  </si>
  <si>
    <t>18-PF-2205振动电机</t>
  </si>
  <si>
    <t>18-HS-22305P</t>
  </si>
  <si>
    <t>粒料添加剂失重秤18-PF-2205排气过滤器振动电机停止控制</t>
  </si>
  <si>
    <t>18-HS-22305L</t>
  </si>
  <si>
    <t>粒料添加剂失重秤18-PF-2205排气过滤器振动电机自动(远程)状态</t>
  </si>
  <si>
    <t>18-YL-22305R</t>
  </si>
  <si>
    <t>粒料添加剂失重秤18-PF-2205排气过滤器振动电机运行状态</t>
  </si>
  <si>
    <t>18-YL-22305F</t>
  </si>
  <si>
    <t>粒料添加剂失重秤18-PF-2205排气过滤器振动电机故障状态</t>
  </si>
  <si>
    <t>18-HS-22304S</t>
  </si>
  <si>
    <t>粒料添加剂失重秤18-PF-2205搅拌器电机启动控制</t>
  </si>
  <si>
    <t>18-PF-2205搅拌电机</t>
  </si>
  <si>
    <t>18-HS-22304P</t>
  </si>
  <si>
    <t>粒料添加剂失重秤18-PF-2205搅拌器电机停止控制</t>
  </si>
  <si>
    <t>18-HS-22304L</t>
  </si>
  <si>
    <t>粒料添加剂失重秤18-PF-2205搅拌器电机自动(远程)状态</t>
  </si>
  <si>
    <t>18-YL-22304R</t>
  </si>
  <si>
    <t>粒料添加剂失重秤18-PF-2205搅拌器电机运行状态</t>
  </si>
  <si>
    <t>18-YL-22304F</t>
  </si>
  <si>
    <t>粒料添加剂失重秤18-PF-2205搅拌器电机故障状态</t>
  </si>
  <si>
    <t>18-FFIC-22301</t>
  </si>
  <si>
    <t>粒料添加剂失重秤18-PF-2205流量设定</t>
  </si>
  <si>
    <t>18-PF-2205失重称</t>
  </si>
  <si>
    <t>PLC-AO</t>
  </si>
  <si>
    <t>18-WAL-22301</t>
  </si>
  <si>
    <t>粒料添加剂失重秤18-PF-2205低料位补料信号</t>
  </si>
  <si>
    <t>18-HS-22301S</t>
  </si>
  <si>
    <t>粒料添加剂失重秤18-PF-2205启动控制</t>
  </si>
  <si>
    <t>18-HS-22301P</t>
  </si>
  <si>
    <t>粒料添加剂失重秤18-PF-2205停止控制</t>
  </si>
  <si>
    <t>18-HSFR-22301</t>
  </si>
  <si>
    <t>粒料添加剂失重秤18-PF-2205正反转控制</t>
  </si>
  <si>
    <t>18-YL-22301R</t>
  </si>
  <si>
    <t>粒料添加剂失重秤18-PF-2205电机运行状态</t>
  </si>
  <si>
    <t>18-YL-22301F</t>
  </si>
  <si>
    <t>粒料添加剂失重秤18-PF-2205电机故障状态</t>
  </si>
  <si>
    <t>18-HS-22301L</t>
  </si>
  <si>
    <t>粒料添加剂失重秤18-PF-2205自动(远程)状态</t>
  </si>
  <si>
    <t>18-LP-PF2205</t>
  </si>
  <si>
    <t>18-HS-22301</t>
  </si>
  <si>
    <t>粒料添加剂失重秤18-PF-2205就地启动</t>
  </si>
  <si>
    <t>18-HS-22401</t>
  </si>
  <si>
    <t>就地启动添加剂储存料斗18-VH-2202AX搅拌装置</t>
  </si>
  <si>
    <t>18-LP-VH2202AX</t>
  </si>
  <si>
    <t>18-XL-22405</t>
  </si>
  <si>
    <t>添加剂储存料斗18-VH-2202AX搅拌装置正在运行指示</t>
  </si>
  <si>
    <t>18-HS-22409</t>
  </si>
  <si>
    <t>就地停止添加剂储存料斗18-VH-2202AX搅拌装置</t>
  </si>
  <si>
    <t>18-XL-22406</t>
  </si>
  <si>
    <t>添加剂储存料斗18-VH-2202AX搅拌装置搅拌结束指示</t>
  </si>
  <si>
    <t>18-HS-22402</t>
  </si>
  <si>
    <t>就地启动添加剂储存料斗18-VH-2202AX出料</t>
  </si>
  <si>
    <t>18-XL-22407</t>
  </si>
  <si>
    <t>添加剂储存料斗18-VH-2202AX正在出料指示</t>
  </si>
  <si>
    <t>18-HS-22403</t>
  </si>
  <si>
    <t>就地停止添加剂储存料斗18-VH-2202AX出料</t>
  </si>
  <si>
    <t>18-XL-22408</t>
  </si>
  <si>
    <t>添加剂储存料斗18-VH-2202AX出料准备就绪指示</t>
  </si>
  <si>
    <t>18-XL-22410</t>
  </si>
  <si>
    <t>允许添加剂储存料斗18-VH-2202AX搅拌装置就地控制
箱操作</t>
  </si>
  <si>
    <t>18-HSF-22401S</t>
  </si>
  <si>
    <t>添加剂搅拌器18-PA-2202AX电机高速启动控制</t>
  </si>
  <si>
    <t>18-PA-2202AX主电机</t>
  </si>
  <si>
    <t>18-HSS-22401S</t>
  </si>
  <si>
    <t>添加剂搅拌器18-PA-2202AX电机低速启动控制</t>
  </si>
  <si>
    <t>18-HS-22401P</t>
  </si>
  <si>
    <t>添加剂搅拌器18-PA-2202AX电机停止控制</t>
  </si>
  <si>
    <t>18-HS-22401L</t>
  </si>
  <si>
    <t>添加剂搅拌器18-PA-2202AX电机自动(远程)状态</t>
  </si>
  <si>
    <t>18-YLH-22401R</t>
  </si>
  <si>
    <t>添加剂搅拌器18-PA-2202AX电机高速运行状态</t>
  </si>
  <si>
    <t>18-YLS-22401R</t>
  </si>
  <si>
    <t>添加剂搅拌器18-PA-2202AX电机低速运行状态</t>
  </si>
  <si>
    <t>18-YL-22401F</t>
  </si>
  <si>
    <t>添加剂搅拌器18-PA-2202AX电机故障状态</t>
  </si>
  <si>
    <t>18-ZSL-22401</t>
  </si>
  <si>
    <t>添加剂储存料斗18-VH-2202AX人孔开状态检测</t>
  </si>
  <si>
    <t>18-VH-2202AX</t>
  </si>
  <si>
    <t>2线制,Namur,8VDC</t>
  </si>
  <si>
    <t>18-LSH-22401</t>
  </si>
  <si>
    <t>添加剂储存料斗18-VH-2202AX高料位检测</t>
  </si>
  <si>
    <t>3线制，直流PNP
触点</t>
  </si>
  <si>
    <t>18-LSL-22402</t>
  </si>
  <si>
    <t>添加剂储存料斗18-VH-2202AX低料位检测</t>
  </si>
  <si>
    <t>18-LSL-22402A</t>
  </si>
  <si>
    <t>添加剂储存料斗18-VH-2202AX低料位联锁</t>
  </si>
  <si>
    <t>18-XYX-22401</t>
  </si>
  <si>
    <t>气动滑板阀18-XV-22401 开/关电磁阀</t>
  </si>
  <si>
    <t xml:space="preserve">18-XV-22401 </t>
  </si>
  <si>
    <t>18-XZSH-22401</t>
  </si>
  <si>
    <t>气动滑板阀18-XV-22401 开状态监测</t>
  </si>
  <si>
    <t>18-XZSL-22401</t>
  </si>
  <si>
    <t>气动滑板阀18-XV-22401 关状态监测</t>
  </si>
  <si>
    <t>18-HS-22401AL</t>
  </si>
  <si>
    <t>添加剂储存料斗18-VH-2202AX出口滑板阀自动(远程)模式</t>
  </si>
  <si>
    <t>18-LP-22401A</t>
  </si>
  <si>
    <t xml:space="preserve">  安装在18-LP-
22301A</t>
  </si>
  <si>
    <t>18-HS-22401A</t>
  </si>
  <si>
    <t>添加剂储存料斗18-VH-2202AX出口滑板阀手动控制</t>
  </si>
  <si>
    <t>18-XYX-22402</t>
  </si>
  <si>
    <t>气动滑板阀18-XV-22402 开/关电磁阀</t>
  </si>
  <si>
    <t>18-XV-22402</t>
  </si>
  <si>
    <t>18-XZSH-22402</t>
  </si>
  <si>
    <t>气动滑板阀18-XV-22402 开状态监测</t>
  </si>
  <si>
    <t>18-XZSL-22402</t>
  </si>
  <si>
    <t>气动滑板阀18-XV-22402 关状态监测</t>
  </si>
  <si>
    <t>18-HS-22426S</t>
  </si>
  <si>
    <t>添加剂失重秤18-PF-2201A排气过滤器振动电机启动控制</t>
  </si>
  <si>
    <t>18-PF-2201A排气过滤器振动主电机</t>
  </si>
  <si>
    <t>18-HS-22426P</t>
  </si>
  <si>
    <t>添加剂失重秤18-PF-2201A排气过滤器振动电机停止控制</t>
  </si>
  <si>
    <t>18-HS-22426L</t>
  </si>
  <si>
    <t>添加剂失重秤18-PF-2201A排气过滤器振动电机自动(远程)状态</t>
  </si>
  <si>
    <t>18-YL-22426R</t>
  </si>
  <si>
    <t>添加剂失重秤18-PF-2201A排气过滤器振动电机运行状态</t>
  </si>
  <si>
    <t>18-YL-22426F</t>
  </si>
  <si>
    <t>添加剂失重秤18-PF-2201A排气过滤器振动电机故障状态</t>
  </si>
  <si>
    <t>18-HS-22425S</t>
  </si>
  <si>
    <t>添加剂失重秤18-PF-2201A搅拌器电机启动控制</t>
  </si>
  <si>
    <t>18-PF-2201A搅拌器主电机</t>
  </si>
  <si>
    <t>18-HS-22425P</t>
  </si>
  <si>
    <t>添加剂失重秤18-PF-2201A搅拌器电机停止控制</t>
  </si>
  <si>
    <t>18-HS-22425L</t>
  </si>
  <si>
    <t>添加剂失重秤18-PF-2201A搅拌器电机自动(远程)状态</t>
  </si>
  <si>
    <t>18-YL-22425R</t>
  </si>
  <si>
    <t>添加剂失重秤18-PF-2201A搅拌器电机运行状态</t>
  </si>
  <si>
    <t>18-YL-22425F</t>
  </si>
  <si>
    <t>添加剂失重秤18-PF-2201A搅拌器电机故障状态</t>
  </si>
  <si>
    <t>18-FFIC-22403</t>
  </si>
  <si>
    <t>添加剂失重秤18-PF-2201A流量设定</t>
  </si>
  <si>
    <t>18-PF-2201A失重称</t>
  </si>
  <si>
    <t>18-WAL-22403</t>
  </si>
  <si>
    <t>添加剂失重秤18-PF-2201A低料位补料信号</t>
  </si>
  <si>
    <t>18-HS-22403S</t>
  </si>
  <si>
    <t>添加剂失重秤18-PF-2201A启动控制</t>
  </si>
  <si>
    <t>18-HS-22403P</t>
  </si>
  <si>
    <t>添加剂失重秤18-PF-2201A停止控制</t>
  </si>
  <si>
    <t>18-HSFR-22403</t>
  </si>
  <si>
    <t>添加剂失重秤18-PF-2201A正反转控制</t>
  </si>
  <si>
    <t>18-YL-22403R</t>
  </si>
  <si>
    <t>添加剂失重秤18-PF-2201A电机运行状态</t>
  </si>
  <si>
    <t>18-YL-22403F</t>
  </si>
  <si>
    <t>添加剂失重秤18-PF-2201A电机故障状态</t>
  </si>
  <si>
    <t>18-HS-22403L</t>
  </si>
  <si>
    <t>粒料添加剂失重秤18-PF-2201A自动(远程)状态</t>
  </si>
  <si>
    <t>18-LP-PF2201A/B</t>
  </si>
  <si>
    <t>粒料添加剂失重秤18-PF-2201A就地启动</t>
  </si>
  <si>
    <t>18-HS-22411</t>
  </si>
  <si>
    <t>就地启动添加剂储存料斗18-VH-2202BX搅拌装置</t>
  </si>
  <si>
    <t>18-LP-VH2202BX</t>
  </si>
  <si>
    <t>18-XL-22415</t>
  </si>
  <si>
    <t>添加剂储存料斗18-VH-2202BX搅拌装置正在运行指示</t>
  </si>
  <si>
    <t>18-HS-22419</t>
  </si>
  <si>
    <t>就地停止添加剂储存料斗18-VH-2202BX搅拌装置</t>
  </si>
  <si>
    <t>18-XL-22416</t>
  </si>
  <si>
    <t>添加剂储存料斗18-VH-2202BX搅拌装置搅拌结束指示</t>
  </si>
  <si>
    <t>18-HS-22412</t>
  </si>
  <si>
    <t>就地启动添加剂储存料斗18-VH-2202BX出料</t>
  </si>
  <si>
    <t>18-XL-22417</t>
  </si>
  <si>
    <t>添加剂储存料斗18-VH-2202BX正在出料指示</t>
  </si>
  <si>
    <t>18-HS-22413</t>
  </si>
  <si>
    <t>就地停止添加剂储存料斗18-VH-2202BX出料</t>
  </si>
  <si>
    <t>18-XL-22418</t>
  </si>
  <si>
    <t>添加剂储存料斗18-VH-2202BX出料准备就绪指示</t>
  </si>
  <si>
    <t>18-XL-22420</t>
  </si>
  <si>
    <t>允许添加剂储存料斗18-VH-2202BX搅拌装置就地控制
箱操作</t>
  </si>
  <si>
    <t>18-HSF-22411S</t>
  </si>
  <si>
    <t>添加剂搅拌器18-PA-2202BX电机高速启动控制</t>
  </si>
  <si>
    <t>18-PA-2202BX主电机</t>
  </si>
  <si>
    <t>18-HSS-22411S</t>
  </si>
  <si>
    <t>添加剂搅拌器18-PA-2202BX电机低速启动控制</t>
  </si>
  <si>
    <t>18-HS-22411P</t>
  </si>
  <si>
    <t>添加剂搅拌器18-PA-2202BX电机停止控制</t>
  </si>
  <si>
    <t>18-HS-22411L</t>
  </si>
  <si>
    <t>添加剂搅拌器18-PA-2202BX电机自动(远程)状态</t>
  </si>
  <si>
    <t>18-YLH-22411R</t>
  </si>
  <si>
    <t>添加剂搅拌器18-PA-2202BX电机高速运行状态</t>
  </si>
  <si>
    <t>18-YLS-22411R</t>
  </si>
  <si>
    <t>添加剂搅拌器18-PA-2202BX电机低速运行状态</t>
  </si>
  <si>
    <t>18-YL-22411F</t>
  </si>
  <si>
    <t>添加剂搅拌器18-PA-2202BX电机故障状态</t>
  </si>
  <si>
    <t>18-ZSL-22411</t>
  </si>
  <si>
    <t>添加剂储存料斗18-VH-2202BX人孔开状态检测</t>
  </si>
  <si>
    <t>18-VH-2202BX</t>
  </si>
  <si>
    <t>2线
制,Namur,8VDC</t>
  </si>
  <si>
    <t>18-LSH-22411</t>
  </si>
  <si>
    <t>添加剂储存料斗18-VH-2202BX高料位检测</t>
  </si>
  <si>
    <t>18-LSL-22412</t>
  </si>
  <si>
    <t>添加剂储存料斗18-VH-2202BX低料位检测</t>
  </si>
  <si>
    <t>18-LSL-22412A</t>
  </si>
  <si>
    <t>添加剂储存料斗18-VH-2202BX低料位联锁</t>
  </si>
  <si>
    <t>18-XYX-22411</t>
  </si>
  <si>
    <t>气动滑板阀18-XV-22411 开/关电磁阀</t>
  </si>
  <si>
    <t xml:space="preserve">18-XV-22411 </t>
  </si>
  <si>
    <t>18-XZSH-22411</t>
  </si>
  <si>
    <t>气动滑板阀18-XV-22411 开状态监测</t>
  </si>
  <si>
    <t>18-XZSL-22411</t>
  </si>
  <si>
    <t>气动滑板阀18-XV-22411 关状态监测</t>
  </si>
  <si>
    <t>18-HS-22411AL</t>
  </si>
  <si>
    <t>添加剂储存料斗18-VH-2202BX出口滑板阀自动(远程)模式</t>
  </si>
  <si>
    <t>18-LP-
22301A</t>
  </si>
  <si>
    <t>安装在18-LP-
22301A</t>
  </si>
  <si>
    <t>18-HS-22411A</t>
  </si>
  <si>
    <t>添加剂储存料斗18-VH-2202BX出口滑板阀手动控制</t>
  </si>
  <si>
    <t>18-XYX-22412</t>
  </si>
  <si>
    <t>气动滑板阀18-XV-22412 开/关电磁阀</t>
  </si>
  <si>
    <t>18-XV-22412</t>
  </si>
  <si>
    <t>18-XZSH-22412</t>
  </si>
  <si>
    <t>气动滑板阀18-XV-22412 开状态监测</t>
  </si>
  <si>
    <t>18-XZSL-22412</t>
  </si>
  <si>
    <t>气动滑板阀18-XV-22412 关状态监测</t>
  </si>
  <si>
    <t>18-HS-22436S</t>
  </si>
  <si>
    <t>添加剂失重秤18-PF-2201B排气过滤器振动电机启动控制</t>
  </si>
  <si>
    <t>18-PF-2201B排气过滤器振动主电机</t>
  </si>
  <si>
    <t>18-HS-22436P</t>
  </si>
  <si>
    <t>添加剂失重秤18-PF-2201B排气过滤器振动电机停止控制</t>
  </si>
  <si>
    <t>18-HS-22436L</t>
  </si>
  <si>
    <t>添加剂失重秤18-PF-2201B排气过滤器振动电机自动(远程)状态</t>
  </si>
  <si>
    <t>18-YL-22436R</t>
  </si>
  <si>
    <t>添加剂失重秤18-PF-2201B排气过滤器振动电机运行状态</t>
  </si>
  <si>
    <t>18-YL-22436F</t>
  </si>
  <si>
    <t>添加剂失重秤18-PF-2201B排气过滤器振动电机故障状态</t>
  </si>
  <si>
    <t>18-HS-22435S</t>
  </si>
  <si>
    <t>添加剂失重秤18-PF-2201B搅拌器电机启动控制</t>
  </si>
  <si>
    <t>18-PF-2201B搅拌器主电机</t>
  </si>
  <si>
    <t>18-HS-22435P</t>
  </si>
  <si>
    <t>添加剂失重秤18-PF-2201B搅拌器电机停止控制</t>
  </si>
  <si>
    <t>18-HS-22435L</t>
  </si>
  <si>
    <t>添加剂失重秤18-PF-2201B搅拌器电机自动(远程)状态</t>
  </si>
  <si>
    <t>18-YL-22435R</t>
  </si>
  <si>
    <t>添加剂失重秤18-PF-2201B搅拌器电机运行状态</t>
  </si>
  <si>
    <t>18-YL-22435F</t>
  </si>
  <si>
    <t>添加剂失重秤18-PF-2201B搅拌器电机故障状态</t>
  </si>
  <si>
    <t>18-FFIC-22413</t>
  </si>
  <si>
    <t>添加剂失重秤18-PF-2201B流量设定</t>
  </si>
  <si>
    <t>18-PF-2201B失重称</t>
  </si>
  <si>
    <t>18-WAL-22413</t>
  </si>
  <si>
    <t>添加剂失重秤18-PF-2201B低料位补料信号</t>
  </si>
  <si>
    <t>18-HS-22413S</t>
  </si>
  <si>
    <t>添加剂失重秤18-PF-2201B启动控制</t>
  </si>
  <si>
    <t>18-HS-22413P</t>
  </si>
  <si>
    <t>添加剂失重秤18-PF-2201B停止控制</t>
  </si>
  <si>
    <t>18-HSFR-22413</t>
  </si>
  <si>
    <t>添加剂失重秤18-PF-2201B正反转控制</t>
  </si>
  <si>
    <t>18-YL-22413R</t>
  </si>
  <si>
    <t>添加剂失重秤18-PF-2201B电机运行状态</t>
  </si>
  <si>
    <t>18-YL-22413F</t>
  </si>
  <si>
    <t>添加剂失重秤18-PF-2201B电机故障状态</t>
  </si>
  <si>
    <t>18-HS-22413L</t>
  </si>
  <si>
    <t>粒料添加剂失重秤18-PF-2201B自动(远程)状态</t>
  </si>
  <si>
    <t>粒料添加剂失重秤18-PF-2201B就地启动</t>
  </si>
  <si>
    <t>18-FI-36101A</t>
  </si>
  <si>
    <t>主粉料计量秤18-PF-3601粉料流量显示</t>
  </si>
  <si>
    <t>18-PF-3601主粉料计量秤</t>
  </si>
  <si>
    <t>同时送至DCS和SIS</t>
  </si>
  <si>
    <t>18-FI-36101B</t>
  </si>
  <si>
    <t>主粉料计量秤18-PF-3601流量设定</t>
  </si>
  <si>
    <t>18-HSFR-35101</t>
  </si>
  <si>
    <t>粉料仓旋转加料器18-PF-3501X正反转控制</t>
  </si>
  <si>
    <t>18-PF-3501X</t>
  </si>
  <si>
    <t>18-HS-35101S</t>
  </si>
  <si>
    <t>粉料仓旋转加料器18-PF-3501X电机启动控制</t>
  </si>
  <si>
    <t>粉料仓旋转加料器18-PF-3501X电机停止控制</t>
  </si>
  <si>
    <t>18-HS-35101SL</t>
  </si>
  <si>
    <t>粉料仓旋转加料器18-PF-3501X电机允许启/停</t>
  </si>
  <si>
    <t>18-HS-35101L</t>
  </si>
  <si>
    <t>粉料仓旋转加料器18-PF-3501X电机远程状态</t>
  </si>
  <si>
    <t>18-HS-35101E</t>
  </si>
  <si>
    <t>粉料仓旋转加料器18-PF-3501X电机驱动使能</t>
  </si>
  <si>
    <t>粉料仓旋转加料器18-PF-3501X电机正转运行状态</t>
  </si>
  <si>
    <t>粉料仓旋转加料器18-PF-3501X电机反转运行状态</t>
  </si>
  <si>
    <t>粉料仓旋转加料器18-PF-3501X电机速度调整</t>
  </si>
  <si>
    <t>粉料仓旋转加料器18-PF-3501X电机电流变送</t>
  </si>
  <si>
    <t>粉料仓旋转加料器18-PF-3501X电机故障状态</t>
  </si>
  <si>
    <t>18-FIC-35101</t>
  </si>
  <si>
    <t>粉料仓旋转加料器18-PF-3501X电机驱动命令</t>
  </si>
  <si>
    <t>18-ST-35101</t>
  </si>
  <si>
    <t>轴动传感器用频率转换器</t>
  </si>
  <si>
    <t>同时进SIS</t>
  </si>
  <si>
    <t>18-SOV-35101</t>
  </si>
  <si>
    <t>粉料仓旋转加料器18-PF-3501X轴封气电磁阀</t>
  </si>
  <si>
    <t>18-YL-36113R</t>
  </si>
  <si>
    <t>添加剂系统已准备就绪</t>
  </si>
  <si>
    <t>挤出机PLC</t>
  </si>
  <si>
    <t>18-YL-36112R</t>
  </si>
  <si>
    <t>添加剂系统正常运行状态</t>
  </si>
  <si>
    <t>18-FI-36111A</t>
  </si>
  <si>
    <t>主粉料计量秤18-PF-3601实际流量值</t>
  </si>
  <si>
    <t>18-HS-36114S</t>
  </si>
  <si>
    <t>挤压机系统启动添加剂系统</t>
  </si>
  <si>
    <t>18-HS-36115P</t>
  </si>
  <si>
    <t>挤压机系统停止添加剂系统</t>
  </si>
  <si>
    <t>18-YL-36116R</t>
  </si>
  <si>
    <t>挤压机电机的运行状态</t>
  </si>
  <si>
    <t>18-FI-36117</t>
  </si>
  <si>
    <t>挤压机流量设定值</t>
  </si>
  <si>
    <t>气动滑板阀18-XV-35101开状态反馈</t>
  </si>
  <si>
    <t>风送系统DCS</t>
  </si>
  <si>
    <t>气动滑板阀18-XV-35101关状态反馈</t>
  </si>
  <si>
    <t>18--XZAB-35102</t>
  </si>
  <si>
    <t>气动换向阀18-XV-35102直通状态反馈</t>
  </si>
  <si>
    <t>18--XZAC-35102</t>
  </si>
  <si>
    <t>气动换向阀18-XV-35102旁通状态反馈</t>
  </si>
  <si>
    <t>18-YL-35101R</t>
  </si>
  <si>
    <t>粉料仓旋转加料器18-PF-3501X电机运行状态</t>
  </si>
  <si>
    <t>18-FI-36101C</t>
  </si>
  <si>
    <t>风送系统-粉料</t>
  </si>
  <si>
    <t>反吹时序控制箱</t>
  </si>
  <si>
    <t>排气过滤器18-FL-3501X差压显</t>
  </si>
  <si>
    <t>18-PDT-35102</t>
  </si>
  <si>
    <t>18-BV-35103</t>
  </si>
  <si>
    <t>粉料料仓18-VS-3501X顶部压力显</t>
  </si>
  <si>
    <t>18-PT-35101</t>
  </si>
  <si>
    <t>18-LS-35102</t>
  </si>
  <si>
    <t>18-WT-35101</t>
  </si>
  <si>
    <t>18-LS-35103</t>
  </si>
  <si>
    <t>18-XV-35104</t>
  </si>
  <si>
    <t>18-XV-35101</t>
  </si>
  <si>
    <t>18-XV-35102</t>
  </si>
  <si>
    <t>18-PF-3502X</t>
  </si>
  <si>
    <t>18-HS-35102SP</t>
  </si>
  <si>
    <t>BLOOM修改位号</t>
  </si>
  <si>
    <t>18-HS-35102ST</t>
  </si>
  <si>
    <t>18-YL-35102RN</t>
  </si>
  <si>
    <t>18-YL-35102FA</t>
  </si>
  <si>
    <t>18-YL-35102REM</t>
  </si>
  <si>
    <t>18-SI-35102</t>
  </si>
  <si>
    <t>粉料循环旋转阀18-PF-3502X的速度显示</t>
  </si>
  <si>
    <t>18-PT-35108</t>
  </si>
  <si>
    <t>18-XV-35107</t>
  </si>
  <si>
    <t>18-HS-35101SP</t>
  </si>
  <si>
    <t>18-HS-35101FS</t>
  </si>
  <si>
    <t>18-HS-35101RS</t>
  </si>
  <si>
    <t>18-YL-35101RNF</t>
  </si>
  <si>
    <t>18-YL-35101RNR</t>
  </si>
  <si>
    <t>18-YL-35101FA</t>
  </si>
  <si>
    <t>18-YL-35101REM</t>
  </si>
  <si>
    <t>18-SC-36101</t>
  </si>
  <si>
    <t>新增 按照电气</t>
  </si>
  <si>
    <t>18-PF-3501XF</t>
  </si>
  <si>
    <t>18-PT-35205</t>
  </si>
  <si>
    <t>18-PV-35201</t>
  </si>
  <si>
    <t>18-PV-35205</t>
  </si>
  <si>
    <t>18-FT-35201</t>
  </si>
  <si>
    <t>18-AT-35201</t>
  </si>
  <si>
    <t>18-AT-35202</t>
  </si>
  <si>
    <t>18-XV-35201</t>
  </si>
  <si>
    <t>18-PT-35201A</t>
  </si>
  <si>
    <t>18-PT-35201B</t>
  </si>
  <si>
    <t>18-PB-3501AX</t>
  </si>
  <si>
    <t>18-LHS-35201REM</t>
  </si>
  <si>
    <t>18-HS-35201SP</t>
  </si>
  <si>
    <t>18-HS-35201ST</t>
  </si>
  <si>
    <t>18-HS-35201AL</t>
  </si>
  <si>
    <t>18-YL-35201RN</t>
  </si>
  <si>
    <t>18-YL-35201FA</t>
  </si>
  <si>
    <t>18-TT-35204A</t>
  </si>
  <si>
    <t>18-TT-35204B</t>
  </si>
  <si>
    <t>18-TT-35204C</t>
  </si>
  <si>
    <t>18-TT-35204D</t>
  </si>
  <si>
    <t>18-TT-35204E</t>
  </si>
  <si>
    <t>18-XV-35202</t>
  </si>
  <si>
    <t>18-XV-35203</t>
  </si>
  <si>
    <t>18-PT-35211A</t>
  </si>
  <si>
    <t>18-PT-35211B</t>
  </si>
  <si>
    <t>18-PB-3501BX</t>
  </si>
  <si>
    <t>18-LHS-35211REM</t>
  </si>
  <si>
    <t>18-HS-35211SP</t>
  </si>
  <si>
    <t>18-HS-35211ST</t>
  </si>
  <si>
    <t>18-HS-35211AL</t>
  </si>
  <si>
    <t>18-YL-35211RN</t>
  </si>
  <si>
    <t>18-YL-35211FA</t>
  </si>
  <si>
    <t>18-II-35211</t>
  </si>
  <si>
    <t>18-TT-35214A</t>
  </si>
  <si>
    <t>18-TT-35214B</t>
  </si>
  <si>
    <t>18-TT-35214C</t>
  </si>
  <si>
    <t>18-TT-35214D</t>
  </si>
  <si>
    <t>18-TT-35214E</t>
  </si>
  <si>
    <t>18-PSAH-35212</t>
  </si>
  <si>
    <t>18-XV-35204</t>
  </si>
  <si>
    <t>18-TT-35201</t>
  </si>
  <si>
    <t>18-XV-35206</t>
  </si>
  <si>
    <t>18-PT-35204</t>
  </si>
  <si>
    <t>挤出机（日钢）</t>
  </si>
  <si>
    <t>18-TIA-36311A~F</t>
  </si>
  <si>
    <t>MAIN DRIVE MOTOR WINDING TEMP.</t>
  </si>
  <si>
    <t>1830-PS07-363</t>
  </si>
  <si>
    <t>18-TT-36311A~F</t>
  </si>
  <si>
    <t>18-3601-PJB-1001</t>
  </si>
  <si>
    <t>PLC-AIx6</t>
  </si>
  <si>
    <t>Pt100/No.3 PLC</t>
  </si>
  <si>
    <t>18-TIA-36312AB</t>
  </si>
  <si>
    <t>MAIN DRIVE MOTOR BEARING TEMP.（NDE）</t>
  </si>
  <si>
    <t>18-TT-36312AB</t>
  </si>
  <si>
    <t>18-3601-PJB-1002</t>
  </si>
  <si>
    <t>PLC-AIx2</t>
  </si>
  <si>
    <t>18-TIA-36313AB</t>
  </si>
  <si>
    <t>MAIN DRIVE MOTOR BEARING TEMP.（DE）</t>
  </si>
  <si>
    <t>18-TT-36313AB</t>
  </si>
  <si>
    <t>18-VIA-36312AB</t>
  </si>
  <si>
    <t>MAIN DRIVE MOTOR BEARING VIBRATION（NDE）</t>
  </si>
  <si>
    <t>18-VE-36312AB</t>
  </si>
  <si>
    <t>Vibration Transmitter</t>
  </si>
  <si>
    <t>18-3601-PJB-1004</t>
  </si>
  <si>
    <t>No.3 PLC</t>
  </si>
  <si>
    <t>18-VIA-36313AB</t>
  </si>
  <si>
    <t>MAIN DRIVE MOTOR BEARING VIBRATION（DE）</t>
  </si>
  <si>
    <t>18-VE-36313AB</t>
  </si>
  <si>
    <t>18-LS-36314AB</t>
  </si>
  <si>
    <t>MAIN DRIVE MOTOR COOLER WATER LEVEL</t>
  </si>
  <si>
    <t>LEAKAGE DETECTOR</t>
  </si>
  <si>
    <t>18-3601-PJB-1005</t>
  </si>
  <si>
    <t>PLC-DIx2</t>
  </si>
  <si>
    <t>SPDT/No.1 PLC</t>
  </si>
  <si>
    <t>18-FIA-36312</t>
  </si>
  <si>
    <t>18-FT-36312</t>
  </si>
  <si>
    <t>Flow Transmitter</t>
  </si>
  <si>
    <t>In-Line</t>
  </si>
  <si>
    <t>18-FIA-36313</t>
  </si>
  <si>
    <t>18-FT-36313</t>
  </si>
  <si>
    <t>18-FIA-36314</t>
  </si>
  <si>
    <t>MAIN DRIVE MOTOR CWR PIPING FLOW</t>
  </si>
  <si>
    <t>18-FT-36314</t>
  </si>
  <si>
    <t>100-CWR-36301-CA2W-N</t>
  </si>
  <si>
    <t>18-PIA-36323</t>
  </si>
  <si>
    <t>JACK-UP OIL UNIT PRESSURE</t>
  </si>
  <si>
    <t>18-PT-36323</t>
  </si>
  <si>
    <t>18-3601-PJB-1003</t>
  </si>
  <si>
    <t>18-PIA-36324</t>
  </si>
  <si>
    <t>18-PT-36324</t>
  </si>
  <si>
    <t>18-PDIA-36333</t>
  </si>
  <si>
    <t>MAIN DRIVE MOTOR LUBE OIL FILTER  PRESSURE</t>
  </si>
  <si>
    <t>18-PDT-36333</t>
  </si>
  <si>
    <t>DP Transmitter</t>
  </si>
  <si>
    <t>18-3601-PJB-1006</t>
  </si>
  <si>
    <t>18-PIA-36334A</t>
  </si>
  <si>
    <t>MAIN DRIVE MOTOR LUBE OIL  PRESSURE</t>
  </si>
  <si>
    <t>18-PT-36334A</t>
  </si>
  <si>
    <t>18-PIA-36334B</t>
  </si>
  <si>
    <t>18-PT-36334B</t>
  </si>
  <si>
    <t>18-TIA-36332</t>
  </si>
  <si>
    <t>MAIN DRIVE MOTOR LUBE OIL  TEMPERATURE</t>
  </si>
  <si>
    <t>18-TT-36332</t>
  </si>
  <si>
    <t>18-TIA-36333</t>
  </si>
  <si>
    <t>18-TT-36333</t>
  </si>
  <si>
    <t>18-TS-36334</t>
  </si>
  <si>
    <t>Temperature SWITCH</t>
  </si>
  <si>
    <t>18-VK-3601X</t>
  </si>
  <si>
    <t>No.1 PLC</t>
  </si>
  <si>
    <t>18-LIA-36332</t>
  </si>
  <si>
    <t>MAIN DRIVE MOTOR LUBE OIL  TANK LEVEL</t>
  </si>
  <si>
    <t>18-LT-36332</t>
  </si>
  <si>
    <t>18-SIA-36350A</t>
  </si>
  <si>
    <t>MIXER TORQUE COUPLING SLIP DETECTOR(MOTOR SIDE)</t>
  </si>
  <si>
    <t>18-SE-36350A</t>
  </si>
  <si>
    <t>PROXIMITY SWITCH</t>
  </si>
  <si>
    <t>18-3601-PJB-1007</t>
  </si>
  <si>
    <t>18-SIA-36350B</t>
  </si>
  <si>
    <t>MIXER TORQUE COUPLING SLIP DETECTOR(G/R SIDE)</t>
  </si>
  <si>
    <t>18-SE-36350B</t>
  </si>
  <si>
    <t>18-ZSH-36341</t>
  </si>
  <si>
    <t>DISCHARGE UNIT CLUTCH "ON"</t>
  </si>
  <si>
    <t>18-3601-PJB-1011</t>
  </si>
  <si>
    <t>18-ZSL-36341</t>
  </si>
  <si>
    <t>DISCHARGE UNIT CLUTCH "OFF"</t>
  </si>
  <si>
    <t>18-HY-36342</t>
  </si>
  <si>
    <t>DISCHARGE UNIT CLUTCH "ON"/"OFF"</t>
  </si>
  <si>
    <t>18-3601-PJB-1012</t>
  </si>
  <si>
    <t>PLC-DOx2</t>
  </si>
  <si>
    <t>No.2 PLC</t>
  </si>
  <si>
    <t>18-HY-36343</t>
  </si>
  <si>
    <t>DISCHARGE UNIT AIR MOTOR "ON"</t>
  </si>
  <si>
    <t>18-TIA-36341A~C</t>
  </si>
  <si>
    <t>PMM-3603X WINDING TEMP.</t>
  </si>
  <si>
    <t>18-TT-36341A~C</t>
  </si>
  <si>
    <t>18-3601-PJB-1010</t>
  </si>
  <si>
    <t>PLC-AIx3</t>
  </si>
  <si>
    <t>18-TIA-36342</t>
  </si>
  <si>
    <t>PMM-3603X BEARING TEMP.（NDE）</t>
  </si>
  <si>
    <t>18-TT-36342</t>
  </si>
  <si>
    <t>18-TIA-36343</t>
  </si>
  <si>
    <t>PMM-3603X BEARING TEMP.（DE）</t>
  </si>
  <si>
    <t>18-TT-36343</t>
  </si>
  <si>
    <t>18-ZIA-36352AB</t>
  </si>
  <si>
    <t>MIXER G/R GEAR POSITION "HIGH SPEED"</t>
  </si>
  <si>
    <t>18-ZE-36352AB</t>
  </si>
  <si>
    <t>PROXIMITY SENSOR</t>
  </si>
  <si>
    <t>MIXER G/R GEAR POSITION "LOW SPEED"</t>
  </si>
  <si>
    <t>18-3601-PJB-1013</t>
  </si>
  <si>
    <t>18-ZSH-36351</t>
  </si>
  <si>
    <t>CLUTCH POSITION "HIGH SPEED"</t>
  </si>
  <si>
    <t>18-3601-PJB-1015</t>
  </si>
  <si>
    <t>18-ZSL-36351</t>
  </si>
  <si>
    <t>CLUTCH POSITION "LOW SPEED"</t>
  </si>
  <si>
    <t>18-TIA-36351AB</t>
  </si>
  <si>
    <t>MIXER G/R BEARING TEMP.</t>
  </si>
  <si>
    <t>18-TT-36351AB</t>
  </si>
  <si>
    <t>18-TIA-36352AB</t>
  </si>
  <si>
    <t>18-TT-36352AB</t>
  </si>
  <si>
    <t>18-TIA-36353</t>
  </si>
  <si>
    <t>MIXER G/R OIL BATH TEMP.</t>
  </si>
  <si>
    <t>18-TT-36353</t>
  </si>
  <si>
    <t>18-VIA-36351A~C</t>
  </si>
  <si>
    <t>MIXER G/R VIBRATION</t>
  </si>
  <si>
    <t>18-VE-36351A~C</t>
  </si>
  <si>
    <t>VIBRATION SENSOR</t>
  </si>
  <si>
    <t>18-3601-PJB-1014</t>
  </si>
  <si>
    <t>18-TSH-36354A</t>
  </si>
  <si>
    <t>THERMOSTAT</t>
  </si>
  <si>
    <t>MIXER G/R  TEMP.</t>
  </si>
  <si>
    <t>18-TSH-36354B</t>
  </si>
  <si>
    <t>MIXER G/R TEMP.</t>
  </si>
  <si>
    <t>18-PDIA-36363</t>
  </si>
  <si>
    <t>MIXER G/R LUBE OIL FILTER PRESSURE</t>
  </si>
  <si>
    <t>18-PDT-36363</t>
  </si>
  <si>
    <t>18-3601-PJB-1016</t>
  </si>
  <si>
    <t>18-PIA-36364A</t>
  </si>
  <si>
    <t>MIXER G/R MOTOR LUBE OIL  PRESSURE</t>
  </si>
  <si>
    <t>18-PT-36364A</t>
  </si>
  <si>
    <t>18-PIA-36364B</t>
  </si>
  <si>
    <t>18-PT-36364B</t>
  </si>
  <si>
    <t>18-TIA-36362</t>
  </si>
  <si>
    <t>MIXER G/R MOTOR LUBE OIL  TEMP.</t>
  </si>
  <si>
    <t>18-TT-36362</t>
  </si>
  <si>
    <t>18-PIA-36401</t>
  </si>
  <si>
    <t>ABC  SEAL PRESSURE</t>
  </si>
  <si>
    <t>1830-PS07-364</t>
  </si>
  <si>
    <t>18-PT-36401</t>
  </si>
  <si>
    <t>18-PJ-3601X</t>
  </si>
  <si>
    <t>18-FIA-36403</t>
  </si>
  <si>
    <t>18-FT-36403</t>
  </si>
  <si>
    <t>18-LS-36404</t>
  </si>
  <si>
    <t>FEED HOPPER LEVEL</t>
  </si>
  <si>
    <t>18-VH-3601X</t>
  </si>
  <si>
    <t>18-PDIA-36407</t>
  </si>
  <si>
    <t>FEED HOPPER VENT FILTER PRESSURE</t>
  </si>
  <si>
    <t>18-PDT-36407</t>
  </si>
  <si>
    <t>18-FL-3601X</t>
  </si>
  <si>
    <t>18-ZIA-36432</t>
  </si>
  <si>
    <t>SLOT DISK POSITION</t>
  </si>
  <si>
    <t>18-ZE-36432</t>
  </si>
  <si>
    <t>LINEAR SCALE</t>
  </si>
  <si>
    <t>18-3601-PJB-1017</t>
  </si>
  <si>
    <t>No.3 PLC/四线制24V DC 电源</t>
  </si>
  <si>
    <t>18-ZSH-36431</t>
  </si>
  <si>
    <t>SLOT DISK “OPEN”</t>
  </si>
  <si>
    <t>18-3601-PJB-1018</t>
  </si>
  <si>
    <t>18-ZSL-36431</t>
  </si>
  <si>
    <t>SLOT DISK “CLOSE”</t>
  </si>
  <si>
    <t>18-TIA-36420</t>
  </si>
  <si>
    <t>SLOT DISK TEMP.</t>
  </si>
  <si>
    <t>18-TT-36420</t>
  </si>
  <si>
    <t>18-3601-PJB-1019</t>
  </si>
  <si>
    <t>18-TIA-36430</t>
  </si>
  <si>
    <t>SLOT DISK HEATER TEMP.</t>
  </si>
  <si>
    <t>18-TT-36430</t>
  </si>
  <si>
    <t>18-TIA-36412~15</t>
  </si>
  <si>
    <t>CYLINDER TEMP.</t>
  </si>
  <si>
    <t>18-TT-36412~15</t>
  </si>
  <si>
    <t>PLC-AIx4</t>
  </si>
  <si>
    <t>18-TIA-36422~25</t>
  </si>
  <si>
    <t>CYLINDER HEATER TEMP.</t>
  </si>
  <si>
    <t>18-TT-36422~25</t>
  </si>
  <si>
    <t>18-TIA-36416~19</t>
  </si>
  <si>
    <t>18-TT-36416~19</t>
  </si>
  <si>
    <t>18-3601-PJB-1020</t>
  </si>
  <si>
    <t>18-TIA-36426~29</t>
  </si>
  <si>
    <t>18-TT-36426~29</t>
  </si>
  <si>
    <t>18-TY-36412~19</t>
  </si>
  <si>
    <t>CYLINDER COOLING</t>
  </si>
  <si>
    <t>18-3601-PJB-1021</t>
  </si>
  <si>
    <t>PLC-DOx8</t>
  </si>
  <si>
    <t>18-TIA-36441</t>
  </si>
  <si>
    <t>VENT HOUSING TEMP.</t>
  </si>
  <si>
    <t>18-TT-36441</t>
  </si>
  <si>
    <t>18-PIA-36417</t>
  </si>
  <si>
    <t>CYLINDER POLY. PRESS.</t>
  </si>
  <si>
    <t>18-PT-36417</t>
  </si>
  <si>
    <t>36417？</t>
  </si>
  <si>
    <t>CCW LINE TEMP.</t>
  </si>
  <si>
    <t>18-TT-36462</t>
  </si>
  <si>
    <t>18-3601-PJB-1022</t>
  </si>
  <si>
    <t>18-TV-36462</t>
  </si>
  <si>
    <t>CONTROL VALVE</t>
  </si>
  <si>
    <t>CCW LINE TEMP. CONTROL VALVE</t>
  </si>
  <si>
    <t>18-LIA-36464</t>
  </si>
  <si>
    <t>CCW TANK LEVEL</t>
  </si>
  <si>
    <t>18-LT-36464</t>
  </si>
  <si>
    <t>DIFF. PRESS.TRANSMITTER</t>
  </si>
  <si>
    <t>18-LY-36464</t>
  </si>
  <si>
    <t>18-HY-36408</t>
  </si>
  <si>
    <t>FEED VENT FILTER</t>
  </si>
  <si>
    <t>18-ZSH-36501</t>
  </si>
  <si>
    <t>1830-PS07-365</t>
  </si>
  <si>
    <t>18-3601-PJB-1024</t>
  </si>
  <si>
    <t>18-ZSL-36501</t>
  </si>
  <si>
    <t>18-HY-36501A</t>
  </si>
  <si>
    <t>D/V CUTTING DEVICE "FORWARD"</t>
  </si>
  <si>
    <t>18-3601-PJB-1025</t>
  </si>
  <si>
    <t>18-HY-36501B</t>
  </si>
  <si>
    <t>D/V CUTTING DEVICE "BACKWARD"</t>
  </si>
  <si>
    <t>18-PIA-36501AB</t>
  </si>
  <si>
    <t>S/C INLET POLY. PRESS.</t>
  </si>
  <si>
    <t>18-PT-36501AB</t>
  </si>
  <si>
    <t>18-3601-PJB-1023</t>
  </si>
  <si>
    <t>18-TIA-36501</t>
  </si>
  <si>
    <t>S/C INLET POLY. TEMP.</t>
  </si>
  <si>
    <t>18-TT-36501</t>
  </si>
  <si>
    <t>18-TIA-36502</t>
  </si>
  <si>
    <t>S/C BODY TEMP.</t>
  </si>
  <si>
    <t>18-TT-36502</t>
  </si>
  <si>
    <t>18-ZSL-36502</t>
  </si>
  <si>
    <t>UPPER SCREEN CHANGER "CHANGE"</t>
  </si>
  <si>
    <t>18-ZSM-36502</t>
  </si>
  <si>
    <t>UPPER SCREEN CHANGER "AIR PURGE"</t>
  </si>
  <si>
    <t>18-ZSN-36502</t>
  </si>
  <si>
    <t>18-ZST-36502</t>
  </si>
  <si>
    <t>UPPER SCREEN CHANGER "THROUGH"</t>
  </si>
  <si>
    <t>18-ZSL-36503</t>
  </si>
  <si>
    <t>18-ZSM-36503</t>
  </si>
  <si>
    <t>18-ZSN-36503</t>
  </si>
  <si>
    <t>18-ZST-36503</t>
  </si>
  <si>
    <t>18-ZSH-36504</t>
  </si>
  <si>
    <t>SCREEN CHANGER SAFETY COVER "OPEN"</t>
  </si>
  <si>
    <t>18-PIA-36515</t>
  </si>
  <si>
    <t>HYDRAULIC OIL UNIT PRESS.</t>
  </si>
  <si>
    <t>18-PT-36515</t>
  </si>
  <si>
    <t>18-PP-3605X</t>
  </si>
  <si>
    <t>18-HY-36511</t>
  </si>
  <si>
    <t>DIVERTER VALVE "THROUGH" OR "DIVERT"</t>
  </si>
  <si>
    <t>18-3601-PJB-1026</t>
  </si>
  <si>
    <t>18-HY-36512</t>
  </si>
  <si>
    <t>UPPER SCREEN "THROUGH" OR "CHANGE"</t>
  </si>
  <si>
    <t>18-HY-36513</t>
  </si>
  <si>
    <t>LOWER SCREEN "THROUGH" OR "CHANGE"</t>
  </si>
  <si>
    <t>18-HY-36514</t>
  </si>
  <si>
    <t>START COMPENSATION "S/C" OR "D/V"</t>
  </si>
  <si>
    <t>18-PIA-36504AB</t>
  </si>
  <si>
    <t>DIE HOLDER POLY. PRESS.</t>
  </si>
  <si>
    <t>18-PT-36504AB</t>
  </si>
  <si>
    <t>18-TI-36504</t>
  </si>
  <si>
    <t>DIE HOLDER POLY.  TEMP.</t>
  </si>
  <si>
    <t>18-TT-36504</t>
  </si>
  <si>
    <t>18-TI-36506</t>
  </si>
  <si>
    <t>DIE  TEMP.</t>
  </si>
  <si>
    <t>18-TT-36506</t>
  </si>
  <si>
    <t>18-ZSH-36507</t>
  </si>
  <si>
    <t>PELLETIZER LOCK-RING "UNLOCK"</t>
  </si>
  <si>
    <t>18-ZSH-36508</t>
  </si>
  <si>
    <t>SPLASH COVER "OPEN"</t>
  </si>
  <si>
    <t>18-HY-36507</t>
  </si>
  <si>
    <t>PELLETIZER LOCK-RING "UNLOCK" OR "LOCK"</t>
  </si>
  <si>
    <t>18-ZSH-36611</t>
  </si>
  <si>
    <t>PELLETIZER UNIT  "REMOVE"</t>
  </si>
  <si>
    <t>1830-PS07-366</t>
  </si>
  <si>
    <t>18-3601-PJB-1033</t>
  </si>
  <si>
    <t>18-ZIA-36612</t>
  </si>
  <si>
    <t>PELLETIZER BLADE POSITION</t>
  </si>
  <si>
    <t>18-ZE-36612</t>
  </si>
  <si>
    <t>18-3601-PJB-1031</t>
  </si>
  <si>
    <t>18-PCV-36623</t>
  </si>
  <si>
    <t>I/P TRANSDUCER</t>
  </si>
  <si>
    <t>PELLETIZER SHAFT FORWARD PRESS. CONTROL</t>
  </si>
  <si>
    <t>18-HY-36621</t>
  </si>
  <si>
    <t>PELLETIZER SHAFT FORWARD PRESS. "ON" OR "OFF"</t>
  </si>
  <si>
    <t>18-3601-PJB-1035</t>
  </si>
  <si>
    <t>18-PCV-36624</t>
  </si>
  <si>
    <t>PELLETIZER SHAFT BALANCE PRESS. CONTROL</t>
  </si>
  <si>
    <t>18-HY-36622</t>
  </si>
  <si>
    <t>PELLETIZER SHAFT BALANCE PRESS. "ON" OR "OFF"</t>
  </si>
  <si>
    <t>18-PIA-36617AB</t>
  </si>
  <si>
    <t>PELLETIZER UNIT CLAMP HYD. OIL PRESS.</t>
  </si>
  <si>
    <t>18-PT-36617AB</t>
  </si>
  <si>
    <t>18-HY-36617</t>
  </si>
  <si>
    <t>PELLETIZER UNIT CLAMP "UNLOCK"</t>
  </si>
  <si>
    <t>18-HY-36618</t>
  </si>
  <si>
    <t>PELLETIZER UNIT SAFETY LOCK "UNLOCK"</t>
  </si>
  <si>
    <t>18-PIA-36613AB</t>
  </si>
  <si>
    <t>PELLETIZER UNIT CLAMBER INLET WATER PRESS.</t>
  </si>
  <si>
    <t>18-PT-36613AB</t>
  </si>
  <si>
    <t>18-TIA-36613</t>
  </si>
  <si>
    <t>PELLETIZER UNIT CLAMBER OUTLET WATER TEMP.</t>
  </si>
  <si>
    <t>18-TT-36613</t>
  </si>
  <si>
    <t>18-LSL-36614</t>
  </si>
  <si>
    <t>PELLETIZER CLAMBER LEVEL "LOW"</t>
  </si>
  <si>
    <t>18-ZSH-36615</t>
  </si>
  <si>
    <t>PELLETIZER CLAMBER DRAIN VALVE "OPEN"</t>
  </si>
  <si>
    <t>18-ZSL-36615</t>
  </si>
  <si>
    <t>PELLETIZER CLAMBER DRAIN VALVE "CLOSE"</t>
  </si>
  <si>
    <t>18-HY-36615</t>
  </si>
  <si>
    <t>PELLETIZER CLAMBER DRAIN VALVE "OPEN" OR "CLOSE"</t>
  </si>
  <si>
    <t>18-ZSL-36616</t>
  </si>
  <si>
    <t>PELLETIZER CLAMBER MANUAL VALVE "CLOSE"</t>
  </si>
  <si>
    <t>18-LP-36618</t>
  </si>
  <si>
    <t>18-3601-PJB-1036</t>
  </si>
  <si>
    <t>18-HY-36633</t>
  </si>
  <si>
    <t>PELLETIZER CARRIAGE MOVEMENT "HIGH SPEED FORWARD"</t>
  </si>
  <si>
    <t>18-HY-36634</t>
  </si>
  <si>
    <t>PELLETIZER CARRIAGE MOVEMENT "HIGH SPEED BACKWARD"</t>
  </si>
  <si>
    <t>18-HY-36635</t>
  </si>
  <si>
    <t>PELLETIZER CARRIAGE AIR MOTOR CLUTCH "ON"</t>
  </si>
  <si>
    <t>18-TIA-36641A</t>
  </si>
  <si>
    <t>PELLETIZER MOTOR WINDING TEMP.</t>
  </si>
  <si>
    <t>18-TT-36641A</t>
  </si>
  <si>
    <t>18-3601-PJB-1032</t>
  </si>
  <si>
    <t>18-TIA-36641B</t>
  </si>
  <si>
    <t>18-TT-36641B</t>
  </si>
  <si>
    <t>18-TIA-36641C</t>
  </si>
  <si>
    <t>18-TT-36641C</t>
  </si>
  <si>
    <t>18-TIA-36642</t>
  </si>
  <si>
    <t>PELLETIZER MOTOR BEARING TEMP.(NDE)</t>
  </si>
  <si>
    <t>18-TT-36642</t>
  </si>
  <si>
    <t>18-TIA-36643</t>
  </si>
  <si>
    <t>PELLETIZER MOTOR BEARING TEMP.(DE)</t>
  </si>
  <si>
    <t>18-TT-36643</t>
  </si>
  <si>
    <t>18-ZSH-37211</t>
  </si>
  <si>
    <t>PCW 3WAY VALVE</t>
  </si>
  <si>
    <t>1830-PS07-372</t>
  </si>
  <si>
    <t>18-SP-3701X</t>
  </si>
  <si>
    <t>No.1 PLC/本安</t>
  </si>
  <si>
    <t>18-ZSL-37211</t>
  </si>
  <si>
    <t>18-HY-37211</t>
  </si>
  <si>
    <t>No.2 PLC/隔爆</t>
  </si>
  <si>
    <t>18-TIC-37201</t>
  </si>
  <si>
    <t>TRANSPORT WATER SYSTEM</t>
  </si>
  <si>
    <t>18-TT-37201</t>
  </si>
  <si>
    <t>18-300-PCW-37209-A21B-N</t>
  </si>
  <si>
    <t>18-TCV-37201</t>
  </si>
  <si>
    <t>18-350-CWR-37101A-CA2W-N</t>
  </si>
  <si>
    <t>18-FIA-37201AB</t>
  </si>
  <si>
    <t>18-FT-37201AB</t>
  </si>
  <si>
    <t>18-LIA-37204</t>
  </si>
  <si>
    <t>TRANSPORT WATER TANK</t>
  </si>
  <si>
    <t>18-LT-37204</t>
  </si>
  <si>
    <t>18-VE-3701X</t>
  </si>
  <si>
    <t>18-LY-37204</t>
  </si>
  <si>
    <t>18-LV-37204</t>
  </si>
  <si>
    <t>18-TIA-37211A</t>
  </si>
  <si>
    <t>PCW MOTOR WINDING TEMP.</t>
  </si>
  <si>
    <t>18-TT-37211A</t>
  </si>
  <si>
    <t>18-3601-PJB-1042</t>
  </si>
  <si>
    <t>18-TIA-37211B</t>
  </si>
  <si>
    <t>18-TT-37211B</t>
  </si>
  <si>
    <t>18-TIA-37211C</t>
  </si>
  <si>
    <t>18-TT-37211C</t>
  </si>
  <si>
    <t>18-TIA-37212</t>
  </si>
  <si>
    <t>PCW MOTOR BEARING NDE TEMP.</t>
  </si>
  <si>
    <t>18-TT-37212</t>
  </si>
  <si>
    <t>18-TIA-37213</t>
  </si>
  <si>
    <t>PCW MOTOR BEARING DE TEMP.</t>
  </si>
  <si>
    <t>18-TT-37213</t>
  </si>
  <si>
    <t>18-TIA-37221A</t>
  </si>
  <si>
    <t>18-TT-37221A</t>
  </si>
  <si>
    <t>18-3601-PJB-1045</t>
  </si>
  <si>
    <t>18-TIA-37221B</t>
  </si>
  <si>
    <t>18-TT-37221B</t>
  </si>
  <si>
    <t>18-TIA-37221C</t>
  </si>
  <si>
    <t>18-TT-37221C</t>
  </si>
  <si>
    <t>18-TIA-37222</t>
  </si>
  <si>
    <t>18-TT-37222</t>
  </si>
  <si>
    <t>18-TIA-37223</t>
  </si>
  <si>
    <t>18-TT-37223</t>
  </si>
  <si>
    <t>18-ZSH-37301</t>
  </si>
  <si>
    <t>1830-PS07-373</t>
  </si>
  <si>
    <t>18-SP-3702X</t>
  </si>
  <si>
    <t>No.2 PLC/本安</t>
  </si>
  <si>
    <t>18-ZSL-37301</t>
  </si>
  <si>
    <t>18-HY-37301</t>
  </si>
  <si>
    <t>No.3 PLC/隔爆</t>
  </si>
  <si>
    <t>18-ZSH-37311</t>
  </si>
  <si>
    <t>PRESEPARATION SIEVE GATE "OPEN"</t>
  </si>
  <si>
    <t>18-3601-PJB-3037</t>
  </si>
  <si>
    <t>18-ZSL-37311</t>
  </si>
  <si>
    <t>PRESEPARATION SIEVE GATE "CLOSE"</t>
  </si>
  <si>
    <t>18-HY-37311</t>
  </si>
  <si>
    <t>PRESEPARATION SIEVE GAT</t>
  </si>
  <si>
    <t>18-LSH-37313</t>
  </si>
  <si>
    <t>PRESEPARATION SIEVE LEVEL"HIGH"</t>
  </si>
  <si>
    <t>18-LP-37371</t>
  </si>
  <si>
    <t>18-3601-PJB-1039</t>
  </si>
  <si>
    <t>18-SE-37321A</t>
  </si>
  <si>
    <t>PELLET ROTARY DRYER SPEED</t>
  </si>
  <si>
    <t>18-3601-PJB-3038</t>
  </si>
  <si>
    <t>18-SE-37321B</t>
  </si>
  <si>
    <t>18-ZSH-37351</t>
  </si>
  <si>
    <t>PELLET DIVERTER VALVE</t>
  </si>
  <si>
    <t>18-SP-3703X</t>
  </si>
  <si>
    <t>18-ZSL-37351</t>
  </si>
  <si>
    <t>18-HY-37351</t>
  </si>
  <si>
    <t>18-ZSH-37361</t>
  </si>
  <si>
    <t>18-SP-3704X</t>
  </si>
  <si>
    <t>18-ZSL-37361</t>
  </si>
  <si>
    <t>18-HY-37361</t>
  </si>
  <si>
    <t>18-HS-36507</t>
  </si>
  <si>
    <t>PELLETIZER UNIT LOCK RING "UNLOCK" OR "LOCK"</t>
  </si>
  <si>
    <t>18-3601-PJB-1034</t>
  </si>
  <si>
    <t>18-HS-36617</t>
  </si>
  <si>
    <t>PELLETIZER UNIT CLAMP "UNLOCK" OR "LOCK"</t>
  </si>
  <si>
    <t>18-HS-36618</t>
  </si>
  <si>
    <t>PELLETIZER UNIT CLAMP SAFETY LOCK "UNLOCK" OR "LOCK"</t>
  </si>
  <si>
    <t>18-HS-36632</t>
  </si>
  <si>
    <t>PELLETIZER CARIAGE MOVEMENT "LOW" OR "HIGH"</t>
  </si>
  <si>
    <t>18-HS-36631</t>
  </si>
  <si>
    <t>PELLETIZER CARIAGE MOVEMENT "FORWARD" OR "BACKWARD"</t>
  </si>
  <si>
    <t>18-HS-36619</t>
  </si>
  <si>
    <t>SCOPLAMP “ON”</t>
  </si>
  <si>
    <t>18-ZSH-36702</t>
  </si>
  <si>
    <t>INLET HOT OIL PUMP SUCTION VALVE "OPEN" (DIE)</t>
  </si>
  <si>
    <t>1830-PS07-367</t>
  </si>
  <si>
    <t>18-3601-PJB-1053</t>
  </si>
  <si>
    <t>MCC-DI</t>
  </si>
  <si>
    <t>hold/本安</t>
  </si>
  <si>
    <t>18-ZSH-36701A</t>
  </si>
  <si>
    <t>No.1 HOT OIL PUMP SUCTION VALVE "OPEN" (DIE)</t>
  </si>
  <si>
    <t>18-ZSH-36701B</t>
  </si>
  <si>
    <t>No.2 HOT OIL PUMP SUCTION VALVE "OPEN" (DIE)</t>
  </si>
  <si>
    <t>18-TIA-36705A</t>
  </si>
  <si>
    <t>SAFETY TEMP. LIMITER (DIE)</t>
  </si>
  <si>
    <t>18-TE-36705A</t>
  </si>
  <si>
    <t>Pt100</t>
  </si>
  <si>
    <t>18-3601-PJB-1051</t>
  </si>
  <si>
    <t>MCC-Pt100</t>
  </si>
  <si>
    <t>18-TIA-36705B</t>
  </si>
  <si>
    <t>18-TE-36705B</t>
  </si>
  <si>
    <t>18-TIA-36726</t>
  </si>
  <si>
    <t>SAFETY TEMP. LIMITER (TANK)</t>
  </si>
  <si>
    <t>18-TE-36726</t>
  </si>
  <si>
    <t>hold/-</t>
  </si>
  <si>
    <t>18-FSL-36705A</t>
  </si>
  <si>
    <t>ORIFICE &amp;DIFF. PRESS. SWITCH</t>
  </si>
  <si>
    <t>HOT OIL FLOW "LOW" (DIE)</t>
  </si>
  <si>
    <t>18-FSLL-36705A</t>
  </si>
  <si>
    <t>HOT OIL FLOW "L.LOW" (DIE)</t>
  </si>
  <si>
    <t>18-FSL-36705B</t>
  </si>
  <si>
    <t>18-FSLL-36705B</t>
  </si>
  <si>
    <t>18-FIA-36703</t>
  </si>
  <si>
    <t>HOT OIL FLOW (DIE)</t>
  </si>
  <si>
    <t>18-FT-36703</t>
  </si>
  <si>
    <t>ORIFICE &amp;DIFF. PRESS. TRANSMITTER</t>
  </si>
  <si>
    <t>Off-Line</t>
  </si>
  <si>
    <t>18-3601-PJB-1052</t>
  </si>
  <si>
    <t>MCC-AI</t>
  </si>
  <si>
    <t>18-TIA-36703</t>
  </si>
  <si>
    <t>18-TT-36703</t>
  </si>
  <si>
    <t>On-Line</t>
  </si>
  <si>
    <t>18-100-HO-36702-3P2-H</t>
  </si>
  <si>
    <t>hold/隔爆</t>
  </si>
  <si>
    <t>18-ZSH-36712</t>
  </si>
  <si>
    <t>INLET HOT OIL PUMP SUCTION VALVE "OPEN" (OTHERS)</t>
  </si>
  <si>
    <t>18-ZSH-36711A</t>
  </si>
  <si>
    <t>No.1 HOT OIL PUMP SUCTION VALVE "OPEN" (OTHERS)</t>
  </si>
  <si>
    <t>18-ZSH-36711B</t>
  </si>
  <si>
    <t>No.2 HOT OIL PUMP SUCTION VALVE "OPEN" (OTHERS)</t>
  </si>
  <si>
    <t>18-TIA-36715</t>
  </si>
  <si>
    <t>SAFETY TEMP. LIMITER (OTHERS)</t>
  </si>
  <si>
    <t>18-TE-36715</t>
  </si>
  <si>
    <t>18-FSL-36715</t>
  </si>
  <si>
    <t>HOT OIL FLOW "LOW" (OTHERS)</t>
  </si>
  <si>
    <t>18-FSLL-36715</t>
  </si>
  <si>
    <t>HOT OIL FLOW "L.LOW" (OTHERS)</t>
  </si>
  <si>
    <t>18-FIA-36713</t>
  </si>
  <si>
    <t>HOT OIL FLOW (OTHERS)</t>
  </si>
  <si>
    <t>18-FT-36713</t>
  </si>
  <si>
    <t>18-TIA-36713</t>
  </si>
  <si>
    <t>HOT OIL TEMP. (OTHERS)</t>
  </si>
  <si>
    <t>18-TT-36713</t>
  </si>
  <si>
    <t>18-PIA-36721</t>
  </si>
  <si>
    <t>HOT OIL TANK N2 PRESS.</t>
  </si>
  <si>
    <t>18-PT-36721</t>
  </si>
  <si>
    <t>PRESS. TRANSMITTER</t>
  </si>
  <si>
    <t>18-PSH-36722</t>
  </si>
  <si>
    <t>PRESS. SWTICH</t>
  </si>
  <si>
    <t>HOT OIL TANK N2 PRESS. "HIGH"</t>
  </si>
  <si>
    <t>18-LSL-36722</t>
  </si>
  <si>
    <t>HOT OIL TANK LEVEL "LOW"</t>
  </si>
  <si>
    <t>18-HS-36301</t>
  </si>
  <si>
    <t>MAIN DRIVE MOTOR "START"</t>
  </si>
  <si>
    <t>MAIN DRIVE MOTOR H.V. PANEL</t>
  </si>
  <si>
    <t>18-HS-36302</t>
  </si>
  <si>
    <t>MAIN DRIVE MOTOR "STOP"</t>
  </si>
  <si>
    <t>18-EA-36303</t>
  </si>
  <si>
    <t>MAIN DRIVE MOTOR HV PANEL "ELECTRICAL FAULT"</t>
  </si>
  <si>
    <t>18-EL-36301</t>
  </si>
  <si>
    <t>MAIN DRIVE MOTOR "RUN"</t>
  </si>
  <si>
    <t>18-II-36301</t>
  </si>
  <si>
    <t>MAIN DRIVE MOTOR CURRENT</t>
  </si>
  <si>
    <t>18-HS-36601</t>
  </si>
  <si>
    <t>PELLETIZER MOTOR "START"</t>
  </si>
  <si>
    <t>PELLETIZER MOTOR VSD PANEL</t>
  </si>
  <si>
    <t>18-HS-36602</t>
  </si>
  <si>
    <t>PELLETIZER MOTOR "STOP"</t>
  </si>
  <si>
    <t>18-EA-36603</t>
  </si>
  <si>
    <t>PELLETIZER MOTOR VSD PANEL "ELECTRICAL FAULT"</t>
  </si>
  <si>
    <t>18-EL-36601</t>
  </si>
  <si>
    <t>PELLETIZER MOTOR "RUN"</t>
  </si>
  <si>
    <t>18-EL-36603</t>
  </si>
  <si>
    <t>PELLETIZER MOTOR VSD "READY"</t>
  </si>
  <si>
    <t>18-II-36601</t>
  </si>
  <si>
    <t>PELLETIZER MOTOR CURRENT</t>
  </si>
  <si>
    <t>18-SI-36602</t>
  </si>
  <si>
    <t>PELLETIZER MOTOR SPEED</t>
  </si>
  <si>
    <t>18-SIC-36603</t>
  </si>
  <si>
    <t>PELLETIZER MOTOR SPEED CONTROL</t>
  </si>
  <si>
    <t>Type of IO</t>
  </si>
  <si>
    <t>Total DCS-AI</t>
  </si>
  <si>
    <t>Total DCS-AO</t>
  </si>
  <si>
    <t>Total DCS-DI</t>
  </si>
  <si>
    <t>Total DCS-DO</t>
  </si>
  <si>
    <t>Total SIS-AI</t>
  </si>
  <si>
    <t>Total SIS-DI</t>
  </si>
  <si>
    <t>Total SIS-DO</t>
  </si>
  <si>
    <t>Total Modbus RTU 485</t>
  </si>
  <si>
    <t>Total DCS-Pt100</t>
  </si>
  <si>
    <t>李强测试</t>
    <phoneticPr fontId="80" type="noConversion"/>
  </si>
  <si>
    <t>李强测试1</t>
    <phoneticPr fontId="8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</si>
</sst>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42" formatCode="_ &quot;¥&quot;* #,##0_ ;_ &quot;¥&quot;* \-#,##0_ ;_ &quot;¥&quot;* &quot;-&quot;_ ;_ @_ "/>
    <numFmt numFmtId="43" formatCode="_ * #,##0.00_ ;_ * \-#,##0.00_ ;_ * &quot;-&quot;??_ ;_ @_ "/>
    <numFmt numFmtId="176" formatCode="0.000"/>
    <numFmt numFmtId="177" formatCode="0.00_);[Red]\(0.00\)"/>
    <numFmt numFmtId="178" formatCode="_-[$€-2]* #,##0.00_-;\-[$€-2]* #,##0.00_-;_-[$€-2]* &quot;-&quot;??_-"/>
    <numFmt numFmtId="179" formatCode="0_ "/>
    <numFmt numFmtId="180" formatCode="0.00_)"/>
    <numFmt numFmtId="181" formatCode="General_)"/>
    <numFmt numFmtId="182" formatCode="_([$€-2]* #,##0.00_);_([$€-2]* \(#,##0.00\);_([$€-2]* &quot;-&quot;??_)"/>
    <numFmt numFmtId="183" formatCode="#,##0\ &quot;F&quot;;[Red]\-#,##0\ &quot;F&quot;"/>
    <numFmt numFmtId="184" formatCode="#,##0.00\ &quot;F&quot;;[Red]\-#,##0.00\ &quot;F&quot;"/>
    <numFmt numFmtId="185" formatCode="_(&quot;$&quot;* #,##0.00_);_(&quot;$&quot;* \(#,##0.00\);_(&quot;$&quot;* &quot;-&quot;??_);_(@_)"/>
    <numFmt numFmtId="186" formatCode="&quot;$&quot;#,##0_);[Red]\(&quot;$&quot;#,##0\)"/>
    <numFmt numFmtId="187" formatCode="_-* #,##0_-;\-* #,##0_-;_-* &quot;-&quot;_-;_-@_-"/>
    <numFmt numFmtId="188" formatCode="&quot;SFr.&quot;#,##0.00;[Red]&quot;SFr.&quot;\-#,##0.00"/>
    <numFmt numFmtId="189" formatCode="&quot;\&quot;#,##0;&quot;\&quot;&quot;\&quot;&quot;\&quot;&quot;\&quot;&quot;\&quot;&quot;\&quot;&quot;\&quot;&quot;\&quot;&quot;\&quot;&quot;\&quot;\-&quot;\&quot;#,##0"/>
    <numFmt numFmtId="190" formatCode="#."/>
    <numFmt numFmtId="191" formatCode="0.0%"/>
    <numFmt numFmtId="192" formatCode="&quot;\&quot;#,##0.00;&quot;\&quot;&quot;\&quot;\-#,##0.00"/>
    <numFmt numFmtId="193" formatCode="#,##0\ "/>
    <numFmt numFmtId="194" formatCode="#,##0_);[Red]\&lt;#,##0\&gt;"/>
    <numFmt numFmtId="195" formatCode="%#.00"/>
    <numFmt numFmtId="196" formatCode="&quot;\&quot;#,##0;&quot;\&quot;&quot;\&quot;&quot;\&quot;&quot;\&quot;\-#,##0"/>
    <numFmt numFmtId="197" formatCode="&quot;\&quot;#,##0.00;[Red]&quot;\&quot;\-#,##0.00"/>
    <numFmt numFmtId="198" formatCode="#,##0;[Red]&quot;-&quot;#,##0"/>
    <numFmt numFmtId="199" formatCode="&quot;\&quot;#,##0;[Red]&quot;\&quot;&quot;\&quot;&quot;\&quot;&quot;\&quot;\-#,##0"/>
    <numFmt numFmtId="200" formatCode="#,##0.00_ "/>
    <numFmt numFmtId="201" formatCode="&quot;US$&quot;#,##0.00_);[Red]\(&quot;US$&quot;#,##0.00\)"/>
    <numFmt numFmtId="202" formatCode="_-* #,##0.00_-;&quot;\&quot;&quot;\&quot;\-* #,##0.00_-;_-* &quot;-&quot;??_-;_-@_-"/>
    <numFmt numFmtId="203" formatCode="_-&quot;\&quot;* #,##0.00_-;&quot;\&quot;&quot;\&quot;\-&quot;\&quot;* #,##0.00_-;_-&quot;\&quot;* &quot;-&quot;??_-;_-@_-"/>
    <numFmt numFmtId="204" formatCode="&quot;\&quot;#,##0.00;&quot;\&quot;&quot;\&quot;&quot;\&quot;&quot;\&quot;\-#,##0.00"/>
  </numFmts>
  <fonts count="143">
    <font>
      <sz val="11"/>
      <color theme="1"/>
      <name val="宋体"/>
      <charset val="134"/>
      <scheme val="minor"/>
    </font>
    <font>
      <sz val="9"/>
      <name val="宋体"/>
      <family val="3"/>
      <charset val="134"/>
    </font>
    <font>
      <sz val="11"/>
      <color rgb="FFFF0000"/>
      <name val="宋体"/>
      <family val="3"/>
      <charset val="134"/>
      <scheme val="minor"/>
    </font>
    <font>
      <sz val="12"/>
      <color theme="6" tint="0.59999389629810485"/>
      <name val="Arial"/>
      <family val="2"/>
    </font>
    <font>
      <sz val="11"/>
      <color theme="1"/>
      <name val="宋体"/>
      <family val="3"/>
      <charset val="134"/>
    </font>
    <font>
      <sz val="10"/>
      <name val="MS Sans Serif"/>
      <family val="2"/>
    </font>
    <font>
      <sz val="11"/>
      <name val="宋体"/>
      <family val="3"/>
      <charset val="134"/>
      <scheme val="minor"/>
    </font>
    <font>
      <sz val="12"/>
      <color theme="1"/>
      <name val="宋体"/>
      <family val="3"/>
      <charset val="134"/>
    </font>
    <font>
      <sz val="11"/>
      <name val="宋体"/>
      <family val="3"/>
      <charset val="134"/>
    </font>
    <font>
      <sz val="11"/>
      <name val="宋体"/>
      <family val="3"/>
      <charset val="134"/>
      <scheme val="major"/>
    </font>
    <font>
      <sz val="14"/>
      <name val="MS Sans Serif"/>
      <family val="2"/>
    </font>
    <font>
      <b/>
      <sz val="11"/>
      <color indexed="8"/>
      <name val="宋体"/>
      <family val="3"/>
      <charset val="134"/>
    </font>
    <font>
      <sz val="10"/>
      <name val="Arial"/>
      <family val="2"/>
    </font>
    <font>
      <sz val="12"/>
      <name val="宋体"/>
      <family val="3"/>
      <charset val="134"/>
    </font>
    <font>
      <b/>
      <sz val="20"/>
      <name val="Arial"/>
      <family val="2"/>
    </font>
    <font>
      <b/>
      <sz val="20"/>
      <name val="宋体"/>
      <family val="3"/>
      <charset val="134"/>
    </font>
    <font>
      <sz val="16"/>
      <name val="Arial"/>
      <family val="2"/>
    </font>
    <font>
      <sz val="12"/>
      <name val="Arial"/>
      <family val="2"/>
    </font>
    <font>
      <b/>
      <sz val="20"/>
      <color indexed="12"/>
      <name val="宋体"/>
      <family val="3"/>
      <charset val="134"/>
    </font>
    <font>
      <b/>
      <sz val="20"/>
      <color indexed="12"/>
      <name val="Arial"/>
      <family val="2"/>
    </font>
    <font>
      <b/>
      <sz val="18"/>
      <color indexed="12"/>
      <name val="Arial"/>
      <family val="2"/>
    </font>
    <font>
      <b/>
      <sz val="12"/>
      <name val="Arial"/>
      <family val="2"/>
    </font>
    <font>
      <sz val="14"/>
      <name val="Arial"/>
      <family val="2"/>
    </font>
    <font>
      <sz val="14"/>
      <color rgb="FFFF0000"/>
      <name val="Arial"/>
      <family val="2"/>
    </font>
    <font>
      <b/>
      <sz val="16"/>
      <name val="Arial"/>
      <family val="2"/>
    </font>
    <font>
      <b/>
      <sz val="18"/>
      <name val="Arial"/>
      <family val="2"/>
    </font>
    <font>
      <sz val="18"/>
      <name val="Arial"/>
      <family val="2"/>
    </font>
    <font>
      <sz val="11"/>
      <color indexed="8"/>
      <name val="宋体"/>
      <family val="3"/>
      <charset val="134"/>
    </font>
    <font>
      <sz val="11"/>
      <color theme="1"/>
      <name val="宋体"/>
      <family val="3"/>
      <charset val="134"/>
      <scheme val="minor"/>
    </font>
    <font>
      <sz val="11"/>
      <color indexed="17"/>
      <name val="宋体"/>
      <family val="3"/>
      <charset val="134"/>
    </font>
    <font>
      <sz val="11"/>
      <color indexed="9"/>
      <name val="宋体"/>
      <family val="3"/>
      <charset val="134"/>
    </font>
    <font>
      <sz val="11"/>
      <color indexed="20"/>
      <name val="宋体"/>
      <family val="3"/>
      <charset val="134"/>
    </font>
    <font>
      <sz val="11"/>
      <color indexed="42"/>
      <name val="宋体"/>
      <family val="3"/>
      <charset val="134"/>
    </font>
    <font>
      <sz val="10"/>
      <name val="Times New Roman Cyr"/>
      <charset val="204"/>
    </font>
    <font>
      <sz val="12"/>
      <name val="Times New Roman"/>
      <family val="1"/>
    </font>
    <font>
      <b/>
      <sz val="15"/>
      <color indexed="56"/>
      <name val="宋体"/>
      <family val="3"/>
      <charset val="134"/>
    </font>
    <font>
      <b/>
      <sz val="11"/>
      <color indexed="56"/>
      <name val="宋体"/>
      <family val="3"/>
      <charset val="134"/>
    </font>
    <font>
      <sz val="11"/>
      <color indexed="62"/>
      <name val="宋体"/>
      <family val="3"/>
      <charset val="134"/>
    </font>
    <font>
      <b/>
      <sz val="12"/>
      <name val="宋体"/>
      <family val="3"/>
      <charset val="134"/>
    </font>
    <font>
      <b/>
      <sz val="11"/>
      <color indexed="62"/>
      <name val="宋体"/>
      <family val="3"/>
      <charset val="134"/>
    </font>
    <font>
      <sz val="11"/>
      <color indexed="52"/>
      <name val="宋体"/>
      <family val="3"/>
      <charset val="134"/>
    </font>
    <font>
      <b/>
      <sz val="11"/>
      <color indexed="42"/>
      <name val="宋体"/>
      <family val="3"/>
      <charset val="134"/>
    </font>
    <font>
      <b/>
      <i/>
      <sz val="16"/>
      <name val="Helv"/>
      <family val="2"/>
    </font>
    <font>
      <sz val="8"/>
      <name val="宋体"/>
      <family val="3"/>
      <charset val="134"/>
    </font>
    <font>
      <sz val="7"/>
      <name val="Small Fonts"/>
      <family val="2"/>
    </font>
    <font>
      <sz val="11"/>
      <color indexed="60"/>
      <name val="宋体"/>
      <family val="3"/>
      <charset val="134"/>
    </font>
    <font>
      <b/>
      <sz val="13"/>
      <color indexed="56"/>
      <name val="宋体"/>
      <family val="3"/>
      <charset val="134"/>
    </font>
    <font>
      <b/>
      <sz val="13"/>
      <color indexed="62"/>
      <name val="宋体"/>
      <family val="3"/>
      <charset val="134"/>
    </font>
    <font>
      <sz val="11"/>
      <color indexed="10"/>
      <name val="宋体"/>
      <family val="3"/>
      <charset val="134"/>
    </font>
    <font>
      <sz val="11"/>
      <color theme="1"/>
      <name val="ＭＳ ゴシック"/>
      <family val="3"/>
    </font>
    <font>
      <sz val="8"/>
      <name val="仿宋体"/>
      <family val="2"/>
    </font>
    <font>
      <sz val="10"/>
      <name val="Times New Roman"/>
      <family val="1"/>
    </font>
    <font>
      <sz val="8"/>
      <name val="Arial"/>
      <family val="2"/>
    </font>
    <font>
      <b/>
      <sz val="11"/>
      <color indexed="52"/>
      <name val="宋体"/>
      <family val="3"/>
      <charset val="134"/>
    </font>
    <font>
      <b/>
      <sz val="15"/>
      <color indexed="62"/>
      <name val="宋体"/>
      <family val="3"/>
      <charset val="134"/>
    </font>
    <font>
      <b/>
      <sz val="10"/>
      <name val="CG Omega"/>
      <family val="1"/>
    </font>
    <font>
      <b/>
      <sz val="11"/>
      <color indexed="9"/>
      <name val="宋体"/>
      <family val="3"/>
      <charset val="134"/>
    </font>
    <font>
      <sz val="14"/>
      <name val="黑体"/>
      <family val="3"/>
      <charset val="134"/>
    </font>
    <font>
      <u/>
      <sz val="10"/>
      <color indexed="12"/>
      <name val="Arial"/>
      <family val="2"/>
    </font>
    <font>
      <sz val="11"/>
      <color indexed="62"/>
      <name val="Calibri"/>
      <family val="2"/>
    </font>
    <font>
      <b/>
      <sz val="11"/>
      <color indexed="10"/>
      <name val="宋体"/>
      <family val="3"/>
      <charset val="134"/>
    </font>
    <font>
      <sz val="14"/>
      <name val="宋体"/>
      <family val="3"/>
      <charset val="134"/>
    </font>
    <font>
      <i/>
      <sz val="11"/>
      <color indexed="23"/>
      <name val="宋体"/>
      <family val="3"/>
      <charset val="134"/>
    </font>
    <font>
      <u/>
      <sz val="10"/>
      <color indexed="36"/>
      <name val="Arial"/>
      <family val="2"/>
    </font>
    <font>
      <sz val="11"/>
      <color indexed="19"/>
      <name val="宋体"/>
      <family val="3"/>
      <charset val="134"/>
    </font>
    <font>
      <b/>
      <sz val="11"/>
      <color indexed="63"/>
      <name val="宋体"/>
      <family val="3"/>
      <charset val="134"/>
    </font>
    <font>
      <sz val="10"/>
      <color indexed="8"/>
      <name val="MS Sans Serif"/>
      <family val="2"/>
    </font>
    <font>
      <b/>
      <sz val="10"/>
      <name val="Book Antiqua"/>
      <family val="1"/>
    </font>
    <font>
      <sz val="10"/>
      <name val="Courier New"/>
      <family val="3"/>
    </font>
    <font>
      <sz val="10"/>
      <color indexed="8"/>
      <name val="Arial"/>
      <family val="2"/>
    </font>
    <font>
      <sz val="10"/>
      <name val="Helv"/>
      <family val="2"/>
    </font>
    <font>
      <b/>
      <sz val="11"/>
      <name val="Times New Roman"/>
      <family val="1"/>
    </font>
    <font>
      <b/>
      <sz val="18"/>
      <color indexed="62"/>
      <name val="宋体"/>
      <family val="3"/>
      <charset val="134"/>
    </font>
    <font>
      <b/>
      <sz val="18"/>
      <color indexed="56"/>
      <name val="宋体"/>
      <family val="3"/>
      <charset val="134"/>
    </font>
    <font>
      <sz val="11"/>
      <name val="ＭＳ Ｐゴシック"/>
      <charset val="128"/>
    </font>
    <font>
      <sz val="12"/>
      <name val="Helv"/>
      <family val="2"/>
    </font>
    <font>
      <sz val="10"/>
      <name val="宋体"/>
      <family val="3"/>
      <charset val="134"/>
    </font>
    <font>
      <sz val="11"/>
      <name val="俵俽 柧挬"/>
      <charset val="134"/>
    </font>
    <font>
      <sz val="12"/>
      <name val="等幅明朝"/>
      <charset val="136"/>
    </font>
    <font>
      <sz val="11"/>
      <name val="ＭＳ Ｐゴシック"/>
      <charset val="134"/>
    </font>
    <font>
      <sz val="9"/>
      <name val="宋体"/>
      <family val="3"/>
      <charset val="134"/>
      <scheme val="minor"/>
    </font>
    <font>
      <sz val="14"/>
      <color rgb="FFFF0000"/>
      <name val="宋体"/>
      <family val="3"/>
      <charset val="134"/>
    </font>
    <font>
      <sz val="9"/>
      <name val="Arial"/>
      <family val="2"/>
    </font>
    <font>
      <sz val="8"/>
      <name val="黑体"/>
      <family val="3"/>
      <charset val="134"/>
    </font>
    <font>
      <sz val="7.5"/>
      <name val="Arial"/>
      <family val="2"/>
    </font>
    <font>
      <b/>
      <sz val="8"/>
      <name val="Arial"/>
      <family val="2"/>
    </font>
    <font>
      <sz val="8"/>
      <color theme="1"/>
      <name val="Arial"/>
      <family val="2"/>
    </font>
    <font>
      <sz val="10"/>
      <name val="Comic Sans MS"/>
      <family val="4"/>
    </font>
    <font>
      <sz val="12"/>
      <name val="돋움체"/>
      <family val="3"/>
      <charset val="129"/>
    </font>
    <font>
      <sz val="12"/>
      <name val="바탕체"/>
      <family val="3"/>
      <charset val="129"/>
    </font>
    <font>
      <sz val="11"/>
      <name val="돋움"/>
      <family val="2"/>
      <charset val="129"/>
    </font>
    <font>
      <sz val="10"/>
      <name val="굴림체"/>
      <family val="3"/>
      <charset val="129"/>
    </font>
    <font>
      <sz val="12"/>
      <name val="¹UAAA¼"/>
      <family val="1"/>
      <charset val="129"/>
    </font>
    <font>
      <sz val="12"/>
      <name val="ⓒoUAAA¨u"/>
      <family val="1"/>
      <charset val="129"/>
    </font>
    <font>
      <sz val="11"/>
      <name val="μ¸¿o"/>
      <family val="3"/>
      <charset val="129"/>
    </font>
    <font>
      <sz val="8"/>
      <color indexed="12"/>
      <name val="Arial"/>
      <family val="2"/>
    </font>
    <font>
      <sz val="12"/>
      <name val="System"/>
      <family val="2"/>
    </font>
    <font>
      <sz val="10"/>
      <name val="바탕체"/>
      <family val="3"/>
      <charset val="129"/>
    </font>
    <font>
      <b/>
      <sz val="10"/>
      <name val="Helv"/>
      <family val="2"/>
    </font>
    <font>
      <sz val="1"/>
      <color indexed="16"/>
      <name val="Courier"/>
      <family val="3"/>
    </font>
    <font>
      <sz val="10"/>
      <name val="MS Serif"/>
      <family val="1"/>
    </font>
    <font>
      <sz val="10"/>
      <color indexed="16"/>
      <name val="MS Serif"/>
      <family val="1"/>
    </font>
    <font>
      <b/>
      <sz val="9"/>
      <name val="Arial"/>
      <family val="2"/>
    </font>
    <font>
      <sz val="1"/>
      <color indexed="8"/>
      <name val="Courier"/>
      <family val="3"/>
    </font>
    <font>
      <i/>
      <sz val="1"/>
      <color indexed="8"/>
      <name val="Courier"/>
      <family val="3"/>
    </font>
    <font>
      <b/>
      <sz val="12"/>
      <name val="Helv"/>
      <family val="2"/>
    </font>
    <font>
      <sz val="12"/>
      <name val="CG Times (WN)"/>
      <family val="1"/>
    </font>
    <font>
      <b/>
      <sz val="11"/>
      <name val="Helv"/>
      <family val="2"/>
    </font>
    <font>
      <sz val="1"/>
      <color indexed="18"/>
      <name val="Courier"/>
      <family val="3"/>
    </font>
    <font>
      <sz val="8"/>
      <name val="Helv"/>
      <family val="2"/>
    </font>
    <font>
      <sz val="9"/>
      <color indexed="10"/>
      <name val="Arial"/>
      <family val="2"/>
    </font>
    <font>
      <b/>
      <sz val="10"/>
      <name val="Arial"/>
      <family val="2"/>
    </font>
    <font>
      <b/>
      <sz val="8"/>
      <color indexed="8"/>
      <name val="Helv"/>
      <family val="2"/>
    </font>
    <font>
      <u/>
      <sz val="9"/>
      <color indexed="12"/>
      <name val="Helv"/>
      <family val="2"/>
    </font>
    <font>
      <u/>
      <sz val="9"/>
      <color indexed="36"/>
      <name val="Helv"/>
      <family val="2"/>
    </font>
    <font>
      <b/>
      <sz val="1"/>
      <color indexed="8"/>
      <name val="Courier"/>
      <family val="3"/>
    </font>
    <font>
      <u/>
      <sz val="11"/>
      <color indexed="36"/>
      <name val="돋움"/>
      <family val="2"/>
      <charset val="129"/>
    </font>
    <font>
      <sz val="14"/>
      <name val="뼻뮝"/>
      <family val="3"/>
      <charset val="129"/>
    </font>
    <font>
      <sz val="11"/>
      <name val="굃굍 뼻뮝"/>
      <family val="3"/>
      <charset val="129"/>
    </font>
    <font>
      <b/>
      <sz val="12"/>
      <color indexed="16"/>
      <name val="굴림체"/>
      <family val="3"/>
      <charset val="129"/>
    </font>
    <font>
      <sz val="10"/>
      <name val="명조"/>
      <family val="3"/>
      <charset val="129"/>
    </font>
    <font>
      <sz val="11"/>
      <name val="굴림체"/>
      <family val="3"/>
      <charset val="129"/>
    </font>
    <font>
      <sz val="7"/>
      <name val="Arial"/>
      <family val="2"/>
    </font>
    <font>
      <sz val="8"/>
      <color indexed="8"/>
      <name val="Arial"/>
      <family val="2"/>
    </font>
    <font>
      <sz val="8"/>
      <color indexed="8"/>
      <name val="黑体"/>
      <family val="3"/>
      <charset val="134"/>
    </font>
    <font>
      <sz val="8"/>
      <color indexed="8"/>
      <name val="宋体"/>
      <family val="3"/>
      <charset val="134"/>
    </font>
    <font>
      <sz val="10"/>
      <color indexed="8"/>
      <name val="宋体"/>
      <family val="3"/>
      <charset val="134"/>
    </font>
    <font>
      <u/>
      <sz val="9.6999999999999993"/>
      <color indexed="12"/>
      <name val="宋体"/>
      <family val="3"/>
      <charset val="134"/>
    </font>
    <font>
      <b/>
      <sz val="11"/>
      <name val="Arial"/>
      <family val="2"/>
    </font>
    <font>
      <sz val="8"/>
      <name val="Arial Unicode MS"/>
      <family val="2"/>
      <charset val="134"/>
    </font>
    <font>
      <sz val="8"/>
      <color theme="1"/>
      <name val="宋体"/>
      <family val="3"/>
      <charset val="134"/>
    </font>
    <font>
      <sz val="8"/>
      <color theme="1"/>
      <name val="Arial Unicode MS"/>
      <family val="2"/>
      <charset val="134"/>
    </font>
    <font>
      <sz val="10"/>
      <color theme="1"/>
      <name val="Arial"/>
      <family val="2"/>
    </font>
    <font>
      <sz val="10"/>
      <color theme="1"/>
      <name val="宋体"/>
      <family val="3"/>
      <charset val="134"/>
    </font>
    <font>
      <sz val="7"/>
      <color theme="1"/>
      <name val="Arial"/>
      <family val="2"/>
    </font>
    <font>
      <sz val="7.5"/>
      <color theme="1"/>
      <name val="Arial"/>
      <family val="2"/>
    </font>
    <font>
      <sz val="9"/>
      <color theme="1"/>
      <name val="Arial"/>
      <family val="2"/>
    </font>
    <font>
      <sz val="8"/>
      <color theme="1"/>
      <name val="黑体"/>
      <family val="3"/>
      <charset val="134"/>
    </font>
    <font>
      <b/>
      <sz val="8"/>
      <color theme="1"/>
      <name val="宋体"/>
      <family val="3"/>
      <charset val="134"/>
    </font>
    <font>
      <strike/>
      <sz val="8"/>
      <color theme="1"/>
      <name val="Arial"/>
      <family val="2"/>
    </font>
    <font>
      <strike/>
      <sz val="8"/>
      <color theme="1"/>
      <name val="宋体"/>
      <family val="3"/>
      <charset val="134"/>
    </font>
    <font>
      <b/>
      <i/>
      <sz val="8"/>
      <name val="Arial"/>
      <family val="2"/>
    </font>
    <font>
      <sz val="36"/>
      <name val="Arial"/>
      <family val="2"/>
    </font>
  </fonts>
  <fills count="5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bgColor indexed="64"/>
      </patternFill>
    </fill>
    <fill>
      <patternFill patternType="solid">
        <fgColor indexed="9"/>
        <bgColor indexed="64"/>
      </patternFill>
    </fill>
    <fill>
      <patternFill patternType="solid">
        <fgColor indexed="42"/>
        <bgColor indexed="64"/>
      </patternFill>
    </fill>
    <fill>
      <patternFill patternType="solid">
        <fgColor indexed="27"/>
        <bgColor indexed="64"/>
      </patternFill>
    </fill>
    <fill>
      <patternFill patternType="solid">
        <fgColor indexed="10"/>
        <bgColor indexed="64"/>
      </patternFill>
    </fill>
    <fill>
      <patternFill patternType="solid">
        <fgColor indexed="46"/>
        <bgColor indexed="64"/>
      </patternFill>
    </fill>
    <fill>
      <patternFill patternType="solid">
        <fgColor indexed="45"/>
        <bgColor indexed="64"/>
      </patternFill>
    </fill>
    <fill>
      <patternFill patternType="solid">
        <fgColor indexed="49"/>
        <bgColor indexed="64"/>
      </patternFill>
    </fill>
    <fill>
      <patternFill patternType="solid">
        <fgColor indexed="22"/>
        <bgColor indexed="64"/>
      </patternFill>
    </fill>
    <fill>
      <patternFill patternType="solid">
        <fgColor indexed="29"/>
        <bgColor indexed="64"/>
      </patternFill>
    </fill>
    <fill>
      <patternFill patternType="solid">
        <fgColor indexed="36"/>
        <bgColor indexed="64"/>
      </patternFill>
    </fill>
    <fill>
      <patternFill patternType="solid">
        <fgColor indexed="30"/>
        <bgColor indexed="64"/>
      </patternFill>
    </fill>
    <fill>
      <patternFill patternType="solid">
        <fgColor indexed="52"/>
        <bgColor indexed="64"/>
      </patternFill>
    </fill>
    <fill>
      <patternFill patternType="solid">
        <fgColor indexed="11"/>
        <bgColor indexed="64"/>
      </patternFill>
    </fill>
    <fill>
      <patternFill patternType="solid">
        <fgColor indexed="62"/>
        <bgColor indexed="64"/>
      </patternFill>
    </fill>
    <fill>
      <patternFill patternType="solid">
        <fgColor indexed="26"/>
        <bgColor indexed="64"/>
      </patternFill>
    </fill>
    <fill>
      <patternFill patternType="solid">
        <fgColor indexed="43"/>
        <bgColor indexed="64"/>
      </patternFill>
    </fill>
    <fill>
      <patternFill patternType="solid">
        <fgColor indexed="31"/>
        <bgColor indexed="64"/>
      </patternFill>
    </fill>
    <fill>
      <patternFill patternType="solid">
        <fgColor indexed="51"/>
        <bgColor indexed="64"/>
      </patternFill>
    </fill>
    <fill>
      <patternFill patternType="solid">
        <fgColor indexed="44"/>
        <bgColor indexed="64"/>
      </patternFill>
    </fill>
    <fill>
      <patternFill patternType="solid">
        <fgColor indexed="47"/>
        <bgColor indexed="64"/>
      </patternFill>
    </fill>
    <fill>
      <patternFill patternType="solid">
        <fgColor indexed="57"/>
        <bgColor indexed="64"/>
      </patternFill>
    </fill>
    <fill>
      <patternFill patternType="solid">
        <fgColor indexed="55"/>
        <bgColor indexed="64"/>
      </patternFill>
    </fill>
    <fill>
      <patternFill patternType="solid">
        <fgColor indexed="53"/>
        <bgColor indexed="64"/>
      </patternFill>
    </fill>
    <fill>
      <patternFill patternType="solid">
        <fgColor indexed="54"/>
        <bgColor indexed="64"/>
      </patternFill>
    </fill>
    <fill>
      <patternFill patternType="solid">
        <fgColor indexed="56"/>
        <bgColor indexed="64"/>
      </patternFill>
    </fill>
    <fill>
      <patternFill patternType="gray0625"/>
    </fill>
    <fill>
      <patternFill patternType="solid">
        <fgColor indexed="15"/>
        <bgColor indexed="64"/>
      </patternFill>
    </fill>
    <fill>
      <patternFill patternType="solid">
        <fgColor indexed="65"/>
        <bgColor indexed="64"/>
      </patternFill>
    </fill>
    <fill>
      <patternFill patternType="solid">
        <fgColor indexed="11"/>
      </patternFill>
    </fill>
    <fill>
      <patternFill patternType="lightGray">
        <fgColor indexed="15"/>
      </patternFill>
    </fill>
    <fill>
      <patternFill patternType="solid">
        <fgColor rgb="FFFF00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00FFFF"/>
      </patternFill>
    </fill>
    <fill>
      <patternFill patternType="solid">
        <fgColor rgb="FF00FFFF"/>
      </patternFill>
    </fill>
    <fill>
      <patternFill patternType="solid">
        <fgColor rgb="FF00FFFF"/>
      </patternFill>
    </fill>
    <fill>
      <patternFill patternType="solid">
        <fgColor theme="0" tint="-0.14999847407452621"/>
        <bgColor indexed="64"/>
      </patternFill>
    </fill>
    <fill>
      <patternFill patternType="solid">
        <fgColor rgb="FF00FFFF"/>
      </patternFill>
    </fill>
    <fill>
      <patternFill patternType="solid">
        <fgColor rgb="FF00FFFF"/>
      </patternFill>
    </fill>
    <fill>
      <patternFill patternType="solid">
        <fgColor rgb="FFFF00FF"/>
      </patternFill>
    </fill>
  </fills>
  <borders count="123">
    <border>
      <left/>
      <right/>
      <top/>
      <bottom/>
      <diagonal/>
    </border>
    <border>
      <left style="thin">
        <color auto="1"/>
      </left>
      <right style="thin">
        <color auto="1"/>
      </right>
      <top style="thin">
        <color auto="1"/>
      </top>
      <bottom style="thin">
        <color auto="1"/>
      </bottom>
      <diagonal/>
    </border>
    <border>
      <left style="hair">
        <color auto="1"/>
      </left>
      <right/>
      <top style="thin">
        <color auto="1"/>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hair">
        <color auto="1"/>
      </top>
      <bottom style="hair">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top style="hair">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auto="1"/>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style="medium">
        <color auto="1"/>
      </right>
      <top/>
      <bottom/>
      <diagonal/>
    </border>
    <border>
      <left/>
      <right/>
      <top style="medium">
        <color auto="1"/>
      </top>
      <bottom style="medium">
        <color auto="1"/>
      </bottom>
      <diagonal/>
    </border>
    <border>
      <left/>
      <right/>
      <top/>
      <bottom style="thick">
        <color indexed="56"/>
      </bottom>
      <diagonal/>
    </border>
    <border>
      <left/>
      <right/>
      <top/>
      <bottom style="thick">
        <color indexed="27"/>
      </bottom>
      <diagonal/>
    </border>
    <border>
      <left/>
      <right/>
      <top/>
      <bottom style="medium">
        <color indexed="27"/>
      </bottom>
      <diagonal/>
    </border>
    <border>
      <left style="medium">
        <color auto="1"/>
      </left>
      <right/>
      <top/>
      <bottom style="thin">
        <color auto="1"/>
      </bottom>
      <diagonal/>
    </border>
    <border>
      <left/>
      <right/>
      <top/>
      <bottom style="double">
        <color indexed="10"/>
      </bottom>
      <diagonal/>
    </border>
    <border>
      <left style="thick">
        <color auto="1"/>
      </left>
      <right style="thin">
        <color auto="1"/>
      </right>
      <top style="thick">
        <color auto="1"/>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49"/>
      </bottom>
      <diagonal/>
    </border>
    <border>
      <left style="medium">
        <color auto="1"/>
      </left>
      <right style="hair">
        <color auto="1"/>
      </right>
      <top/>
      <bottom style="hair">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top style="thin">
        <color indexed="56"/>
      </top>
      <bottom style="double">
        <color indexed="56"/>
      </bottom>
      <diagonal/>
    </border>
    <border>
      <left/>
      <right/>
      <top/>
      <bottom style="thick">
        <color indexed="49"/>
      </bottom>
      <diagonal/>
    </border>
    <border>
      <left/>
      <right/>
      <top style="thin">
        <color indexed="49"/>
      </top>
      <bottom style="double">
        <color indexed="49"/>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bottom style="hair">
        <color indexed="64"/>
      </bottom>
      <diagonal/>
    </border>
    <border>
      <left/>
      <right/>
      <top style="thin">
        <color indexed="64"/>
      </top>
      <bottom style="thin">
        <color indexed="64"/>
      </bottom>
      <diagonal/>
    </border>
    <border>
      <left/>
      <right/>
      <top style="double">
        <color indexed="64"/>
      </top>
      <bottom style="double">
        <color indexed="64"/>
      </bottom>
      <diagonal/>
    </border>
    <border>
      <left/>
      <right/>
      <top style="double">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style="double">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style="medium">
        <color auto="1"/>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auto="1"/>
      </bottom>
      <diagonal/>
    </border>
    <border>
      <left style="thin">
        <color indexed="64"/>
      </left>
      <right style="thin">
        <color indexed="64"/>
      </right>
      <top/>
      <bottom style="thin">
        <color auto="1"/>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auto="1"/>
      </bottom>
      <diagonal/>
    </border>
    <border>
      <left style="thin">
        <color indexed="64"/>
      </left>
      <right style="medium">
        <color indexed="64"/>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auto="1"/>
      </bottom>
      <diagonal/>
    </border>
    <border>
      <left style="thin">
        <color indexed="64"/>
      </left>
      <right/>
      <top/>
      <bottom style="thin">
        <color auto="1"/>
      </bottom>
      <diagonal/>
    </border>
    <border>
      <left style="thin">
        <color indexed="64"/>
      </left>
      <right style="thin">
        <color indexed="64"/>
      </right>
      <top style="thin">
        <color indexed="64"/>
      </top>
      <bottom style="thin">
        <color auto="1"/>
      </bottom>
      <diagonal/>
    </border>
    <border>
      <left style="thin">
        <color indexed="64"/>
      </left>
      <right style="double">
        <color indexed="64"/>
      </right>
      <top style="medium">
        <color indexed="64"/>
      </top>
      <bottom style="thin">
        <color indexed="64"/>
      </bottom>
      <diagonal/>
    </border>
    <border>
      <left style="medium">
        <color indexed="64"/>
      </left>
      <right style="medium">
        <color auto="1"/>
      </right>
      <top style="medium">
        <color indexed="64"/>
      </top>
      <bottom/>
      <diagonal/>
    </border>
    <border>
      <left/>
      <right style="medium">
        <color auto="1"/>
      </right>
      <top style="medium">
        <color indexed="64"/>
      </top>
      <bottom/>
      <diagonal/>
    </border>
    <border>
      <left style="medium">
        <color indexed="64"/>
      </left>
      <right style="thin">
        <color indexed="64"/>
      </right>
      <top style="medium">
        <color indexed="64"/>
      </top>
      <bottom style="thin">
        <color auto="1"/>
      </bottom>
      <diagonal/>
    </border>
    <border>
      <left style="medium">
        <color indexed="64"/>
      </left>
      <right style="thin">
        <color indexed="64"/>
      </right>
      <top/>
      <bottom style="thin">
        <color auto="1"/>
      </bottom>
      <diagonal/>
    </border>
    <border>
      <left style="thin">
        <color indexed="64"/>
      </left>
      <right/>
      <top style="medium">
        <color indexed="64"/>
      </top>
      <bottom style="thin">
        <color auto="1"/>
      </bottom>
      <diagonal/>
    </border>
    <border>
      <left style="medium">
        <color indexed="64"/>
      </left>
      <right style="thin">
        <color indexed="64"/>
      </right>
      <top style="thin">
        <color indexed="64"/>
      </top>
      <bottom style="medium">
        <color indexed="64"/>
      </bottom>
      <diagonal/>
    </border>
  </borders>
  <cellStyleXfs count="2873">
    <xf numFmtId="0" fontId="0" fillId="0" borderId="0">
      <alignment vertical="center"/>
    </xf>
    <xf numFmtId="0" fontId="32" fillId="12" borderId="0">
      <alignment vertical="center"/>
    </xf>
    <xf numFmtId="0" fontId="28" fillId="0" borderId="0">
      <alignment vertical="center"/>
    </xf>
    <xf numFmtId="0" fontId="28" fillId="0" borderId="0">
      <alignment vertical="center"/>
    </xf>
    <xf numFmtId="0" fontId="30" fillId="9" borderId="0">
      <alignment vertical="center"/>
    </xf>
    <xf numFmtId="0" fontId="27" fillId="6" borderId="0">
      <alignment vertical="center"/>
    </xf>
    <xf numFmtId="0" fontId="31" fillId="10" borderId="0">
      <alignment vertical="center"/>
    </xf>
    <xf numFmtId="0" fontId="30" fillId="14" borderId="0">
      <alignment vertical="center"/>
    </xf>
    <xf numFmtId="0" fontId="30" fillId="16" borderId="0">
      <alignment vertical="center"/>
    </xf>
    <xf numFmtId="0" fontId="27" fillId="18" borderId="0">
      <alignment vertical="center"/>
    </xf>
    <xf numFmtId="0" fontId="27" fillId="14" borderId="0">
      <alignment vertical="center"/>
    </xf>
    <xf numFmtId="0" fontId="31" fillId="11" borderId="0">
      <alignment vertical="center"/>
    </xf>
    <xf numFmtId="0" fontId="27" fillId="25" borderId="0">
      <alignment vertical="center"/>
    </xf>
    <xf numFmtId="0" fontId="31" fillId="11" borderId="0">
      <alignment vertical="center"/>
    </xf>
    <xf numFmtId="0" fontId="29" fillId="8" borderId="0">
      <alignment vertical="center"/>
    </xf>
    <xf numFmtId="0" fontId="27" fillId="6" borderId="0">
      <alignment vertical="center"/>
    </xf>
    <xf numFmtId="0" fontId="27" fillId="22" borderId="0">
      <alignment vertical="center"/>
    </xf>
    <xf numFmtId="0" fontId="29" fillId="7" borderId="0">
      <alignment vertical="center"/>
    </xf>
    <xf numFmtId="0" fontId="30" fillId="12" borderId="0">
      <alignment vertical="center"/>
    </xf>
    <xf numFmtId="0" fontId="27" fillId="23" borderId="0">
      <alignment vertical="center"/>
    </xf>
    <xf numFmtId="0" fontId="32" fillId="13" borderId="0">
      <alignment vertical="center"/>
    </xf>
    <xf numFmtId="0" fontId="27" fillId="10" borderId="0">
      <alignment vertical="center"/>
    </xf>
    <xf numFmtId="0" fontId="30" fillId="14" borderId="0">
      <alignment vertical="center"/>
    </xf>
    <xf numFmtId="0" fontId="29" fillId="7" borderId="0">
      <alignment vertical="center"/>
    </xf>
    <xf numFmtId="0" fontId="27" fillId="13" borderId="0">
      <alignment vertical="center"/>
    </xf>
    <xf numFmtId="0" fontId="27" fillId="18" borderId="0">
      <alignment vertical="center"/>
    </xf>
    <xf numFmtId="0" fontId="27" fillId="10" borderId="0">
      <alignment vertical="center"/>
    </xf>
    <xf numFmtId="0" fontId="30" fillId="19" borderId="0">
      <alignment vertical="center"/>
    </xf>
    <xf numFmtId="0" fontId="29" fillId="8" borderId="0">
      <alignment vertical="center"/>
    </xf>
    <xf numFmtId="0" fontId="31" fillId="10" borderId="0">
      <alignment vertical="center"/>
    </xf>
    <xf numFmtId="0" fontId="27" fillId="21" borderId="0">
      <alignment vertical="center"/>
    </xf>
    <xf numFmtId="0" fontId="32" fillId="14" borderId="0">
      <alignment vertical="center"/>
    </xf>
    <xf numFmtId="0" fontId="35" fillId="0" borderId="29">
      <alignment vertical="center"/>
    </xf>
    <xf numFmtId="0" fontId="31" fillId="10" borderId="0">
      <alignment vertical="center"/>
    </xf>
    <xf numFmtId="0" fontId="31" fillId="10" borderId="0">
      <alignment vertical="center"/>
    </xf>
    <xf numFmtId="0" fontId="27" fillId="23" borderId="0">
      <alignment vertical="center"/>
    </xf>
    <xf numFmtId="0" fontId="27" fillId="8" borderId="0">
      <alignment vertical="center"/>
    </xf>
    <xf numFmtId="0" fontId="31" fillId="11" borderId="0">
      <alignment vertical="center"/>
    </xf>
    <xf numFmtId="0" fontId="32" fillId="14" borderId="0">
      <alignment vertical="center"/>
    </xf>
    <xf numFmtId="0" fontId="27" fillId="13" borderId="0">
      <alignment vertical="center"/>
    </xf>
    <xf numFmtId="0" fontId="27" fillId="21" borderId="0">
      <alignment vertical="center"/>
    </xf>
    <xf numFmtId="0" fontId="27" fillId="11" borderId="0">
      <alignment vertical="center"/>
    </xf>
    <xf numFmtId="0" fontId="27" fillId="18" borderId="0">
      <alignment vertical="center"/>
    </xf>
    <xf numFmtId="0" fontId="28" fillId="0" borderId="0">
      <alignment vertical="center"/>
    </xf>
    <xf numFmtId="0" fontId="28" fillId="0" borderId="0">
      <alignment vertical="center"/>
    </xf>
    <xf numFmtId="0" fontId="31" fillId="11" borderId="0">
      <alignment vertical="center"/>
    </xf>
    <xf numFmtId="0" fontId="27" fillId="21" borderId="0">
      <alignment vertical="center"/>
    </xf>
    <xf numFmtId="0" fontId="29" fillId="8" borderId="0">
      <alignment vertical="center"/>
    </xf>
    <xf numFmtId="0" fontId="27" fillId="13" borderId="0">
      <alignment vertical="center"/>
    </xf>
    <xf numFmtId="0" fontId="29" fillId="8" borderId="0">
      <alignment vertical="center"/>
    </xf>
    <xf numFmtId="0" fontId="29" fillId="7" borderId="0">
      <alignment vertical="center"/>
    </xf>
    <xf numFmtId="0" fontId="27" fillId="10" borderId="0">
      <alignment vertical="center"/>
    </xf>
    <xf numFmtId="0" fontId="30" fillId="14" borderId="0">
      <alignment vertical="center"/>
    </xf>
    <xf numFmtId="0" fontId="27" fillId="25" borderId="0">
      <alignment vertical="center"/>
    </xf>
    <xf numFmtId="0" fontId="27" fillId="7" borderId="0">
      <alignment vertical="center"/>
    </xf>
    <xf numFmtId="0" fontId="30" fillId="16" borderId="0">
      <alignment vertical="center"/>
    </xf>
    <xf numFmtId="0" fontId="31" fillId="11" borderId="0">
      <alignment vertical="center"/>
    </xf>
    <xf numFmtId="0" fontId="13" fillId="20" borderId="30">
      <alignment vertical="center"/>
    </xf>
    <xf numFmtId="0" fontId="27" fillId="24" borderId="0">
      <alignment vertical="center"/>
    </xf>
    <xf numFmtId="0" fontId="27" fillId="23" borderId="0">
      <alignment vertical="center"/>
    </xf>
    <xf numFmtId="0" fontId="30" fillId="15" borderId="0">
      <alignment vertical="center"/>
    </xf>
    <xf numFmtId="0" fontId="27" fillId="14" borderId="0">
      <alignment vertical="center"/>
    </xf>
    <xf numFmtId="0" fontId="29" fillId="8" borderId="0">
      <alignment vertical="center"/>
    </xf>
    <xf numFmtId="0" fontId="31" fillId="11" borderId="0">
      <alignment vertical="center"/>
    </xf>
    <xf numFmtId="0" fontId="27" fillId="20" borderId="0">
      <alignment vertical="center"/>
    </xf>
    <xf numFmtId="0" fontId="29" fillId="8" borderId="0">
      <alignment vertical="center"/>
    </xf>
    <xf numFmtId="0" fontId="29" fillId="7" borderId="0">
      <alignment vertical="center"/>
    </xf>
    <xf numFmtId="0" fontId="27" fillId="10" borderId="0">
      <alignment vertical="center"/>
    </xf>
    <xf numFmtId="0" fontId="29" fillId="7" borderId="0">
      <alignment vertical="center"/>
    </xf>
    <xf numFmtId="0" fontId="30" fillId="14" borderId="0">
      <alignment vertical="center"/>
    </xf>
    <xf numFmtId="0" fontId="31" fillId="11" borderId="0">
      <alignment vertical="center"/>
    </xf>
    <xf numFmtId="0" fontId="29" fillId="8" borderId="0">
      <alignment vertical="center"/>
    </xf>
    <xf numFmtId="0" fontId="27" fillId="24" borderId="0">
      <alignment vertical="center"/>
    </xf>
    <xf numFmtId="0" fontId="27" fillId="13" borderId="0">
      <alignment vertical="center"/>
    </xf>
    <xf numFmtId="0" fontId="27" fillId="13" borderId="0">
      <alignment vertical="center"/>
    </xf>
    <xf numFmtId="0" fontId="29" fillId="8" borderId="0">
      <alignment vertical="center"/>
    </xf>
    <xf numFmtId="0" fontId="29" fillId="8" borderId="0">
      <alignment vertical="center"/>
    </xf>
    <xf numFmtId="0" fontId="30" fillId="17" borderId="0">
      <alignment vertical="center"/>
    </xf>
    <xf numFmtId="0" fontId="29" fillId="8" borderId="0">
      <alignment vertical="center"/>
    </xf>
    <xf numFmtId="0" fontId="32" fillId="12" borderId="0">
      <alignment vertical="center"/>
    </xf>
    <xf numFmtId="0" fontId="30" fillId="17" borderId="0">
      <alignment vertical="center"/>
    </xf>
    <xf numFmtId="0" fontId="27" fillId="20" borderId="0">
      <alignment vertical="center"/>
    </xf>
    <xf numFmtId="0" fontId="29" fillId="8" borderId="0">
      <alignment vertical="center"/>
    </xf>
    <xf numFmtId="0" fontId="34" fillId="0" borderId="0"/>
    <xf numFmtId="0" fontId="33" fillId="0" borderId="0">
      <alignment vertical="center"/>
    </xf>
    <xf numFmtId="0" fontId="30" fillId="19" borderId="0">
      <alignment vertical="center"/>
    </xf>
    <xf numFmtId="0" fontId="27" fillId="22" borderId="0">
      <alignment vertical="center"/>
    </xf>
    <xf numFmtId="0" fontId="27" fillId="14" borderId="0">
      <alignment vertical="center"/>
    </xf>
    <xf numFmtId="0" fontId="30" fillId="9" borderId="0">
      <alignment vertical="center"/>
    </xf>
    <xf numFmtId="0" fontId="29" fillId="7" borderId="0">
      <alignment vertical="center"/>
    </xf>
    <xf numFmtId="0" fontId="27" fillId="14" borderId="0">
      <alignment vertical="center"/>
    </xf>
    <xf numFmtId="0" fontId="27" fillId="8" borderId="0">
      <alignment vertical="center"/>
    </xf>
    <xf numFmtId="0" fontId="32" fillId="21" borderId="0">
      <alignment vertical="center"/>
    </xf>
    <xf numFmtId="0" fontId="12" fillId="0" borderId="0"/>
    <xf numFmtId="0" fontId="27" fillId="20" borderId="0">
      <alignment vertical="center"/>
    </xf>
    <xf numFmtId="0" fontId="30" fillId="18" borderId="0">
      <alignment vertical="center"/>
    </xf>
    <xf numFmtId="0" fontId="31" fillId="11" borderId="0">
      <alignment vertical="center"/>
    </xf>
    <xf numFmtId="0" fontId="27" fillId="8" borderId="0">
      <alignment vertical="center"/>
    </xf>
    <xf numFmtId="0" fontId="31" fillId="11" borderId="0">
      <alignment vertical="center"/>
    </xf>
    <xf numFmtId="0" fontId="31" fillId="11" borderId="0">
      <alignment vertical="center"/>
    </xf>
    <xf numFmtId="0" fontId="27" fillId="20" borderId="0">
      <alignment vertical="center"/>
    </xf>
    <xf numFmtId="0" fontId="27" fillId="25" borderId="0">
      <alignment vertical="center"/>
    </xf>
    <xf numFmtId="0" fontId="34" fillId="0" borderId="0"/>
    <xf numFmtId="0" fontId="32" fillId="9" borderId="0">
      <alignment vertical="center"/>
    </xf>
    <xf numFmtId="0" fontId="27" fillId="24" borderId="0">
      <alignment vertical="center"/>
    </xf>
    <xf numFmtId="0" fontId="27" fillId="6" borderId="0">
      <alignment vertical="center"/>
    </xf>
    <xf numFmtId="0" fontId="30" fillId="16" borderId="0">
      <alignment vertical="center"/>
    </xf>
    <xf numFmtId="0" fontId="27" fillId="6" borderId="0">
      <alignment vertical="center"/>
    </xf>
    <xf numFmtId="0" fontId="29" fillId="7" borderId="0">
      <alignment vertical="center"/>
    </xf>
    <xf numFmtId="0" fontId="27" fillId="10" borderId="0">
      <alignment vertical="center"/>
    </xf>
    <xf numFmtId="0" fontId="27" fillId="14" borderId="0">
      <alignment vertical="center"/>
    </xf>
    <xf numFmtId="0" fontId="31" fillId="11" borderId="0">
      <alignment vertical="center"/>
    </xf>
    <xf numFmtId="0" fontId="27" fillId="6" borderId="0">
      <alignment vertical="center"/>
    </xf>
    <xf numFmtId="0" fontId="27" fillId="13" borderId="0">
      <alignment vertical="center"/>
    </xf>
    <xf numFmtId="0" fontId="30" fillId="14" borderId="0">
      <alignment vertical="center"/>
    </xf>
    <xf numFmtId="0" fontId="32" fillId="9" borderId="0">
      <alignment vertical="center"/>
    </xf>
    <xf numFmtId="0" fontId="27" fillId="6" borderId="0">
      <alignment vertical="center"/>
    </xf>
    <xf numFmtId="0" fontId="27" fillId="6" borderId="0">
      <alignment vertical="center"/>
    </xf>
    <xf numFmtId="0" fontId="31" fillId="11" borderId="0">
      <alignment vertical="center"/>
    </xf>
    <xf numFmtId="0" fontId="27" fillId="6" borderId="0">
      <alignment vertical="center"/>
    </xf>
    <xf numFmtId="0" fontId="27" fillId="24" borderId="0">
      <alignment vertical="center"/>
    </xf>
    <xf numFmtId="0" fontId="27" fillId="6" borderId="0">
      <alignment vertical="center"/>
    </xf>
    <xf numFmtId="0" fontId="29" fillId="7" borderId="0">
      <alignment vertical="center"/>
    </xf>
    <xf numFmtId="0" fontId="27" fillId="21" borderId="0">
      <alignment vertical="center"/>
    </xf>
    <xf numFmtId="0" fontId="27" fillId="22" borderId="0">
      <alignment vertical="center"/>
    </xf>
    <xf numFmtId="0" fontId="31" fillId="11" borderId="0">
      <alignment vertical="center"/>
    </xf>
    <xf numFmtId="0" fontId="27" fillId="22" borderId="0">
      <alignment vertical="center"/>
    </xf>
    <xf numFmtId="0" fontId="31" fillId="11" borderId="0">
      <alignment vertical="center"/>
    </xf>
    <xf numFmtId="0" fontId="27" fillId="22" borderId="0">
      <alignment vertical="center"/>
    </xf>
    <xf numFmtId="0" fontId="27" fillId="22" borderId="0">
      <alignment vertical="center"/>
    </xf>
    <xf numFmtId="0" fontId="27" fillId="8" borderId="0">
      <alignment vertical="center"/>
    </xf>
    <xf numFmtId="0" fontId="27" fillId="22" borderId="0">
      <alignment vertical="center"/>
    </xf>
    <xf numFmtId="0" fontId="30" fillId="18" borderId="0">
      <alignment vertical="center"/>
    </xf>
    <xf numFmtId="0" fontId="27" fillId="22" borderId="0">
      <alignment vertical="center"/>
    </xf>
    <xf numFmtId="0" fontId="5" fillId="0" borderId="0"/>
    <xf numFmtId="0" fontId="29" fillId="7" borderId="0">
      <alignment vertical="center"/>
    </xf>
    <xf numFmtId="0" fontId="27" fillId="24" borderId="0">
      <alignment vertical="center"/>
    </xf>
    <xf numFmtId="0" fontId="31" fillId="11" borderId="0">
      <alignment vertical="center"/>
    </xf>
    <xf numFmtId="0" fontId="27" fillId="6" borderId="0">
      <alignment vertical="center"/>
    </xf>
    <xf numFmtId="0" fontId="27" fillId="22" borderId="0">
      <alignment vertical="center"/>
    </xf>
    <xf numFmtId="0" fontId="30" fillId="15" borderId="0">
      <alignment vertical="center"/>
    </xf>
    <xf numFmtId="0" fontId="31" fillId="11" borderId="0">
      <alignment vertical="center"/>
    </xf>
    <xf numFmtId="0" fontId="27" fillId="22" borderId="0">
      <alignment vertical="center"/>
    </xf>
    <xf numFmtId="0" fontId="31" fillId="10" borderId="0">
      <alignment vertical="center"/>
    </xf>
    <xf numFmtId="0" fontId="27" fillId="22" borderId="0">
      <alignment vertical="center"/>
    </xf>
    <xf numFmtId="0" fontId="29" fillId="8" borderId="0">
      <alignment vertical="center"/>
    </xf>
    <xf numFmtId="0" fontId="27" fillId="22" borderId="0">
      <alignment vertical="center"/>
    </xf>
    <xf numFmtId="0" fontId="27" fillId="6" borderId="0">
      <alignment vertical="center"/>
    </xf>
    <xf numFmtId="0" fontId="29" fillId="7" borderId="0">
      <alignment vertical="center"/>
    </xf>
    <xf numFmtId="0" fontId="31" fillId="11" borderId="0">
      <alignment vertical="center"/>
    </xf>
    <xf numFmtId="0" fontId="27" fillId="6" borderId="0">
      <alignment vertical="center"/>
    </xf>
    <xf numFmtId="0" fontId="29" fillId="7" borderId="0">
      <alignment vertical="center"/>
    </xf>
    <xf numFmtId="0" fontId="27" fillId="6" borderId="0">
      <alignment vertical="center"/>
    </xf>
    <xf numFmtId="0" fontId="29" fillId="7" borderId="0">
      <alignment vertical="center"/>
    </xf>
    <xf numFmtId="0" fontId="27" fillId="6" borderId="0">
      <alignment vertical="center"/>
    </xf>
    <xf numFmtId="0" fontId="27" fillId="8" borderId="0">
      <alignment vertical="center"/>
    </xf>
    <xf numFmtId="0" fontId="27" fillId="22" borderId="0">
      <alignment vertical="center"/>
    </xf>
    <xf numFmtId="0" fontId="27" fillId="22" borderId="0">
      <alignment vertical="center"/>
    </xf>
    <xf numFmtId="0" fontId="31" fillId="10" borderId="0">
      <alignment vertical="center"/>
    </xf>
    <xf numFmtId="0" fontId="31" fillId="11" borderId="0">
      <alignment vertical="center"/>
    </xf>
    <xf numFmtId="0" fontId="27" fillId="25" borderId="0">
      <alignment vertical="center"/>
    </xf>
    <xf numFmtId="0" fontId="27" fillId="18" borderId="0">
      <alignment vertical="center"/>
    </xf>
    <xf numFmtId="0" fontId="37" fillId="25" borderId="32">
      <alignment vertical="center"/>
    </xf>
    <xf numFmtId="0" fontId="30" fillId="14" borderId="0">
      <alignment vertical="center"/>
    </xf>
    <xf numFmtId="0" fontId="27" fillId="11" borderId="0">
      <alignment vertical="center"/>
    </xf>
    <xf numFmtId="0" fontId="27" fillId="25" borderId="0">
      <alignment vertical="center"/>
    </xf>
    <xf numFmtId="0" fontId="27" fillId="25" borderId="0">
      <alignment vertical="center"/>
    </xf>
    <xf numFmtId="0" fontId="27" fillId="25" borderId="0">
      <alignment vertical="center"/>
    </xf>
    <xf numFmtId="0" fontId="27" fillId="25" borderId="0">
      <alignment vertical="center"/>
    </xf>
    <xf numFmtId="0" fontId="30" fillId="9" borderId="0">
      <alignment vertical="center"/>
    </xf>
    <xf numFmtId="0" fontId="27" fillId="11" borderId="0">
      <alignment vertical="center"/>
    </xf>
    <xf numFmtId="0" fontId="29" fillId="8" borderId="0">
      <alignment vertical="center"/>
    </xf>
    <xf numFmtId="0" fontId="29" fillId="7" borderId="0">
      <alignment vertical="center"/>
    </xf>
    <xf numFmtId="0" fontId="27" fillId="25" borderId="0">
      <alignment vertical="center"/>
    </xf>
    <xf numFmtId="0" fontId="30" fillId="18" borderId="0">
      <alignment vertical="center"/>
    </xf>
    <xf numFmtId="0" fontId="27" fillId="25" borderId="0">
      <alignment vertical="center"/>
    </xf>
    <xf numFmtId="0" fontId="32" fillId="21" borderId="0">
      <alignment vertical="center"/>
    </xf>
    <xf numFmtId="0" fontId="28" fillId="0" borderId="0">
      <alignment vertical="center"/>
    </xf>
    <xf numFmtId="0" fontId="28" fillId="0" borderId="0">
      <alignment vertical="center"/>
    </xf>
    <xf numFmtId="0" fontId="31" fillId="10" borderId="0">
      <alignment vertical="center"/>
    </xf>
    <xf numFmtId="0" fontId="27" fillId="25" borderId="0">
      <alignment vertical="center"/>
    </xf>
    <xf numFmtId="0" fontId="31" fillId="10" borderId="0">
      <alignment vertical="center"/>
    </xf>
    <xf numFmtId="0" fontId="27" fillId="25" borderId="0">
      <alignment vertical="center"/>
    </xf>
    <xf numFmtId="0" fontId="28" fillId="0" borderId="0">
      <alignment vertical="center"/>
    </xf>
    <xf numFmtId="0" fontId="28" fillId="0" borderId="0">
      <alignment vertical="center"/>
    </xf>
    <xf numFmtId="0" fontId="27" fillId="25" borderId="0">
      <alignment vertical="center"/>
    </xf>
    <xf numFmtId="0" fontId="27" fillId="13" borderId="0">
      <alignment vertical="center"/>
    </xf>
    <xf numFmtId="0" fontId="27" fillId="11" borderId="0">
      <alignment vertical="center"/>
    </xf>
    <xf numFmtId="0" fontId="27" fillId="18" borderId="0">
      <alignment vertical="center"/>
    </xf>
    <xf numFmtId="0" fontId="27" fillId="11" borderId="0">
      <alignment vertical="center"/>
    </xf>
    <xf numFmtId="0" fontId="27" fillId="18" borderId="0">
      <alignment vertical="center"/>
    </xf>
    <xf numFmtId="0" fontId="5" fillId="0" borderId="0"/>
    <xf numFmtId="0" fontId="31" fillId="11" borderId="0">
      <alignment vertical="center"/>
    </xf>
    <xf numFmtId="0" fontId="27" fillId="11" borderId="0">
      <alignment vertical="center"/>
    </xf>
    <xf numFmtId="0" fontId="29" fillId="7" borderId="0">
      <alignment vertical="center"/>
    </xf>
    <xf numFmtId="0" fontId="31" fillId="11" borderId="0">
      <alignment vertical="center"/>
    </xf>
    <xf numFmtId="0" fontId="27" fillId="11" borderId="0">
      <alignment vertical="center"/>
    </xf>
    <xf numFmtId="0" fontId="31" fillId="11" borderId="0">
      <alignment vertical="center"/>
    </xf>
    <xf numFmtId="0" fontId="27" fillId="11" borderId="0">
      <alignment vertical="center"/>
    </xf>
    <xf numFmtId="0" fontId="27" fillId="11" borderId="0">
      <alignment vertical="center"/>
    </xf>
    <xf numFmtId="0" fontId="31" fillId="11" borderId="0">
      <alignment vertical="center"/>
    </xf>
    <xf numFmtId="0" fontId="27" fillId="11" borderId="0">
      <alignment vertical="center"/>
    </xf>
    <xf numFmtId="0" fontId="27" fillId="11" borderId="0">
      <alignment vertical="center"/>
    </xf>
    <xf numFmtId="0" fontId="31" fillId="11" borderId="0">
      <alignment vertical="center"/>
    </xf>
    <xf numFmtId="0" fontId="31" fillId="11" borderId="0">
      <alignment vertical="center"/>
    </xf>
    <xf numFmtId="0" fontId="27" fillId="11" borderId="0">
      <alignment vertical="center"/>
    </xf>
    <xf numFmtId="0" fontId="27" fillId="11" borderId="0">
      <alignment vertical="center"/>
    </xf>
    <xf numFmtId="0" fontId="29" fillId="7" borderId="0">
      <alignment vertical="center"/>
    </xf>
    <xf numFmtId="0" fontId="27" fillId="10" borderId="0">
      <alignment vertical="center"/>
    </xf>
    <xf numFmtId="0" fontId="30" fillId="14" borderId="0">
      <alignment vertical="center"/>
    </xf>
    <xf numFmtId="0" fontId="29" fillId="8" borderId="0">
      <alignment vertical="center"/>
    </xf>
    <xf numFmtId="0" fontId="31" fillId="11" borderId="0">
      <alignment vertical="center"/>
    </xf>
    <xf numFmtId="0" fontId="27" fillId="11" borderId="0">
      <alignment vertical="center"/>
    </xf>
    <xf numFmtId="0" fontId="33" fillId="0" borderId="0">
      <alignment vertical="center"/>
    </xf>
    <xf numFmtId="0" fontId="27" fillId="25" borderId="0">
      <alignment vertical="center"/>
    </xf>
    <xf numFmtId="0" fontId="38" fillId="0" borderId="33">
      <alignment horizontal="center" vertical="center"/>
    </xf>
    <xf numFmtId="0" fontId="27" fillId="25" borderId="0">
      <alignment vertical="center"/>
    </xf>
    <xf numFmtId="0" fontId="27" fillId="7" borderId="0">
      <alignment vertical="center"/>
    </xf>
    <xf numFmtId="0" fontId="36" fillId="0" borderId="31">
      <alignment vertical="center"/>
    </xf>
    <xf numFmtId="0" fontId="30" fillId="16" borderId="0">
      <alignment vertical="center"/>
    </xf>
    <xf numFmtId="0" fontId="27" fillId="25" borderId="0">
      <alignment vertical="center"/>
    </xf>
    <xf numFmtId="0" fontId="31" fillId="11" borderId="0">
      <alignment vertical="center"/>
    </xf>
    <xf numFmtId="0" fontId="32" fillId="12" borderId="0">
      <alignment vertical="center"/>
    </xf>
    <xf numFmtId="0" fontId="27" fillId="14" borderId="0">
      <alignment vertical="center"/>
    </xf>
    <xf numFmtId="0" fontId="27" fillId="20" borderId="0">
      <alignment vertical="center"/>
    </xf>
    <xf numFmtId="0" fontId="27" fillId="10" borderId="0">
      <alignment vertical="center"/>
    </xf>
    <xf numFmtId="0" fontId="27" fillId="7" borderId="0">
      <alignment vertical="center"/>
    </xf>
    <xf numFmtId="0" fontId="27" fillId="14" borderId="0">
      <alignment vertical="center"/>
    </xf>
    <xf numFmtId="0" fontId="13" fillId="0" borderId="0"/>
    <xf numFmtId="0" fontId="27" fillId="20" borderId="0">
      <alignment vertical="center"/>
    </xf>
    <xf numFmtId="0" fontId="27" fillId="20" borderId="0">
      <alignment vertical="center"/>
    </xf>
    <xf numFmtId="0" fontId="31" fillId="11" borderId="0">
      <alignment vertical="center"/>
    </xf>
    <xf numFmtId="0" fontId="27" fillId="20" borderId="0">
      <alignment vertical="center"/>
    </xf>
    <xf numFmtId="0" fontId="30" fillId="26" borderId="0">
      <alignment vertical="center"/>
    </xf>
    <xf numFmtId="0" fontId="27" fillId="7" borderId="0">
      <alignment vertical="center"/>
    </xf>
    <xf numFmtId="0" fontId="27" fillId="20" borderId="0">
      <alignment vertical="center"/>
    </xf>
    <xf numFmtId="0" fontId="30" fillId="15" borderId="0">
      <alignment vertical="center"/>
    </xf>
    <xf numFmtId="0" fontId="31" fillId="10" borderId="0">
      <alignment vertical="center"/>
    </xf>
    <xf numFmtId="0" fontId="27" fillId="20" borderId="0">
      <alignment vertical="center"/>
    </xf>
    <xf numFmtId="0" fontId="27" fillId="25" borderId="0">
      <alignment vertical="center"/>
    </xf>
    <xf numFmtId="0" fontId="27" fillId="20" borderId="0">
      <alignment vertical="center"/>
    </xf>
    <xf numFmtId="0" fontId="27" fillId="25" borderId="0">
      <alignment vertical="center"/>
    </xf>
    <xf numFmtId="0" fontId="27" fillId="7" borderId="0">
      <alignment vertical="center"/>
    </xf>
    <xf numFmtId="0" fontId="27" fillId="13" borderId="0">
      <alignment vertical="center"/>
    </xf>
    <xf numFmtId="0" fontId="31" fillId="10" borderId="0">
      <alignment vertical="center"/>
    </xf>
    <xf numFmtId="0" fontId="39" fillId="0" borderId="0">
      <alignment vertical="center"/>
    </xf>
    <xf numFmtId="0" fontId="27" fillId="21" borderId="0">
      <alignment vertical="center"/>
    </xf>
    <xf numFmtId="0" fontId="32" fillId="12" borderId="0">
      <alignment vertical="center"/>
    </xf>
    <xf numFmtId="0" fontId="27" fillId="7" borderId="0">
      <alignment vertical="center"/>
    </xf>
    <xf numFmtId="0" fontId="31" fillId="10" borderId="0">
      <alignment vertical="center"/>
    </xf>
    <xf numFmtId="0" fontId="27" fillId="21" borderId="0">
      <alignment vertical="center"/>
    </xf>
    <xf numFmtId="0" fontId="32" fillId="12" borderId="0">
      <alignment vertical="center"/>
    </xf>
    <xf numFmtId="0" fontId="27" fillId="7" borderId="0">
      <alignment vertical="center"/>
    </xf>
    <xf numFmtId="0" fontId="31" fillId="10" borderId="0">
      <alignment vertical="center"/>
    </xf>
    <xf numFmtId="0" fontId="27" fillId="21" borderId="0">
      <alignment vertical="center"/>
    </xf>
    <xf numFmtId="0" fontId="30" fillId="16" borderId="0">
      <alignment vertical="center"/>
    </xf>
    <xf numFmtId="0" fontId="27" fillId="7" borderId="0">
      <alignment vertical="center"/>
    </xf>
    <xf numFmtId="0" fontId="30" fillId="16" borderId="0">
      <alignment vertical="center"/>
    </xf>
    <xf numFmtId="0" fontId="27" fillId="7" borderId="0">
      <alignment vertical="center"/>
    </xf>
    <xf numFmtId="0" fontId="30" fillId="16" borderId="0">
      <alignment vertical="center"/>
    </xf>
    <xf numFmtId="0" fontId="30" fillId="16" borderId="0">
      <alignment vertical="center"/>
    </xf>
    <xf numFmtId="0" fontId="27" fillId="7" borderId="0">
      <alignment vertical="center"/>
    </xf>
    <xf numFmtId="0" fontId="29" fillId="8" borderId="0">
      <alignment vertical="center"/>
    </xf>
    <xf numFmtId="0" fontId="30" fillId="16" borderId="0">
      <alignment vertical="center"/>
    </xf>
    <xf numFmtId="0" fontId="27" fillId="20" borderId="0">
      <alignment vertical="center"/>
    </xf>
    <xf numFmtId="0" fontId="30" fillId="16" borderId="0">
      <alignment vertical="center"/>
    </xf>
    <xf numFmtId="0" fontId="27" fillId="20" borderId="30">
      <alignment vertical="center"/>
    </xf>
    <xf numFmtId="0" fontId="27" fillId="7" borderId="0">
      <alignment vertical="center"/>
    </xf>
    <xf numFmtId="0" fontId="30" fillId="16" borderId="0">
      <alignment vertical="center"/>
    </xf>
    <xf numFmtId="0" fontId="31" fillId="11" borderId="0">
      <alignment vertical="center"/>
    </xf>
    <xf numFmtId="0" fontId="27" fillId="7" borderId="0">
      <alignment vertical="center"/>
    </xf>
    <xf numFmtId="0" fontId="29" fillId="8" borderId="0">
      <alignment vertical="center"/>
    </xf>
    <xf numFmtId="0" fontId="30" fillId="16" borderId="0">
      <alignment vertical="center"/>
    </xf>
    <xf numFmtId="0" fontId="31" fillId="11" borderId="0">
      <alignment vertical="center"/>
    </xf>
    <xf numFmtId="0" fontId="27" fillId="7" borderId="0">
      <alignment vertical="center"/>
    </xf>
    <xf numFmtId="0" fontId="29" fillId="8" borderId="0">
      <alignment vertical="center"/>
    </xf>
    <xf numFmtId="0" fontId="30" fillId="16" borderId="0">
      <alignment vertical="center"/>
    </xf>
    <xf numFmtId="0" fontId="30" fillId="18" borderId="0">
      <alignment vertical="center"/>
    </xf>
    <xf numFmtId="0" fontId="31" fillId="11" borderId="0">
      <alignment vertical="center"/>
    </xf>
    <xf numFmtId="0" fontId="27" fillId="7" borderId="0">
      <alignment vertical="center"/>
    </xf>
    <xf numFmtId="0" fontId="30" fillId="16" borderId="0">
      <alignment vertical="center"/>
    </xf>
    <xf numFmtId="0" fontId="27" fillId="20" borderId="0">
      <alignment vertical="center"/>
    </xf>
    <xf numFmtId="0" fontId="32" fillId="12" borderId="0">
      <alignment vertical="center"/>
    </xf>
    <xf numFmtId="0" fontId="27" fillId="20" borderId="0">
      <alignment vertical="center"/>
    </xf>
    <xf numFmtId="0" fontId="32" fillId="12" borderId="0">
      <alignment vertical="center"/>
    </xf>
    <xf numFmtId="180" fontId="42" fillId="0" borderId="0"/>
    <xf numFmtId="0" fontId="27" fillId="20" borderId="0">
      <alignment vertical="center"/>
    </xf>
    <xf numFmtId="0" fontId="27" fillId="11" borderId="0">
      <alignment vertical="center"/>
    </xf>
    <xf numFmtId="0" fontId="29" fillId="7" borderId="0">
      <alignment vertical="center"/>
    </xf>
    <xf numFmtId="0" fontId="32" fillId="12" borderId="0">
      <alignment vertical="center"/>
    </xf>
    <xf numFmtId="0" fontId="30" fillId="15" borderId="0">
      <alignment vertical="center"/>
    </xf>
    <xf numFmtId="0" fontId="27" fillId="20" borderId="0">
      <alignment vertical="center"/>
    </xf>
    <xf numFmtId="0" fontId="32" fillId="12" borderId="0">
      <alignment vertical="center"/>
    </xf>
    <xf numFmtId="0" fontId="27" fillId="6" borderId="0">
      <alignment vertical="center"/>
    </xf>
    <xf numFmtId="0" fontId="27" fillId="25" borderId="0">
      <alignment vertical="center"/>
    </xf>
    <xf numFmtId="0" fontId="30" fillId="26" borderId="0">
      <alignment vertical="center"/>
    </xf>
    <xf numFmtId="0" fontId="27" fillId="24" borderId="0">
      <alignment vertical="center"/>
    </xf>
    <xf numFmtId="0" fontId="1" fillId="0" borderId="0"/>
    <xf numFmtId="0" fontId="28" fillId="0" borderId="0">
      <alignment vertical="center"/>
    </xf>
    <xf numFmtId="0" fontId="30" fillId="15" borderId="0">
      <alignment vertical="center"/>
    </xf>
    <xf numFmtId="0" fontId="27" fillId="10" borderId="0">
      <alignment vertical="center"/>
    </xf>
    <xf numFmtId="0" fontId="27" fillId="25" borderId="0">
      <alignment vertical="center"/>
    </xf>
    <xf numFmtId="0" fontId="41" fillId="27" borderId="35">
      <alignment vertical="center"/>
    </xf>
    <xf numFmtId="0" fontId="1" fillId="0" borderId="0"/>
    <xf numFmtId="0" fontId="28" fillId="0" borderId="0">
      <alignment vertical="center"/>
    </xf>
    <xf numFmtId="0" fontId="30" fillId="15" borderId="0">
      <alignment vertical="center"/>
    </xf>
    <xf numFmtId="0" fontId="27" fillId="6" borderId="0">
      <alignment vertical="center"/>
    </xf>
    <xf numFmtId="0" fontId="27" fillId="6" borderId="0">
      <alignment vertical="center"/>
    </xf>
    <xf numFmtId="0" fontId="32" fillId="13" borderId="0">
      <alignment vertical="center"/>
    </xf>
    <xf numFmtId="0" fontId="27" fillId="6" borderId="0">
      <alignment vertical="center"/>
    </xf>
    <xf numFmtId="0" fontId="27" fillId="23" borderId="0">
      <alignment vertical="center"/>
    </xf>
    <xf numFmtId="0" fontId="30" fillId="15" borderId="0">
      <alignment vertical="center"/>
    </xf>
    <xf numFmtId="0" fontId="27" fillId="10" borderId="0">
      <alignment vertical="center"/>
    </xf>
    <xf numFmtId="0" fontId="30" fillId="15" borderId="0">
      <alignment vertical="center"/>
    </xf>
    <xf numFmtId="0" fontId="29" fillId="8" borderId="0">
      <alignment vertical="center"/>
    </xf>
    <xf numFmtId="0" fontId="27" fillId="6" borderId="0">
      <alignment vertical="center"/>
    </xf>
    <xf numFmtId="0" fontId="30" fillId="12" borderId="0">
      <alignment vertical="center"/>
    </xf>
    <xf numFmtId="0" fontId="31" fillId="11" borderId="0">
      <alignment vertical="center"/>
    </xf>
    <xf numFmtId="0" fontId="27" fillId="6" borderId="0">
      <alignment vertical="center"/>
    </xf>
    <xf numFmtId="0" fontId="31" fillId="11" borderId="0">
      <alignment vertical="center"/>
    </xf>
    <xf numFmtId="0" fontId="27" fillId="6" borderId="0">
      <alignment vertical="center"/>
    </xf>
    <xf numFmtId="0" fontId="29" fillId="8" borderId="0">
      <alignment vertical="center"/>
    </xf>
    <xf numFmtId="0" fontId="27" fillId="6" borderId="0">
      <alignment vertical="center"/>
    </xf>
    <xf numFmtId="0" fontId="29" fillId="8" borderId="0">
      <alignment vertical="center"/>
    </xf>
    <xf numFmtId="0" fontId="27" fillId="6" borderId="0">
      <alignment vertical="center"/>
    </xf>
    <xf numFmtId="0" fontId="31" fillId="11" borderId="0">
      <alignment vertical="center"/>
    </xf>
    <xf numFmtId="0" fontId="27" fillId="10" borderId="0">
      <alignment vertical="center"/>
    </xf>
    <xf numFmtId="0" fontId="27" fillId="18" borderId="0">
      <alignment vertical="center"/>
    </xf>
    <xf numFmtId="0" fontId="32" fillId="14" borderId="0">
      <alignment vertical="center"/>
    </xf>
    <xf numFmtId="0" fontId="27" fillId="10" borderId="0">
      <alignment vertical="center"/>
    </xf>
    <xf numFmtId="0" fontId="13" fillId="20" borderId="30">
      <alignment vertical="center"/>
    </xf>
    <xf numFmtId="0" fontId="30" fillId="14" borderId="0">
      <alignment vertical="center"/>
    </xf>
    <xf numFmtId="0" fontId="31" fillId="10" borderId="0">
      <alignment vertical="center"/>
    </xf>
    <xf numFmtId="0" fontId="27" fillId="10" borderId="0">
      <alignment vertical="center"/>
    </xf>
    <xf numFmtId="0" fontId="13" fillId="20" borderId="30">
      <alignment vertical="center"/>
    </xf>
    <xf numFmtId="0" fontId="27" fillId="24" borderId="0">
      <alignment vertical="center"/>
    </xf>
    <xf numFmtId="0" fontId="30" fillId="14" borderId="0">
      <alignment vertical="center"/>
    </xf>
    <xf numFmtId="0" fontId="27" fillId="10" borderId="0">
      <alignment vertical="center"/>
    </xf>
    <xf numFmtId="0" fontId="13" fillId="20" borderId="30">
      <alignment vertical="center"/>
    </xf>
    <xf numFmtId="0" fontId="37" fillId="25" borderId="32">
      <alignment vertical="center"/>
    </xf>
    <xf numFmtId="0" fontId="30" fillId="14" borderId="0">
      <alignment vertical="center"/>
    </xf>
    <xf numFmtId="0" fontId="27" fillId="6" borderId="0">
      <alignment vertical="center"/>
    </xf>
    <xf numFmtId="0" fontId="30" fillId="14" borderId="0">
      <alignment vertical="center"/>
    </xf>
    <xf numFmtId="0" fontId="29" fillId="7" borderId="0">
      <alignment vertical="center"/>
    </xf>
    <xf numFmtId="0" fontId="27" fillId="10" borderId="0">
      <alignment vertical="center"/>
    </xf>
    <xf numFmtId="0" fontId="30" fillId="14" borderId="0">
      <alignment vertical="center"/>
    </xf>
    <xf numFmtId="0" fontId="29" fillId="7" borderId="0">
      <alignment vertical="center"/>
    </xf>
    <xf numFmtId="0" fontId="27" fillId="10" borderId="0">
      <alignment vertical="center"/>
    </xf>
    <xf numFmtId="0" fontId="29" fillId="8" borderId="0">
      <alignment vertical="center"/>
    </xf>
    <xf numFmtId="0" fontId="27" fillId="8" borderId="0">
      <alignment vertical="center"/>
    </xf>
    <xf numFmtId="0" fontId="29" fillId="7" borderId="0">
      <alignment vertical="center"/>
    </xf>
    <xf numFmtId="0" fontId="30" fillId="14" borderId="0">
      <alignment vertical="center"/>
    </xf>
    <xf numFmtId="0" fontId="29" fillId="7" borderId="0">
      <alignment vertical="center"/>
    </xf>
    <xf numFmtId="0" fontId="27" fillId="6" borderId="0">
      <alignment vertical="center"/>
    </xf>
    <xf numFmtId="0" fontId="32" fillId="14" borderId="0">
      <alignment vertical="center"/>
    </xf>
    <xf numFmtId="0" fontId="29" fillId="7" borderId="0">
      <alignment vertical="center"/>
    </xf>
    <xf numFmtId="0" fontId="27" fillId="6" borderId="0">
      <alignment vertical="center"/>
    </xf>
    <xf numFmtId="0" fontId="27" fillId="0" borderId="0">
      <alignment vertical="center"/>
    </xf>
    <xf numFmtId="0" fontId="27" fillId="13" borderId="0">
      <alignment vertical="center"/>
    </xf>
    <xf numFmtId="0" fontId="32" fillId="14" borderId="0">
      <alignment vertical="center"/>
    </xf>
    <xf numFmtId="0" fontId="29" fillId="7" borderId="0">
      <alignment vertical="center"/>
    </xf>
    <xf numFmtId="0" fontId="43" fillId="0" borderId="0"/>
    <xf numFmtId="0" fontId="27" fillId="6" borderId="0">
      <alignment vertical="center"/>
    </xf>
    <xf numFmtId="0" fontId="13" fillId="20" borderId="30">
      <alignment vertical="center"/>
    </xf>
    <xf numFmtId="0" fontId="27" fillId="13" borderId="0">
      <alignment vertical="center"/>
    </xf>
    <xf numFmtId="0" fontId="32" fillId="14" borderId="0">
      <alignment vertical="center"/>
    </xf>
    <xf numFmtId="0" fontId="29" fillId="7" borderId="0">
      <alignment vertical="center"/>
    </xf>
    <xf numFmtId="0" fontId="27" fillId="6" borderId="0">
      <alignment vertical="center"/>
    </xf>
    <xf numFmtId="0" fontId="27" fillId="24" borderId="0">
      <alignment vertical="center"/>
    </xf>
    <xf numFmtId="0" fontId="32" fillId="14" borderId="0">
      <alignment vertical="center"/>
    </xf>
    <xf numFmtId="0" fontId="27" fillId="8" borderId="0">
      <alignment vertical="center"/>
    </xf>
    <xf numFmtId="0" fontId="27" fillId="8" borderId="0">
      <alignment vertical="center"/>
    </xf>
    <xf numFmtId="0" fontId="27" fillId="14" borderId="0">
      <alignment vertical="center"/>
    </xf>
    <xf numFmtId="0" fontId="30" fillId="12" borderId="0">
      <alignment vertical="center"/>
    </xf>
    <xf numFmtId="0" fontId="27" fillId="8" borderId="0">
      <alignment vertical="center"/>
    </xf>
    <xf numFmtId="0" fontId="27" fillId="8" borderId="0">
      <alignment vertical="center"/>
    </xf>
    <xf numFmtId="0" fontId="31" fillId="11" borderId="0">
      <alignment vertical="center"/>
    </xf>
    <xf numFmtId="0" fontId="27" fillId="8" borderId="0">
      <alignment vertical="center"/>
    </xf>
    <xf numFmtId="0" fontId="31" fillId="11" borderId="0">
      <alignment vertical="center"/>
    </xf>
    <xf numFmtId="0" fontId="27" fillId="8" borderId="0">
      <alignment vertical="center"/>
    </xf>
    <xf numFmtId="0" fontId="27" fillId="8" borderId="0">
      <alignment vertical="center"/>
    </xf>
    <xf numFmtId="0" fontId="31" fillId="11" borderId="0">
      <alignment vertical="center"/>
    </xf>
    <xf numFmtId="0" fontId="27" fillId="8" borderId="0">
      <alignment vertical="center"/>
    </xf>
    <xf numFmtId="0" fontId="31" fillId="10" borderId="0">
      <alignment vertical="center"/>
    </xf>
    <xf numFmtId="0" fontId="32" fillId="21" borderId="0">
      <alignment vertical="center"/>
    </xf>
    <xf numFmtId="0" fontId="27" fillId="8" borderId="0">
      <alignment vertical="center"/>
    </xf>
    <xf numFmtId="0" fontId="30" fillId="18" borderId="0">
      <alignment vertical="center"/>
    </xf>
    <xf numFmtId="0" fontId="27" fillId="8" borderId="0">
      <alignment vertical="center"/>
    </xf>
    <xf numFmtId="0" fontId="30" fillId="18" borderId="0">
      <alignment vertical="center"/>
    </xf>
    <xf numFmtId="0" fontId="27" fillId="8" borderId="0">
      <alignment vertical="center"/>
    </xf>
    <xf numFmtId="0" fontId="30" fillId="18" borderId="0">
      <alignment vertical="center"/>
    </xf>
    <xf numFmtId="0" fontId="27" fillId="8" borderId="0">
      <alignment vertical="center"/>
    </xf>
    <xf numFmtId="0" fontId="30" fillId="18" borderId="0">
      <alignment vertical="center"/>
    </xf>
    <xf numFmtId="0" fontId="27" fillId="8" borderId="0">
      <alignment vertical="center"/>
    </xf>
    <xf numFmtId="0" fontId="29" fillId="8" borderId="0">
      <alignment vertical="center"/>
    </xf>
    <xf numFmtId="0" fontId="30" fillId="18" borderId="0">
      <alignment vertical="center"/>
    </xf>
    <xf numFmtId="0" fontId="27" fillId="8" borderId="0">
      <alignment vertical="center"/>
    </xf>
    <xf numFmtId="0" fontId="29" fillId="8" borderId="0">
      <alignment vertical="center"/>
    </xf>
    <xf numFmtId="0" fontId="29" fillId="8" borderId="0">
      <alignment vertical="center"/>
    </xf>
    <xf numFmtId="0" fontId="30" fillId="18" borderId="0">
      <alignment vertical="center"/>
    </xf>
    <xf numFmtId="0" fontId="31" fillId="11" borderId="0">
      <alignment vertical="center"/>
    </xf>
    <xf numFmtId="0" fontId="27" fillId="8" borderId="0">
      <alignment vertical="center"/>
    </xf>
    <xf numFmtId="42" fontId="12" fillId="0" borderId="0"/>
    <xf numFmtId="0" fontId="30" fillId="18" borderId="0">
      <alignment vertical="center"/>
    </xf>
    <xf numFmtId="0" fontId="27" fillId="8" borderId="0">
      <alignment vertical="center"/>
    </xf>
    <xf numFmtId="0" fontId="30" fillId="18" borderId="0">
      <alignment vertical="center"/>
    </xf>
    <xf numFmtId="0" fontId="27" fillId="8" borderId="0">
      <alignment vertical="center"/>
    </xf>
    <xf numFmtId="0" fontId="29" fillId="8" borderId="0">
      <alignment vertical="center"/>
    </xf>
    <xf numFmtId="0" fontId="32" fillId="21" borderId="0">
      <alignment vertical="center"/>
    </xf>
    <xf numFmtId="0" fontId="27" fillId="8" borderId="0">
      <alignment vertical="center"/>
    </xf>
    <xf numFmtId="0" fontId="32" fillId="21" borderId="0">
      <alignment vertical="center"/>
    </xf>
    <xf numFmtId="0" fontId="29" fillId="8" borderId="0">
      <alignment vertical="center"/>
    </xf>
    <xf numFmtId="0" fontId="46" fillId="0" borderId="36">
      <alignment vertical="center"/>
    </xf>
    <xf numFmtId="0" fontId="27" fillId="8" borderId="0">
      <alignment vertical="center"/>
    </xf>
    <xf numFmtId="0" fontId="32" fillId="21" borderId="0">
      <alignment vertical="center"/>
    </xf>
    <xf numFmtId="0" fontId="27" fillId="8" borderId="0">
      <alignment vertical="center"/>
    </xf>
    <xf numFmtId="0" fontId="32" fillId="21" borderId="0">
      <alignment vertical="center"/>
    </xf>
    <xf numFmtId="0" fontId="27" fillId="8" borderId="0">
      <alignment vertical="center"/>
    </xf>
    <xf numFmtId="0" fontId="31" fillId="10" borderId="0">
      <alignment vertical="center"/>
    </xf>
    <xf numFmtId="0" fontId="30" fillId="8" borderId="0">
      <alignment vertical="center"/>
    </xf>
    <xf numFmtId="0" fontId="30" fillId="18" borderId="0">
      <alignment vertical="center"/>
    </xf>
    <xf numFmtId="0" fontId="29" fillId="8" borderId="0">
      <alignment vertical="center"/>
    </xf>
    <xf numFmtId="0" fontId="27" fillId="25" borderId="0">
      <alignment vertical="center"/>
    </xf>
    <xf numFmtId="0" fontId="29" fillId="8" borderId="0">
      <alignment vertical="center"/>
    </xf>
    <xf numFmtId="0" fontId="27" fillId="25" borderId="0">
      <alignment vertical="center"/>
    </xf>
    <xf numFmtId="0" fontId="27" fillId="10" borderId="0">
      <alignment vertical="center"/>
    </xf>
    <xf numFmtId="0" fontId="29" fillId="8" borderId="0">
      <alignment vertical="center"/>
    </xf>
    <xf numFmtId="0" fontId="27" fillId="25" borderId="0">
      <alignment vertical="center"/>
    </xf>
    <xf numFmtId="0" fontId="27" fillId="10" borderId="0">
      <alignment vertical="center"/>
    </xf>
    <xf numFmtId="0" fontId="30" fillId="28" borderId="0">
      <alignment vertical="center"/>
    </xf>
    <xf numFmtId="0" fontId="29" fillId="8" borderId="0">
      <alignment vertical="center"/>
    </xf>
    <xf numFmtId="0" fontId="31" fillId="10" borderId="0">
      <alignment vertical="center"/>
    </xf>
    <xf numFmtId="0" fontId="27" fillId="25" borderId="0">
      <alignment vertical="center"/>
    </xf>
    <xf numFmtId="0" fontId="27" fillId="10" borderId="0">
      <alignment vertical="center"/>
    </xf>
    <xf numFmtId="0" fontId="31" fillId="10" borderId="0">
      <alignment vertical="center"/>
    </xf>
    <xf numFmtId="0" fontId="27" fillId="25" borderId="0">
      <alignment vertical="center"/>
    </xf>
    <xf numFmtId="0" fontId="27" fillId="13" borderId="0">
      <alignment vertical="center"/>
    </xf>
    <xf numFmtId="0" fontId="29" fillId="8" borderId="0">
      <alignment vertical="center"/>
    </xf>
    <xf numFmtId="0" fontId="31" fillId="11" borderId="0">
      <alignment vertical="center"/>
    </xf>
    <xf numFmtId="0" fontId="27" fillId="25" borderId="0">
      <alignment vertical="center"/>
    </xf>
    <xf numFmtId="0" fontId="29" fillId="8" borderId="0">
      <alignment vertical="center"/>
    </xf>
    <xf numFmtId="0" fontId="27" fillId="25" borderId="0">
      <alignment vertical="center"/>
    </xf>
    <xf numFmtId="0" fontId="27" fillId="24" borderId="0">
      <alignment vertical="center"/>
    </xf>
    <xf numFmtId="0" fontId="27" fillId="25" borderId="0">
      <alignment vertical="center"/>
    </xf>
    <xf numFmtId="0" fontId="27" fillId="24" borderId="0">
      <alignment vertical="center"/>
    </xf>
    <xf numFmtId="0" fontId="31" fillId="10" borderId="0">
      <alignment vertical="center"/>
    </xf>
    <xf numFmtId="0" fontId="44" fillId="0" borderId="0"/>
    <xf numFmtId="0" fontId="27" fillId="25" borderId="0">
      <alignment vertical="center"/>
    </xf>
    <xf numFmtId="0" fontId="27" fillId="24" borderId="0">
      <alignment vertical="center"/>
    </xf>
    <xf numFmtId="0" fontId="29" fillId="8" borderId="0">
      <alignment vertical="center"/>
    </xf>
    <xf numFmtId="0" fontId="27" fillId="25" borderId="0">
      <alignment vertical="center"/>
    </xf>
    <xf numFmtId="0" fontId="32" fillId="13" borderId="0">
      <alignment vertical="center"/>
    </xf>
    <xf numFmtId="0" fontId="45" fillId="21" borderId="0">
      <alignment vertical="center"/>
    </xf>
    <xf numFmtId="0" fontId="27" fillId="25" borderId="0">
      <alignment vertical="center"/>
    </xf>
    <xf numFmtId="0" fontId="27" fillId="23" borderId="0">
      <alignment vertical="center"/>
    </xf>
    <xf numFmtId="0" fontId="32" fillId="13" borderId="0">
      <alignment vertical="center"/>
    </xf>
    <xf numFmtId="0" fontId="27" fillId="25" borderId="0">
      <alignment vertical="center"/>
    </xf>
    <xf numFmtId="0" fontId="27" fillId="24" borderId="0">
      <alignment vertical="center"/>
    </xf>
    <xf numFmtId="0" fontId="30" fillId="15" borderId="0">
      <alignment vertical="center"/>
    </xf>
    <xf numFmtId="0" fontId="27" fillId="25" borderId="0">
      <alignment vertical="center"/>
    </xf>
    <xf numFmtId="0" fontId="30" fillId="15" borderId="0">
      <alignment vertical="center"/>
    </xf>
    <xf numFmtId="0" fontId="27" fillId="25" borderId="0">
      <alignment vertical="center"/>
    </xf>
    <xf numFmtId="0" fontId="27" fillId="24" borderId="0">
      <alignment vertical="center"/>
    </xf>
    <xf numFmtId="0" fontId="30" fillId="15" borderId="0">
      <alignment vertical="center"/>
    </xf>
    <xf numFmtId="0" fontId="30" fillId="15" borderId="0">
      <alignment vertical="center"/>
    </xf>
    <xf numFmtId="0" fontId="29" fillId="8" borderId="0">
      <alignment vertical="center"/>
    </xf>
    <xf numFmtId="0" fontId="27" fillId="24" borderId="0">
      <alignment vertical="center"/>
    </xf>
    <xf numFmtId="0" fontId="27" fillId="25" borderId="0">
      <alignment vertical="center"/>
    </xf>
    <xf numFmtId="0" fontId="30" fillId="15" borderId="0">
      <alignment vertical="center"/>
    </xf>
    <xf numFmtId="0" fontId="29" fillId="8" borderId="0">
      <alignment vertical="center"/>
    </xf>
    <xf numFmtId="0" fontId="29" fillId="8" borderId="0">
      <alignment vertical="center"/>
    </xf>
    <xf numFmtId="0" fontId="27" fillId="25" borderId="0">
      <alignment vertical="center"/>
    </xf>
    <xf numFmtId="0" fontId="30" fillId="15" borderId="0">
      <alignment vertical="center"/>
    </xf>
    <xf numFmtId="0" fontId="29" fillId="7" borderId="0">
      <alignment vertical="center"/>
    </xf>
    <xf numFmtId="0" fontId="37" fillId="25" borderId="32">
      <alignment vertical="center"/>
    </xf>
    <xf numFmtId="0" fontId="27" fillId="25" borderId="0">
      <alignment vertical="center"/>
    </xf>
    <xf numFmtId="0" fontId="30" fillId="15" borderId="0">
      <alignment vertical="center"/>
    </xf>
    <xf numFmtId="0" fontId="30" fillId="15" borderId="0">
      <alignment vertical="center"/>
    </xf>
    <xf numFmtId="0" fontId="27" fillId="25" borderId="0">
      <alignment vertical="center"/>
    </xf>
    <xf numFmtId="0" fontId="32" fillId="13" borderId="0">
      <alignment vertical="center"/>
    </xf>
    <xf numFmtId="0" fontId="29" fillId="8" borderId="0">
      <alignment vertical="center"/>
    </xf>
    <xf numFmtId="0" fontId="27" fillId="25" borderId="0">
      <alignment vertical="center"/>
    </xf>
    <xf numFmtId="0" fontId="47" fillId="0" borderId="36">
      <alignment vertical="center"/>
    </xf>
    <xf numFmtId="0" fontId="32" fillId="13" borderId="0">
      <alignment vertical="center"/>
    </xf>
    <xf numFmtId="0" fontId="27" fillId="25" borderId="0">
      <alignment vertical="center"/>
    </xf>
    <xf numFmtId="0" fontId="32" fillId="13" borderId="0">
      <alignment vertical="center"/>
    </xf>
    <xf numFmtId="0" fontId="27" fillId="25" borderId="0">
      <alignment vertical="center"/>
    </xf>
    <xf numFmtId="0" fontId="32" fillId="13" borderId="0">
      <alignment vertical="center"/>
    </xf>
    <xf numFmtId="0" fontId="27" fillId="25" borderId="0">
      <alignment vertical="center"/>
    </xf>
    <xf numFmtId="0" fontId="30" fillId="15" borderId="0">
      <alignment vertical="center"/>
    </xf>
    <xf numFmtId="0" fontId="27" fillId="25" borderId="0">
      <alignment vertical="center"/>
    </xf>
    <xf numFmtId="0" fontId="27" fillId="14" borderId="0">
      <alignment vertical="center"/>
    </xf>
    <xf numFmtId="0" fontId="30" fillId="15" borderId="0">
      <alignment vertical="center"/>
    </xf>
    <xf numFmtId="0" fontId="29" fillId="8" borderId="0">
      <alignment vertical="center"/>
    </xf>
    <xf numFmtId="0" fontId="27" fillId="21" borderId="0">
      <alignment vertical="center"/>
    </xf>
    <xf numFmtId="0" fontId="27" fillId="8" borderId="0">
      <alignment vertical="center"/>
    </xf>
    <xf numFmtId="0" fontId="48" fillId="0" borderId="0">
      <alignment vertical="center"/>
    </xf>
    <xf numFmtId="0" fontId="27" fillId="20" borderId="0">
      <alignment vertical="center"/>
    </xf>
    <xf numFmtId="0" fontId="48" fillId="0" borderId="0">
      <alignment vertical="center"/>
    </xf>
    <xf numFmtId="0" fontId="27" fillId="24" borderId="0">
      <alignment vertical="center"/>
    </xf>
    <xf numFmtId="0" fontId="27" fillId="13" borderId="0">
      <alignment vertical="center"/>
    </xf>
    <xf numFmtId="0" fontId="27" fillId="13" borderId="0">
      <alignment vertical="center"/>
    </xf>
    <xf numFmtId="0" fontId="27" fillId="13" borderId="0">
      <alignment vertical="center"/>
    </xf>
    <xf numFmtId="0" fontId="27" fillId="13" borderId="0">
      <alignment vertical="center"/>
    </xf>
    <xf numFmtId="0" fontId="27" fillId="24" borderId="0">
      <alignment vertical="center"/>
    </xf>
    <xf numFmtId="0" fontId="27" fillId="10" borderId="0">
      <alignment vertical="center"/>
    </xf>
    <xf numFmtId="0" fontId="27" fillId="13" borderId="0">
      <alignment vertical="center"/>
    </xf>
    <xf numFmtId="0" fontId="31" fillId="10" borderId="0">
      <alignment vertical="center"/>
    </xf>
    <xf numFmtId="0" fontId="27" fillId="13" borderId="0">
      <alignment vertical="center"/>
    </xf>
    <xf numFmtId="0" fontId="13" fillId="20" borderId="30">
      <alignment vertical="center"/>
    </xf>
    <xf numFmtId="0" fontId="27" fillId="13" borderId="0">
      <alignment vertical="center"/>
    </xf>
    <xf numFmtId="0" fontId="27" fillId="20" borderId="30">
      <alignment vertical="center"/>
    </xf>
    <xf numFmtId="0" fontId="27" fillId="24" borderId="0">
      <alignment vertical="center"/>
    </xf>
    <xf numFmtId="0" fontId="27" fillId="24" borderId="0">
      <alignment vertical="center"/>
    </xf>
    <xf numFmtId="0" fontId="27" fillId="24" borderId="0">
      <alignment vertical="center"/>
    </xf>
    <xf numFmtId="0" fontId="27" fillId="24" borderId="0">
      <alignment vertical="center"/>
    </xf>
    <xf numFmtId="0" fontId="27" fillId="14" borderId="0">
      <alignment vertical="center"/>
    </xf>
    <xf numFmtId="0" fontId="27" fillId="24" borderId="0">
      <alignment vertical="center"/>
    </xf>
    <xf numFmtId="0" fontId="27" fillId="13" borderId="0">
      <alignment vertical="center"/>
    </xf>
    <xf numFmtId="0" fontId="27" fillId="24" borderId="0">
      <alignment vertical="center"/>
    </xf>
    <xf numFmtId="0" fontId="27" fillId="14" borderId="0">
      <alignment vertical="center"/>
    </xf>
    <xf numFmtId="0" fontId="27" fillId="24" borderId="0">
      <alignment vertical="center"/>
    </xf>
    <xf numFmtId="0" fontId="27" fillId="14" borderId="0">
      <alignment vertical="center"/>
    </xf>
    <xf numFmtId="0" fontId="35" fillId="0" borderId="29">
      <alignment vertical="center"/>
    </xf>
    <xf numFmtId="0" fontId="27" fillId="24" borderId="0">
      <alignment vertical="center"/>
    </xf>
    <xf numFmtId="0" fontId="27" fillId="14" borderId="0">
      <alignment vertical="center"/>
    </xf>
    <xf numFmtId="0" fontId="27" fillId="24" borderId="0">
      <alignment vertical="center"/>
    </xf>
    <xf numFmtId="0" fontId="27" fillId="13" borderId="0">
      <alignment vertical="center"/>
    </xf>
    <xf numFmtId="0" fontId="27" fillId="24" borderId="0">
      <alignment vertical="center"/>
    </xf>
    <xf numFmtId="0" fontId="29" fillId="7" borderId="0">
      <alignment vertical="center"/>
    </xf>
    <xf numFmtId="0" fontId="27" fillId="13" borderId="0">
      <alignment vertical="center"/>
    </xf>
    <xf numFmtId="0" fontId="27" fillId="24" borderId="0">
      <alignment vertical="center"/>
    </xf>
    <xf numFmtId="0" fontId="29" fillId="8" borderId="0">
      <alignment vertical="center"/>
    </xf>
    <xf numFmtId="0" fontId="29" fillId="7" borderId="0">
      <alignment vertical="center"/>
    </xf>
    <xf numFmtId="0" fontId="27" fillId="14" borderId="0">
      <alignment vertical="center"/>
    </xf>
    <xf numFmtId="0" fontId="27" fillId="14" borderId="0">
      <alignment vertical="center"/>
    </xf>
    <xf numFmtId="0" fontId="29" fillId="7" borderId="0">
      <alignment vertical="center"/>
    </xf>
    <xf numFmtId="0" fontId="27" fillId="14" borderId="0">
      <alignment vertical="center"/>
    </xf>
    <xf numFmtId="0" fontId="27" fillId="14" borderId="0">
      <alignment vertical="center"/>
    </xf>
    <xf numFmtId="0" fontId="27" fillId="14" borderId="0">
      <alignment vertical="center"/>
    </xf>
    <xf numFmtId="0" fontId="27" fillId="14" borderId="0">
      <alignment vertical="center"/>
    </xf>
    <xf numFmtId="0" fontId="27" fillId="14" borderId="0">
      <alignment vertical="center"/>
    </xf>
    <xf numFmtId="0" fontId="27" fillId="14" borderId="0">
      <alignment vertical="center"/>
    </xf>
    <xf numFmtId="0" fontId="27" fillId="14" borderId="0">
      <alignment vertical="center"/>
    </xf>
    <xf numFmtId="0" fontId="27" fillId="14" borderId="0">
      <alignment vertical="center"/>
    </xf>
    <xf numFmtId="0" fontId="27" fillId="24" borderId="0">
      <alignment vertical="center"/>
    </xf>
    <xf numFmtId="0" fontId="49" fillId="0" borderId="0">
      <alignment vertical="center"/>
    </xf>
    <xf numFmtId="0" fontId="29" fillId="7" borderId="0">
      <alignment vertical="center"/>
    </xf>
    <xf numFmtId="0" fontId="29" fillId="8" borderId="0">
      <alignment vertical="center"/>
    </xf>
    <xf numFmtId="0" fontId="27" fillId="14" borderId="0">
      <alignment vertical="center"/>
    </xf>
    <xf numFmtId="0" fontId="27" fillId="14" borderId="0">
      <alignment vertical="center"/>
    </xf>
    <xf numFmtId="0" fontId="27" fillId="23" borderId="0">
      <alignment vertical="center"/>
    </xf>
    <xf numFmtId="0" fontId="27" fillId="14" borderId="0">
      <alignment vertical="center"/>
    </xf>
    <xf numFmtId="0" fontId="35" fillId="0" borderId="29">
      <alignment vertical="center"/>
    </xf>
    <xf numFmtId="0" fontId="27" fillId="14" borderId="0">
      <alignment vertical="center"/>
    </xf>
    <xf numFmtId="0" fontId="35" fillId="0" borderId="29">
      <alignment vertical="center"/>
    </xf>
    <xf numFmtId="0" fontId="27" fillId="23" borderId="0">
      <alignment vertical="center"/>
    </xf>
    <xf numFmtId="0" fontId="27" fillId="21" borderId="0">
      <alignment vertical="center"/>
    </xf>
    <xf numFmtId="0" fontId="29" fillId="7" borderId="0">
      <alignment vertical="center"/>
    </xf>
    <xf numFmtId="0" fontId="27" fillId="23" borderId="0">
      <alignment vertical="center"/>
    </xf>
    <xf numFmtId="0" fontId="27" fillId="21" borderId="0">
      <alignment vertical="center"/>
    </xf>
    <xf numFmtId="0" fontId="29" fillId="7" borderId="0">
      <alignment vertical="center"/>
    </xf>
    <xf numFmtId="0" fontId="27" fillId="21" borderId="0">
      <alignment vertical="center"/>
    </xf>
    <xf numFmtId="0" fontId="29" fillId="7" borderId="0">
      <alignment vertical="center"/>
    </xf>
    <xf numFmtId="0" fontId="27" fillId="18" borderId="0">
      <alignment vertical="center"/>
    </xf>
    <xf numFmtId="0" fontId="29" fillId="7" borderId="0">
      <alignment vertical="center"/>
    </xf>
    <xf numFmtId="0" fontId="27" fillId="21" borderId="0">
      <alignment vertical="center"/>
    </xf>
    <xf numFmtId="0" fontId="27" fillId="21" borderId="0">
      <alignment vertical="center"/>
    </xf>
    <xf numFmtId="0" fontId="31" fillId="11" borderId="0">
      <alignment vertical="center"/>
    </xf>
    <xf numFmtId="0" fontId="28" fillId="0" borderId="0">
      <alignment vertical="center"/>
    </xf>
    <xf numFmtId="0" fontId="28" fillId="0" borderId="0">
      <alignment vertical="center"/>
    </xf>
    <xf numFmtId="0" fontId="27" fillId="13" borderId="0">
      <alignment vertical="center"/>
    </xf>
    <xf numFmtId="0" fontId="27" fillId="21" borderId="0">
      <alignment vertical="center"/>
    </xf>
    <xf numFmtId="0" fontId="31" fillId="11" borderId="0">
      <alignment vertical="center"/>
    </xf>
    <xf numFmtId="0" fontId="27" fillId="18" borderId="0">
      <alignment vertical="center"/>
    </xf>
    <xf numFmtId="0" fontId="27" fillId="18" borderId="0">
      <alignment vertical="center"/>
    </xf>
    <xf numFmtId="0" fontId="27" fillId="13" borderId="0">
      <alignment vertical="center"/>
    </xf>
    <xf numFmtId="0" fontId="27" fillId="18" borderId="0">
      <alignment vertical="center"/>
    </xf>
    <xf numFmtId="0" fontId="29" fillId="8" borderId="0">
      <alignment vertical="center"/>
    </xf>
    <xf numFmtId="0" fontId="27" fillId="18" borderId="0">
      <alignment vertical="center"/>
    </xf>
    <xf numFmtId="0" fontId="27" fillId="25" borderId="0">
      <alignment vertical="center"/>
    </xf>
    <xf numFmtId="0" fontId="27" fillId="18" borderId="0">
      <alignment vertical="center"/>
    </xf>
    <xf numFmtId="0" fontId="31" fillId="10" borderId="0">
      <alignment vertical="center"/>
    </xf>
    <xf numFmtId="0" fontId="27" fillId="21" borderId="0">
      <alignment vertical="center"/>
    </xf>
    <xf numFmtId="0" fontId="27" fillId="18" borderId="0">
      <alignment vertical="center"/>
    </xf>
    <xf numFmtId="0" fontId="27" fillId="13" borderId="0">
      <alignment vertical="center"/>
    </xf>
    <xf numFmtId="0" fontId="27" fillId="13" borderId="0">
      <alignment vertical="center"/>
    </xf>
    <xf numFmtId="0" fontId="27" fillId="10" borderId="0">
      <alignment vertical="center"/>
    </xf>
    <xf numFmtId="0" fontId="27" fillId="13" borderId="0">
      <alignment vertical="center"/>
    </xf>
    <xf numFmtId="0" fontId="27" fillId="10" borderId="0">
      <alignment vertical="center"/>
    </xf>
    <xf numFmtId="0" fontId="27" fillId="10" borderId="0">
      <alignment vertical="center"/>
    </xf>
    <xf numFmtId="0" fontId="27" fillId="10" borderId="0">
      <alignment vertical="center"/>
    </xf>
    <xf numFmtId="0" fontId="29" fillId="7" borderId="0">
      <alignment vertical="center"/>
    </xf>
    <xf numFmtId="0" fontId="27" fillId="10" borderId="0">
      <alignment vertical="center"/>
    </xf>
    <xf numFmtId="0" fontId="27" fillId="10" borderId="0">
      <alignment vertical="center"/>
    </xf>
    <xf numFmtId="0" fontId="27" fillId="10" borderId="0">
      <alignment vertical="center"/>
    </xf>
    <xf numFmtId="0" fontId="27" fillId="10" borderId="0">
      <alignment vertical="center"/>
    </xf>
    <xf numFmtId="0" fontId="27" fillId="13" borderId="0">
      <alignment vertical="center"/>
    </xf>
    <xf numFmtId="0" fontId="31" fillId="10" borderId="0">
      <alignment vertical="center"/>
    </xf>
    <xf numFmtId="0" fontId="27" fillId="13" borderId="0">
      <alignment vertical="center"/>
    </xf>
    <xf numFmtId="0" fontId="27" fillId="10" borderId="0">
      <alignment vertical="center"/>
    </xf>
    <xf numFmtId="0" fontId="30" fillId="12" borderId="0">
      <alignment vertical="center"/>
    </xf>
    <xf numFmtId="0" fontId="31" fillId="10" borderId="0">
      <alignment vertical="center"/>
    </xf>
    <xf numFmtId="0" fontId="27" fillId="24" borderId="0">
      <alignment vertical="center"/>
    </xf>
    <xf numFmtId="0" fontId="29" fillId="7" borderId="0">
      <alignment vertical="center"/>
    </xf>
    <xf numFmtId="0" fontId="30" fillId="12" borderId="0">
      <alignment vertical="center"/>
    </xf>
    <xf numFmtId="0" fontId="27" fillId="24" borderId="0">
      <alignment vertical="center"/>
    </xf>
    <xf numFmtId="0" fontId="30" fillId="12" borderId="0">
      <alignment vertical="center"/>
    </xf>
    <xf numFmtId="0" fontId="31" fillId="10" borderId="0">
      <alignment vertical="center"/>
    </xf>
    <xf numFmtId="0" fontId="27" fillId="24" borderId="0">
      <alignment vertical="center"/>
    </xf>
    <xf numFmtId="0" fontId="30" fillId="15" borderId="0">
      <alignment vertical="center"/>
    </xf>
    <xf numFmtId="0" fontId="30" fillId="12" borderId="0">
      <alignment vertical="center"/>
    </xf>
    <xf numFmtId="0" fontId="27" fillId="24" borderId="0">
      <alignment vertical="center"/>
    </xf>
    <xf numFmtId="0" fontId="27" fillId="24" borderId="0">
      <alignment vertical="center"/>
    </xf>
    <xf numFmtId="0" fontId="27" fillId="24" borderId="0">
      <alignment vertical="center"/>
    </xf>
    <xf numFmtId="0" fontId="30" fillId="28" borderId="0">
      <alignment vertical="center"/>
    </xf>
    <xf numFmtId="0" fontId="27" fillId="24" borderId="0">
      <alignment vertical="center"/>
    </xf>
    <xf numFmtId="0" fontId="27" fillId="24" borderId="0">
      <alignment vertical="center"/>
    </xf>
    <xf numFmtId="0" fontId="27" fillId="0" borderId="0"/>
    <xf numFmtId="0" fontId="27" fillId="24" borderId="0">
      <alignment vertical="center"/>
    </xf>
    <xf numFmtId="0" fontId="27" fillId="20" borderId="30">
      <alignment vertical="center"/>
    </xf>
    <xf numFmtId="0" fontId="27" fillId="24" borderId="0">
      <alignment vertical="center"/>
    </xf>
    <xf numFmtId="0" fontId="27" fillId="24" borderId="0">
      <alignment vertical="center"/>
    </xf>
    <xf numFmtId="0" fontId="29" fillId="7" borderId="0">
      <alignment vertical="center"/>
    </xf>
    <xf numFmtId="0" fontId="27" fillId="24" borderId="0">
      <alignment vertical="center"/>
    </xf>
    <xf numFmtId="0" fontId="27" fillId="25" borderId="0">
      <alignment vertical="center"/>
    </xf>
    <xf numFmtId="0" fontId="29" fillId="7" borderId="0">
      <alignment vertical="center"/>
    </xf>
    <xf numFmtId="0" fontId="27" fillId="25" borderId="0">
      <alignment vertical="center"/>
    </xf>
    <xf numFmtId="0" fontId="27" fillId="23" borderId="0">
      <alignment vertical="center"/>
    </xf>
    <xf numFmtId="0" fontId="27" fillId="25" borderId="0">
      <alignment vertical="center"/>
    </xf>
    <xf numFmtId="0" fontId="27" fillId="25" borderId="0">
      <alignment vertical="center"/>
    </xf>
    <xf numFmtId="0" fontId="29" fillId="7" borderId="0">
      <alignment vertical="center"/>
    </xf>
    <xf numFmtId="0" fontId="27" fillId="25" borderId="0">
      <alignment vertical="center"/>
    </xf>
    <xf numFmtId="0" fontId="27" fillId="23" borderId="0">
      <alignment vertical="center"/>
    </xf>
    <xf numFmtId="0" fontId="31" fillId="10" borderId="0">
      <alignment vertical="center"/>
    </xf>
    <xf numFmtId="0" fontId="27" fillId="23" borderId="0">
      <alignment vertical="center"/>
    </xf>
    <xf numFmtId="0" fontId="27" fillId="25" borderId="0">
      <alignment vertical="center"/>
    </xf>
    <xf numFmtId="0" fontId="37" fillId="25" borderId="32">
      <alignment vertical="center"/>
    </xf>
    <xf numFmtId="0" fontId="13" fillId="20" borderId="30">
      <alignment vertical="center"/>
    </xf>
    <xf numFmtId="0" fontId="27" fillId="23" borderId="0">
      <alignment vertical="center"/>
    </xf>
    <xf numFmtId="0" fontId="27" fillId="20" borderId="30">
      <alignment vertical="center"/>
    </xf>
    <xf numFmtId="0" fontId="27" fillId="23" borderId="0">
      <alignment vertical="center"/>
    </xf>
    <xf numFmtId="0" fontId="31" fillId="10" borderId="0">
      <alignment vertical="center"/>
    </xf>
    <xf numFmtId="0" fontId="27" fillId="23" borderId="0">
      <alignment vertical="center"/>
    </xf>
    <xf numFmtId="0" fontId="31" fillId="10" borderId="0">
      <alignment vertical="center"/>
    </xf>
    <xf numFmtId="0" fontId="31" fillId="10" borderId="0">
      <alignment vertical="center"/>
    </xf>
    <xf numFmtId="0" fontId="27" fillId="25" borderId="0">
      <alignment vertical="center"/>
    </xf>
    <xf numFmtId="0" fontId="27" fillId="25" borderId="0">
      <alignment vertical="center"/>
    </xf>
    <xf numFmtId="0" fontId="27" fillId="25" borderId="0">
      <alignment vertical="center"/>
    </xf>
    <xf numFmtId="0" fontId="27" fillId="25" borderId="0">
      <alignment vertical="center"/>
    </xf>
    <xf numFmtId="0" fontId="32" fillId="21" borderId="0">
      <alignment vertical="center"/>
    </xf>
    <xf numFmtId="0" fontId="30" fillId="28" borderId="0">
      <alignment vertical="center"/>
    </xf>
    <xf numFmtId="0" fontId="29" fillId="7" borderId="0">
      <alignment vertical="center"/>
    </xf>
    <xf numFmtId="0" fontId="30" fillId="18" borderId="0">
      <alignment vertical="center"/>
    </xf>
    <xf numFmtId="0" fontId="50" fillId="0" borderId="0"/>
    <xf numFmtId="0" fontId="30" fillId="23" borderId="0">
      <alignment vertical="center"/>
    </xf>
    <xf numFmtId="0" fontId="29" fillId="7" borderId="0">
      <alignment vertical="center"/>
    </xf>
    <xf numFmtId="0" fontId="32" fillId="12" borderId="0">
      <alignment vertical="center"/>
    </xf>
    <xf numFmtId="0" fontId="30" fillId="11" borderId="0">
      <alignment vertical="center"/>
    </xf>
    <xf numFmtId="0" fontId="31" fillId="11" borderId="0">
      <alignment vertical="center"/>
    </xf>
    <xf numFmtId="0" fontId="32" fillId="12" borderId="0">
      <alignment vertical="center"/>
    </xf>
    <xf numFmtId="0" fontId="30" fillId="8" borderId="0">
      <alignment vertical="center"/>
    </xf>
    <xf numFmtId="0" fontId="32" fillId="29" borderId="0">
      <alignment vertical="center"/>
    </xf>
    <xf numFmtId="0" fontId="30" fillId="14" borderId="0">
      <alignment vertical="center"/>
    </xf>
    <xf numFmtId="0" fontId="30" fillId="15" borderId="0">
      <alignment vertical="center"/>
    </xf>
    <xf numFmtId="0" fontId="32" fillId="12" borderId="0">
      <alignment vertical="center"/>
    </xf>
    <xf numFmtId="0" fontId="30" fillId="16" borderId="0">
      <alignment vertical="center"/>
    </xf>
    <xf numFmtId="0" fontId="29" fillId="8" borderId="0">
      <alignment vertical="center"/>
    </xf>
    <xf numFmtId="0" fontId="30" fillId="16" borderId="0">
      <alignment vertical="center"/>
    </xf>
    <xf numFmtId="0" fontId="30" fillId="14" borderId="0">
      <alignment vertical="center"/>
    </xf>
    <xf numFmtId="0" fontId="30" fillId="14" borderId="0">
      <alignment vertical="center"/>
    </xf>
    <xf numFmtId="0" fontId="32" fillId="14" borderId="0">
      <alignment vertical="center"/>
    </xf>
    <xf numFmtId="0" fontId="30" fillId="14" borderId="0">
      <alignment vertical="center"/>
    </xf>
    <xf numFmtId="0" fontId="30" fillId="18" borderId="0">
      <alignment vertical="center"/>
    </xf>
    <xf numFmtId="0" fontId="29" fillId="8" borderId="0">
      <alignment vertical="center"/>
    </xf>
    <xf numFmtId="0" fontId="30" fillId="18" borderId="0">
      <alignment vertical="center"/>
    </xf>
    <xf numFmtId="0" fontId="32" fillId="12" borderId="0">
      <alignment vertical="center"/>
    </xf>
    <xf numFmtId="0" fontId="32" fillId="12" borderId="0">
      <alignment vertical="center"/>
    </xf>
    <xf numFmtId="0" fontId="30" fillId="12" borderId="0">
      <alignment vertical="center"/>
    </xf>
    <xf numFmtId="0" fontId="30" fillId="12" borderId="0">
      <alignment vertical="center"/>
    </xf>
    <xf numFmtId="0" fontId="30" fillId="12" borderId="0">
      <alignment vertical="center"/>
    </xf>
    <xf numFmtId="0" fontId="31" fillId="10" borderId="0">
      <alignment vertical="center"/>
    </xf>
    <xf numFmtId="0" fontId="31" fillId="10" borderId="0">
      <alignment vertical="center"/>
    </xf>
    <xf numFmtId="0" fontId="30" fillId="12" borderId="0">
      <alignment vertical="center"/>
    </xf>
    <xf numFmtId="0" fontId="56" fillId="27" borderId="35">
      <alignment vertical="center"/>
    </xf>
    <xf numFmtId="0" fontId="30" fillId="12" borderId="0">
      <alignment vertical="center"/>
    </xf>
    <xf numFmtId="0" fontId="30" fillId="12" borderId="0">
      <alignment vertical="center"/>
    </xf>
    <xf numFmtId="0" fontId="30" fillId="12" borderId="0">
      <alignment vertical="center"/>
    </xf>
    <xf numFmtId="0" fontId="29" fillId="8" borderId="0">
      <alignment vertical="center"/>
    </xf>
    <xf numFmtId="0" fontId="30" fillId="12" borderId="0">
      <alignment vertical="center"/>
    </xf>
    <xf numFmtId="0" fontId="30" fillId="12" borderId="0">
      <alignment vertical="center"/>
    </xf>
    <xf numFmtId="0" fontId="32" fillId="12" borderId="0">
      <alignment vertical="center"/>
    </xf>
    <xf numFmtId="0" fontId="32" fillId="12" borderId="0">
      <alignment vertical="center"/>
    </xf>
    <xf numFmtId="0" fontId="32" fillId="12" borderId="0">
      <alignment vertical="center"/>
    </xf>
    <xf numFmtId="0" fontId="30" fillId="12" borderId="0">
      <alignment vertical="center"/>
    </xf>
    <xf numFmtId="0" fontId="32" fillId="25" borderId="0">
      <alignment vertical="center"/>
    </xf>
    <xf numFmtId="0" fontId="32" fillId="25" borderId="0">
      <alignment vertical="center"/>
    </xf>
    <xf numFmtId="0" fontId="31" fillId="11" borderId="0">
      <alignment vertical="center"/>
    </xf>
    <xf numFmtId="0" fontId="32" fillId="25" borderId="0">
      <alignment vertical="center"/>
    </xf>
    <xf numFmtId="0" fontId="31" fillId="11" borderId="0">
      <alignment vertical="center"/>
    </xf>
    <xf numFmtId="0" fontId="30" fillId="17" borderId="0">
      <alignment vertical="center"/>
    </xf>
    <xf numFmtId="0" fontId="30" fillId="17" borderId="0">
      <alignment vertical="center"/>
    </xf>
    <xf numFmtId="0" fontId="30" fillId="17" borderId="0">
      <alignment vertical="center"/>
    </xf>
    <xf numFmtId="0" fontId="30" fillId="17" borderId="0">
      <alignment vertical="center"/>
    </xf>
    <xf numFmtId="0" fontId="30" fillId="17" borderId="0">
      <alignment vertical="center"/>
    </xf>
    <xf numFmtId="0" fontId="31" fillId="10" borderId="0">
      <alignment vertical="center"/>
    </xf>
    <xf numFmtId="0" fontId="56" fillId="27" borderId="35">
      <alignment vertical="center"/>
    </xf>
    <xf numFmtId="0" fontId="30" fillId="17" borderId="0">
      <alignment vertical="center"/>
    </xf>
    <xf numFmtId="0" fontId="30" fillId="17" borderId="0">
      <alignment vertical="center"/>
    </xf>
    <xf numFmtId="0" fontId="30" fillId="17" borderId="0">
      <alignment vertical="center"/>
    </xf>
    <xf numFmtId="0" fontId="30" fillId="17" borderId="0">
      <alignment vertical="center"/>
    </xf>
    <xf numFmtId="0" fontId="30" fillId="17" borderId="0">
      <alignment vertical="center"/>
    </xf>
    <xf numFmtId="0" fontId="30" fillId="17" borderId="0">
      <alignment vertical="center"/>
    </xf>
    <xf numFmtId="0" fontId="32" fillId="12" borderId="0">
      <alignment vertical="center"/>
    </xf>
    <xf numFmtId="0" fontId="32" fillId="25" borderId="0">
      <alignment vertical="center"/>
    </xf>
    <xf numFmtId="0" fontId="29" fillId="8" borderId="0">
      <alignment vertical="center"/>
    </xf>
    <xf numFmtId="0" fontId="32" fillId="25" borderId="0">
      <alignment vertical="center"/>
    </xf>
    <xf numFmtId="0" fontId="29" fillId="8" borderId="0">
      <alignment vertical="center"/>
    </xf>
    <xf numFmtId="0" fontId="32" fillId="25" borderId="0">
      <alignment vertical="center"/>
    </xf>
    <xf numFmtId="0" fontId="29" fillId="8" borderId="0">
      <alignment vertical="center"/>
    </xf>
    <xf numFmtId="0" fontId="32" fillId="25" borderId="0">
      <alignment vertical="center"/>
    </xf>
    <xf numFmtId="0" fontId="29" fillId="8" borderId="0">
      <alignment vertical="center"/>
    </xf>
    <xf numFmtId="0" fontId="30" fillId="17" borderId="0">
      <alignment vertical="center"/>
    </xf>
    <xf numFmtId="0" fontId="29" fillId="8" borderId="0">
      <alignment vertical="center"/>
    </xf>
    <xf numFmtId="0" fontId="30" fillId="17" borderId="0">
      <alignment vertical="center"/>
    </xf>
    <xf numFmtId="0" fontId="29" fillId="8" borderId="0">
      <alignment vertical="center"/>
    </xf>
    <xf numFmtId="0" fontId="29" fillId="8" borderId="0">
      <alignment vertical="center"/>
    </xf>
    <xf numFmtId="0" fontId="32" fillId="25" borderId="0">
      <alignment vertical="center"/>
    </xf>
    <xf numFmtId="0" fontId="29" fillId="7" borderId="0">
      <alignment vertical="center"/>
    </xf>
    <xf numFmtId="0" fontId="29" fillId="8" borderId="0">
      <alignment vertical="center"/>
    </xf>
    <xf numFmtId="0" fontId="30" fillId="17" borderId="0">
      <alignment vertical="center"/>
    </xf>
    <xf numFmtId="0" fontId="29" fillId="8" borderId="0">
      <alignment vertical="center"/>
    </xf>
    <xf numFmtId="0" fontId="55" fillId="0" borderId="42">
      <alignment horizontal="left" vertical="center"/>
      <protection locked="0"/>
    </xf>
    <xf numFmtId="0" fontId="30" fillId="30" borderId="0">
      <alignment vertical="center"/>
    </xf>
    <xf numFmtId="0" fontId="30" fillId="28" borderId="0">
      <alignment vertical="center"/>
    </xf>
    <xf numFmtId="0" fontId="30" fillId="23" borderId="0">
      <alignment vertical="center"/>
    </xf>
    <xf numFmtId="0" fontId="13" fillId="0" borderId="0"/>
    <xf numFmtId="0" fontId="30" fillId="28" borderId="0">
      <alignment vertical="center"/>
    </xf>
    <xf numFmtId="0" fontId="30" fillId="29" borderId="0">
      <alignment vertical="center"/>
    </xf>
    <xf numFmtId="0" fontId="29" fillId="8" borderId="0">
      <alignment vertical="center"/>
    </xf>
    <xf numFmtId="0" fontId="30" fillId="28" borderId="0">
      <alignment vertical="center"/>
    </xf>
    <xf numFmtId="0" fontId="30" fillId="12" borderId="0">
      <alignment vertical="center"/>
    </xf>
    <xf numFmtId="0" fontId="30" fillId="9" borderId="0">
      <alignment vertical="center"/>
    </xf>
    <xf numFmtId="0" fontId="31" fillId="10" borderId="0">
      <alignment vertical="center"/>
    </xf>
    <xf numFmtId="0" fontId="60" fillId="6" borderId="32">
      <alignment vertical="center"/>
    </xf>
    <xf numFmtId="0" fontId="61" fillId="0" borderId="44">
      <alignment horizontal="center"/>
    </xf>
    <xf numFmtId="0" fontId="31" fillId="10" borderId="0">
      <alignment vertical="center"/>
    </xf>
    <xf numFmtId="0" fontId="56" fillId="27" borderId="35">
      <alignment vertical="center"/>
    </xf>
    <xf numFmtId="0" fontId="11" fillId="0" borderId="45">
      <alignment vertical="center"/>
    </xf>
    <xf numFmtId="181" fontId="51" fillId="0" borderId="0">
      <alignment horizontal="right"/>
    </xf>
    <xf numFmtId="0" fontId="17" fillId="0" borderId="0"/>
    <xf numFmtId="0" fontId="29" fillId="8" borderId="0">
      <alignment vertical="center"/>
    </xf>
    <xf numFmtId="182" fontId="12" fillId="0" borderId="0"/>
    <xf numFmtId="0" fontId="62" fillId="0" borderId="0">
      <alignment vertical="center"/>
    </xf>
    <xf numFmtId="0" fontId="36" fillId="0" borderId="0">
      <alignment vertical="center"/>
    </xf>
    <xf numFmtId="0" fontId="29" fillId="7" borderId="0">
      <alignment vertical="center"/>
    </xf>
    <xf numFmtId="0" fontId="17" fillId="0" borderId="0"/>
    <xf numFmtId="0" fontId="31" fillId="10" borderId="0">
      <alignment vertical="center"/>
    </xf>
    <xf numFmtId="0" fontId="63" fillId="0" borderId="0">
      <alignment vertical="top"/>
      <protection locked="0"/>
    </xf>
    <xf numFmtId="0" fontId="51" fillId="0" borderId="37">
      <protection locked="0"/>
    </xf>
    <xf numFmtId="0" fontId="29" fillId="8" borderId="0">
      <alignment vertical="center"/>
    </xf>
    <xf numFmtId="0" fontId="31" fillId="11" borderId="0">
      <alignment vertical="center"/>
    </xf>
    <xf numFmtId="0" fontId="28" fillId="0" borderId="0">
      <alignment vertical="center"/>
    </xf>
    <xf numFmtId="0" fontId="52" fillId="13" borderId="0"/>
    <xf numFmtId="0" fontId="21" fillId="0" borderId="38">
      <alignment horizontal="left" vertical="center"/>
    </xf>
    <xf numFmtId="0" fontId="32" fillId="12" borderId="0">
      <alignment vertical="center"/>
    </xf>
    <xf numFmtId="0" fontId="21" fillId="0" borderId="8">
      <alignment horizontal="left" vertical="center"/>
    </xf>
    <xf numFmtId="0" fontId="30" fillId="12" borderId="0">
      <alignment vertical="center"/>
    </xf>
    <xf numFmtId="0" fontId="54" fillId="0" borderId="39">
      <alignment vertical="center"/>
    </xf>
    <xf numFmtId="0" fontId="31" fillId="10" borderId="0">
      <alignment vertical="center"/>
    </xf>
    <xf numFmtId="0" fontId="53" fillId="6" borderId="32">
      <alignment vertical="center"/>
    </xf>
    <xf numFmtId="0" fontId="47" fillId="0" borderId="40">
      <alignment vertical="center"/>
    </xf>
    <xf numFmtId="0" fontId="39" fillId="0" borderId="41">
      <alignment vertical="center"/>
    </xf>
    <xf numFmtId="0" fontId="31" fillId="10" borderId="0">
      <alignment vertical="center"/>
    </xf>
    <xf numFmtId="0" fontId="31" fillId="10" borderId="0">
      <alignment vertical="center"/>
    </xf>
    <xf numFmtId="0" fontId="25" fillId="0" borderId="0"/>
    <xf numFmtId="0" fontId="21" fillId="0" borderId="0"/>
    <xf numFmtId="0" fontId="31" fillId="10" borderId="0">
      <alignment vertical="center"/>
    </xf>
    <xf numFmtId="0" fontId="57" fillId="0" borderId="0"/>
    <xf numFmtId="0" fontId="58" fillId="0" borderId="0">
      <alignment vertical="top"/>
      <protection locked="0"/>
    </xf>
    <xf numFmtId="181" fontId="21" fillId="0" borderId="22">
      <protection locked="0"/>
    </xf>
    <xf numFmtId="0" fontId="52" fillId="20" borderId="1"/>
    <xf numFmtId="0" fontId="59" fillId="25" borderId="32"/>
    <xf numFmtId="0" fontId="48" fillId="0" borderId="43">
      <alignment vertical="center"/>
    </xf>
    <xf numFmtId="0" fontId="53" fillId="6" borderId="32">
      <alignment vertical="center"/>
    </xf>
    <xf numFmtId="0" fontId="5" fillId="0" borderId="0"/>
    <xf numFmtId="0" fontId="31" fillId="10" borderId="0">
      <alignment vertical="center"/>
    </xf>
    <xf numFmtId="0" fontId="5" fillId="0" borderId="0"/>
    <xf numFmtId="183" fontId="5" fillId="0" borderId="0"/>
    <xf numFmtId="0" fontId="29" fillId="8" borderId="0">
      <alignment vertical="center"/>
    </xf>
    <xf numFmtId="184" fontId="5" fillId="0" borderId="0"/>
    <xf numFmtId="0" fontId="43" fillId="0" borderId="0"/>
    <xf numFmtId="0" fontId="43" fillId="0" borderId="0"/>
    <xf numFmtId="0" fontId="31" fillId="10" borderId="0">
      <alignment vertical="center"/>
    </xf>
    <xf numFmtId="0" fontId="43" fillId="0" borderId="0"/>
    <xf numFmtId="0" fontId="31" fillId="10" borderId="0">
      <alignment vertical="center"/>
    </xf>
    <xf numFmtId="0" fontId="43" fillId="0" borderId="0"/>
    <xf numFmtId="0" fontId="31" fillId="10" borderId="0">
      <alignment vertical="center"/>
    </xf>
    <xf numFmtId="0" fontId="43" fillId="0" borderId="0"/>
    <xf numFmtId="0" fontId="31" fillId="10" borderId="0">
      <alignment vertical="center"/>
    </xf>
    <xf numFmtId="0" fontId="43" fillId="0" borderId="0"/>
    <xf numFmtId="0" fontId="43" fillId="0" borderId="0"/>
    <xf numFmtId="0" fontId="43" fillId="0" borderId="0"/>
    <xf numFmtId="0" fontId="43" fillId="0" borderId="0"/>
    <xf numFmtId="0" fontId="43" fillId="0" borderId="0"/>
    <xf numFmtId="0" fontId="64" fillId="21" borderId="0">
      <alignment vertical="center"/>
    </xf>
    <xf numFmtId="0" fontId="28" fillId="0" borderId="0"/>
    <xf numFmtId="0" fontId="29" fillId="8" borderId="0">
      <alignment vertical="center"/>
    </xf>
    <xf numFmtId="0" fontId="27" fillId="0" borderId="0"/>
    <xf numFmtId="0" fontId="29" fillId="8" borderId="0">
      <alignment vertical="center"/>
    </xf>
    <xf numFmtId="0" fontId="27" fillId="0" borderId="0"/>
    <xf numFmtId="0" fontId="28" fillId="0" borderId="0"/>
    <xf numFmtId="0" fontId="27" fillId="0" borderId="0"/>
    <xf numFmtId="0" fontId="5" fillId="0" borderId="0"/>
    <xf numFmtId="0" fontId="65" fillId="6" borderId="46">
      <alignment vertical="center"/>
    </xf>
    <xf numFmtId="0" fontId="12" fillId="0" borderId="0"/>
    <xf numFmtId="0" fontId="66" fillId="0" borderId="0"/>
    <xf numFmtId="0" fontId="31" fillId="11" borderId="0">
      <alignment vertical="center"/>
    </xf>
    <xf numFmtId="0" fontId="12" fillId="20" borderId="30">
      <alignment vertical="center"/>
    </xf>
    <xf numFmtId="0" fontId="65" fillId="6" borderId="46">
      <alignment vertical="center"/>
    </xf>
    <xf numFmtId="0" fontId="31" fillId="11" borderId="0">
      <alignment vertical="center"/>
    </xf>
    <xf numFmtId="0" fontId="12" fillId="0" borderId="0"/>
    <xf numFmtId="0" fontId="5" fillId="0" borderId="0"/>
    <xf numFmtId="181" fontId="67" fillId="0" borderId="0">
      <alignment horizontal="center" vertical="top" wrapText="1"/>
      <protection locked="0"/>
    </xf>
    <xf numFmtId="0" fontId="50" fillId="31" borderId="48"/>
    <xf numFmtId="0" fontId="68" fillId="0" borderId="49">
      <alignment horizontal="left"/>
    </xf>
    <xf numFmtId="0" fontId="29" fillId="8" borderId="0">
      <alignment vertical="center"/>
    </xf>
    <xf numFmtId="0" fontId="43" fillId="0" borderId="0"/>
    <xf numFmtId="0" fontId="69" fillId="0" borderId="0"/>
    <xf numFmtId="0" fontId="70" fillId="0" borderId="0"/>
    <xf numFmtId="0" fontId="50" fillId="0" borderId="8">
      <alignment horizontal="centerContinuous"/>
    </xf>
    <xf numFmtId="0" fontId="31" fillId="11" borderId="0">
      <alignment vertical="center"/>
    </xf>
    <xf numFmtId="0" fontId="43" fillId="0" borderId="8">
      <alignment horizontal="centerContinuous"/>
    </xf>
    <xf numFmtId="0" fontId="31" fillId="10" borderId="0">
      <alignment vertical="center"/>
    </xf>
    <xf numFmtId="0" fontId="31" fillId="10" borderId="0">
      <alignment vertical="center"/>
    </xf>
    <xf numFmtId="0" fontId="57" fillId="0" borderId="50"/>
    <xf numFmtId="0" fontId="71" fillId="0" borderId="0"/>
    <xf numFmtId="0" fontId="29" fillId="8" borderId="0">
      <alignment vertical="center"/>
    </xf>
    <xf numFmtId="0" fontId="48" fillId="0" borderId="0">
      <alignment vertical="center"/>
    </xf>
    <xf numFmtId="0" fontId="72" fillId="0" borderId="0">
      <alignment vertical="center"/>
    </xf>
    <xf numFmtId="0" fontId="11" fillId="0" borderId="51">
      <alignment vertical="center"/>
    </xf>
    <xf numFmtId="185" fontId="12" fillId="0" borderId="0"/>
    <xf numFmtId="0" fontId="36" fillId="0" borderId="0">
      <alignment vertical="center"/>
    </xf>
    <xf numFmtId="0" fontId="29" fillId="8" borderId="0">
      <alignment vertical="center"/>
    </xf>
    <xf numFmtId="0" fontId="12" fillId="0" borderId="1">
      <alignment horizontal="center"/>
    </xf>
    <xf numFmtId="0" fontId="31" fillId="11" borderId="0">
      <alignment vertical="center"/>
    </xf>
    <xf numFmtId="0" fontId="48" fillId="0" borderId="0">
      <alignment vertical="center"/>
    </xf>
    <xf numFmtId="0" fontId="54" fillId="0" borderId="52">
      <alignment vertical="center"/>
    </xf>
    <xf numFmtId="0" fontId="54" fillId="0" borderId="52">
      <alignment vertical="center"/>
    </xf>
    <xf numFmtId="0" fontId="29" fillId="7" borderId="0">
      <alignment vertical="center"/>
    </xf>
    <xf numFmtId="0" fontId="54" fillId="0" borderId="52">
      <alignment vertical="center"/>
    </xf>
    <xf numFmtId="0" fontId="29" fillId="7" borderId="0">
      <alignment vertical="center"/>
    </xf>
    <xf numFmtId="0" fontId="35" fillId="0" borderId="29">
      <alignment vertical="center"/>
    </xf>
    <xf numFmtId="0" fontId="29" fillId="8" borderId="0">
      <alignment vertical="center"/>
    </xf>
    <xf numFmtId="0" fontId="29" fillId="7" borderId="0">
      <alignment vertical="center"/>
    </xf>
    <xf numFmtId="0" fontId="35" fillId="0" borderId="29">
      <alignment vertical="center"/>
    </xf>
    <xf numFmtId="0" fontId="29" fillId="8" borderId="0">
      <alignment vertical="center"/>
    </xf>
    <xf numFmtId="0" fontId="30" fillId="19" borderId="0">
      <alignment vertical="center"/>
    </xf>
    <xf numFmtId="0" fontId="35" fillId="0" borderId="29">
      <alignment vertical="center"/>
    </xf>
    <xf numFmtId="0" fontId="29" fillId="7" borderId="0">
      <alignment vertical="center"/>
    </xf>
    <xf numFmtId="0" fontId="35" fillId="0" borderId="29">
      <alignment vertical="center"/>
    </xf>
    <xf numFmtId="0" fontId="35" fillId="0" borderId="29">
      <alignment vertical="center"/>
    </xf>
    <xf numFmtId="0" fontId="35" fillId="0" borderId="29">
      <alignment vertical="center"/>
    </xf>
    <xf numFmtId="0" fontId="35" fillId="0" borderId="29">
      <alignment vertical="center"/>
    </xf>
    <xf numFmtId="0" fontId="62" fillId="0" borderId="0">
      <alignment vertical="center"/>
    </xf>
    <xf numFmtId="0" fontId="35" fillId="0" borderId="29">
      <alignment vertical="center"/>
    </xf>
    <xf numFmtId="0" fontId="31" fillId="11" borderId="0">
      <alignment vertical="center"/>
    </xf>
    <xf numFmtId="0" fontId="29" fillId="7" borderId="0">
      <alignment vertical="center"/>
    </xf>
    <xf numFmtId="0" fontId="54" fillId="0" borderId="52">
      <alignment vertical="center"/>
    </xf>
    <xf numFmtId="0" fontId="29" fillId="7" borderId="0">
      <alignment vertical="center"/>
    </xf>
    <xf numFmtId="0" fontId="54" fillId="0" borderId="52">
      <alignment vertical="center"/>
    </xf>
    <xf numFmtId="0" fontId="29" fillId="7" borderId="0">
      <alignment vertical="center"/>
    </xf>
    <xf numFmtId="0" fontId="29" fillId="7" borderId="0">
      <alignment vertical="center"/>
    </xf>
    <xf numFmtId="0" fontId="54" fillId="0" borderId="52">
      <alignment vertical="center"/>
    </xf>
    <xf numFmtId="0" fontId="29" fillId="7" borderId="0">
      <alignment vertical="center"/>
    </xf>
    <xf numFmtId="0" fontId="29" fillId="7" borderId="0">
      <alignment vertical="center"/>
    </xf>
    <xf numFmtId="0" fontId="54" fillId="0" borderId="52">
      <alignment vertical="center"/>
    </xf>
    <xf numFmtId="0" fontId="29" fillId="7" borderId="0">
      <alignment vertical="center"/>
    </xf>
    <xf numFmtId="0" fontId="29" fillId="7" borderId="0">
      <alignment vertical="center"/>
    </xf>
    <xf numFmtId="0" fontId="54" fillId="0" borderId="52">
      <alignment vertical="center"/>
    </xf>
    <xf numFmtId="0" fontId="31" fillId="11" borderId="0">
      <alignment vertical="center"/>
    </xf>
    <xf numFmtId="0" fontId="31" fillId="11" borderId="0">
      <alignment vertical="center"/>
    </xf>
    <xf numFmtId="0" fontId="29" fillId="7" borderId="0">
      <alignment vertical="center"/>
    </xf>
    <xf numFmtId="0" fontId="72" fillId="0" borderId="0">
      <alignment vertical="center"/>
    </xf>
    <xf numFmtId="0" fontId="47" fillId="0" borderId="36">
      <alignment vertical="center"/>
    </xf>
    <xf numFmtId="0" fontId="29" fillId="7" borderId="0">
      <alignment vertical="center"/>
    </xf>
    <xf numFmtId="0" fontId="47" fillId="0" borderId="36">
      <alignment vertical="center"/>
    </xf>
    <xf numFmtId="0" fontId="29" fillId="7" borderId="0">
      <alignment vertical="center"/>
    </xf>
    <xf numFmtId="0" fontId="47" fillId="0" borderId="36">
      <alignment vertical="center"/>
    </xf>
    <xf numFmtId="0" fontId="29" fillId="7" borderId="0">
      <alignment vertical="center"/>
    </xf>
    <xf numFmtId="0" fontId="46" fillId="0" borderId="36">
      <alignment vertical="center"/>
    </xf>
    <xf numFmtId="0" fontId="29" fillId="7" borderId="0">
      <alignment vertical="center"/>
    </xf>
    <xf numFmtId="0" fontId="46" fillId="0" borderId="36">
      <alignment vertical="center"/>
    </xf>
    <xf numFmtId="0" fontId="29" fillId="7" borderId="0">
      <alignment vertical="center"/>
    </xf>
    <xf numFmtId="0" fontId="46" fillId="0" borderId="36">
      <alignment vertical="center"/>
    </xf>
    <xf numFmtId="0" fontId="29" fillId="7" borderId="0">
      <alignment vertical="center"/>
    </xf>
    <xf numFmtId="0" fontId="46" fillId="0" borderId="36">
      <alignment vertical="center"/>
    </xf>
    <xf numFmtId="0" fontId="46" fillId="0" borderId="36">
      <alignment vertical="center"/>
    </xf>
    <xf numFmtId="0" fontId="29" fillId="7" borderId="0">
      <alignment vertical="center"/>
    </xf>
    <xf numFmtId="0" fontId="46" fillId="0" borderId="36">
      <alignment vertical="center"/>
    </xf>
    <xf numFmtId="0" fontId="46" fillId="0" borderId="36">
      <alignment vertical="center"/>
    </xf>
    <xf numFmtId="0" fontId="29" fillId="7" borderId="0">
      <alignment vertical="center"/>
    </xf>
    <xf numFmtId="0" fontId="46" fillId="0" borderId="36">
      <alignment vertical="center"/>
    </xf>
    <xf numFmtId="0" fontId="29" fillId="8" borderId="0">
      <alignment vertical="center"/>
    </xf>
    <xf numFmtId="0" fontId="46" fillId="0" borderId="36">
      <alignment vertical="center"/>
    </xf>
    <xf numFmtId="0" fontId="29" fillId="8" borderId="0">
      <alignment vertical="center"/>
    </xf>
    <xf numFmtId="0" fontId="46" fillId="0" borderId="36">
      <alignment vertical="center"/>
    </xf>
    <xf numFmtId="0" fontId="31" fillId="11" borderId="0">
      <alignment vertical="center"/>
    </xf>
    <xf numFmtId="0" fontId="29" fillId="8" borderId="0">
      <alignment vertical="center"/>
    </xf>
    <xf numFmtId="0" fontId="46" fillId="0" borderId="36">
      <alignment vertical="center"/>
    </xf>
    <xf numFmtId="0" fontId="31" fillId="11" borderId="0">
      <alignment vertical="center"/>
    </xf>
    <xf numFmtId="0" fontId="29" fillId="8" borderId="0">
      <alignment vertical="center"/>
    </xf>
    <xf numFmtId="0" fontId="29" fillId="8" borderId="0">
      <alignment vertical="center"/>
    </xf>
    <xf numFmtId="0" fontId="47" fillId="0" borderId="36">
      <alignment vertical="center"/>
    </xf>
    <xf numFmtId="0" fontId="47" fillId="0" borderId="36">
      <alignment vertical="center"/>
    </xf>
    <xf numFmtId="0" fontId="47" fillId="0" borderId="36">
      <alignment vertical="center"/>
    </xf>
    <xf numFmtId="0" fontId="29" fillId="8" borderId="0">
      <alignment vertical="center"/>
    </xf>
    <xf numFmtId="0" fontId="47" fillId="0" borderId="36">
      <alignment vertical="center"/>
    </xf>
    <xf numFmtId="0" fontId="31" fillId="11" borderId="0">
      <alignment vertical="center"/>
    </xf>
    <xf numFmtId="0" fontId="39" fillId="0" borderId="47">
      <alignment vertical="center"/>
    </xf>
    <xf numFmtId="0" fontId="39" fillId="0" borderId="47">
      <alignment vertical="center"/>
    </xf>
    <xf numFmtId="0" fontId="29" fillId="7" borderId="0">
      <alignment vertical="center"/>
    </xf>
    <xf numFmtId="0" fontId="39" fillId="0" borderId="47">
      <alignment vertical="center"/>
    </xf>
    <xf numFmtId="0" fontId="29" fillId="7" borderId="0">
      <alignment vertical="center"/>
    </xf>
    <xf numFmtId="0" fontId="36" fillId="0" borderId="31">
      <alignment vertical="center"/>
    </xf>
    <xf numFmtId="0" fontId="29" fillId="7" borderId="0">
      <alignment vertical="center"/>
    </xf>
    <xf numFmtId="0" fontId="36" fillId="0" borderId="31">
      <alignment vertical="center"/>
    </xf>
    <xf numFmtId="0" fontId="36" fillId="0" borderId="31">
      <alignment vertical="center"/>
    </xf>
    <xf numFmtId="0" fontId="36" fillId="0" borderId="31">
      <alignment vertical="center"/>
    </xf>
    <xf numFmtId="0" fontId="36" fillId="0" borderId="31">
      <alignment vertical="center"/>
    </xf>
    <xf numFmtId="0" fontId="36" fillId="0" borderId="31">
      <alignment vertical="center"/>
    </xf>
    <xf numFmtId="0" fontId="36" fillId="0" borderId="31">
      <alignment vertical="center"/>
    </xf>
    <xf numFmtId="0" fontId="36" fillId="0" borderId="31">
      <alignment vertical="center"/>
    </xf>
    <xf numFmtId="0" fontId="36" fillId="0" borderId="31">
      <alignment vertical="center"/>
    </xf>
    <xf numFmtId="0" fontId="36" fillId="0" borderId="31">
      <alignment vertical="center"/>
    </xf>
    <xf numFmtId="0" fontId="36" fillId="0" borderId="31">
      <alignment vertical="center"/>
    </xf>
    <xf numFmtId="0" fontId="39" fillId="0" borderId="47">
      <alignment vertical="center"/>
    </xf>
    <xf numFmtId="0" fontId="39" fillId="0" borderId="47">
      <alignment vertical="center"/>
    </xf>
    <xf numFmtId="0" fontId="39" fillId="0" borderId="47">
      <alignment vertical="center"/>
    </xf>
    <xf numFmtId="0" fontId="39" fillId="0" borderId="47">
      <alignment vertical="center"/>
    </xf>
    <xf numFmtId="0" fontId="39" fillId="0" borderId="47">
      <alignment vertical="center"/>
    </xf>
    <xf numFmtId="0" fontId="39" fillId="0" borderId="0">
      <alignment vertical="center"/>
    </xf>
    <xf numFmtId="0" fontId="39" fillId="0" borderId="0">
      <alignment vertical="center"/>
    </xf>
    <xf numFmtId="0" fontId="39" fillId="0" borderId="0">
      <alignment vertical="center"/>
    </xf>
    <xf numFmtId="0" fontId="36" fillId="0" borderId="0">
      <alignment vertical="center"/>
    </xf>
    <xf numFmtId="0" fontId="31" fillId="11"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1" fillId="10" borderId="0">
      <alignment vertical="center"/>
    </xf>
    <xf numFmtId="0" fontId="29" fillId="8" borderId="0">
      <alignment vertical="center"/>
    </xf>
    <xf numFmtId="0" fontId="36" fillId="0" borderId="0">
      <alignment vertical="center"/>
    </xf>
    <xf numFmtId="0" fontId="36" fillId="0" borderId="0">
      <alignment vertical="center"/>
    </xf>
    <xf numFmtId="0" fontId="29" fillId="7" borderId="0">
      <alignment vertical="center"/>
    </xf>
    <xf numFmtId="0" fontId="36" fillId="0" borderId="0">
      <alignment vertical="center"/>
    </xf>
    <xf numFmtId="0" fontId="29" fillId="7"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72" fillId="0" borderId="0">
      <alignment vertical="center"/>
    </xf>
    <xf numFmtId="0" fontId="72" fillId="0" borderId="0">
      <alignment vertical="center"/>
    </xf>
    <xf numFmtId="0" fontId="72" fillId="0" borderId="0">
      <alignment vertical="center"/>
    </xf>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31" fillId="11" borderId="0">
      <alignment vertical="center"/>
    </xf>
    <xf numFmtId="0" fontId="73" fillId="0" borderId="0">
      <alignment vertical="center"/>
    </xf>
    <xf numFmtId="0" fontId="31" fillId="11" borderId="0">
      <alignment vertical="center"/>
    </xf>
    <xf numFmtId="0" fontId="73" fillId="0" borderId="0">
      <alignment vertical="center"/>
    </xf>
    <xf numFmtId="0" fontId="73" fillId="0" borderId="0">
      <alignment vertical="center"/>
    </xf>
    <xf numFmtId="0" fontId="73" fillId="0" borderId="0">
      <alignment vertical="center"/>
    </xf>
    <xf numFmtId="0" fontId="31" fillId="11" borderId="0">
      <alignment vertical="center"/>
    </xf>
    <xf numFmtId="0" fontId="73" fillId="0" borderId="0">
      <alignment vertical="center"/>
    </xf>
    <xf numFmtId="0" fontId="73" fillId="0" borderId="0">
      <alignment vertical="center"/>
    </xf>
    <xf numFmtId="0" fontId="73" fillId="0" borderId="0">
      <alignment vertical="center"/>
    </xf>
    <xf numFmtId="0" fontId="30" fillId="9" borderId="0">
      <alignment vertical="center"/>
    </xf>
    <xf numFmtId="0" fontId="37" fillId="25" borderId="32">
      <alignment vertical="center"/>
    </xf>
    <xf numFmtId="0" fontId="72" fillId="0" borderId="0">
      <alignment vertical="center"/>
    </xf>
    <xf numFmtId="0" fontId="72" fillId="0" borderId="0">
      <alignment vertical="center"/>
    </xf>
    <xf numFmtId="0" fontId="13" fillId="0" borderId="0"/>
    <xf numFmtId="0" fontId="72" fillId="0" borderId="0">
      <alignment vertical="center"/>
    </xf>
    <xf numFmtId="0" fontId="29" fillId="8" borderId="0">
      <alignment vertical="center"/>
    </xf>
    <xf numFmtId="0" fontId="72" fillId="0" borderId="0">
      <alignment vertical="center"/>
    </xf>
    <xf numFmtId="0" fontId="74" fillId="0" borderId="0"/>
    <xf numFmtId="0" fontId="74" fillId="0" borderId="0">
      <alignment vertical="center"/>
    </xf>
    <xf numFmtId="0" fontId="31" fillId="11" borderId="0">
      <alignment vertical="center"/>
    </xf>
    <xf numFmtId="0" fontId="62" fillId="0" borderId="0">
      <alignment vertical="center"/>
    </xf>
    <xf numFmtId="0" fontId="31" fillId="11" borderId="0">
      <alignment vertical="center"/>
    </xf>
    <xf numFmtId="0" fontId="62" fillId="0" borderId="0">
      <alignment vertical="center"/>
    </xf>
    <xf numFmtId="0" fontId="31" fillId="11" borderId="0">
      <alignment vertical="center"/>
    </xf>
    <xf numFmtId="0" fontId="62" fillId="0" borderId="0">
      <alignment vertical="center"/>
    </xf>
    <xf numFmtId="0" fontId="31" fillId="11" borderId="0">
      <alignment vertical="center"/>
    </xf>
    <xf numFmtId="0" fontId="62" fillId="0" borderId="0">
      <alignment vertical="center"/>
    </xf>
    <xf numFmtId="0" fontId="31" fillId="11" borderId="0">
      <alignment vertical="center"/>
    </xf>
    <xf numFmtId="0" fontId="31" fillId="11" borderId="0">
      <alignment vertical="center"/>
    </xf>
    <xf numFmtId="0" fontId="62" fillId="0"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29" fillId="8" borderId="0">
      <alignment vertical="center"/>
    </xf>
    <xf numFmtId="0" fontId="31" fillId="11" borderId="0">
      <alignment vertical="center"/>
    </xf>
    <xf numFmtId="0" fontId="29" fillId="8" borderId="0">
      <alignment vertical="center"/>
    </xf>
    <xf numFmtId="0" fontId="31" fillId="11" borderId="0">
      <alignment vertical="center"/>
    </xf>
    <xf numFmtId="0" fontId="29" fillId="8" borderId="0">
      <alignment vertical="center"/>
    </xf>
    <xf numFmtId="0" fontId="31" fillId="11" borderId="0">
      <alignment vertical="center"/>
    </xf>
    <xf numFmtId="0" fontId="29" fillId="8"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0" borderId="0">
      <alignment vertical="center"/>
    </xf>
    <xf numFmtId="0" fontId="65" fillId="6" borderId="46">
      <alignment vertical="center"/>
    </xf>
    <xf numFmtId="0" fontId="31" fillId="10" borderId="0">
      <alignment vertical="center"/>
    </xf>
    <xf numFmtId="0" fontId="65" fillId="6" borderId="46">
      <alignment vertical="center"/>
    </xf>
    <xf numFmtId="0" fontId="31" fillId="10" borderId="0">
      <alignment vertical="center"/>
    </xf>
    <xf numFmtId="0" fontId="56" fillId="27" borderId="35">
      <alignment vertical="center"/>
    </xf>
    <xf numFmtId="0" fontId="65" fillId="6" borderId="46">
      <alignment vertical="center"/>
    </xf>
    <xf numFmtId="0" fontId="31" fillId="10" borderId="0">
      <alignment vertical="center"/>
    </xf>
    <xf numFmtId="0" fontId="31" fillId="10" borderId="0">
      <alignment vertical="center"/>
    </xf>
    <xf numFmtId="0" fontId="29" fillId="8" borderId="0">
      <alignment vertical="center"/>
    </xf>
    <xf numFmtId="0" fontId="30" fillId="19" borderId="0">
      <alignment vertical="center"/>
    </xf>
    <xf numFmtId="0" fontId="65" fillId="13" borderId="46">
      <alignment vertical="center"/>
    </xf>
    <xf numFmtId="0" fontId="31" fillId="10" borderId="0">
      <alignment vertical="center"/>
    </xf>
    <xf numFmtId="0" fontId="31" fillId="10" borderId="0">
      <alignment vertical="center"/>
    </xf>
    <xf numFmtId="0" fontId="13" fillId="0" borderId="0"/>
    <xf numFmtId="0" fontId="29" fillId="8" borderId="0">
      <alignment vertical="center"/>
    </xf>
    <xf numFmtId="0" fontId="30" fillId="19" borderId="0">
      <alignment vertical="center"/>
    </xf>
    <xf numFmtId="0" fontId="65" fillId="13" borderId="46">
      <alignment vertical="center"/>
    </xf>
    <xf numFmtId="0" fontId="27" fillId="20" borderId="30">
      <alignment vertical="center"/>
    </xf>
    <xf numFmtId="0" fontId="31" fillId="10" borderId="0">
      <alignment vertical="center"/>
    </xf>
    <xf numFmtId="0" fontId="31" fillId="10" borderId="0">
      <alignment vertical="center"/>
    </xf>
    <xf numFmtId="0" fontId="28" fillId="0" borderId="0">
      <alignment vertical="center"/>
    </xf>
    <xf numFmtId="0" fontId="65" fillId="13" borderId="46">
      <alignment vertical="center"/>
    </xf>
    <xf numFmtId="0" fontId="31" fillId="10" borderId="0">
      <alignment vertical="center"/>
    </xf>
    <xf numFmtId="0" fontId="13" fillId="0" borderId="0">
      <alignment vertical="center"/>
    </xf>
    <xf numFmtId="0" fontId="65" fillId="13" borderId="46">
      <alignment vertical="center"/>
    </xf>
    <xf numFmtId="0" fontId="31" fillId="10" borderId="0">
      <alignment vertical="center"/>
    </xf>
    <xf numFmtId="0" fontId="29" fillId="8" borderId="0">
      <alignment vertical="center"/>
    </xf>
    <xf numFmtId="0" fontId="30" fillId="19" borderId="0">
      <alignment vertical="center"/>
    </xf>
    <xf numFmtId="0" fontId="65" fillId="13" borderId="46">
      <alignment vertical="center"/>
    </xf>
    <xf numFmtId="0" fontId="31" fillId="10" borderId="0">
      <alignment vertical="center"/>
    </xf>
    <xf numFmtId="0" fontId="65" fillId="13" borderId="46">
      <alignment vertical="center"/>
    </xf>
    <xf numFmtId="0" fontId="31" fillId="10" borderId="0">
      <alignment vertical="center"/>
    </xf>
    <xf numFmtId="0" fontId="65" fillId="13" borderId="46">
      <alignment vertical="center"/>
    </xf>
    <xf numFmtId="0" fontId="31" fillId="10" borderId="0">
      <alignment vertical="center"/>
    </xf>
    <xf numFmtId="0" fontId="31" fillId="10" borderId="0">
      <alignment vertical="center"/>
    </xf>
    <xf numFmtId="0" fontId="28" fillId="0" borderId="0">
      <alignment vertical="center"/>
    </xf>
    <xf numFmtId="0" fontId="28" fillId="0" borderId="0">
      <alignment vertical="center"/>
    </xf>
    <xf numFmtId="0" fontId="31" fillId="10" borderId="0">
      <alignment vertical="center"/>
    </xf>
    <xf numFmtId="0" fontId="45" fillId="21" borderId="0">
      <alignment vertical="center"/>
    </xf>
    <xf numFmtId="0" fontId="31" fillId="10" borderId="0">
      <alignment vertical="center"/>
    </xf>
    <xf numFmtId="0" fontId="31" fillId="10" borderId="0">
      <alignment vertical="center"/>
    </xf>
    <xf numFmtId="0" fontId="28" fillId="0" borderId="0">
      <alignment vertical="center"/>
    </xf>
    <xf numFmtId="0" fontId="28" fillId="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1" borderId="0">
      <alignment vertical="center"/>
    </xf>
    <xf numFmtId="0" fontId="31" fillId="10" borderId="0">
      <alignment vertical="center"/>
    </xf>
    <xf numFmtId="0" fontId="31" fillId="11"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1"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29" fillId="7" borderId="0">
      <alignment vertical="center"/>
    </xf>
    <xf numFmtId="0" fontId="31" fillId="11" borderId="0">
      <alignment vertical="center"/>
    </xf>
    <xf numFmtId="0" fontId="29" fillId="7" borderId="0">
      <alignment vertical="center"/>
    </xf>
    <xf numFmtId="0" fontId="37" fillId="25" borderId="32">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48" fillId="0"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0" fillId="15"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29" fillId="7" borderId="0">
      <alignment vertical="center"/>
    </xf>
    <xf numFmtId="0" fontId="29" fillId="8" borderId="0">
      <alignment vertical="center"/>
    </xf>
    <xf numFmtId="0" fontId="31" fillId="11" borderId="0">
      <alignment vertical="center"/>
    </xf>
    <xf numFmtId="0" fontId="29" fillId="8" borderId="0">
      <alignment vertical="center"/>
    </xf>
    <xf numFmtId="0" fontId="29" fillId="7"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27" fillId="0" borderId="0">
      <alignment vertical="center"/>
    </xf>
    <xf numFmtId="0" fontId="31" fillId="10" borderId="0">
      <alignment vertical="center"/>
    </xf>
    <xf numFmtId="0" fontId="27" fillId="0" borderId="0">
      <alignment vertical="center"/>
    </xf>
    <xf numFmtId="0" fontId="31" fillId="10" borderId="0">
      <alignment vertical="center"/>
    </xf>
    <xf numFmtId="0" fontId="28" fillId="0" borderId="0">
      <alignment vertical="center"/>
    </xf>
    <xf numFmtId="0" fontId="31" fillId="10" borderId="0">
      <alignment vertical="center"/>
    </xf>
    <xf numFmtId="0" fontId="27" fillId="0" borderId="0"/>
    <xf numFmtId="0" fontId="31" fillId="10" borderId="0">
      <alignment vertical="center"/>
    </xf>
    <xf numFmtId="0" fontId="27" fillId="0" borderId="0"/>
    <xf numFmtId="0" fontId="31" fillId="10" borderId="0">
      <alignment vertical="center"/>
    </xf>
    <xf numFmtId="0" fontId="31" fillId="11" borderId="0">
      <alignment vertical="center"/>
    </xf>
    <xf numFmtId="0" fontId="29" fillId="7" borderId="0">
      <alignment vertical="center"/>
    </xf>
    <xf numFmtId="0" fontId="31" fillId="10" borderId="0">
      <alignment vertical="center"/>
    </xf>
    <xf numFmtId="0" fontId="29" fillId="7" borderId="0">
      <alignment vertical="center"/>
    </xf>
    <xf numFmtId="0" fontId="31" fillId="10" borderId="0">
      <alignment vertical="center"/>
    </xf>
    <xf numFmtId="0" fontId="28" fillId="0" borderId="0"/>
    <xf numFmtId="0" fontId="31" fillId="10" borderId="0">
      <alignment vertical="center"/>
    </xf>
    <xf numFmtId="0" fontId="27" fillId="0" borderId="0"/>
    <xf numFmtId="0" fontId="31" fillId="10" borderId="0">
      <alignment vertical="center"/>
    </xf>
    <xf numFmtId="0" fontId="31" fillId="10" borderId="0">
      <alignment vertical="center"/>
    </xf>
    <xf numFmtId="0" fontId="27" fillId="0" borderId="0"/>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29" fillId="7" borderId="0">
      <alignment vertical="center"/>
    </xf>
    <xf numFmtId="0" fontId="31" fillId="10" borderId="0">
      <alignment vertical="center"/>
    </xf>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31" fillId="10"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65" fillId="6" borderId="46">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29" fillId="8"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29" fillId="8" borderId="0">
      <alignment vertical="center"/>
    </xf>
    <xf numFmtId="0" fontId="29" fillId="7"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2" fillId="12" borderId="0">
      <alignment vertical="center"/>
    </xf>
    <xf numFmtId="0" fontId="31" fillId="11" borderId="0">
      <alignment vertical="center"/>
    </xf>
    <xf numFmtId="0" fontId="29" fillId="7" borderId="0">
      <alignment vertical="center"/>
    </xf>
    <xf numFmtId="0" fontId="29" fillId="8" borderId="0">
      <alignment vertical="center"/>
    </xf>
    <xf numFmtId="0" fontId="31" fillId="11" borderId="0">
      <alignment vertical="center"/>
    </xf>
    <xf numFmtId="0" fontId="29" fillId="7"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7" fillId="25" borderId="32">
      <alignment vertical="center"/>
    </xf>
    <xf numFmtId="0" fontId="31" fillId="11"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53" fillId="13" borderId="32">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53" fillId="6" borderId="32">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1" borderId="0">
      <alignment vertical="center"/>
    </xf>
    <xf numFmtId="0" fontId="31" fillId="10" borderId="0">
      <alignment vertical="center"/>
    </xf>
    <xf numFmtId="0" fontId="31" fillId="11" borderId="0">
      <alignment vertical="center"/>
    </xf>
    <xf numFmtId="0" fontId="31" fillId="10" borderId="0">
      <alignment vertical="center"/>
    </xf>
    <xf numFmtId="0" fontId="11" fillId="0" borderId="45">
      <alignment vertical="center"/>
    </xf>
    <xf numFmtId="0" fontId="31" fillId="11" borderId="0">
      <alignment vertical="center"/>
    </xf>
    <xf numFmtId="0" fontId="31" fillId="10" borderId="0">
      <alignment vertical="center"/>
    </xf>
    <xf numFmtId="0" fontId="30" fillId="19"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0" borderId="0">
      <alignment vertical="center"/>
    </xf>
    <xf numFmtId="0" fontId="31" fillId="11" borderId="0">
      <alignment vertical="center"/>
    </xf>
    <xf numFmtId="0" fontId="29" fillId="8" borderId="0">
      <alignment vertical="center"/>
    </xf>
    <xf numFmtId="0" fontId="29" fillId="8" borderId="0">
      <alignment vertical="center"/>
    </xf>
    <xf numFmtId="0" fontId="30" fillId="19"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40" fillId="0" borderId="34">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1" borderId="0">
      <alignment vertical="center"/>
    </xf>
    <xf numFmtId="0" fontId="31" fillId="10" borderId="0">
      <alignment vertical="center"/>
    </xf>
    <xf numFmtId="0" fontId="13" fillId="0" borderId="0"/>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13" fillId="20" borderId="3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8" fillId="0" borderId="0"/>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29" fillId="7" borderId="0">
      <alignment vertical="center"/>
    </xf>
    <xf numFmtId="0" fontId="31" fillId="10" borderId="0">
      <alignment vertical="center"/>
    </xf>
    <xf numFmtId="0" fontId="13" fillId="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28" fillId="0" borderId="0"/>
    <xf numFmtId="0" fontId="28" fillId="0" borderId="0">
      <alignment vertical="center"/>
    </xf>
    <xf numFmtId="0" fontId="31" fillId="11" borderId="0">
      <alignment vertical="center"/>
    </xf>
    <xf numFmtId="0" fontId="29" fillId="7" borderId="0">
      <alignment vertical="center"/>
    </xf>
    <xf numFmtId="0" fontId="31" fillId="11" borderId="0">
      <alignment vertical="center"/>
    </xf>
    <xf numFmtId="0" fontId="29" fillId="7" borderId="0">
      <alignment vertical="center"/>
    </xf>
    <xf numFmtId="0" fontId="31" fillId="11" borderId="0">
      <alignment vertical="center"/>
    </xf>
    <xf numFmtId="0" fontId="29" fillId="7"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29" fillId="7" borderId="0">
      <alignment vertical="center"/>
    </xf>
    <xf numFmtId="0" fontId="29" fillId="8" borderId="0">
      <alignment vertical="center"/>
    </xf>
    <xf numFmtId="0" fontId="31" fillId="11"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29" fillId="8" borderId="0">
      <alignment vertical="center"/>
    </xf>
    <xf numFmtId="0" fontId="31" fillId="10" borderId="0">
      <alignment vertical="center"/>
    </xf>
    <xf numFmtId="0" fontId="29" fillId="8"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5" fillId="0" borderId="0"/>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0" fillId="15" borderId="0">
      <alignment vertical="center"/>
    </xf>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31" fillId="10" borderId="0">
      <alignment vertical="center"/>
    </xf>
    <xf numFmtId="0" fontId="30" fillId="12" borderId="0">
      <alignment vertical="center"/>
    </xf>
    <xf numFmtId="0" fontId="31" fillId="10"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0" fillId="28" borderId="0">
      <alignment vertical="center"/>
    </xf>
    <xf numFmtId="0" fontId="31" fillId="10" borderId="0">
      <alignment vertical="center"/>
    </xf>
    <xf numFmtId="0" fontId="31" fillId="10" borderId="0">
      <alignment vertical="center"/>
    </xf>
    <xf numFmtId="0" fontId="32" fillId="28" borderId="0">
      <alignment vertical="center"/>
    </xf>
    <xf numFmtId="0" fontId="31" fillId="10" borderId="0">
      <alignment vertical="center"/>
    </xf>
    <xf numFmtId="0" fontId="30" fillId="28"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0" fillId="28" borderId="0">
      <alignment vertical="center"/>
    </xf>
    <xf numFmtId="0" fontId="31" fillId="10" borderId="0">
      <alignment vertical="center"/>
    </xf>
    <xf numFmtId="0" fontId="45" fillId="21"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29" fillId="8"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0" fillId="19" borderId="0">
      <alignment vertical="center"/>
    </xf>
    <xf numFmtId="0" fontId="31" fillId="10" borderId="0">
      <alignment vertical="center"/>
    </xf>
    <xf numFmtId="0" fontId="31" fillId="10" borderId="0">
      <alignment vertical="center"/>
    </xf>
    <xf numFmtId="0" fontId="65" fillId="13" borderId="46">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29" fillId="8"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29" fillId="7" borderId="0">
      <alignment vertical="center"/>
    </xf>
    <xf numFmtId="0" fontId="31" fillId="10" borderId="0">
      <alignment vertical="center"/>
    </xf>
    <xf numFmtId="0" fontId="29" fillId="7" borderId="0">
      <alignment vertical="center"/>
    </xf>
    <xf numFmtId="0" fontId="31" fillId="10" borderId="0">
      <alignment vertical="center"/>
    </xf>
    <xf numFmtId="0" fontId="29" fillId="7" borderId="0">
      <alignment vertical="center"/>
    </xf>
    <xf numFmtId="0" fontId="29" fillId="8" borderId="0">
      <alignment vertical="center"/>
    </xf>
    <xf numFmtId="0" fontId="29" fillId="8" borderId="0">
      <alignment vertical="center"/>
    </xf>
    <xf numFmtId="0" fontId="31" fillId="10"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31" fillId="10" borderId="0">
      <alignment vertical="center"/>
    </xf>
    <xf numFmtId="0" fontId="31" fillId="10" borderId="0">
      <alignment vertical="center"/>
    </xf>
    <xf numFmtId="0" fontId="29" fillId="8" borderId="0">
      <alignment vertical="center"/>
    </xf>
    <xf numFmtId="0" fontId="31" fillId="10" borderId="0">
      <alignment vertical="center"/>
    </xf>
    <xf numFmtId="0" fontId="31" fillId="10" borderId="0">
      <alignment vertical="center"/>
    </xf>
    <xf numFmtId="0" fontId="56" fillId="27" borderId="35">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9" fillId="7" borderId="0">
      <alignment vertical="center"/>
    </xf>
    <xf numFmtId="0" fontId="31" fillId="10" borderId="0">
      <alignment vertical="center"/>
    </xf>
    <xf numFmtId="0" fontId="31" fillId="10" borderId="0">
      <alignment vertical="center"/>
    </xf>
    <xf numFmtId="0" fontId="30" fillId="15"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1" borderId="0">
      <alignment vertical="center"/>
    </xf>
    <xf numFmtId="0" fontId="31" fillId="11" borderId="0">
      <alignment vertical="center"/>
    </xf>
    <xf numFmtId="0" fontId="31" fillId="11" borderId="0">
      <alignment vertical="center"/>
    </xf>
    <xf numFmtId="0" fontId="53" fillId="13" borderId="32">
      <alignment vertical="center"/>
    </xf>
    <xf numFmtId="0" fontId="31" fillId="11" borderId="0">
      <alignment vertical="center"/>
    </xf>
    <xf numFmtId="0" fontId="31" fillId="11" borderId="0">
      <alignment vertical="center"/>
    </xf>
    <xf numFmtId="0" fontId="31" fillId="11" borderId="0">
      <alignment vertical="center"/>
    </xf>
    <xf numFmtId="0" fontId="40" fillId="0" borderId="34">
      <alignment vertical="center"/>
    </xf>
    <xf numFmtId="0" fontId="31" fillId="11"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65" fillId="13" borderId="46">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7" fillId="0" borderId="0">
      <alignment vertical="center"/>
    </xf>
    <xf numFmtId="0" fontId="31" fillId="11" borderId="0">
      <alignment vertical="center"/>
    </xf>
    <xf numFmtId="0" fontId="31" fillId="11" borderId="0">
      <alignment vertical="center"/>
    </xf>
    <xf numFmtId="0" fontId="28" fillId="0" borderId="0">
      <alignment vertical="center"/>
    </xf>
    <xf numFmtId="0" fontId="31" fillId="11" borderId="0">
      <alignment vertical="center"/>
    </xf>
    <xf numFmtId="0" fontId="13" fillId="0" borderId="0">
      <alignment vertical="center"/>
    </xf>
    <xf numFmtId="0" fontId="29" fillId="7"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29" fillId="7" borderId="0">
      <alignment vertical="center"/>
    </xf>
    <xf numFmtId="0" fontId="31" fillId="11" borderId="0">
      <alignment vertical="center"/>
    </xf>
    <xf numFmtId="0" fontId="31" fillId="10" borderId="0">
      <alignment vertical="center"/>
    </xf>
    <xf numFmtId="0" fontId="31" fillId="11" borderId="0">
      <alignment vertical="center"/>
    </xf>
    <xf numFmtId="0" fontId="37" fillId="25" borderId="32">
      <alignment vertical="center"/>
    </xf>
    <xf numFmtId="0" fontId="31" fillId="11" borderId="0">
      <alignment vertical="center"/>
    </xf>
    <xf numFmtId="0" fontId="37" fillId="25" borderId="32">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65" fillId="13" borderId="46">
      <alignment vertical="center"/>
    </xf>
    <xf numFmtId="0" fontId="31" fillId="11" borderId="0">
      <alignment vertical="center"/>
    </xf>
    <xf numFmtId="0" fontId="29" fillId="8" borderId="0">
      <alignment vertical="center"/>
    </xf>
    <xf numFmtId="0" fontId="31" fillId="11" borderId="0">
      <alignment vertical="center"/>
    </xf>
    <xf numFmtId="0" fontId="29" fillId="7" borderId="0">
      <alignment vertical="center"/>
    </xf>
    <xf numFmtId="0" fontId="29" fillId="8"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31" fillId="11" borderId="0">
      <alignment vertical="center"/>
    </xf>
    <xf numFmtId="0" fontId="31" fillId="11" borderId="0">
      <alignment vertical="center"/>
    </xf>
    <xf numFmtId="0" fontId="29" fillId="8" borderId="0">
      <alignment vertical="center"/>
    </xf>
    <xf numFmtId="0" fontId="31" fillId="11" borderId="0">
      <alignment vertical="center"/>
    </xf>
    <xf numFmtId="0" fontId="29" fillId="8" borderId="0">
      <alignment vertical="center"/>
    </xf>
    <xf numFmtId="0" fontId="29" fillId="7" borderId="0">
      <alignment vertical="center"/>
    </xf>
    <xf numFmtId="0" fontId="31" fillId="11" borderId="0">
      <alignment vertical="center"/>
    </xf>
    <xf numFmtId="0" fontId="31" fillId="11" borderId="0">
      <alignment vertical="center"/>
    </xf>
    <xf numFmtId="0" fontId="31" fillId="11" borderId="0">
      <alignment vertical="center"/>
    </xf>
    <xf numFmtId="0" fontId="31" fillId="11"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11" fillId="0" borderId="45">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11" fillId="0" borderId="53">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31" fillId="10" borderId="0">
      <alignment vertical="center"/>
    </xf>
    <xf numFmtId="0" fontId="28" fillId="0" borderId="0">
      <alignment vertical="center"/>
    </xf>
    <xf numFmtId="0" fontId="28" fillId="0" borderId="0">
      <alignment vertical="center"/>
    </xf>
    <xf numFmtId="0" fontId="29" fillId="7" borderId="0">
      <alignment vertical="center"/>
    </xf>
    <xf numFmtId="0" fontId="28" fillId="0" borderId="0">
      <alignment vertical="center"/>
    </xf>
    <xf numFmtId="0" fontId="29" fillId="7" borderId="0">
      <alignment vertical="center"/>
    </xf>
    <xf numFmtId="0" fontId="28" fillId="0" borderId="0">
      <alignment vertical="center"/>
    </xf>
    <xf numFmtId="0" fontId="29" fillId="7" borderId="0">
      <alignment vertical="center"/>
    </xf>
    <xf numFmtId="0" fontId="29" fillId="7" borderId="0">
      <alignment vertical="center"/>
    </xf>
    <xf numFmtId="0" fontId="27" fillId="0" borderId="0">
      <alignment vertical="center"/>
    </xf>
    <xf numFmtId="0" fontId="29" fillId="7" borderId="0">
      <alignment vertical="center"/>
    </xf>
    <xf numFmtId="181" fontId="75" fillId="0" borderId="0"/>
    <xf numFmtId="0" fontId="28" fillId="0" borderId="0">
      <alignment vertical="center"/>
    </xf>
    <xf numFmtId="0" fontId="28" fillId="0" borderId="0">
      <alignment vertical="center"/>
    </xf>
    <xf numFmtId="0" fontId="13" fillId="20" borderId="30">
      <alignment vertical="center"/>
    </xf>
    <xf numFmtId="0" fontId="28" fillId="0" borderId="0">
      <alignment vertical="center"/>
    </xf>
    <xf numFmtId="0" fontId="27" fillId="20" borderId="30">
      <alignment vertical="center"/>
    </xf>
    <xf numFmtId="0" fontId="28" fillId="0" borderId="0">
      <alignment vertical="center"/>
    </xf>
    <xf numFmtId="0" fontId="28" fillId="0" borderId="0">
      <alignment vertical="center"/>
    </xf>
    <xf numFmtId="0" fontId="27" fillId="20" borderId="30">
      <alignment vertical="center"/>
    </xf>
    <xf numFmtId="0" fontId="12" fillId="0" borderId="0"/>
    <xf numFmtId="0" fontId="13" fillId="0" borderId="0"/>
    <xf numFmtId="0" fontId="13" fillId="0" borderId="0"/>
    <xf numFmtId="0" fontId="28" fillId="0" borderId="0">
      <alignment vertical="center"/>
    </xf>
    <xf numFmtId="0" fontId="13" fillId="0" borderId="0">
      <alignment vertical="center"/>
    </xf>
    <xf numFmtId="0" fontId="76" fillId="0" borderId="0"/>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9" fillId="7" borderId="0">
      <alignment vertical="center"/>
    </xf>
    <xf numFmtId="0" fontId="29" fillId="8" borderId="0">
      <alignment vertical="center"/>
    </xf>
    <xf numFmtId="0" fontId="28" fillId="0" borderId="0">
      <alignment vertical="center"/>
    </xf>
    <xf numFmtId="0" fontId="28" fillId="0" borderId="0">
      <alignment vertical="center"/>
    </xf>
    <xf numFmtId="0" fontId="13" fillId="0" borderId="0">
      <alignment vertical="center"/>
    </xf>
    <xf numFmtId="0" fontId="13" fillId="0" borderId="0">
      <alignment vertical="center"/>
    </xf>
    <xf numFmtId="0" fontId="13" fillId="0" borderId="0">
      <alignment vertical="center"/>
    </xf>
    <xf numFmtId="0" fontId="29" fillId="7" borderId="0">
      <alignment vertical="center"/>
    </xf>
    <xf numFmtId="0" fontId="13" fillId="0" borderId="0">
      <alignment vertical="center"/>
    </xf>
    <xf numFmtId="0" fontId="29" fillId="7" borderId="0">
      <alignment vertical="center"/>
    </xf>
    <xf numFmtId="0" fontId="28" fillId="0" borderId="0">
      <alignment vertical="center"/>
    </xf>
    <xf numFmtId="0" fontId="1"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29" fillId="7" borderId="0">
      <alignment vertical="center"/>
    </xf>
    <xf numFmtId="0" fontId="76" fillId="0" borderId="0"/>
    <xf numFmtId="0" fontId="29" fillId="7" borderId="0">
      <alignment vertical="center"/>
    </xf>
    <xf numFmtId="0" fontId="29" fillId="7" borderId="0">
      <alignment vertical="center"/>
    </xf>
    <xf numFmtId="0" fontId="13" fillId="0" borderId="0"/>
    <xf numFmtId="0" fontId="13" fillId="0" borderId="0"/>
    <xf numFmtId="0" fontId="13" fillId="0" borderId="0"/>
    <xf numFmtId="0" fontId="13" fillId="0" borderId="0"/>
    <xf numFmtId="0" fontId="13" fillId="0" borderId="0"/>
    <xf numFmtId="0" fontId="29" fillId="7" borderId="0">
      <alignment vertical="center"/>
    </xf>
    <xf numFmtId="0" fontId="7"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27" fillId="0"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7"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7"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11" fillId="0" borderId="53">
      <alignment vertical="center"/>
    </xf>
    <xf numFmtId="0" fontId="29" fillId="8" borderId="0">
      <alignment vertical="center"/>
    </xf>
    <xf numFmtId="0" fontId="11" fillId="0" borderId="53">
      <alignment vertical="center"/>
    </xf>
    <xf numFmtId="0" fontId="29" fillId="8" borderId="0">
      <alignment vertical="center"/>
    </xf>
    <xf numFmtId="0" fontId="11" fillId="0" borderId="53">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7" borderId="0">
      <alignment vertical="center"/>
    </xf>
    <xf numFmtId="0" fontId="29" fillId="7" borderId="0">
      <alignment vertical="center"/>
    </xf>
    <xf numFmtId="0" fontId="29" fillId="8"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8"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30" fillId="26"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30" fillId="19" borderId="0">
      <alignment vertical="center"/>
    </xf>
    <xf numFmtId="0" fontId="29" fillId="8" borderId="0">
      <alignment vertical="center"/>
    </xf>
    <xf numFmtId="0" fontId="29" fillId="8" borderId="0">
      <alignment vertical="center"/>
    </xf>
    <xf numFmtId="0" fontId="30" fillId="19" borderId="0">
      <alignment vertical="center"/>
    </xf>
    <xf numFmtId="0" fontId="29" fillId="8" borderId="0">
      <alignment vertical="center"/>
    </xf>
    <xf numFmtId="0" fontId="29" fillId="8" borderId="0">
      <alignment vertical="center"/>
    </xf>
    <xf numFmtId="0" fontId="30" fillId="19" borderId="0">
      <alignment vertical="center"/>
    </xf>
    <xf numFmtId="0" fontId="29" fillId="8" borderId="0">
      <alignment vertical="center"/>
    </xf>
    <xf numFmtId="0" fontId="32" fillId="12" borderId="0">
      <alignment vertical="center"/>
    </xf>
    <xf numFmtId="0" fontId="29" fillId="8" borderId="0">
      <alignment vertical="center"/>
    </xf>
    <xf numFmtId="0" fontId="32" fillId="12"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8"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45" fillId="21" borderId="0">
      <alignment vertical="center"/>
    </xf>
    <xf numFmtId="0" fontId="29" fillId="7" borderId="0">
      <alignment vertical="center"/>
    </xf>
    <xf numFmtId="0" fontId="45" fillId="21"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13" fillId="0" borderId="0">
      <alignment vertical="center" shrinkToFit="1"/>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8"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30" fillId="12" borderId="0">
      <alignment vertical="center"/>
    </xf>
    <xf numFmtId="0" fontId="29" fillId="7" borderId="0">
      <alignment vertical="center"/>
    </xf>
    <xf numFmtId="0" fontId="30" fillId="12" borderId="0">
      <alignment vertical="center"/>
    </xf>
    <xf numFmtId="0" fontId="29" fillId="7" borderId="0">
      <alignment vertical="center"/>
    </xf>
    <xf numFmtId="0" fontId="29" fillId="7" borderId="0">
      <alignment vertical="center"/>
    </xf>
    <xf numFmtId="0" fontId="29" fillId="8" borderId="0">
      <alignment vertical="center"/>
    </xf>
    <xf numFmtId="0" fontId="29" fillId="7" borderId="0">
      <alignment vertical="center"/>
    </xf>
    <xf numFmtId="0" fontId="11" fillId="0" borderId="53">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40" fillId="0" borderId="34">
      <alignment vertical="center"/>
    </xf>
    <xf numFmtId="0" fontId="29" fillId="7" borderId="0">
      <alignment vertical="center"/>
    </xf>
    <xf numFmtId="0" fontId="29" fillId="8" borderId="0">
      <alignment vertical="center"/>
    </xf>
    <xf numFmtId="0" fontId="40" fillId="0" borderId="34">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53" fillId="13" borderId="32">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8"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7" borderId="0">
      <alignment vertical="center"/>
    </xf>
    <xf numFmtId="0" fontId="30" fillId="26"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53" fillId="6" borderId="32">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8" borderId="0">
      <alignment vertical="center"/>
    </xf>
    <xf numFmtId="0" fontId="32" fillId="9"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29" fillId="7" borderId="0">
      <alignment vertical="center"/>
    </xf>
    <xf numFmtId="0" fontId="29" fillId="8" borderId="0">
      <alignment vertical="center"/>
    </xf>
    <xf numFmtId="0" fontId="32" fillId="29"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62" fillId="0"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53" fillId="13" borderId="32">
      <alignment vertical="center"/>
    </xf>
    <xf numFmtId="0" fontId="29" fillId="8" borderId="0">
      <alignment vertical="center"/>
    </xf>
    <xf numFmtId="0" fontId="53" fillId="13" borderId="32">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7"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32" fillId="28" borderId="0">
      <alignment vertical="center"/>
    </xf>
    <xf numFmtId="0" fontId="29" fillId="8" borderId="0">
      <alignment vertical="center"/>
    </xf>
    <xf numFmtId="0" fontId="32" fillId="28" borderId="0">
      <alignment vertical="center"/>
    </xf>
    <xf numFmtId="0" fontId="29" fillId="8" borderId="0">
      <alignment vertical="center"/>
    </xf>
    <xf numFmtId="0" fontId="30" fillId="2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5" fillId="0" borderId="0"/>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32" fillId="2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7" fillId="20" borderId="3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37" fillId="25" borderId="32">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30" fillId="15" borderId="0">
      <alignment vertical="center"/>
    </xf>
    <xf numFmtId="0" fontId="29" fillId="8" borderId="0">
      <alignment vertical="center"/>
    </xf>
    <xf numFmtId="0" fontId="29" fillId="8"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29" fillId="7" borderId="0">
      <alignment vertical="center"/>
    </xf>
    <xf numFmtId="0" fontId="45" fillId="21" borderId="0">
      <alignment vertical="center"/>
    </xf>
    <xf numFmtId="0" fontId="29" fillId="7" borderId="0">
      <alignment vertical="center"/>
    </xf>
    <xf numFmtId="0" fontId="29" fillId="7" borderId="0">
      <alignment vertical="center"/>
    </xf>
    <xf numFmtId="0" fontId="11" fillId="0" borderId="45">
      <alignment vertical="center"/>
    </xf>
    <xf numFmtId="0" fontId="29" fillId="7" borderId="0">
      <alignment vertical="center"/>
    </xf>
    <xf numFmtId="0" fontId="29" fillId="7" borderId="0">
      <alignment vertical="center"/>
    </xf>
    <xf numFmtId="0" fontId="29" fillId="7"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37" fillId="25" borderId="32">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32" fillId="29"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29" fillId="8" borderId="0">
      <alignment vertical="center"/>
    </xf>
    <xf numFmtId="0" fontId="74" fillId="0" borderId="0"/>
    <xf numFmtId="0" fontId="30" fillId="28" borderId="0">
      <alignment vertical="center"/>
    </xf>
    <xf numFmtId="0" fontId="11" fillId="0" borderId="53">
      <alignment vertical="center"/>
    </xf>
    <xf numFmtId="0" fontId="11" fillId="0" borderId="45">
      <alignment vertical="center"/>
    </xf>
    <xf numFmtId="0" fontId="11" fillId="0" borderId="53">
      <alignment vertical="center"/>
    </xf>
    <xf numFmtId="0" fontId="11" fillId="0" borderId="53">
      <alignment vertical="center"/>
    </xf>
    <xf numFmtId="0" fontId="11" fillId="0" borderId="53">
      <alignment vertical="center"/>
    </xf>
    <xf numFmtId="0" fontId="11" fillId="0" borderId="45">
      <alignment vertical="center"/>
    </xf>
    <xf numFmtId="0" fontId="11" fillId="0" borderId="45">
      <alignment vertical="center"/>
    </xf>
    <xf numFmtId="0" fontId="11" fillId="0" borderId="45">
      <alignment vertical="center"/>
    </xf>
    <xf numFmtId="0" fontId="11" fillId="0" borderId="45">
      <alignment vertical="center"/>
    </xf>
    <xf numFmtId="0" fontId="11" fillId="0" borderId="45">
      <alignment vertical="center"/>
    </xf>
    <xf numFmtId="0" fontId="11" fillId="0" borderId="45">
      <alignment vertical="center"/>
    </xf>
    <xf numFmtId="0" fontId="11" fillId="0" borderId="45">
      <alignment vertical="center"/>
    </xf>
    <xf numFmtId="0" fontId="11" fillId="0" borderId="53">
      <alignment vertical="center"/>
    </xf>
    <xf numFmtId="0" fontId="11" fillId="0" borderId="53">
      <alignment vertical="center"/>
    </xf>
    <xf numFmtId="0" fontId="11" fillId="0" borderId="53">
      <alignment vertical="center"/>
    </xf>
    <xf numFmtId="0" fontId="53" fillId="6" borderId="32">
      <alignment vertical="center"/>
    </xf>
    <xf numFmtId="0" fontId="53" fillId="6" borderId="32">
      <alignment vertical="center"/>
    </xf>
    <xf numFmtId="0" fontId="53" fillId="13" borderId="32">
      <alignment vertical="center"/>
    </xf>
    <xf numFmtId="0" fontId="53" fillId="6" borderId="32">
      <alignment vertical="center"/>
    </xf>
    <xf numFmtId="0" fontId="53" fillId="6" borderId="32">
      <alignment vertical="center"/>
    </xf>
    <xf numFmtId="0" fontId="53" fillId="6" borderId="32">
      <alignment vertical="center"/>
    </xf>
    <xf numFmtId="0" fontId="53" fillId="13" borderId="32">
      <alignment vertical="center"/>
    </xf>
    <xf numFmtId="0" fontId="53" fillId="13" borderId="32">
      <alignment vertical="center"/>
    </xf>
    <xf numFmtId="0" fontId="53" fillId="13" borderId="32">
      <alignment vertical="center"/>
    </xf>
    <xf numFmtId="0" fontId="53" fillId="13" borderId="32">
      <alignment vertical="center"/>
    </xf>
    <xf numFmtId="0" fontId="53" fillId="13" borderId="32">
      <alignment vertical="center"/>
    </xf>
    <xf numFmtId="0" fontId="53" fillId="13" borderId="32">
      <alignment vertical="center"/>
    </xf>
    <xf numFmtId="0" fontId="53" fillId="13" borderId="32">
      <alignment vertical="center"/>
    </xf>
    <xf numFmtId="0" fontId="53" fillId="13" borderId="32">
      <alignment vertical="center"/>
    </xf>
    <xf numFmtId="0" fontId="53" fillId="6" borderId="32">
      <alignment vertical="center"/>
    </xf>
    <xf numFmtId="0" fontId="53" fillId="6" borderId="32">
      <alignment vertical="center"/>
    </xf>
    <xf numFmtId="0" fontId="53" fillId="6" borderId="32">
      <alignment vertical="center"/>
    </xf>
    <xf numFmtId="0" fontId="53" fillId="13" borderId="32">
      <alignment vertical="center"/>
    </xf>
    <xf numFmtId="0" fontId="53" fillId="13" borderId="32">
      <alignment vertical="center"/>
    </xf>
    <xf numFmtId="0" fontId="41" fillId="27" borderId="35">
      <alignment vertical="center"/>
    </xf>
    <xf numFmtId="0" fontId="41" fillId="27" borderId="35">
      <alignment vertical="center"/>
    </xf>
    <xf numFmtId="0" fontId="56" fillId="27" borderId="35">
      <alignment vertical="center"/>
    </xf>
    <xf numFmtId="0" fontId="56" fillId="27" borderId="35">
      <alignment vertical="center"/>
    </xf>
    <xf numFmtId="0" fontId="56" fillId="27" borderId="35">
      <alignment vertical="center"/>
    </xf>
    <xf numFmtId="0" fontId="56" fillId="27" borderId="35">
      <alignment vertical="center"/>
    </xf>
    <xf numFmtId="0" fontId="56" fillId="27" borderId="35">
      <alignment vertical="center"/>
    </xf>
    <xf numFmtId="0" fontId="56" fillId="27" borderId="35">
      <alignment vertical="center"/>
    </xf>
    <xf numFmtId="0" fontId="56" fillId="27" borderId="35">
      <alignment vertical="center"/>
    </xf>
    <xf numFmtId="0" fontId="56" fillId="27" borderId="35">
      <alignment vertical="center"/>
    </xf>
    <xf numFmtId="0" fontId="56" fillId="27" borderId="35">
      <alignment vertical="center"/>
    </xf>
    <xf numFmtId="0" fontId="56" fillId="27" borderId="35">
      <alignment vertical="center"/>
    </xf>
    <xf numFmtId="0" fontId="41" fillId="27" borderId="35">
      <alignment vertical="center"/>
    </xf>
    <xf numFmtId="0" fontId="41" fillId="27" borderId="35">
      <alignment vertical="center"/>
    </xf>
    <xf numFmtId="0" fontId="41" fillId="27" borderId="35">
      <alignment vertical="center"/>
    </xf>
    <xf numFmtId="0" fontId="41" fillId="27" borderId="35">
      <alignment vertical="center"/>
    </xf>
    <xf numFmtId="0" fontId="56" fillId="27" borderId="35">
      <alignment vertical="center"/>
    </xf>
    <xf numFmtId="0" fontId="41" fillId="27" borderId="35">
      <alignment vertical="center"/>
    </xf>
    <xf numFmtId="0" fontId="56" fillId="27" borderId="35">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0" fillId="0" borderId="34">
      <alignment vertical="center"/>
    </xf>
    <xf numFmtId="0" fontId="40" fillId="0" borderId="34">
      <alignment vertical="center"/>
    </xf>
    <xf numFmtId="0" fontId="40" fillId="0" borderId="34">
      <alignment vertical="center"/>
    </xf>
    <xf numFmtId="0" fontId="40" fillId="0" borderId="34">
      <alignment vertical="center"/>
    </xf>
    <xf numFmtId="0" fontId="40" fillId="0" borderId="34">
      <alignment vertical="center"/>
    </xf>
    <xf numFmtId="0" fontId="40" fillId="0" borderId="34">
      <alignment vertical="center"/>
    </xf>
    <xf numFmtId="0" fontId="40" fillId="0" borderId="34">
      <alignment vertical="center"/>
    </xf>
    <xf numFmtId="0" fontId="40" fillId="0" borderId="34">
      <alignment vertical="center"/>
    </xf>
    <xf numFmtId="0" fontId="40" fillId="0" borderId="34">
      <alignment vertical="center"/>
    </xf>
    <xf numFmtId="0" fontId="40" fillId="0" borderId="34">
      <alignment vertical="center"/>
    </xf>
    <xf numFmtId="0" fontId="40" fillId="0" borderId="34">
      <alignment vertical="center"/>
    </xf>
    <xf numFmtId="0" fontId="40" fillId="0" borderId="34">
      <alignment vertical="center"/>
    </xf>
    <xf numFmtId="0" fontId="77" fillId="0" borderId="0"/>
    <xf numFmtId="0" fontId="32" fillId="12" borderId="0">
      <alignment vertical="center"/>
    </xf>
    <xf numFmtId="0" fontId="32" fillId="12" borderId="0">
      <alignment vertical="center"/>
    </xf>
    <xf numFmtId="0" fontId="32" fillId="12" borderId="0">
      <alignment vertical="center"/>
    </xf>
    <xf numFmtId="0" fontId="30" fillId="19" borderId="0">
      <alignment vertical="center"/>
    </xf>
    <xf numFmtId="0" fontId="30" fillId="19" borderId="0">
      <alignment vertical="center"/>
    </xf>
    <xf numFmtId="0" fontId="32" fillId="12" borderId="0">
      <alignment vertical="center"/>
    </xf>
    <xf numFmtId="0" fontId="30" fillId="19" borderId="0">
      <alignment vertical="center"/>
    </xf>
    <xf numFmtId="0" fontId="32" fillId="12" borderId="0">
      <alignment vertical="center"/>
    </xf>
    <xf numFmtId="0" fontId="30" fillId="19" borderId="0">
      <alignment vertical="center"/>
    </xf>
    <xf numFmtId="0" fontId="32" fillId="9" borderId="0">
      <alignment vertical="center"/>
    </xf>
    <xf numFmtId="0" fontId="30" fillId="9" borderId="0">
      <alignment vertical="center"/>
    </xf>
    <xf numFmtId="0" fontId="30" fillId="9" borderId="0">
      <alignment vertical="center"/>
    </xf>
    <xf numFmtId="0" fontId="30" fillId="9" borderId="0">
      <alignment vertical="center"/>
    </xf>
    <xf numFmtId="0" fontId="30" fillId="9" borderId="0">
      <alignment vertical="center"/>
    </xf>
    <xf numFmtId="0" fontId="30" fillId="9" borderId="0">
      <alignment vertical="center"/>
    </xf>
    <xf numFmtId="0" fontId="30" fillId="9" borderId="0">
      <alignment vertical="center"/>
    </xf>
    <xf numFmtId="0" fontId="30" fillId="9" borderId="0">
      <alignment vertical="center"/>
    </xf>
    <xf numFmtId="0" fontId="30" fillId="9" borderId="0">
      <alignment vertical="center"/>
    </xf>
    <xf numFmtId="0" fontId="30" fillId="9" borderId="0">
      <alignment vertical="center"/>
    </xf>
    <xf numFmtId="0" fontId="30" fillId="9" borderId="0">
      <alignment vertical="center"/>
    </xf>
    <xf numFmtId="0" fontId="32" fillId="9" borderId="0">
      <alignment vertical="center"/>
    </xf>
    <xf numFmtId="0" fontId="32" fillId="9" borderId="0">
      <alignment vertical="center"/>
    </xf>
    <xf numFmtId="0" fontId="32" fillId="9" borderId="0">
      <alignment vertical="center"/>
    </xf>
    <xf numFmtId="0" fontId="30" fillId="9" borderId="0">
      <alignment vertical="center"/>
    </xf>
    <xf numFmtId="0" fontId="32" fillId="9" borderId="0">
      <alignment vertical="center"/>
    </xf>
    <xf numFmtId="0" fontId="30" fillId="9" borderId="0">
      <alignment vertical="center"/>
    </xf>
    <xf numFmtId="0" fontId="45" fillId="21" borderId="0">
      <alignment vertical="center"/>
    </xf>
    <xf numFmtId="0" fontId="32" fillId="26" borderId="0">
      <alignment vertical="center"/>
    </xf>
    <xf numFmtId="0" fontId="32" fillId="26" borderId="0">
      <alignment vertical="center"/>
    </xf>
    <xf numFmtId="0" fontId="32" fillId="26" borderId="0">
      <alignment vertical="center"/>
    </xf>
    <xf numFmtId="0" fontId="30" fillId="26" borderId="0">
      <alignment vertical="center"/>
    </xf>
    <xf numFmtId="0" fontId="30" fillId="26" borderId="0">
      <alignment vertical="center"/>
    </xf>
    <xf numFmtId="0" fontId="30" fillId="26" borderId="0">
      <alignment vertical="center"/>
    </xf>
    <xf numFmtId="0" fontId="30" fillId="26" borderId="0">
      <alignment vertical="center"/>
    </xf>
    <xf numFmtId="0" fontId="30" fillId="26" borderId="0">
      <alignment vertical="center"/>
    </xf>
    <xf numFmtId="0" fontId="30" fillId="26" borderId="0">
      <alignment vertical="center"/>
    </xf>
    <xf numFmtId="0" fontId="30" fillId="26" borderId="0">
      <alignment vertical="center"/>
    </xf>
    <xf numFmtId="0" fontId="30" fillId="26" borderId="0">
      <alignment vertical="center"/>
    </xf>
    <xf numFmtId="0" fontId="30" fillId="26" borderId="0">
      <alignment vertical="center"/>
    </xf>
    <xf numFmtId="0" fontId="30" fillId="26" borderId="0">
      <alignment vertical="center"/>
    </xf>
    <xf numFmtId="0" fontId="32" fillId="26" borderId="0">
      <alignment vertical="center"/>
    </xf>
    <xf numFmtId="0" fontId="32" fillId="26" borderId="0">
      <alignment vertical="center"/>
    </xf>
    <xf numFmtId="0" fontId="32" fillId="26" borderId="0">
      <alignment vertical="center"/>
    </xf>
    <xf numFmtId="0" fontId="32" fillId="26" borderId="0">
      <alignment vertical="center"/>
    </xf>
    <xf numFmtId="0" fontId="30" fillId="26" borderId="0">
      <alignment vertical="center"/>
    </xf>
    <xf numFmtId="0" fontId="32" fillId="26" borderId="0">
      <alignment vertical="center"/>
    </xf>
    <xf numFmtId="0" fontId="30" fillId="26" borderId="0">
      <alignment vertical="center"/>
    </xf>
    <xf numFmtId="0" fontId="32" fillId="29" borderId="0">
      <alignment vertical="center"/>
    </xf>
    <xf numFmtId="0" fontId="32" fillId="29" borderId="0">
      <alignment vertical="center"/>
    </xf>
    <xf numFmtId="0" fontId="30" fillId="15" borderId="0">
      <alignment vertical="center"/>
    </xf>
    <xf numFmtId="0" fontId="30" fillId="15" borderId="0">
      <alignment vertical="center"/>
    </xf>
    <xf numFmtId="0" fontId="30" fillId="15" borderId="0">
      <alignment vertical="center"/>
    </xf>
    <xf numFmtId="0" fontId="30" fillId="15" borderId="0">
      <alignment vertical="center"/>
    </xf>
    <xf numFmtId="0" fontId="30" fillId="15" borderId="0">
      <alignment vertical="center"/>
    </xf>
    <xf numFmtId="0" fontId="30" fillId="15" borderId="0">
      <alignment vertical="center"/>
    </xf>
    <xf numFmtId="0" fontId="30" fillId="15" borderId="0">
      <alignment vertical="center"/>
    </xf>
    <xf numFmtId="0" fontId="32" fillId="29" borderId="0">
      <alignment vertical="center"/>
    </xf>
    <xf numFmtId="0" fontId="32" fillId="29" borderId="0">
      <alignment vertical="center"/>
    </xf>
    <xf numFmtId="0" fontId="32" fillId="29" borderId="0">
      <alignment vertical="center"/>
    </xf>
    <xf numFmtId="0" fontId="30" fillId="15" borderId="0">
      <alignment vertical="center"/>
    </xf>
    <xf numFmtId="0" fontId="32" fillId="12" borderId="0">
      <alignment vertical="center"/>
    </xf>
    <xf numFmtId="0" fontId="30" fillId="12" borderId="0">
      <alignment vertical="center"/>
    </xf>
    <xf numFmtId="0" fontId="30" fillId="12" borderId="0">
      <alignment vertical="center"/>
    </xf>
    <xf numFmtId="0" fontId="30" fillId="12" borderId="0">
      <alignment vertical="center"/>
    </xf>
    <xf numFmtId="0" fontId="30" fillId="12" borderId="0">
      <alignment vertical="center"/>
    </xf>
    <xf numFmtId="0" fontId="30" fillId="12" borderId="0">
      <alignment vertical="center"/>
    </xf>
    <xf numFmtId="0" fontId="30" fillId="12" borderId="0">
      <alignment vertical="center"/>
    </xf>
    <xf numFmtId="0" fontId="30" fillId="12" borderId="0">
      <alignment vertical="center"/>
    </xf>
    <xf numFmtId="0" fontId="30" fillId="12" borderId="0">
      <alignment vertical="center"/>
    </xf>
    <xf numFmtId="0" fontId="30" fillId="12" borderId="0">
      <alignment vertical="center"/>
    </xf>
    <xf numFmtId="0" fontId="32" fillId="12" borderId="0">
      <alignment vertical="center"/>
    </xf>
    <xf numFmtId="0" fontId="32" fillId="12" borderId="0">
      <alignment vertical="center"/>
    </xf>
    <xf numFmtId="0" fontId="32" fillId="12" borderId="0">
      <alignment vertical="center"/>
    </xf>
    <xf numFmtId="0" fontId="30" fillId="12" borderId="0">
      <alignment vertical="center"/>
    </xf>
    <xf numFmtId="0" fontId="32" fillId="12" borderId="0">
      <alignment vertical="center"/>
    </xf>
    <xf numFmtId="0" fontId="30" fillId="12" borderId="0">
      <alignment vertical="center"/>
    </xf>
    <xf numFmtId="0" fontId="32" fillId="28" borderId="0">
      <alignment vertical="center"/>
    </xf>
    <xf numFmtId="0" fontId="30" fillId="28" borderId="0">
      <alignment vertical="center"/>
    </xf>
    <xf numFmtId="0" fontId="30" fillId="28" borderId="0">
      <alignment vertical="center"/>
    </xf>
    <xf numFmtId="0" fontId="30" fillId="28" borderId="0">
      <alignment vertical="center"/>
    </xf>
    <xf numFmtId="0" fontId="30" fillId="28" borderId="0">
      <alignment vertical="center"/>
    </xf>
    <xf numFmtId="0" fontId="30" fillId="28" borderId="0">
      <alignment vertical="center"/>
    </xf>
    <xf numFmtId="0" fontId="30" fillId="28" borderId="0">
      <alignment vertical="center"/>
    </xf>
    <xf numFmtId="0" fontId="30" fillId="28" borderId="0">
      <alignment vertical="center"/>
    </xf>
    <xf numFmtId="0" fontId="32" fillId="28" borderId="0">
      <alignment vertical="center"/>
    </xf>
    <xf numFmtId="0" fontId="32" fillId="28" borderId="0">
      <alignment vertical="center"/>
    </xf>
    <xf numFmtId="0" fontId="32" fillId="28"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45" fillId="21" borderId="0">
      <alignment vertical="center"/>
    </xf>
    <xf numFmtId="0" fontId="65" fillId="6" borderId="46">
      <alignment vertical="center"/>
    </xf>
    <xf numFmtId="0" fontId="65" fillId="6" borderId="46">
      <alignment vertical="center"/>
    </xf>
    <xf numFmtId="0" fontId="65" fillId="13" borderId="46">
      <alignment vertical="center"/>
    </xf>
    <xf numFmtId="0" fontId="65" fillId="6" borderId="46">
      <alignment vertical="center"/>
    </xf>
    <xf numFmtId="0" fontId="65" fillId="13" borderId="46">
      <alignment vertical="center"/>
    </xf>
    <xf numFmtId="0" fontId="65" fillId="13" borderId="46">
      <alignment vertical="center"/>
    </xf>
    <xf numFmtId="0" fontId="65" fillId="13" borderId="46">
      <alignment vertical="center"/>
    </xf>
    <xf numFmtId="0" fontId="65" fillId="6" borderId="46">
      <alignment vertical="center"/>
    </xf>
    <xf numFmtId="0" fontId="65" fillId="6" borderId="46">
      <alignment vertical="center"/>
    </xf>
    <xf numFmtId="0" fontId="65" fillId="6" borderId="46">
      <alignment vertical="center"/>
    </xf>
    <xf numFmtId="0" fontId="65" fillId="13" borderId="46">
      <alignment vertical="center"/>
    </xf>
    <xf numFmtId="0" fontId="65" fillId="13" borderId="46">
      <alignment vertical="center"/>
    </xf>
    <xf numFmtId="0" fontId="65" fillId="6" borderId="46">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37" fillId="25" borderId="32">
      <alignment vertical="center"/>
    </xf>
    <xf numFmtId="0" fontId="13" fillId="20" borderId="30">
      <alignment vertical="center"/>
    </xf>
    <xf numFmtId="0" fontId="37" fillId="25" borderId="32">
      <alignment vertical="center"/>
    </xf>
    <xf numFmtId="186" fontId="74" fillId="0" borderId="0"/>
    <xf numFmtId="0" fontId="78" fillId="0" borderId="0"/>
    <xf numFmtId="0" fontId="27" fillId="20" borderId="30">
      <alignment vertical="center"/>
    </xf>
    <xf numFmtId="0" fontId="27" fillId="20" borderId="30">
      <alignment vertical="center"/>
    </xf>
    <xf numFmtId="0" fontId="13" fillId="20" borderId="30">
      <alignment vertical="center"/>
    </xf>
    <xf numFmtId="0" fontId="13" fillId="20" borderId="30">
      <alignment vertical="center"/>
    </xf>
    <xf numFmtId="0" fontId="13" fillId="20" borderId="30">
      <alignment vertical="center"/>
    </xf>
    <xf numFmtId="0" fontId="13" fillId="20" borderId="30">
      <alignment vertical="center"/>
    </xf>
    <xf numFmtId="0" fontId="27" fillId="20" borderId="30">
      <alignment vertical="center"/>
    </xf>
    <xf numFmtId="0" fontId="27" fillId="20" borderId="30">
      <alignment vertical="center"/>
    </xf>
    <xf numFmtId="0" fontId="27" fillId="20" borderId="30">
      <alignment vertical="center"/>
    </xf>
    <xf numFmtId="0" fontId="27" fillId="20" borderId="30">
      <alignment vertical="center"/>
    </xf>
    <xf numFmtId="0" fontId="27" fillId="20" borderId="30">
      <alignment vertical="center"/>
    </xf>
    <xf numFmtId="0" fontId="79" fillId="0" borderId="0"/>
    <xf numFmtId="0" fontId="13" fillId="0" borderId="0"/>
    <xf numFmtId="0" fontId="87" fillId="0" borderId="0"/>
    <xf numFmtId="178" fontId="87" fillId="0" borderId="0"/>
    <xf numFmtId="0" fontId="88" fillId="0" borderId="70"/>
    <xf numFmtId="0" fontId="89" fillId="0" borderId="0"/>
    <xf numFmtId="0" fontId="90" fillId="0" borderId="0"/>
    <xf numFmtId="0" fontId="12" fillId="0" borderId="0"/>
    <xf numFmtId="0" fontId="12" fillId="0" borderId="0"/>
    <xf numFmtId="0" fontId="91" fillId="0" borderId="0"/>
    <xf numFmtId="0" fontId="34" fillId="0" borderId="0"/>
    <xf numFmtId="0" fontId="12" fillId="0" borderId="0"/>
    <xf numFmtId="0" fontId="88" fillId="0" borderId="70"/>
    <xf numFmtId="0" fontId="88" fillId="0" borderId="70"/>
    <xf numFmtId="0" fontId="12" fillId="0" borderId="0"/>
    <xf numFmtId="0" fontId="12" fillId="0" borderId="0"/>
    <xf numFmtId="0" fontId="92" fillId="0" borderId="0"/>
    <xf numFmtId="0" fontId="92" fillId="0" borderId="0"/>
    <xf numFmtId="0" fontId="93" fillId="0" borderId="0"/>
    <xf numFmtId="0" fontId="93" fillId="0" borderId="0"/>
    <xf numFmtId="0" fontId="5" fillId="0" borderId="0"/>
    <xf numFmtId="187" fontId="94" fillId="0" borderId="0"/>
    <xf numFmtId="0" fontId="12" fillId="0" borderId="0"/>
    <xf numFmtId="0" fontId="95" fillId="0" borderId="50">
      <alignment horizontal="justify" wrapText="1"/>
      <protection locked="0"/>
    </xf>
    <xf numFmtId="0" fontId="96" fillId="0" borderId="0"/>
    <xf numFmtId="0" fontId="92" fillId="0" borderId="0"/>
    <xf numFmtId="188" fontId="97" fillId="0" borderId="0"/>
    <xf numFmtId="0" fontId="98" fillId="0" borderId="0"/>
    <xf numFmtId="189" fontId="89" fillId="0" borderId="0"/>
    <xf numFmtId="190" fontId="99" fillId="0" borderId="0">
      <protection locked="0"/>
    </xf>
    <xf numFmtId="0" fontId="12" fillId="0" borderId="0"/>
    <xf numFmtId="43" fontId="12" fillId="0" borderId="0"/>
    <xf numFmtId="191" fontId="90" fillId="0" borderId="0">
      <protection locked="0"/>
    </xf>
    <xf numFmtId="0" fontId="100" fillId="0" borderId="0">
      <alignment horizontal="left"/>
    </xf>
    <xf numFmtId="190" fontId="99" fillId="0" borderId="0">
      <protection locked="0"/>
    </xf>
    <xf numFmtId="0" fontId="12" fillId="0" borderId="0"/>
    <xf numFmtId="192" fontId="90" fillId="0" borderId="0"/>
    <xf numFmtId="193" fontId="90" fillId="0" borderId="0">
      <protection locked="0"/>
    </xf>
    <xf numFmtId="0" fontId="101" fillId="0" borderId="0">
      <alignment horizontal="left"/>
    </xf>
    <xf numFmtId="194" fontId="102" fillId="0" borderId="12">
      <alignment horizontal="center"/>
    </xf>
    <xf numFmtId="0" fontId="95" fillId="0" borderId="75">
      <protection locked="0"/>
    </xf>
    <xf numFmtId="178" fontId="12" fillId="0" borderId="0"/>
    <xf numFmtId="0" fontId="103" fillId="0" borderId="0">
      <protection locked="0"/>
    </xf>
    <xf numFmtId="0" fontId="103" fillId="0" borderId="0">
      <protection locked="0"/>
    </xf>
    <xf numFmtId="0" fontId="104" fillId="0" borderId="0">
      <protection locked="0"/>
    </xf>
    <xf numFmtId="0" fontId="103" fillId="0" borderId="0">
      <protection locked="0"/>
    </xf>
    <xf numFmtId="0" fontId="103" fillId="0" borderId="0">
      <protection locked="0"/>
    </xf>
    <xf numFmtId="0" fontId="103" fillId="0" borderId="0">
      <protection locked="0"/>
    </xf>
    <xf numFmtId="0" fontId="104" fillId="0" borderId="0">
      <protection locked="0"/>
    </xf>
    <xf numFmtId="178" fontId="51" fillId="0" borderId="37">
      <protection locked="0"/>
    </xf>
    <xf numFmtId="178" fontId="52" fillId="13" borderId="0"/>
    <xf numFmtId="0" fontId="52" fillId="13" borderId="0"/>
    <xf numFmtId="0" fontId="105" fillId="0" borderId="0">
      <alignment horizontal="left"/>
    </xf>
    <xf numFmtId="178" fontId="21" fillId="0" borderId="38">
      <alignment horizontal="left" vertical="center"/>
    </xf>
    <xf numFmtId="178" fontId="21" fillId="0" borderId="76">
      <alignment horizontal="left" vertical="center"/>
    </xf>
    <xf numFmtId="0" fontId="12" fillId="32" borderId="77">
      <alignment horizontal="center"/>
    </xf>
    <xf numFmtId="178" fontId="52" fillId="20" borderId="70"/>
    <xf numFmtId="0" fontId="52" fillId="20" borderId="70"/>
    <xf numFmtId="0" fontId="106" fillId="33" borderId="0">
      <alignment horizontal="center"/>
    </xf>
    <xf numFmtId="0" fontId="107" fillId="0" borderId="60"/>
    <xf numFmtId="0" fontId="108" fillId="0" borderId="0">
      <protection locked="0"/>
    </xf>
    <xf numFmtId="0" fontId="12" fillId="0" borderId="0"/>
    <xf numFmtId="0" fontId="12" fillId="0" borderId="0"/>
    <xf numFmtId="190" fontId="99" fillId="0" borderId="0">
      <protection locked="0"/>
    </xf>
    <xf numFmtId="0" fontId="12" fillId="0" borderId="0"/>
    <xf numFmtId="195" fontId="103" fillId="0" borderId="0">
      <protection locked="0"/>
    </xf>
    <xf numFmtId="0" fontId="109" fillId="0" borderId="0">
      <alignment horizontal="left"/>
    </xf>
    <xf numFmtId="0" fontId="110" fillId="0" borderId="0">
      <alignment horizontal="center"/>
    </xf>
    <xf numFmtId="178" fontId="111" fillId="0" borderId="0"/>
    <xf numFmtId="0" fontId="107" fillId="0" borderId="0"/>
    <xf numFmtId="0" fontId="112" fillId="0" borderId="0">
      <alignment horizontal="right"/>
    </xf>
    <xf numFmtId="0" fontId="52" fillId="34" borderId="50">
      <alignment horizontal="right"/>
      <protection locked="0"/>
    </xf>
    <xf numFmtId="0" fontId="113" fillId="0" borderId="0">
      <alignment vertical="top"/>
      <protection locked="0"/>
    </xf>
    <xf numFmtId="0" fontId="114" fillId="0" borderId="0">
      <alignment vertical="top"/>
      <protection locked="0"/>
    </xf>
    <xf numFmtId="196" fontId="89" fillId="0" borderId="0">
      <protection locked="0"/>
    </xf>
    <xf numFmtId="0" fontId="115" fillId="0" borderId="0">
      <protection locked="0"/>
    </xf>
    <xf numFmtId="0" fontId="115" fillId="0" borderId="0">
      <protection locked="0"/>
    </xf>
    <xf numFmtId="0" fontId="103" fillId="0" borderId="0">
      <protection locked="0"/>
    </xf>
    <xf numFmtId="0" fontId="103" fillId="0" borderId="0">
      <protection locked="0"/>
    </xf>
    <xf numFmtId="0" fontId="116" fillId="0" borderId="0">
      <alignment vertical="top"/>
      <protection locked="0"/>
    </xf>
    <xf numFmtId="0" fontId="117" fillId="0" borderId="0"/>
    <xf numFmtId="0" fontId="117" fillId="0" borderId="0"/>
    <xf numFmtId="0" fontId="117" fillId="0" borderId="0"/>
    <xf numFmtId="0" fontId="117" fillId="0" borderId="0"/>
    <xf numFmtId="197" fontId="90" fillId="0" borderId="26">
      <alignment horizontal="center" vertical="center"/>
    </xf>
    <xf numFmtId="0" fontId="118" fillId="0" borderId="0"/>
    <xf numFmtId="198" fontId="119" fillId="0" borderId="0">
      <alignment vertical="center"/>
    </xf>
    <xf numFmtId="0" fontId="120" fillId="0" borderId="75"/>
    <xf numFmtId="0" fontId="103" fillId="0" borderId="0">
      <protection locked="0"/>
    </xf>
    <xf numFmtId="199" fontId="89" fillId="0" borderId="0">
      <protection locked="0"/>
    </xf>
    <xf numFmtId="0" fontId="89" fillId="0" borderId="0"/>
    <xf numFmtId="200" fontId="121" fillId="0" borderId="0"/>
    <xf numFmtId="0" fontId="89" fillId="0" borderId="0"/>
    <xf numFmtId="201" fontId="89" fillId="0" borderId="0"/>
    <xf numFmtId="202" fontId="89" fillId="0" borderId="0">
      <protection locked="0"/>
    </xf>
    <xf numFmtId="0" fontId="103" fillId="0" borderId="78">
      <protection locked="0"/>
    </xf>
    <xf numFmtId="203" fontId="89" fillId="0" borderId="0">
      <protection locked="0"/>
    </xf>
    <xf numFmtId="204" fontId="89" fillId="0" borderId="0">
      <protection locked="0"/>
    </xf>
    <xf numFmtId="0" fontId="12" fillId="0" borderId="0"/>
    <xf numFmtId="0" fontId="1" fillId="0" borderId="0"/>
    <xf numFmtId="0" fontId="87" fillId="0" borderId="0"/>
    <xf numFmtId="0" fontId="13" fillId="0" borderId="0">
      <alignment vertical="center"/>
    </xf>
    <xf numFmtId="0" fontId="13" fillId="0" borderId="0"/>
    <xf numFmtId="0" fontId="13" fillId="0" borderId="0"/>
    <xf numFmtId="0" fontId="13" fillId="0" borderId="0"/>
    <xf numFmtId="0" fontId="123" fillId="35" borderId="0">
      <alignment horizontal="center"/>
      <protection locked="0"/>
    </xf>
    <xf numFmtId="0" fontId="12" fillId="0" borderId="70">
      <alignment horizont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6" fillId="0" borderId="0">
      <alignment vertical="center"/>
    </xf>
    <xf numFmtId="0" fontId="1" fillId="0" borderId="0"/>
    <xf numFmtId="0" fontId="127" fillId="0" borderId="0">
      <alignment vertical="top"/>
      <protection locked="0"/>
    </xf>
    <xf numFmtId="0" fontId="1" fillId="0" borderId="0"/>
    <xf numFmtId="0" fontId="13" fillId="0" borderId="0">
      <alignment vertical="center"/>
    </xf>
  </cellStyleXfs>
  <cellXfs count="644">
    <xf numFmtId="0" fontId="0" fillId="0" borderId="0" xfId="0" applyAlignment="1">
      <alignment vertical="center"/>
    </xf>
    <xf numFmtId="0" fontId="28" fillId="0" borderId="0" xfId="1764" applyAlignment="1">
      <alignment vertical="center"/>
    </xf>
    <xf numFmtId="0" fontId="2" fillId="0" borderId="0" xfId="1764" applyFont="1" applyAlignment="1">
      <alignment vertical="center"/>
    </xf>
    <xf numFmtId="14" fontId="28" fillId="2" borderId="0" xfId="1764" applyNumberFormat="1" applyFill="1" applyAlignment="1">
      <alignment vertical="center"/>
    </xf>
    <xf numFmtId="0" fontId="0" fillId="0" borderId="0" xfId="1764" applyFont="1" applyAlignment="1">
      <alignment vertical="center"/>
    </xf>
    <xf numFmtId="0" fontId="0" fillId="0" borderId="0" xfId="0" applyAlignment="1">
      <alignment horizontal="center" vertical="center"/>
    </xf>
    <xf numFmtId="0" fontId="3" fillId="3" borderId="0" xfId="0" applyFont="1" applyFill="1" applyAlignment="1">
      <alignment horizontal="left" vertical="center"/>
    </xf>
    <xf numFmtId="0" fontId="0" fillId="4" borderId="0" xfId="0" applyFill="1" applyAlignment="1">
      <alignment vertical="center"/>
    </xf>
    <xf numFmtId="0" fontId="0" fillId="2" borderId="0" xfId="0" applyFill="1" applyAlignment="1">
      <alignment vertical="center"/>
    </xf>
    <xf numFmtId="0" fontId="0" fillId="0" borderId="0" xfId="0" applyAlignment="1">
      <alignment vertical="center"/>
    </xf>
    <xf numFmtId="0" fontId="4" fillId="0" borderId="0" xfId="0" applyFont="1" applyAlignment="1">
      <alignment horizontal="left" vertical="top"/>
    </xf>
    <xf numFmtId="0" fontId="4" fillId="2" borderId="0" xfId="0" applyFont="1" applyFill="1" applyAlignment="1">
      <alignment vertical="center"/>
    </xf>
    <xf numFmtId="0" fontId="4" fillId="0" borderId="0" xfId="0" applyFont="1" applyAlignment="1">
      <alignment horizontal="left" vertical="center"/>
    </xf>
    <xf numFmtId="0" fontId="5" fillId="0" borderId="0" xfId="813" applyProtection="1">
      <protection locked="0"/>
    </xf>
    <xf numFmtId="0" fontId="4" fillId="5" borderId="1" xfId="0" applyFont="1" applyFill="1" applyBorder="1" applyAlignment="1">
      <alignment horizontal="left" vertical="top"/>
    </xf>
    <xf numFmtId="0" fontId="4"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vertical="center"/>
    </xf>
    <xf numFmtId="0" fontId="8" fillId="5" borderId="1" xfId="1495" applyFont="1" applyFill="1" applyBorder="1" applyAlignment="1">
      <alignment vertical="center"/>
    </xf>
    <xf numFmtId="0" fontId="4" fillId="4" borderId="1" xfId="0" applyFont="1" applyFill="1" applyBorder="1" applyAlignment="1">
      <alignment vertical="top"/>
    </xf>
    <xf numFmtId="0" fontId="4" fillId="2" borderId="1" xfId="0" applyFont="1" applyFill="1" applyBorder="1" applyAlignment="1">
      <alignment vertical="top"/>
    </xf>
    <xf numFmtId="0" fontId="4" fillId="4" borderId="1" xfId="0" applyFont="1" applyFill="1" applyBorder="1" applyAlignment="1">
      <alignment horizontal="left" vertical="center"/>
    </xf>
    <xf numFmtId="0" fontId="4" fillId="4" borderId="1" xfId="0" applyFont="1" applyFill="1" applyBorder="1" applyAlignment="1">
      <alignment vertical="center"/>
    </xf>
    <xf numFmtId="0" fontId="4" fillId="2" borderId="1" xfId="0" applyFont="1" applyFill="1" applyBorder="1" applyAlignment="1">
      <alignment vertical="center"/>
    </xf>
    <xf numFmtId="0" fontId="4" fillId="3" borderId="1" xfId="0" applyFont="1" applyFill="1" applyBorder="1" applyAlignment="1">
      <alignment horizontal="left" vertical="top"/>
    </xf>
    <xf numFmtId="0" fontId="9" fillId="4" borderId="2" xfId="1923" applyFont="1" applyFill="1" applyBorder="1" applyAlignment="1">
      <alignment vertical="center"/>
    </xf>
    <xf numFmtId="0" fontId="0" fillId="4" borderId="1" xfId="0" applyFill="1" applyBorder="1" applyAlignment="1">
      <alignment vertical="center"/>
    </xf>
    <xf numFmtId="0" fontId="4" fillId="3" borderId="1" xfId="0" applyFont="1" applyFill="1" applyBorder="1" applyAlignment="1">
      <alignment vertical="center"/>
    </xf>
    <xf numFmtId="49" fontId="4" fillId="3" borderId="1" xfId="0" applyNumberFormat="1" applyFont="1" applyFill="1" applyBorder="1" applyAlignment="1">
      <alignment vertical="center" wrapText="1"/>
    </xf>
    <xf numFmtId="0" fontId="4" fillId="3" borderId="1" xfId="0" applyFont="1" applyFill="1" applyBorder="1" applyAlignment="1">
      <alignment vertical="center" wrapText="1"/>
    </xf>
    <xf numFmtId="0" fontId="8" fillId="3" borderId="1" xfId="0" applyFont="1" applyFill="1" applyBorder="1" applyAlignment="1">
      <alignment horizontal="left" vertical="top"/>
    </xf>
    <xf numFmtId="49" fontId="8" fillId="3" borderId="1" xfId="0" applyNumberFormat="1" applyFont="1" applyFill="1" applyBorder="1" applyAlignment="1">
      <alignment horizontal="left" vertical="top"/>
    </xf>
    <xf numFmtId="0" fontId="0" fillId="3" borderId="1" xfId="0" applyFill="1" applyBorder="1" applyAlignment="1">
      <alignment vertical="center"/>
    </xf>
    <xf numFmtId="0" fontId="4" fillId="3" borderId="1" xfId="0" applyFont="1" applyFill="1" applyBorder="1" applyAlignment="1">
      <alignment horizontal="left" vertical="center"/>
    </xf>
    <xf numFmtId="0" fontId="5" fillId="4" borderId="3" xfId="813" applyFill="1" applyBorder="1" applyAlignment="1">
      <alignment vertical="top"/>
    </xf>
    <xf numFmtId="0" fontId="5" fillId="4" borderId="4" xfId="813" applyFill="1" applyBorder="1" applyAlignment="1">
      <alignment vertical="top"/>
    </xf>
    <xf numFmtId="0" fontId="5" fillId="5" borderId="3" xfId="813" applyFill="1" applyBorder="1"/>
    <xf numFmtId="0" fontId="5" fillId="5" borderId="4" xfId="813" applyFill="1" applyBorder="1"/>
    <xf numFmtId="0" fontId="5" fillId="4" borderId="6" xfId="813" applyFill="1" applyBorder="1" applyAlignment="1" applyProtection="1">
      <alignment vertical="top"/>
      <protection locked="0"/>
    </xf>
    <xf numFmtId="0" fontId="5" fillId="0" borderId="7" xfId="813" applyBorder="1" applyProtection="1">
      <protection locked="0"/>
    </xf>
    <xf numFmtId="0" fontId="8" fillId="5" borderId="1" xfId="1890" applyFont="1" applyFill="1" applyBorder="1" applyAlignment="1">
      <alignment vertical="center"/>
    </xf>
    <xf numFmtId="0" fontId="8" fillId="5" borderId="1" xfId="1895" applyFont="1" applyFill="1" applyBorder="1" applyAlignment="1">
      <alignment vertical="center"/>
    </xf>
    <xf numFmtId="0" fontId="8" fillId="5" borderId="1" xfId="1906" applyFont="1" applyFill="1" applyBorder="1" applyAlignment="1">
      <alignment vertical="center"/>
    </xf>
    <xf numFmtId="0" fontId="8" fillId="5" borderId="1" xfId="0" applyFont="1" applyFill="1" applyBorder="1" applyAlignment="1">
      <alignment vertical="center"/>
    </xf>
    <xf numFmtId="0" fontId="8" fillId="0" borderId="1" xfId="0" applyFont="1" applyBorder="1" applyAlignment="1">
      <alignment vertical="center"/>
    </xf>
    <xf numFmtId="0" fontId="4" fillId="5" borderId="1" xfId="0" applyFont="1" applyFill="1" applyBorder="1" applyAlignment="1">
      <alignment vertical="center"/>
    </xf>
    <xf numFmtId="0" fontId="4" fillId="5" borderId="0" xfId="0" applyFont="1" applyFill="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6" fillId="5" borderId="1" xfId="0" applyFont="1" applyFill="1" applyBorder="1" applyAlignment="1">
      <alignment vertical="center"/>
    </xf>
    <xf numFmtId="0" fontId="8" fillId="5" borderId="1" xfId="0" applyFont="1" applyFill="1" applyBorder="1" applyAlignment="1">
      <alignment horizontal="left" vertical="center"/>
    </xf>
    <xf numFmtId="0" fontId="4" fillId="4" borderId="1" xfId="0" applyFont="1" applyFill="1" applyBorder="1" applyAlignment="1">
      <alignment horizontal="left" vertical="top"/>
    </xf>
    <xf numFmtId="0" fontId="9" fillId="4" borderId="1" xfId="1923" applyFont="1" applyFill="1" applyBorder="1" applyAlignment="1">
      <alignment vertical="center"/>
    </xf>
    <xf numFmtId="49" fontId="8" fillId="4"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xf>
    <xf numFmtId="0" fontId="4" fillId="3" borderId="1" xfId="0" applyFont="1" applyFill="1" applyBorder="1" applyAlignment="1">
      <alignment horizontal="center" vertical="top"/>
    </xf>
    <xf numFmtId="0" fontId="5" fillId="4" borderId="12" xfId="813" applyFill="1" applyBorder="1" applyAlignment="1" applyProtection="1">
      <alignment vertical="top"/>
      <protection locked="0"/>
    </xf>
    <xf numFmtId="0" fontId="5" fillId="4" borderId="0" xfId="813" applyFill="1" applyAlignment="1" applyProtection="1">
      <alignment vertical="top"/>
      <protection locked="0"/>
    </xf>
    <xf numFmtId="0" fontId="4" fillId="3" borderId="1" xfId="0" applyFont="1" applyFill="1" applyBorder="1" applyAlignment="1">
      <alignment horizontal="center" vertical="center"/>
    </xf>
    <xf numFmtId="2" fontId="10" fillId="0" borderId="7" xfId="813" applyNumberFormat="1" applyFont="1" applyBorder="1" applyAlignment="1">
      <alignment horizontal="center"/>
    </xf>
    <xf numFmtId="2" fontId="10" fillId="0" borderId="13" xfId="813" applyNumberFormat="1" applyFont="1" applyBorder="1" applyAlignment="1">
      <alignment horizontal="center"/>
    </xf>
    <xf numFmtId="2" fontId="10" fillId="0" borderId="14" xfId="813" applyNumberFormat="1" applyFont="1" applyBorder="1" applyProtection="1">
      <protection locked="0"/>
    </xf>
    <xf numFmtId="2" fontId="10" fillId="0" borderId="15" xfId="813" applyNumberFormat="1" applyFont="1" applyBorder="1" applyProtection="1">
      <protection locked="0"/>
    </xf>
    <xf numFmtId="0" fontId="5" fillId="4" borderId="16" xfId="813" applyFill="1" applyBorder="1" applyAlignment="1" applyProtection="1">
      <alignment vertical="top"/>
      <protection locked="0"/>
    </xf>
    <xf numFmtId="0" fontId="5" fillId="0" borderId="14" xfId="813" applyBorder="1" applyProtection="1">
      <protection locked="0"/>
    </xf>
    <xf numFmtId="2" fontId="5" fillId="0" borderId="15" xfId="813" applyNumberFormat="1" applyBorder="1" applyProtection="1">
      <protection locked="0"/>
    </xf>
    <xf numFmtId="0" fontId="5" fillId="4" borderId="10" xfId="813" applyFill="1" applyBorder="1" applyAlignment="1" applyProtection="1">
      <alignment horizontal="center" vertical="top"/>
      <protection locked="0"/>
    </xf>
    <xf numFmtId="0" fontId="5" fillId="0" borderId="17" xfId="813" applyBorder="1" applyAlignment="1" applyProtection="1">
      <alignment horizontal="center" vertical="center"/>
      <protection locked="0"/>
    </xf>
    <xf numFmtId="49" fontId="4" fillId="0" borderId="1" xfId="0" applyNumberFormat="1" applyFont="1" applyBorder="1" applyAlignment="1">
      <alignment vertical="center"/>
    </xf>
    <xf numFmtId="0" fontId="6" fillId="0" borderId="1" xfId="0" applyFont="1" applyBorder="1" applyAlignment="1">
      <alignment vertical="center"/>
    </xf>
    <xf numFmtId="0" fontId="13" fillId="0" borderId="0" xfId="815" applyFont="1" applyAlignment="1">
      <alignment vertical="center"/>
    </xf>
    <xf numFmtId="0" fontId="16" fillId="0" borderId="0" xfId="815" applyFont="1" applyAlignment="1">
      <alignment horizontal="center"/>
    </xf>
    <xf numFmtId="0" fontId="17" fillId="0" borderId="0" xfId="815" applyFont="1"/>
    <xf numFmtId="0" fontId="22" fillId="0" borderId="18" xfId="815" applyFont="1" applyBorder="1" applyAlignment="1">
      <alignment horizontal="center"/>
    </xf>
    <xf numFmtId="0" fontId="23" fillId="0" borderId="20" xfId="815" applyFont="1" applyBorder="1" applyAlignment="1">
      <alignment horizontal="center"/>
    </xf>
    <xf numFmtId="0" fontId="22" fillId="0" borderId="20" xfId="815" applyFont="1" applyBorder="1" applyAlignment="1">
      <alignment horizontal="center"/>
    </xf>
    <xf numFmtId="0" fontId="12" fillId="0" borderId="23" xfId="815" applyBorder="1" applyAlignment="1">
      <alignment horizontal="center"/>
    </xf>
    <xf numFmtId="0" fontId="22" fillId="0" borderId="0" xfId="815" applyFont="1" applyAlignment="1">
      <alignment horizontal="justify"/>
    </xf>
    <xf numFmtId="0" fontId="22" fillId="0" borderId="0" xfId="815" applyFont="1"/>
    <xf numFmtId="0" fontId="24" fillId="0" borderId="0" xfId="815" applyFont="1"/>
    <xf numFmtId="0" fontId="25" fillId="0" borderId="0" xfId="815" applyFont="1"/>
    <xf numFmtId="0" fontId="26" fillId="0" borderId="0" xfId="815" applyFont="1"/>
    <xf numFmtId="49" fontId="12" fillId="0" borderId="0" xfId="815" applyNumberFormat="1" applyAlignment="1">
      <alignment horizontal="center"/>
    </xf>
    <xf numFmtId="0" fontId="4" fillId="4" borderId="1" xfId="0" quotePrefix="1" applyFont="1" applyFill="1" applyBorder="1" applyAlignment="1">
      <alignment vertical="center"/>
    </xf>
    <xf numFmtId="0" fontId="4" fillId="3" borderId="1" xfId="0" quotePrefix="1" applyFont="1" applyFill="1" applyBorder="1" applyAlignment="1">
      <alignment vertical="center"/>
    </xf>
    <xf numFmtId="49" fontId="4" fillId="4" borderId="1" xfId="0" quotePrefix="1" applyNumberFormat="1" applyFont="1" applyFill="1" applyBorder="1" applyAlignment="1">
      <alignment vertical="center"/>
    </xf>
    <xf numFmtId="0" fontId="52" fillId="0" borderId="74" xfId="1880" applyFont="1" applyBorder="1" applyAlignment="1">
      <alignment horizontal="center" vertical="center" shrinkToFit="1"/>
    </xf>
    <xf numFmtId="0" fontId="52" fillId="0" borderId="70" xfId="1880" applyFont="1" applyBorder="1" applyAlignment="1">
      <alignment horizontal="center" vertical="center" shrinkToFit="1"/>
    </xf>
    <xf numFmtId="0" fontId="122" fillId="0" borderId="80" xfId="2828" applyFont="1" applyBorder="1" applyAlignment="1">
      <alignment horizontal="center" vertical="center" shrinkToFit="1"/>
    </xf>
    <xf numFmtId="0" fontId="123" fillId="0" borderId="0" xfId="2731" applyFont="1" applyAlignment="1">
      <alignment horizontal="center" vertical="center"/>
    </xf>
    <xf numFmtId="0" fontId="122" fillId="0" borderId="20" xfId="2828" applyFont="1" applyBorder="1" applyAlignment="1">
      <alignment horizontal="center" vertical="center" wrapText="1"/>
    </xf>
    <xf numFmtId="0" fontId="123" fillId="0" borderId="85" xfId="2731" applyFont="1" applyBorder="1" applyAlignment="1">
      <alignment horizontal="center" vertical="center"/>
    </xf>
    <xf numFmtId="0" fontId="123" fillId="0" borderId="85" xfId="2731" applyFont="1" applyBorder="1" applyAlignment="1">
      <alignment horizontal="center" vertical="center" wrapText="1"/>
    </xf>
    <xf numFmtId="0" fontId="124" fillId="0" borderId="88" xfId="2731" applyFont="1" applyBorder="1" applyAlignment="1">
      <alignment horizontal="centerContinuous" vertical="center" wrapText="1"/>
    </xf>
    <xf numFmtId="0" fontId="123" fillId="0" borderId="85" xfId="2731" applyFont="1" applyBorder="1" applyAlignment="1">
      <alignment horizontal="centerContinuous" vertical="center" wrapText="1"/>
    </xf>
    <xf numFmtId="0" fontId="124" fillId="0" borderId="86" xfId="2731" applyFont="1" applyBorder="1" applyAlignment="1">
      <alignment horizontal="centerContinuous" vertical="center" wrapText="1"/>
    </xf>
    <xf numFmtId="0" fontId="124" fillId="0" borderId="57" xfId="2731" applyFont="1" applyBorder="1" applyAlignment="1">
      <alignment horizontal="center" vertical="center" wrapText="1"/>
    </xf>
    <xf numFmtId="0" fontId="123" fillId="0" borderId="67" xfId="2731" applyFont="1" applyBorder="1" applyAlignment="1">
      <alignment horizontal="center" vertical="center"/>
    </xf>
    <xf numFmtId="0" fontId="123" fillId="0" borderId="67" xfId="2731" applyFont="1" applyBorder="1" applyAlignment="1">
      <alignment horizontal="center" vertical="center" wrapText="1"/>
    </xf>
    <xf numFmtId="0" fontId="124" fillId="0" borderId="67" xfId="2731" applyFont="1" applyBorder="1" applyAlignment="1">
      <alignment horizontal="center" vertical="center" wrapText="1"/>
    </xf>
    <xf numFmtId="0" fontId="124" fillId="0" borderId="6" xfId="2731" applyFont="1" applyBorder="1" applyAlignment="1">
      <alignment horizontal="center" vertical="center" wrapText="1"/>
    </xf>
    <xf numFmtId="0" fontId="124" fillId="0" borderId="89" xfId="2731" applyFont="1" applyBorder="1" applyAlignment="1">
      <alignment horizontal="center" vertical="center" wrapText="1"/>
    </xf>
    <xf numFmtId="0" fontId="124" fillId="0" borderId="6" xfId="2731" applyFont="1" applyBorder="1" applyAlignment="1">
      <alignment horizontal="center" vertical="center" shrinkToFit="1"/>
    </xf>
    <xf numFmtId="0" fontId="123" fillId="0" borderId="68" xfId="2731" applyFont="1" applyBorder="1" applyAlignment="1">
      <alignment horizontal="center" vertical="center" wrapText="1"/>
    </xf>
    <xf numFmtId="0" fontId="123" fillId="0" borderId="6" xfId="2731" applyFont="1" applyBorder="1" applyAlignment="1">
      <alignment horizontal="center" vertical="center" wrapText="1"/>
    </xf>
    <xf numFmtId="0" fontId="123" fillId="0" borderId="89" xfId="2731" applyFont="1" applyBorder="1" applyAlignment="1">
      <alignment horizontal="center" vertical="center" wrapText="1"/>
    </xf>
    <xf numFmtId="0" fontId="123" fillId="0" borderId="0" xfId="2731" applyFont="1" applyAlignment="1">
      <alignment horizontal="center" vertical="center" shrinkToFit="1"/>
    </xf>
    <xf numFmtId="0" fontId="125" fillId="0" borderId="0" xfId="2731" applyFont="1" applyAlignment="1">
      <alignment horizontal="center" vertical="center"/>
    </xf>
    <xf numFmtId="0" fontId="52" fillId="0" borderId="54" xfId="2731" applyFont="1" applyBorder="1" applyAlignment="1">
      <alignment vertical="center"/>
    </xf>
    <xf numFmtId="0" fontId="52" fillId="0" borderId="50" xfId="2731" applyFont="1" applyBorder="1" applyAlignment="1">
      <alignment vertical="center"/>
    </xf>
    <xf numFmtId="0" fontId="128" fillId="0" borderId="50" xfId="2731" applyFont="1" applyBorder="1" applyAlignment="1">
      <alignment horizontal="center"/>
    </xf>
    <xf numFmtId="0" fontId="52" fillId="0" borderId="0" xfId="2731" applyFont="1" applyAlignment="1">
      <alignment horizontal="center" vertical="center"/>
    </xf>
    <xf numFmtId="0" fontId="82" fillId="0" borderId="0" xfId="2731" applyFont="1" applyAlignment="1">
      <alignment horizontal="center" vertical="center"/>
    </xf>
    <xf numFmtId="0" fontId="52" fillId="0" borderId="58" xfId="2731" applyFont="1" applyBorder="1" applyAlignment="1">
      <alignment vertical="center"/>
    </xf>
    <xf numFmtId="0" fontId="111" fillId="0" borderId="0" xfId="2731" applyFont="1" applyAlignment="1">
      <alignment horizontal="center" vertical="center"/>
    </xf>
    <xf numFmtId="0" fontId="52" fillId="0" borderId="59" xfId="2731" applyFont="1" applyBorder="1" applyAlignment="1">
      <alignment vertical="center"/>
    </xf>
    <xf numFmtId="0" fontId="52" fillId="0" borderId="60" xfId="2731" applyFont="1" applyBorder="1" applyAlignment="1">
      <alignment vertical="center"/>
    </xf>
    <xf numFmtId="0" fontId="111" fillId="0" borderId="60" xfId="2731" applyFont="1" applyBorder="1" applyAlignment="1">
      <alignment horizontal="center" vertical="center"/>
    </xf>
    <xf numFmtId="0" fontId="129" fillId="0" borderId="61" xfId="2869" applyFont="1" applyBorder="1" applyAlignment="1" applyProtection="1">
      <alignment vertical="center"/>
      <protection hidden="1"/>
    </xf>
    <xf numFmtId="49" fontId="52" fillId="0" borderId="62" xfId="2869" applyNumberFormat="1" applyFont="1" applyBorder="1" applyAlignment="1" applyProtection="1">
      <alignment vertical="center"/>
      <protection hidden="1"/>
    </xf>
    <xf numFmtId="0" fontId="83" fillId="0" borderId="62" xfId="2869" applyFont="1" applyBorder="1" applyAlignment="1" applyProtection="1">
      <alignment vertical="center"/>
      <protection hidden="1"/>
    </xf>
    <xf numFmtId="0" fontId="52" fillId="0" borderId="79" xfId="2731" applyFont="1" applyBorder="1" applyAlignment="1">
      <alignment horizontal="center" vertical="center" wrapText="1"/>
    </xf>
    <xf numFmtId="0" fontId="52" fillId="0" borderId="56" xfId="2731" applyFont="1" applyBorder="1" applyAlignment="1">
      <alignment horizontal="center" vertical="center" wrapText="1"/>
    </xf>
    <xf numFmtId="0" fontId="52" fillId="0" borderId="66" xfId="2731" applyFont="1" applyBorder="1" applyAlignment="1">
      <alignment horizontal="center" vertical="center" wrapText="1"/>
    </xf>
    <xf numFmtId="0" fontId="84" fillId="0" borderId="57" xfId="2731" applyFont="1" applyBorder="1" applyAlignment="1">
      <alignment horizontal="center" vertical="center" shrinkToFit="1"/>
    </xf>
    <xf numFmtId="0" fontId="52" fillId="0" borderId="20" xfId="2731" applyFont="1" applyBorder="1" applyAlignment="1">
      <alignment horizontal="center" vertical="center" wrapText="1"/>
    </xf>
    <xf numFmtId="0" fontId="52" fillId="0" borderId="21" xfId="2731" applyFont="1" applyBorder="1" applyAlignment="1">
      <alignment horizontal="center" vertical="center" wrapText="1"/>
    </xf>
    <xf numFmtId="0" fontId="52" fillId="0" borderId="11" xfId="2731" applyFont="1" applyBorder="1" applyAlignment="1">
      <alignment horizontal="center" vertical="center" wrapText="1"/>
    </xf>
    <xf numFmtId="0" fontId="122" fillId="0" borderId="11" xfId="2731" applyFont="1" applyBorder="1" applyAlignment="1">
      <alignment horizontal="center" vertical="center" wrapText="1"/>
    </xf>
    <xf numFmtId="0" fontId="52" fillId="0" borderId="28" xfId="2731" applyFont="1" applyBorder="1" applyAlignment="1">
      <alignment horizontal="center" vertical="center" shrinkToFit="1"/>
    </xf>
    <xf numFmtId="0" fontId="52" fillId="0" borderId="70" xfId="1880" applyFont="1" applyBorder="1" applyAlignment="1">
      <alignment horizontal="center" vertical="center" wrapText="1"/>
    </xf>
    <xf numFmtId="49" fontId="52" fillId="0" borderId="70" xfId="2830" applyNumberFormat="1" applyFont="1" applyBorder="1" applyAlignment="1">
      <alignment horizontal="center" vertical="center" wrapText="1"/>
    </xf>
    <xf numFmtId="49" fontId="52" fillId="0" borderId="70" xfId="2830" applyNumberFormat="1" applyFont="1" applyBorder="1" applyAlignment="1">
      <alignment horizontal="center" vertical="center" wrapText="1" shrinkToFit="1"/>
    </xf>
    <xf numFmtId="49" fontId="52" fillId="0" borderId="74" xfId="2830" applyNumberFormat="1" applyFont="1" applyBorder="1" applyAlignment="1">
      <alignment horizontal="center" vertical="center" wrapText="1" shrinkToFit="1"/>
    </xf>
    <xf numFmtId="0" fontId="85" fillId="0" borderId="0" xfId="2731" applyFont="1" applyAlignment="1">
      <alignment horizontal="left" vertical="center"/>
    </xf>
    <xf numFmtId="0" fontId="52" fillId="0" borderId="90" xfId="1880" applyFont="1" applyBorder="1" applyAlignment="1">
      <alignment horizontal="center" vertical="center" wrapText="1"/>
    </xf>
    <xf numFmtId="0" fontId="52" fillId="0" borderId="70" xfId="1880" applyFont="1" applyBorder="1" applyAlignment="1" applyProtection="1">
      <alignment horizontal="center" vertical="center" shrinkToFit="1"/>
      <protection locked="0"/>
    </xf>
    <xf numFmtId="0" fontId="52" fillId="0" borderId="74" xfId="1880" applyFont="1" applyBorder="1" applyAlignment="1">
      <alignment horizontal="center" vertical="center" wrapText="1" shrinkToFit="1"/>
    </xf>
    <xf numFmtId="0" fontId="52" fillId="0" borderId="71" xfId="2731" applyFont="1" applyBorder="1" applyAlignment="1">
      <alignment horizontal="center" vertical="center" wrapText="1" shrinkToFit="1"/>
    </xf>
    <xf numFmtId="0" fontId="52" fillId="0" borderId="0" xfId="2731" applyFont="1" applyAlignment="1">
      <alignment horizontal="center" vertical="center" wrapText="1" shrinkToFit="1"/>
    </xf>
    <xf numFmtId="0" fontId="52" fillId="0" borderId="0" xfId="2731" applyFont="1" applyAlignment="1">
      <alignment horizontal="left" vertical="center"/>
    </xf>
    <xf numFmtId="0" fontId="52" fillId="0" borderId="0" xfId="2731" applyFont="1" applyAlignment="1">
      <alignment horizontal="centerContinuous" vertical="center"/>
    </xf>
    <xf numFmtId="0" fontId="52" fillId="0" borderId="90" xfId="2731" applyFont="1" applyBorder="1" applyAlignment="1">
      <alignment horizontal="center" vertical="center" wrapText="1"/>
    </xf>
    <xf numFmtId="0" fontId="52" fillId="0" borderId="6" xfId="2731" applyFont="1" applyBorder="1" applyAlignment="1">
      <alignment vertical="center"/>
    </xf>
    <xf numFmtId="0" fontId="82" fillId="0" borderId="70" xfId="2871" applyFont="1" applyBorder="1" applyAlignment="1" applyProtection="1">
      <alignment horizontal="center" vertical="center" shrinkToFit="1"/>
      <protection locked="0"/>
    </xf>
    <xf numFmtId="0" fontId="122" fillId="0" borderId="81" xfId="2828" applyFont="1" applyBorder="1" applyAlignment="1">
      <alignment horizontal="center" vertical="center" shrinkToFit="1"/>
    </xf>
    <xf numFmtId="0" fontId="122" fillId="0" borderId="20" xfId="2828" applyFont="1" applyBorder="1" applyAlignment="1">
      <alignment horizontal="center" vertical="center" shrinkToFit="1"/>
    </xf>
    <xf numFmtId="0" fontId="86" fillId="0" borderId="93" xfId="2731" applyFont="1" applyBorder="1" applyAlignment="1">
      <alignment horizontal="center" vertical="center" shrinkToFit="1"/>
    </xf>
    <xf numFmtId="0" fontId="86" fillId="0" borderId="70" xfId="2731" applyFont="1" applyBorder="1" applyAlignment="1">
      <alignment horizontal="center" vertical="center" shrinkToFit="1"/>
    </xf>
    <xf numFmtId="0" fontId="86" fillId="0" borderId="71" xfId="2830" applyFont="1" applyBorder="1" applyAlignment="1">
      <alignment horizontal="center" vertical="center"/>
    </xf>
    <xf numFmtId="0" fontId="86" fillId="0" borderId="90" xfId="2828" applyFont="1" applyBorder="1" applyAlignment="1">
      <alignment horizontal="center" vertical="center" shrinkToFit="1"/>
    </xf>
    <xf numFmtId="0" fontId="86" fillId="0" borderId="70" xfId="2828" applyFont="1" applyBorder="1" applyAlignment="1">
      <alignment horizontal="center" vertical="center" shrinkToFit="1"/>
    </xf>
    <xf numFmtId="0" fontId="86" fillId="0" borderId="70" xfId="2731" quotePrefix="1" applyFont="1" applyBorder="1" applyAlignment="1">
      <alignment horizontal="center" vertical="center" wrapText="1"/>
    </xf>
    <xf numFmtId="0" fontId="86" fillId="0" borderId="70" xfId="2830" quotePrefix="1" applyFont="1" applyBorder="1" applyAlignment="1">
      <alignment horizontal="center" vertical="center"/>
    </xf>
    <xf numFmtId="0" fontId="86" fillId="0" borderId="70" xfId="2830" applyFont="1" applyBorder="1" applyAlignment="1">
      <alignment horizontal="center" vertical="center"/>
    </xf>
    <xf numFmtId="0" fontId="86" fillId="0" borderId="70" xfId="2831" applyFont="1" applyBorder="1" applyAlignment="1" applyProtection="1">
      <alignment horizontal="center" vertical="center"/>
      <protection locked="0"/>
    </xf>
    <xf numFmtId="0" fontId="86" fillId="0" borderId="73" xfId="2830" applyFont="1" applyBorder="1" applyAlignment="1">
      <alignment horizontal="center" vertical="center"/>
    </xf>
    <xf numFmtId="0" fontId="86" fillId="0" borderId="70" xfId="2731" quotePrefix="1" applyFont="1" applyBorder="1" applyAlignment="1">
      <alignment horizontal="center" vertical="center" shrinkToFit="1"/>
    </xf>
    <xf numFmtId="0" fontId="86" fillId="0" borderId="92" xfId="2731" applyFont="1" applyBorder="1" applyAlignment="1">
      <alignment horizontal="center" vertical="center" shrinkToFit="1"/>
    </xf>
    <xf numFmtId="0" fontId="86" fillId="0" borderId="94" xfId="2731" applyFont="1" applyBorder="1" applyAlignment="1">
      <alignment horizontal="center" vertical="center" shrinkToFit="1"/>
    </xf>
    <xf numFmtId="0" fontId="86" fillId="0" borderId="72" xfId="2731" applyFont="1" applyBorder="1" applyAlignment="1">
      <alignment horizontal="center" vertical="center" wrapText="1"/>
    </xf>
    <xf numFmtId="0" fontId="130" fillId="0" borderId="71" xfId="2830" applyFont="1" applyBorder="1" applyAlignment="1">
      <alignment horizontal="center" vertical="center"/>
    </xf>
    <xf numFmtId="0" fontId="86" fillId="0" borderId="91" xfId="2830" quotePrefix="1" applyFont="1" applyBorder="1" applyAlignment="1">
      <alignment horizontal="center" vertical="center"/>
    </xf>
    <xf numFmtId="0" fontId="86" fillId="0" borderId="90" xfId="2731" applyFont="1" applyBorder="1" applyAlignment="1">
      <alignment horizontal="center" vertical="center" wrapText="1"/>
    </xf>
    <xf numFmtId="0" fontId="131" fillId="0" borderId="70" xfId="0" applyFont="1" applyBorder="1" applyAlignment="1">
      <alignment horizontal="center" vertical="center" shrinkToFit="1"/>
    </xf>
    <xf numFmtId="49" fontId="86" fillId="0" borderId="71" xfId="2830" applyNumberFormat="1" applyFont="1" applyBorder="1" applyAlignment="1">
      <alignment horizontal="center" vertical="center"/>
    </xf>
    <xf numFmtId="0" fontId="86" fillId="0" borderId="90" xfId="2731" applyFont="1" applyBorder="1" applyAlignment="1">
      <alignment horizontal="center" vertical="center" shrinkToFit="1"/>
    </xf>
    <xf numFmtId="0" fontId="86" fillId="0" borderId="70" xfId="2731" applyFont="1" applyBorder="1" applyAlignment="1">
      <alignment horizontal="center" vertical="center" wrapText="1"/>
    </xf>
    <xf numFmtId="58" fontId="86" fillId="0" borderId="70" xfId="2731" quotePrefix="1" applyNumberFormat="1" applyFont="1" applyBorder="1" applyAlignment="1">
      <alignment horizontal="center" vertical="center" wrapText="1"/>
    </xf>
    <xf numFmtId="49" fontId="130" fillId="0" borderId="71" xfId="2830" applyNumberFormat="1" applyFont="1" applyBorder="1" applyAlignment="1">
      <alignment horizontal="center" vertical="center"/>
    </xf>
    <xf numFmtId="0" fontId="12" fillId="0" borderId="0" xfId="2731" applyFont="1" applyAlignment="1">
      <alignment vertical="center"/>
    </xf>
    <xf numFmtId="0" fontId="12" fillId="0" borderId="0" xfId="2731" applyFont="1" applyAlignment="1">
      <alignment horizontal="center" vertical="center"/>
    </xf>
    <xf numFmtId="0" fontId="52" fillId="0" borderId="69" xfId="0" applyFont="1" applyBorder="1" applyAlignment="1">
      <alignment horizontal="center" vertical="center" shrinkToFit="1"/>
    </xf>
    <xf numFmtId="0" fontId="12" fillId="0" borderId="0" xfId="2732" applyFont="1" applyAlignment="1">
      <alignment horizontal="center" vertical="center"/>
    </xf>
    <xf numFmtId="49" fontId="12" fillId="0" borderId="0" xfId="2732" applyNumberFormat="1" applyFont="1" applyAlignment="1">
      <alignment horizontal="center" vertical="center"/>
    </xf>
    <xf numFmtId="0" fontId="132" fillId="0" borderId="0" xfId="2732" applyFont="1" applyAlignment="1">
      <alignment horizontal="center" vertical="center"/>
    </xf>
    <xf numFmtId="0" fontId="133" fillId="0" borderId="0" xfId="0" applyFont="1" applyAlignment="1">
      <alignment vertical="center"/>
    </xf>
    <xf numFmtId="0" fontId="12" fillId="0" borderId="0" xfId="0" applyFont="1" applyAlignment="1" applyProtection="1">
      <alignment vertical="center"/>
      <protection locked="0"/>
    </xf>
    <xf numFmtId="0" fontId="12" fillId="0" borderId="0" xfId="2732" applyFont="1" applyAlignment="1">
      <alignment vertical="center"/>
    </xf>
    <xf numFmtId="0" fontId="12" fillId="0" borderId="0" xfId="0" applyFont="1" applyAlignment="1">
      <alignment vertical="center"/>
    </xf>
    <xf numFmtId="49" fontId="12" fillId="0" borderId="0" xfId="2732" applyNumberFormat="1" applyFont="1" applyAlignment="1">
      <alignment vertical="center"/>
    </xf>
    <xf numFmtId="0" fontId="12" fillId="0" borderId="0" xfId="2733" applyNumberFormat="1" applyFont="1" applyAlignment="1">
      <alignment vertical="center"/>
    </xf>
    <xf numFmtId="0" fontId="132" fillId="0" borderId="0" xfId="2732" applyFont="1" applyAlignment="1" applyProtection="1">
      <alignment vertical="center"/>
      <protection locked="0"/>
    </xf>
    <xf numFmtId="0" fontId="12" fillId="0" borderId="0" xfId="0" quotePrefix="1" applyFont="1" applyAlignment="1">
      <alignment vertical="center"/>
    </xf>
    <xf numFmtId="0" fontId="132" fillId="0" borderId="0" xfId="2834" applyFont="1" applyAlignment="1" applyProtection="1">
      <alignment vertical="center"/>
      <protection locked="0"/>
    </xf>
    <xf numFmtId="49" fontId="12" fillId="0" borderId="0" xfId="2733" applyNumberFormat="1" applyFont="1" applyAlignment="1">
      <alignment vertical="center"/>
    </xf>
    <xf numFmtId="0" fontId="132" fillId="0" borderId="0" xfId="2832" applyFont="1" applyAlignment="1" applyProtection="1">
      <alignment vertical="center"/>
      <protection locked="0"/>
    </xf>
    <xf numFmtId="0" fontId="132" fillId="0" borderId="0" xfId="2731" applyFont="1" applyAlignment="1" applyProtection="1">
      <alignment vertical="center"/>
      <protection locked="0"/>
    </xf>
    <xf numFmtId="0" fontId="12" fillId="0" borderId="0" xfId="2834" applyFont="1" applyAlignment="1">
      <alignment vertical="center"/>
    </xf>
    <xf numFmtId="0" fontId="12" fillId="0" borderId="0" xfId="2833" applyFont="1" applyAlignment="1">
      <alignment vertical="center"/>
    </xf>
    <xf numFmtId="0" fontId="132" fillId="0" borderId="0" xfId="2833" applyFont="1" applyAlignment="1" applyProtection="1">
      <alignment vertical="center"/>
      <protection locked="0"/>
    </xf>
    <xf numFmtId="0" fontId="132" fillId="0" borderId="0" xfId="2731" applyFont="1" applyAlignment="1">
      <alignment vertical="center"/>
    </xf>
    <xf numFmtId="0" fontId="132" fillId="0" borderId="0" xfId="2732" applyFont="1" applyAlignment="1">
      <alignment vertical="center"/>
    </xf>
    <xf numFmtId="0" fontId="132" fillId="0" borderId="0" xfId="0" applyFont="1" applyAlignment="1">
      <alignment vertical="center"/>
    </xf>
    <xf numFmtId="49" fontId="132" fillId="0" borderId="0" xfId="2732" applyNumberFormat="1" applyFont="1" applyAlignment="1">
      <alignment vertical="center"/>
    </xf>
    <xf numFmtId="0" fontId="132" fillId="0" borderId="0" xfId="2733" applyNumberFormat="1" applyFont="1" applyAlignment="1">
      <alignment vertical="center"/>
    </xf>
    <xf numFmtId="0" fontId="132" fillId="0" borderId="0" xfId="2872" applyFont="1" applyAlignment="1" applyProtection="1">
      <alignment vertical="center"/>
      <protection locked="0"/>
    </xf>
    <xf numFmtId="0" fontId="76" fillId="0" borderId="0" xfId="2731" applyFont="1" applyAlignment="1">
      <alignment vertical="center"/>
    </xf>
    <xf numFmtId="0" fontId="76" fillId="0" borderId="0" xfId="0" applyFont="1" applyAlignment="1">
      <alignment vertical="center"/>
    </xf>
    <xf numFmtId="0" fontId="76" fillId="0" borderId="0" xfId="2732" applyFont="1" applyAlignment="1">
      <alignment vertical="center"/>
    </xf>
    <xf numFmtId="0" fontId="12" fillId="0" borderId="0" xfId="2731" applyFont="1" applyAlignment="1">
      <alignment horizontal="left" vertical="center"/>
    </xf>
    <xf numFmtId="0" fontId="132" fillId="0" borderId="0" xfId="2731" applyFont="1" applyAlignment="1">
      <alignment horizontal="left" vertical="center"/>
    </xf>
    <xf numFmtId="0" fontId="132" fillId="0" borderId="0" xfId="0" applyFont="1" applyAlignment="1">
      <alignment horizontal="left" vertical="center"/>
    </xf>
    <xf numFmtId="0" fontId="52" fillId="2" borderId="90" xfId="0" applyFont="1" applyFill="1" applyBorder="1" applyAlignment="1">
      <alignment horizontal="center" vertical="center" shrinkToFit="1"/>
    </xf>
    <xf numFmtId="0" fontId="52" fillId="2" borderId="70" xfId="0" applyFont="1" applyFill="1" applyBorder="1" applyAlignment="1" applyProtection="1">
      <alignment horizontal="center" vertical="center" shrinkToFit="1"/>
      <protection locked="0"/>
    </xf>
    <xf numFmtId="0" fontId="52" fillId="2" borderId="74" xfId="0" applyFont="1" applyFill="1" applyBorder="1" applyAlignment="1">
      <alignment horizontal="center" vertical="center" shrinkToFit="1"/>
    </xf>
    <xf numFmtId="0" fontId="52" fillId="2" borderId="70" xfId="0" applyFont="1" applyFill="1" applyBorder="1" applyAlignment="1">
      <alignment horizontal="center" vertical="center" wrapText="1"/>
    </xf>
    <xf numFmtId="0" fontId="52" fillId="2" borderId="70" xfId="0" applyFont="1" applyFill="1" applyBorder="1" applyAlignment="1">
      <alignment horizontal="center" vertical="center" shrinkToFit="1"/>
    </xf>
    <xf numFmtId="0" fontId="52" fillId="2" borderId="71" xfId="2731" applyFont="1" applyFill="1" applyBorder="1" applyAlignment="1">
      <alignment horizontal="center" vertical="center" wrapText="1" shrinkToFit="1"/>
    </xf>
    <xf numFmtId="0" fontId="43" fillId="2" borderId="70" xfId="0" applyFont="1" applyFill="1" applyBorder="1" applyAlignment="1" applyProtection="1">
      <alignment horizontal="center" vertical="center" shrinkToFit="1"/>
      <protection locked="0"/>
    </xf>
    <xf numFmtId="0" fontId="52" fillId="0" borderId="90" xfId="0" applyFont="1" applyBorder="1" applyAlignment="1">
      <alignment horizontal="center" vertical="center" shrinkToFit="1"/>
    </xf>
    <xf numFmtId="0" fontId="43" fillId="0" borderId="70" xfId="0" applyFont="1" applyBorder="1" applyAlignment="1" applyProtection="1">
      <alignment horizontal="center" vertical="center" shrinkToFit="1"/>
      <protection locked="0"/>
    </xf>
    <xf numFmtId="0" fontId="52" fillId="0" borderId="74" xfId="0" applyFont="1" applyBorder="1" applyAlignment="1">
      <alignment horizontal="center" vertical="center" shrinkToFit="1"/>
    </xf>
    <xf numFmtId="0" fontId="52" fillId="0" borderId="70" xfId="0" applyFont="1" applyBorder="1" applyAlignment="1">
      <alignment horizontal="center" vertical="center" shrinkToFit="1"/>
    </xf>
    <xf numFmtId="49" fontId="52" fillId="2" borderId="70" xfId="2830" applyNumberFormat="1" applyFont="1" applyFill="1" applyBorder="1" applyAlignment="1">
      <alignment horizontal="center" vertical="center" wrapText="1"/>
    </xf>
    <xf numFmtId="0" fontId="86" fillId="2" borderId="70" xfId="2732" applyFont="1" applyFill="1" applyBorder="1" applyAlignment="1" applyProtection="1">
      <alignment horizontal="center" vertical="center" wrapText="1" shrinkToFit="1"/>
      <protection locked="0"/>
    </xf>
    <xf numFmtId="0" fontId="52" fillId="0" borderId="11" xfId="0" applyFont="1" applyBorder="1" applyAlignment="1">
      <alignment horizontal="center" vertical="center" wrapText="1"/>
    </xf>
    <xf numFmtId="49" fontId="52" fillId="2" borderId="70" xfId="2830" applyNumberFormat="1" applyFont="1" applyFill="1" applyBorder="1" applyAlignment="1">
      <alignment horizontal="center" vertical="center" wrapText="1" shrinkToFit="1"/>
    </xf>
    <xf numFmtId="0" fontId="86" fillId="2" borderId="70" xfId="2732" applyFont="1" applyFill="1" applyBorder="1" applyAlignment="1" applyProtection="1">
      <alignment horizontal="center" vertical="center" shrinkToFit="1"/>
      <protection locked="0"/>
    </xf>
    <xf numFmtId="0" fontId="86" fillId="0" borderId="70" xfId="2732" applyFont="1" applyBorder="1" applyAlignment="1" applyProtection="1">
      <alignment horizontal="center" vertical="center" shrinkToFit="1"/>
      <protection locked="0"/>
    </xf>
    <xf numFmtId="0" fontId="52" fillId="2" borderId="74" xfId="0" quotePrefix="1" applyFont="1" applyFill="1" applyBorder="1" applyAlignment="1">
      <alignment horizontal="center" vertical="center" shrinkToFit="1"/>
    </xf>
    <xf numFmtId="0" fontId="52" fillId="0" borderId="74" xfId="0" quotePrefix="1" applyFont="1" applyBorder="1" applyAlignment="1">
      <alignment horizontal="center" vertical="center" shrinkToFit="1"/>
    </xf>
    <xf numFmtId="0" fontId="86" fillId="0" borderId="70" xfId="2732" applyFont="1" applyBorder="1" applyAlignment="1" applyProtection="1">
      <alignment horizontal="center" vertical="center" wrapText="1" shrinkToFit="1"/>
      <protection locked="0"/>
    </xf>
    <xf numFmtId="0" fontId="52" fillId="37" borderId="70" xfId="0" applyFont="1" applyFill="1" applyBorder="1" applyAlignment="1">
      <alignment horizontal="center" vertical="center" wrapText="1" shrinkToFit="1"/>
    </xf>
    <xf numFmtId="0" fontId="52" fillId="4" borderId="70" xfId="0" applyFont="1" applyFill="1" applyBorder="1" applyAlignment="1">
      <alignment horizontal="center" vertical="center" wrapText="1" shrinkToFit="1"/>
    </xf>
    <xf numFmtId="0" fontId="52" fillId="2" borderId="70" xfId="0" applyFont="1" applyFill="1" applyBorder="1" applyAlignment="1">
      <alignment horizontal="center" vertical="center" wrapText="1" shrinkToFit="1"/>
    </xf>
    <xf numFmtId="0" fontId="86" fillId="2" borderId="90" xfId="2731" applyFont="1" applyFill="1" applyBorder="1" applyAlignment="1" applyProtection="1">
      <alignment horizontal="center" vertical="center" shrinkToFit="1"/>
      <protection locked="0"/>
    </xf>
    <xf numFmtId="0" fontId="86" fillId="2" borderId="70" xfId="2731" applyFont="1" applyFill="1" applyBorder="1" applyAlignment="1" applyProtection="1">
      <alignment horizontal="center" vertical="center" shrinkToFit="1"/>
      <protection locked="0"/>
    </xf>
    <xf numFmtId="0" fontId="86" fillId="2" borderId="70" xfId="2731" applyFont="1" applyFill="1" applyBorder="1" applyAlignment="1" applyProtection="1">
      <alignment horizontal="center" vertical="center" wrapText="1"/>
      <protection locked="0"/>
    </xf>
    <xf numFmtId="0" fontId="86" fillId="2" borderId="70" xfId="0" applyFont="1" applyFill="1" applyBorder="1" applyAlignment="1">
      <alignment horizontal="center" vertical="center" wrapText="1"/>
    </xf>
    <xf numFmtId="49" fontId="86" fillId="2" borderId="70" xfId="2830" applyNumberFormat="1" applyFont="1" applyFill="1" applyBorder="1" applyAlignment="1" applyProtection="1">
      <alignment horizontal="center" vertical="center"/>
      <protection locked="0"/>
    </xf>
    <xf numFmtId="0" fontId="86" fillId="2" borderId="70" xfId="2732" applyFont="1" applyFill="1" applyBorder="1" applyAlignment="1" applyProtection="1">
      <alignment horizontal="center" vertical="center" wrapText="1"/>
      <protection locked="0"/>
    </xf>
    <xf numFmtId="0" fontId="86" fillId="0" borderId="90" xfId="2731" applyFont="1" applyBorder="1" applyAlignment="1" applyProtection="1">
      <alignment horizontal="center" vertical="center" shrinkToFit="1"/>
      <protection locked="0"/>
    </xf>
    <xf numFmtId="0" fontId="86" fillId="0" borderId="70" xfId="2731" applyFont="1" applyBorder="1" applyAlignment="1" applyProtection="1">
      <alignment horizontal="center" vertical="center" shrinkToFit="1"/>
      <protection locked="0"/>
    </xf>
    <xf numFmtId="0" fontId="86" fillId="0" borderId="74" xfId="2731" applyFont="1" applyBorder="1" applyAlignment="1" applyProtection="1">
      <alignment horizontal="center" vertical="center" wrapText="1"/>
      <protection locked="0"/>
    </xf>
    <xf numFmtId="0" fontId="86" fillId="0" borderId="70" xfId="0" applyFont="1" applyBorder="1" applyAlignment="1">
      <alignment horizontal="center" vertical="center" wrapText="1"/>
    </xf>
    <xf numFmtId="49" fontId="86" fillId="0" borderId="70" xfId="2830" applyNumberFormat="1" applyFont="1" applyBorder="1" applyAlignment="1" applyProtection="1">
      <alignment horizontal="center" vertical="center"/>
      <protection locked="0"/>
    </xf>
    <xf numFmtId="0" fontId="86" fillId="0" borderId="70" xfId="2732" applyFont="1" applyBorder="1" applyAlignment="1" applyProtection="1">
      <alignment horizontal="center" vertical="center" wrapText="1"/>
      <protection locked="0"/>
    </xf>
    <xf numFmtId="0" fontId="52" fillId="4" borderId="70" xfId="0" applyFont="1" applyFill="1" applyBorder="1" applyAlignment="1">
      <alignment horizontal="center" vertical="center" shrinkToFit="1"/>
    </xf>
    <xf numFmtId="0" fontId="52" fillId="0" borderId="74" xfId="0" applyFont="1" applyBorder="1" applyAlignment="1">
      <alignment horizontal="center" vertical="center" wrapText="1"/>
    </xf>
    <xf numFmtId="0" fontId="86" fillId="2" borderId="70" xfId="0" applyFont="1" applyFill="1" applyBorder="1" applyAlignment="1">
      <alignment horizontal="center" vertical="center" shrinkToFit="1"/>
    </xf>
    <xf numFmtId="49" fontId="86" fillId="2" borderId="70" xfId="2830" applyNumberFormat="1" applyFont="1" applyFill="1" applyBorder="1" applyAlignment="1">
      <alignment horizontal="center" vertical="center" wrapText="1"/>
    </xf>
    <xf numFmtId="49" fontId="86" fillId="2" borderId="70" xfId="2830" applyNumberFormat="1" applyFont="1" applyFill="1" applyBorder="1" applyAlignment="1">
      <alignment horizontal="center" vertical="center" wrapText="1" shrinkToFit="1"/>
    </xf>
    <xf numFmtId="49" fontId="86" fillId="2" borderId="70" xfId="2830" applyNumberFormat="1" applyFont="1" applyFill="1" applyBorder="1" applyAlignment="1" applyProtection="1">
      <alignment horizontal="center" vertical="center" wrapText="1" shrinkToFit="1"/>
      <protection locked="0"/>
    </xf>
    <xf numFmtId="0" fontId="86" fillId="0" borderId="74" xfId="2731" applyFont="1" applyBorder="1" applyAlignment="1" applyProtection="1">
      <alignment horizontal="center" vertical="center" shrinkToFit="1"/>
      <protection locked="0"/>
    </xf>
    <xf numFmtId="49" fontId="86" fillId="0" borderId="70" xfId="2830" applyNumberFormat="1" applyFont="1" applyBorder="1" applyAlignment="1" applyProtection="1">
      <alignment horizontal="center" vertical="center" wrapText="1" shrinkToFit="1"/>
      <protection locked="0"/>
    </xf>
    <xf numFmtId="49" fontId="86" fillId="0" borderId="70" xfId="2830" applyNumberFormat="1" applyFont="1" applyBorder="1" applyAlignment="1">
      <alignment horizontal="center" vertical="center" wrapText="1"/>
    </xf>
    <xf numFmtId="49" fontId="86" fillId="0" borderId="70" xfId="2830" applyNumberFormat="1" applyFont="1" applyBorder="1" applyAlignment="1">
      <alignment horizontal="center" vertical="center" wrapText="1" shrinkToFit="1"/>
    </xf>
    <xf numFmtId="0" fontId="86" fillId="2" borderId="90" xfId="0" applyFont="1" applyFill="1" applyBorder="1" applyAlignment="1">
      <alignment horizontal="center" vertical="center"/>
    </xf>
    <xf numFmtId="49" fontId="86" fillId="2" borderId="70" xfId="2830" applyNumberFormat="1" applyFont="1" applyFill="1" applyBorder="1" applyAlignment="1" applyProtection="1">
      <alignment horizontal="center" vertical="center" shrinkToFit="1"/>
      <protection locked="0"/>
    </xf>
    <xf numFmtId="0" fontId="86" fillId="0" borderId="90" xfId="0" applyFont="1" applyBorder="1" applyAlignment="1">
      <alignment horizontal="center" vertical="center"/>
    </xf>
    <xf numFmtId="0" fontId="86" fillId="0" borderId="70" xfId="2731" applyFont="1" applyBorder="1" applyAlignment="1" applyProtection="1">
      <alignment horizontal="center" vertical="center" wrapText="1"/>
      <protection locked="0"/>
    </xf>
    <xf numFmtId="0" fontId="86" fillId="0" borderId="70" xfId="0" applyFont="1" applyBorder="1" applyAlignment="1">
      <alignment horizontal="center" vertical="center" shrinkToFit="1"/>
    </xf>
    <xf numFmtId="49" fontId="86" fillId="0" borderId="70" xfId="2830" applyNumberFormat="1" applyFont="1" applyBorder="1" applyAlignment="1" applyProtection="1">
      <alignment horizontal="center" vertical="center" shrinkToFit="1"/>
      <protection locked="0"/>
    </xf>
    <xf numFmtId="0" fontId="52" fillId="0" borderId="70" xfId="0" applyFont="1" applyBorder="1" applyAlignment="1" applyProtection="1">
      <alignment horizontal="center" vertical="center" shrinkToFit="1"/>
      <protection locked="0"/>
    </xf>
    <xf numFmtId="0" fontId="130" fillId="2" borderId="70" xfId="2732" applyFont="1" applyFill="1" applyBorder="1" applyAlignment="1" applyProtection="1">
      <alignment horizontal="center" vertical="center" wrapText="1"/>
      <protection locked="0"/>
    </xf>
    <xf numFmtId="0" fontId="52" fillId="2" borderId="69" xfId="0" applyFont="1" applyFill="1" applyBorder="1" applyAlignment="1">
      <alignment horizontal="center" vertical="center" shrinkToFit="1"/>
    </xf>
    <xf numFmtId="0" fontId="52" fillId="2" borderId="74" xfId="0" applyFont="1" applyFill="1" applyBorder="1" applyAlignment="1">
      <alignment horizontal="center" vertical="center" wrapText="1"/>
    </xf>
    <xf numFmtId="0" fontId="43" fillId="0" borderId="70" xfId="0" applyFont="1" applyBorder="1" applyAlignment="1">
      <alignment horizontal="center" vertical="center" wrapText="1"/>
    </xf>
    <xf numFmtId="0" fontId="52" fillId="37" borderId="90" xfId="0" applyFont="1" applyFill="1" applyBorder="1" applyAlignment="1">
      <alignment horizontal="center" vertical="center" shrinkToFit="1"/>
    </xf>
    <xf numFmtId="0" fontId="85" fillId="37" borderId="70" xfId="0" applyFont="1" applyFill="1" applyBorder="1" applyAlignment="1">
      <alignment horizontal="center" vertical="center" wrapText="1"/>
    </xf>
    <xf numFmtId="0" fontId="43" fillId="37" borderId="70" xfId="0" applyFont="1" applyFill="1" applyBorder="1" applyAlignment="1" applyProtection="1">
      <alignment horizontal="center" vertical="center" shrinkToFit="1"/>
      <protection locked="0"/>
    </xf>
    <xf numFmtId="0" fontId="52" fillId="37" borderId="74" xfId="0" applyFont="1" applyFill="1" applyBorder="1" applyAlignment="1">
      <alignment horizontal="center" vertical="center" shrinkToFit="1"/>
    </xf>
    <xf numFmtId="0" fontId="52" fillId="37" borderId="70" xfId="0" applyFont="1" applyFill="1" applyBorder="1" applyAlignment="1">
      <alignment horizontal="center" vertical="center" wrapText="1"/>
    </xf>
    <xf numFmtId="0" fontId="52" fillId="37" borderId="70" xfId="0" applyFont="1" applyFill="1" applyBorder="1" applyAlignment="1">
      <alignment horizontal="center" vertical="center" shrinkToFit="1"/>
    </xf>
    <xf numFmtId="49" fontId="52" fillId="37" borderId="70" xfId="2830" applyNumberFormat="1" applyFont="1" applyFill="1" applyBorder="1" applyAlignment="1">
      <alignment horizontal="center" vertical="center" wrapText="1"/>
    </xf>
    <xf numFmtId="0" fontId="52" fillId="37" borderId="71" xfId="2731" applyFont="1" applyFill="1" applyBorder="1" applyAlignment="1">
      <alignment horizontal="center" vertical="center" wrapText="1" shrinkToFit="1"/>
    </xf>
    <xf numFmtId="0" fontId="86" fillId="2" borderId="90" xfId="0" applyFont="1" applyFill="1" applyBorder="1" applyAlignment="1">
      <alignment horizontal="center" vertical="center" wrapText="1"/>
    </xf>
    <xf numFmtId="0" fontId="86" fillId="2" borderId="11" xfId="2731" applyFont="1" applyFill="1" applyBorder="1" applyAlignment="1">
      <alignment horizontal="center" vertical="center" wrapText="1"/>
    </xf>
    <xf numFmtId="0" fontId="134" fillId="2" borderId="11" xfId="2731" applyFont="1" applyFill="1" applyBorder="1" applyAlignment="1">
      <alignment horizontal="center" vertical="center" wrapText="1"/>
    </xf>
    <xf numFmtId="0" fontId="135" fillId="2" borderId="0" xfId="2731" applyFont="1" applyFill="1" applyAlignment="1">
      <alignment vertical="center" shrinkToFit="1"/>
    </xf>
    <xf numFmtId="0" fontId="86" fillId="2" borderId="0" xfId="2731" applyFont="1" applyFill="1" applyAlignment="1">
      <alignment vertical="center" wrapText="1" shrinkToFit="1"/>
    </xf>
    <xf numFmtId="0" fontId="86" fillId="0" borderId="0" xfId="2731" applyFont="1" applyAlignment="1">
      <alignment vertical="center" wrapText="1" shrinkToFit="1"/>
    </xf>
    <xf numFmtId="0" fontId="86" fillId="2" borderId="70" xfId="2731" applyFont="1" applyFill="1" applyBorder="1" applyAlignment="1">
      <alignment horizontal="center" vertical="center" wrapText="1"/>
    </xf>
    <xf numFmtId="0" fontId="134" fillId="2" borderId="70" xfId="2731" applyFont="1" applyFill="1" applyBorder="1" applyAlignment="1">
      <alignment horizontal="center" vertical="center" wrapText="1"/>
    </xf>
    <xf numFmtId="0" fontId="86" fillId="0" borderId="70" xfId="2731" applyFont="1" applyBorder="1" applyAlignment="1" applyProtection="1">
      <alignment horizontal="center" vertical="center" wrapText="1" shrinkToFit="1"/>
      <protection locked="0"/>
    </xf>
    <xf numFmtId="0" fontId="86" fillId="0" borderId="70" xfId="2831" applyFont="1" applyBorder="1" applyAlignment="1" applyProtection="1">
      <alignment horizontal="center" vertical="center" shrinkToFit="1"/>
      <protection locked="0"/>
    </xf>
    <xf numFmtId="0" fontId="86" fillId="0" borderId="0" xfId="2731" applyFont="1" applyAlignment="1" applyProtection="1">
      <alignment vertical="center" shrinkToFit="1"/>
      <protection locked="0"/>
    </xf>
    <xf numFmtId="0" fontId="86" fillId="2" borderId="0" xfId="2731" applyFont="1" applyFill="1" applyAlignment="1" applyProtection="1">
      <alignment vertical="center" shrinkToFit="1"/>
      <protection locked="0"/>
    </xf>
    <xf numFmtId="0" fontId="86" fillId="4" borderId="70" xfId="2731" applyFont="1" applyFill="1" applyBorder="1" applyAlignment="1" applyProtection="1">
      <alignment horizontal="center" vertical="center" shrinkToFit="1"/>
      <protection locked="0"/>
    </xf>
    <xf numFmtId="49" fontId="86" fillId="0" borderId="70" xfId="2732" applyNumberFormat="1" applyFont="1" applyBorder="1" applyAlignment="1" applyProtection="1">
      <alignment horizontal="center" vertical="center" wrapText="1"/>
      <protection locked="0"/>
    </xf>
    <xf numFmtId="49" fontId="86" fillId="2" borderId="70" xfId="2732" applyNumberFormat="1" applyFont="1" applyFill="1" applyBorder="1" applyAlignment="1" applyProtection="1">
      <alignment horizontal="center" vertical="center" wrapText="1"/>
      <protection locked="0"/>
    </xf>
    <xf numFmtId="0" fontId="86" fillId="2" borderId="70" xfId="2831" applyFont="1" applyFill="1" applyBorder="1" applyAlignment="1" applyProtection="1">
      <alignment horizontal="center" vertical="center"/>
      <protection locked="0"/>
    </xf>
    <xf numFmtId="0" fontId="86" fillId="0" borderId="90" xfId="0" applyFont="1" applyBorder="1" applyAlignment="1">
      <alignment horizontal="center" vertical="center" wrapText="1"/>
    </xf>
    <xf numFmtId="0" fontId="86" fillId="4" borderId="70" xfId="0" applyFont="1" applyFill="1" applyBorder="1" applyAlignment="1">
      <alignment horizontal="center" vertical="center" wrapText="1"/>
    </xf>
    <xf numFmtId="0" fontId="130" fillId="2" borderId="0" xfId="2731" applyFont="1" applyFill="1" applyAlignment="1">
      <alignment vertical="center" wrapText="1" shrinkToFit="1"/>
    </xf>
    <xf numFmtId="0" fontId="86" fillId="4" borderId="90" xfId="0" applyFont="1" applyFill="1" applyBorder="1" applyAlignment="1">
      <alignment horizontal="center" vertical="center" wrapText="1"/>
    </xf>
    <xf numFmtId="0" fontId="86" fillId="4" borderId="70" xfId="2731" applyFont="1" applyFill="1" applyBorder="1" applyAlignment="1">
      <alignment horizontal="center" vertical="center" wrapText="1"/>
    </xf>
    <xf numFmtId="0" fontId="86" fillId="4" borderId="70" xfId="2731" applyFont="1" applyFill="1" applyBorder="1" applyAlignment="1" applyProtection="1">
      <alignment horizontal="center" vertical="center" wrapText="1"/>
      <protection locked="0"/>
    </xf>
    <xf numFmtId="0" fontId="134" fillId="4" borderId="70" xfId="2731" applyFont="1" applyFill="1" applyBorder="1" applyAlignment="1">
      <alignment horizontal="center" vertical="center" wrapText="1"/>
    </xf>
    <xf numFmtId="0" fontId="86" fillId="4" borderId="0" xfId="2731" applyFont="1" applyFill="1" applyAlignment="1">
      <alignment vertical="center" wrapText="1" shrinkToFit="1"/>
    </xf>
    <xf numFmtId="0" fontId="86" fillId="4" borderId="70" xfId="2732" applyFont="1" applyFill="1" applyBorder="1" applyAlignment="1" applyProtection="1">
      <alignment horizontal="center" vertical="center" wrapText="1" shrinkToFit="1"/>
      <protection locked="0"/>
    </xf>
    <xf numFmtId="0" fontId="86" fillId="4" borderId="90" xfId="2731" applyFont="1" applyFill="1" applyBorder="1" applyAlignment="1" applyProtection="1">
      <alignment horizontal="center" vertical="center" shrinkToFit="1"/>
      <protection locked="0"/>
    </xf>
    <xf numFmtId="0" fontId="86" fillId="4" borderId="70" xfId="2732" applyFont="1" applyFill="1" applyBorder="1" applyAlignment="1" applyProtection="1">
      <alignment horizontal="center" vertical="center" shrinkToFit="1"/>
      <protection locked="0"/>
    </xf>
    <xf numFmtId="0" fontId="86" fillId="37" borderId="90" xfId="2731" applyFont="1" applyFill="1" applyBorder="1" applyAlignment="1" applyProtection="1">
      <alignment horizontal="center" vertical="center" shrinkToFit="1"/>
      <protection locked="0"/>
    </xf>
    <xf numFmtId="0" fontId="86" fillId="37" borderId="70" xfId="2731" applyFont="1" applyFill="1" applyBorder="1" applyAlignment="1" applyProtection="1">
      <alignment horizontal="center" vertical="center" wrapText="1"/>
      <protection locked="0"/>
    </xf>
    <xf numFmtId="49" fontId="86" fillId="37" borderId="70" xfId="2732" applyNumberFormat="1" applyFont="1" applyFill="1" applyBorder="1" applyAlignment="1" applyProtection="1">
      <alignment horizontal="center" vertical="center" wrapText="1"/>
      <protection locked="0"/>
    </xf>
    <xf numFmtId="0" fontId="86" fillId="37" borderId="70" xfId="2731" applyFont="1" applyFill="1" applyBorder="1" applyAlignment="1" applyProtection="1">
      <alignment horizontal="center" vertical="center" shrinkToFit="1"/>
      <protection locked="0"/>
    </xf>
    <xf numFmtId="0" fontId="86" fillId="37" borderId="70" xfId="0" applyFont="1" applyFill="1" applyBorder="1" applyAlignment="1">
      <alignment horizontal="center" vertical="center" wrapText="1"/>
    </xf>
    <xf numFmtId="49" fontId="86" fillId="37" borderId="70" xfId="2830" applyNumberFormat="1" applyFont="1" applyFill="1" applyBorder="1" applyAlignment="1" applyProtection="1">
      <alignment horizontal="center" vertical="center"/>
      <protection locked="0"/>
    </xf>
    <xf numFmtId="0" fontId="86" fillId="37" borderId="71" xfId="2731" applyFont="1" applyFill="1" applyBorder="1" applyAlignment="1">
      <alignment horizontal="center" vertical="center" wrapText="1" shrinkToFit="1"/>
    </xf>
    <xf numFmtId="0" fontId="86" fillId="2" borderId="90" xfId="0" applyFont="1" applyFill="1" applyBorder="1" applyAlignment="1">
      <alignment horizontal="center" vertical="center" shrinkToFit="1"/>
    </xf>
    <xf numFmtId="0" fontId="86" fillId="2" borderId="70" xfId="0" applyFont="1" applyFill="1" applyBorder="1" applyAlignment="1" applyProtection="1">
      <alignment horizontal="center" vertical="center" shrinkToFit="1"/>
      <protection locked="0"/>
    </xf>
    <xf numFmtId="0" fontId="86" fillId="2" borderId="74" xfId="0" applyFont="1" applyFill="1" applyBorder="1" applyAlignment="1">
      <alignment horizontal="center" vertical="center" shrinkToFit="1"/>
    </xf>
    <xf numFmtId="0" fontId="86" fillId="2" borderId="71" xfId="2731" applyFont="1" applyFill="1" applyBorder="1" applyAlignment="1">
      <alignment horizontal="center" vertical="center" wrapText="1" shrinkToFit="1"/>
    </xf>
    <xf numFmtId="0" fontId="86" fillId="2" borderId="0" xfId="2731" applyFont="1" applyFill="1" applyAlignment="1">
      <alignment horizontal="center" vertical="center"/>
    </xf>
    <xf numFmtId="0" fontId="136" fillId="2" borderId="0" xfId="2731" applyFont="1" applyFill="1" applyAlignment="1">
      <alignment horizontal="center" vertical="center"/>
    </xf>
    <xf numFmtId="0" fontId="130" fillId="2" borderId="70" xfId="0" applyFont="1" applyFill="1" applyBorder="1" applyAlignment="1" applyProtection="1">
      <alignment horizontal="center" vertical="center" shrinkToFit="1"/>
      <protection locked="0"/>
    </xf>
    <xf numFmtId="49" fontId="86" fillId="2" borderId="70" xfId="2733" applyNumberFormat="1" applyFont="1" applyFill="1" applyBorder="1" applyAlignment="1">
      <alignment horizontal="center" vertical="center" wrapText="1"/>
    </xf>
    <xf numFmtId="0" fontId="86" fillId="0" borderId="90" xfId="0" applyFont="1" applyBorder="1" applyAlignment="1">
      <alignment horizontal="center" vertical="center" shrinkToFit="1"/>
    </xf>
    <xf numFmtId="0" fontId="86" fillId="0" borderId="70" xfId="0" applyFont="1" applyBorder="1" applyAlignment="1" applyProtection="1">
      <alignment horizontal="center" vertical="center" shrinkToFit="1"/>
      <protection locked="0"/>
    </xf>
    <xf numFmtId="0" fontId="86" fillId="0" borderId="74" xfId="0" applyFont="1" applyBorder="1" applyAlignment="1">
      <alignment horizontal="center" vertical="center" shrinkToFit="1"/>
    </xf>
    <xf numFmtId="49" fontId="86" fillId="0" borderId="70" xfId="2733" applyNumberFormat="1" applyFont="1" applyBorder="1" applyAlignment="1">
      <alignment horizontal="center" vertical="center" wrapText="1"/>
    </xf>
    <xf numFmtId="0" fontId="86" fillId="0" borderId="71" xfId="2731" applyFont="1" applyBorder="1" applyAlignment="1">
      <alignment horizontal="center" vertical="center" wrapText="1" shrinkToFit="1"/>
    </xf>
    <xf numFmtId="0" fontId="86" fillId="0" borderId="0" xfId="2731" applyFont="1" applyAlignment="1">
      <alignment horizontal="center" vertical="center"/>
    </xf>
    <xf numFmtId="0" fontId="136" fillId="0" borderId="0" xfId="2731" applyFont="1" applyAlignment="1">
      <alignment horizontal="center" vertical="center"/>
    </xf>
    <xf numFmtId="0" fontId="130" fillId="0" borderId="70" xfId="0" applyFont="1" applyBorder="1" applyAlignment="1" applyProtection="1">
      <alignment horizontal="center" vertical="center" shrinkToFit="1"/>
      <protection locked="0"/>
    </xf>
    <xf numFmtId="0" fontId="131" fillId="2" borderId="70" xfId="0" applyFont="1" applyFill="1" applyBorder="1" applyAlignment="1">
      <alignment horizontal="center" vertical="center" wrapText="1"/>
    </xf>
    <xf numFmtId="0" fontId="86" fillId="0" borderId="11" xfId="0" applyFont="1" applyBorder="1" applyAlignment="1">
      <alignment horizontal="center" vertical="center" wrapText="1"/>
    </xf>
    <xf numFmtId="49" fontId="86" fillId="0" borderId="70" xfId="2733" applyNumberFormat="1" applyFont="1" applyBorder="1" applyAlignment="1">
      <alignment horizontal="center" vertical="center" wrapText="1" shrinkToFit="1"/>
    </xf>
    <xf numFmtId="0" fontId="130" fillId="2" borderId="70" xfId="0" applyFont="1" applyFill="1" applyBorder="1" applyAlignment="1">
      <alignment horizontal="center" vertical="center" wrapText="1"/>
    </xf>
    <xf numFmtId="49" fontId="86" fillId="2" borderId="70" xfId="2733" applyNumberFormat="1" applyFont="1" applyFill="1" applyBorder="1" applyAlignment="1">
      <alignment horizontal="center" vertical="center" wrapText="1" shrinkToFit="1"/>
    </xf>
    <xf numFmtId="0" fontId="86" fillId="0" borderId="69" xfId="0" applyFont="1" applyBorder="1" applyAlignment="1">
      <alignment horizontal="center" vertical="center" shrinkToFit="1"/>
    </xf>
    <xf numFmtId="49" fontId="86" fillId="0" borderId="74" xfId="2733" applyNumberFormat="1" applyFont="1" applyBorder="1" applyAlignment="1">
      <alignment horizontal="center" vertical="center" wrapText="1" shrinkToFit="1"/>
    </xf>
    <xf numFmtId="0" fontId="86" fillId="0" borderId="74" xfId="0" quotePrefix="1" applyFont="1" applyBorder="1" applyAlignment="1">
      <alignment horizontal="center" vertical="center" shrinkToFit="1"/>
    </xf>
    <xf numFmtId="0" fontId="130" fillId="0" borderId="70" xfId="0" applyFont="1" applyBorder="1" applyAlignment="1">
      <alignment horizontal="center" vertical="center" wrapText="1"/>
    </xf>
    <xf numFmtId="0" fontId="86" fillId="2" borderId="74" xfId="0" quotePrefix="1" applyFont="1" applyFill="1" applyBorder="1" applyAlignment="1">
      <alignment horizontal="center" vertical="center" shrinkToFit="1"/>
    </xf>
    <xf numFmtId="0" fontId="86" fillId="4" borderId="74" xfId="0" applyFont="1" applyFill="1" applyBorder="1" applyAlignment="1">
      <alignment horizontal="center" vertical="center" shrinkToFit="1"/>
    </xf>
    <xf numFmtId="49" fontId="86" fillId="4" borderId="70" xfId="2733" applyNumberFormat="1" applyFont="1" applyFill="1" applyBorder="1" applyAlignment="1" applyProtection="1">
      <alignment horizontal="center" vertical="center"/>
      <protection locked="0"/>
    </xf>
    <xf numFmtId="0" fontId="130" fillId="4" borderId="70" xfId="2732" applyFont="1" applyFill="1" applyBorder="1" applyAlignment="1" applyProtection="1">
      <alignment horizontal="center" vertical="center" wrapText="1"/>
      <protection locked="0"/>
    </xf>
    <xf numFmtId="0" fontId="86" fillId="4" borderId="71" xfId="2731" applyFont="1" applyFill="1" applyBorder="1" applyAlignment="1" applyProtection="1">
      <alignment horizontal="center" vertical="center" shrinkToFit="1"/>
      <protection locked="0"/>
    </xf>
    <xf numFmtId="0" fontId="86" fillId="4" borderId="0" xfId="2731" applyFont="1" applyFill="1" applyAlignment="1">
      <alignment horizontal="center" vertical="center"/>
    </xf>
    <xf numFmtId="0" fontId="86" fillId="4" borderId="0" xfId="2731" applyFont="1" applyFill="1" applyAlignment="1" applyProtection="1">
      <alignment horizontal="center" vertical="center" shrinkToFit="1"/>
      <protection locked="0"/>
    </xf>
    <xf numFmtId="0" fontId="137" fillId="4" borderId="0" xfId="2731" applyFont="1" applyFill="1" applyAlignment="1" applyProtection="1">
      <alignment horizontal="center" vertical="center" shrinkToFit="1"/>
      <protection locked="0"/>
    </xf>
    <xf numFmtId="49" fontId="86" fillId="2" borderId="70" xfId="2733" applyNumberFormat="1" applyFont="1" applyFill="1" applyBorder="1" applyAlignment="1" applyProtection="1">
      <alignment horizontal="center" vertical="center"/>
      <protection locked="0"/>
    </xf>
    <xf numFmtId="0" fontId="86" fillId="2" borderId="71" xfId="2731" applyFont="1" applyFill="1" applyBorder="1" applyAlignment="1" applyProtection="1">
      <alignment horizontal="center" vertical="center" shrinkToFit="1"/>
      <protection locked="0"/>
    </xf>
    <xf numFmtId="0" fontId="86" fillId="2" borderId="0" xfId="2731" applyFont="1" applyFill="1" applyAlignment="1" applyProtection="1">
      <alignment horizontal="center" vertical="center" shrinkToFit="1"/>
      <protection locked="0"/>
    </xf>
    <xf numFmtId="0" fontId="137" fillId="2" borderId="0" xfId="2731" applyFont="1" applyFill="1" applyAlignment="1" applyProtection="1">
      <alignment horizontal="center" vertical="center" shrinkToFit="1"/>
      <protection locked="0"/>
    </xf>
    <xf numFmtId="0" fontId="86" fillId="2" borderId="69" xfId="0" applyFont="1" applyFill="1" applyBorder="1" applyAlignment="1">
      <alignment horizontal="center" vertical="center" shrinkToFit="1"/>
    </xf>
    <xf numFmtId="0" fontId="86" fillId="2" borderId="74" xfId="0" applyFont="1" applyFill="1" applyBorder="1" applyAlignment="1">
      <alignment horizontal="center" vertical="center" wrapText="1"/>
    </xf>
    <xf numFmtId="0" fontId="86" fillId="0" borderId="74" xfId="0" applyFont="1" applyBorder="1" applyAlignment="1">
      <alignment horizontal="center" vertical="center" wrapText="1"/>
    </xf>
    <xf numFmtId="49" fontId="86" fillId="2" borderId="70" xfId="2733" applyNumberFormat="1" applyFont="1" applyFill="1" applyBorder="1" applyAlignment="1" applyProtection="1">
      <alignment horizontal="center" vertical="center" wrapText="1" shrinkToFit="1"/>
      <protection locked="0"/>
    </xf>
    <xf numFmtId="0" fontId="86" fillId="0" borderId="71" xfId="2731" applyFont="1" applyBorder="1" applyAlignment="1" applyProtection="1">
      <alignment horizontal="center" vertical="center" shrinkToFit="1"/>
      <protection locked="0"/>
    </xf>
    <xf numFmtId="0" fontId="86" fillId="0" borderId="0" xfId="2731" applyFont="1" applyAlignment="1" applyProtection="1">
      <alignment horizontal="center" vertical="center" shrinkToFit="1"/>
      <protection locked="0"/>
    </xf>
    <xf numFmtId="49" fontId="86" fillId="0" borderId="70" xfId="2733" applyNumberFormat="1" applyFont="1" applyBorder="1" applyAlignment="1" applyProtection="1">
      <alignment horizontal="center" vertical="center"/>
      <protection locked="0"/>
    </xf>
    <xf numFmtId="49" fontId="130" fillId="0" borderId="70" xfId="2733" applyNumberFormat="1" applyFont="1" applyBorder="1" applyAlignment="1" applyProtection="1">
      <alignment horizontal="center" vertical="center" wrapText="1" shrinkToFit="1"/>
      <protection locked="0"/>
    </xf>
    <xf numFmtId="49" fontId="130" fillId="2" borderId="70" xfId="2733" applyNumberFormat="1" applyFont="1" applyFill="1" applyBorder="1" applyAlignment="1" applyProtection="1">
      <alignment horizontal="center" vertical="center" wrapText="1" shrinkToFit="1"/>
      <protection locked="0"/>
    </xf>
    <xf numFmtId="49" fontId="86" fillId="2" borderId="70" xfId="2733" applyNumberFormat="1" applyFont="1" applyFill="1" applyBorder="1" applyAlignment="1" applyProtection="1">
      <alignment horizontal="center" vertical="center" shrinkToFit="1"/>
      <protection locked="0"/>
    </xf>
    <xf numFmtId="49" fontId="86" fillId="0" borderId="70" xfId="2733" applyNumberFormat="1" applyFont="1" applyBorder="1" applyAlignment="1" applyProtection="1">
      <alignment horizontal="center" vertical="center" wrapText="1" shrinkToFit="1"/>
      <protection locked="0"/>
    </xf>
    <xf numFmtId="49" fontId="86" fillId="0" borderId="70" xfId="2733" applyNumberFormat="1" applyFont="1" applyBorder="1" applyAlignment="1" applyProtection="1">
      <alignment horizontal="center" vertical="center" shrinkToFit="1"/>
      <protection locked="0"/>
    </xf>
    <xf numFmtId="0" fontId="86" fillId="2" borderId="74" xfId="2731" applyFont="1" applyFill="1" applyBorder="1" applyAlignment="1" applyProtection="1">
      <alignment horizontal="center" vertical="center" wrapText="1"/>
      <protection locked="0"/>
    </xf>
    <xf numFmtId="0" fontId="86" fillId="2" borderId="74" xfId="2731" applyFont="1" applyFill="1" applyBorder="1" applyAlignment="1" applyProtection="1">
      <alignment horizontal="center" vertical="center" shrinkToFit="1"/>
      <protection locked="0"/>
    </xf>
    <xf numFmtId="0" fontId="86" fillId="4" borderId="70" xfId="2732" applyFont="1" applyFill="1" applyBorder="1" applyAlignment="1" applyProtection="1">
      <alignment horizontal="center" vertical="center" wrapText="1"/>
      <protection locked="0"/>
    </xf>
    <xf numFmtId="0" fontId="136" fillId="4" borderId="0" xfId="2731" applyFont="1" applyFill="1" applyAlignment="1">
      <alignment horizontal="center" vertical="center"/>
    </xf>
    <xf numFmtId="0" fontId="130" fillId="2" borderId="70" xfId="0" applyFont="1" applyFill="1" applyBorder="1" applyAlignment="1">
      <alignment horizontal="center" vertical="center" shrinkToFit="1"/>
    </xf>
    <xf numFmtId="0" fontId="86" fillId="2" borderId="70" xfId="2731" applyFont="1" applyFill="1" applyBorder="1" applyAlignment="1" applyProtection="1">
      <alignment horizontal="center" vertical="center" wrapText="1" shrinkToFit="1"/>
      <protection locked="0"/>
    </xf>
    <xf numFmtId="0" fontId="86" fillId="2" borderId="70" xfId="2831" applyFont="1" applyFill="1" applyBorder="1" applyAlignment="1" applyProtection="1">
      <alignment horizontal="center" vertical="center" shrinkToFit="1"/>
      <protection locked="0"/>
    </xf>
    <xf numFmtId="0" fontId="86" fillId="2" borderId="69" xfId="2731" applyFont="1" applyFill="1" applyBorder="1" applyAlignment="1" applyProtection="1">
      <alignment horizontal="center" vertical="center" shrinkToFit="1"/>
      <protection locked="0"/>
    </xf>
    <xf numFmtId="0" fontId="86" fillId="4" borderId="69" xfId="2731" applyFont="1" applyFill="1" applyBorder="1" applyAlignment="1" applyProtection="1">
      <alignment horizontal="center" vertical="center" shrinkToFit="1"/>
      <protection locked="0"/>
    </xf>
    <xf numFmtId="0" fontId="86" fillId="4" borderId="74" xfId="2731" applyFont="1" applyFill="1" applyBorder="1" applyAlignment="1" applyProtection="1">
      <alignment horizontal="center" vertical="center" wrapText="1"/>
      <protection locked="0"/>
    </xf>
    <xf numFmtId="0" fontId="86" fillId="4" borderId="70" xfId="2831" applyFont="1" applyFill="1" applyBorder="1" applyAlignment="1" applyProtection="1">
      <alignment horizontal="center" vertical="center" shrinkToFit="1"/>
      <protection locked="0"/>
    </xf>
    <xf numFmtId="0" fontId="86" fillId="4" borderId="74" xfId="2731" applyFont="1" applyFill="1" applyBorder="1" applyAlignment="1" applyProtection="1">
      <alignment horizontal="center" vertical="center" shrinkToFit="1"/>
      <protection locked="0"/>
    </xf>
    <xf numFmtId="0" fontId="86" fillId="0" borderId="69" xfId="2731" applyFont="1" applyBorder="1" applyAlignment="1" applyProtection="1">
      <alignment horizontal="center" vertical="center" shrinkToFit="1"/>
      <protection locked="0"/>
    </xf>
    <xf numFmtId="49" fontId="86" fillId="2" borderId="74" xfId="2733" applyNumberFormat="1" applyFont="1" applyFill="1" applyBorder="1" applyAlignment="1">
      <alignment horizontal="center" vertical="center" wrapText="1" shrinkToFit="1"/>
    </xf>
    <xf numFmtId="0" fontId="130" fillId="0" borderId="74" xfId="0" applyFont="1" applyBorder="1" applyAlignment="1">
      <alignment horizontal="center" vertical="center" shrinkToFit="1"/>
    </xf>
    <xf numFmtId="0" fontId="86" fillId="0" borderId="74" xfId="0" applyFont="1" applyBorder="1" applyAlignment="1">
      <alignment horizontal="center" vertical="center" wrapText="1" shrinkToFit="1"/>
    </xf>
    <xf numFmtId="0" fontId="130" fillId="0" borderId="70" xfId="0" applyFont="1" applyBorder="1" applyAlignment="1">
      <alignment horizontal="center" vertical="center" shrinkToFit="1"/>
    </xf>
    <xf numFmtId="49" fontId="130" fillId="0" borderId="74" xfId="2733" applyNumberFormat="1" applyFont="1" applyBorder="1" applyAlignment="1">
      <alignment horizontal="center" vertical="center" wrapText="1" shrinkToFit="1"/>
    </xf>
    <xf numFmtId="0" fontId="130" fillId="0" borderId="74" xfId="0" applyFont="1" applyBorder="1" applyAlignment="1">
      <alignment horizontal="center" vertical="center" wrapText="1" shrinkToFit="1"/>
    </xf>
    <xf numFmtId="0" fontId="86" fillId="0" borderId="70" xfId="0" applyFont="1" applyBorder="1" applyAlignment="1">
      <alignment horizontal="center" vertical="center" wrapText="1" shrinkToFit="1"/>
    </xf>
    <xf numFmtId="0" fontId="130" fillId="0" borderId="0" xfId="2731" applyFont="1" applyAlignment="1">
      <alignment horizontal="center" vertical="center"/>
    </xf>
    <xf numFmtId="0" fontId="139" fillId="4" borderId="90" xfId="0" applyFont="1" applyFill="1" applyBorder="1" applyAlignment="1">
      <alignment horizontal="center" vertical="center" shrinkToFit="1"/>
    </xf>
    <xf numFmtId="0" fontId="139" fillId="4" borderId="70" xfId="0" applyFont="1" applyFill="1" applyBorder="1" applyAlignment="1" applyProtection="1">
      <alignment horizontal="center" vertical="center" shrinkToFit="1"/>
      <protection locked="0"/>
    </xf>
    <xf numFmtId="0" fontId="139" fillId="4" borderId="74" xfId="0" applyFont="1" applyFill="1" applyBorder="1" applyAlignment="1">
      <alignment horizontal="center" vertical="center" shrinkToFit="1"/>
    </xf>
    <xf numFmtId="0" fontId="139" fillId="4" borderId="70" xfId="0" applyFont="1" applyFill="1" applyBorder="1" applyAlignment="1">
      <alignment horizontal="center" vertical="center" wrapText="1"/>
    </xf>
    <xf numFmtId="0" fontId="139" fillId="4" borderId="70" xfId="0" applyFont="1" applyFill="1" applyBorder="1" applyAlignment="1">
      <alignment horizontal="center" vertical="center" shrinkToFit="1"/>
    </xf>
    <xf numFmtId="49" fontId="139" fillId="4" borderId="70" xfId="2733" applyNumberFormat="1" applyFont="1" applyFill="1" applyBorder="1" applyAlignment="1">
      <alignment horizontal="center" vertical="center" wrapText="1"/>
    </xf>
    <xf numFmtId="49" fontId="140" fillId="4" borderId="74" xfId="2733" applyNumberFormat="1" applyFont="1" applyFill="1" applyBorder="1" applyAlignment="1">
      <alignment horizontal="center" vertical="center" wrapText="1" shrinkToFit="1"/>
    </xf>
    <xf numFmtId="0" fontId="139" fillId="4" borderId="71" xfId="2731" applyFont="1" applyFill="1" applyBorder="1" applyAlignment="1">
      <alignment horizontal="center" vertical="center" wrapText="1" shrinkToFit="1"/>
    </xf>
    <xf numFmtId="0" fontId="86" fillId="4" borderId="90" xfId="0" applyFont="1" applyFill="1" applyBorder="1" applyAlignment="1">
      <alignment horizontal="center" vertical="center" shrinkToFit="1"/>
    </xf>
    <xf numFmtId="49" fontId="86" fillId="4" borderId="70" xfId="2733" applyNumberFormat="1" applyFont="1" applyFill="1" applyBorder="1" applyAlignment="1">
      <alignment horizontal="center" vertical="center" wrapText="1"/>
    </xf>
    <xf numFmtId="49" fontId="86" fillId="4" borderId="74" xfId="2733" applyNumberFormat="1" applyFont="1" applyFill="1" applyBorder="1" applyAlignment="1">
      <alignment horizontal="center" vertical="center" wrapText="1" shrinkToFit="1"/>
    </xf>
    <xf numFmtId="0" fontId="86" fillId="4" borderId="71" xfId="2731" applyFont="1" applyFill="1" applyBorder="1" applyAlignment="1">
      <alignment horizontal="center" vertical="center" wrapText="1" shrinkToFit="1"/>
    </xf>
    <xf numFmtId="0" fontId="130" fillId="4" borderId="70" xfId="0" applyFont="1" applyFill="1" applyBorder="1" applyAlignment="1" applyProtection="1">
      <alignment horizontal="center" vertical="center" shrinkToFit="1"/>
      <protection locked="0"/>
    </xf>
    <xf numFmtId="0" fontId="130" fillId="4" borderId="74" xfId="0" applyFont="1" applyFill="1" applyBorder="1" applyAlignment="1">
      <alignment horizontal="center" vertical="center" shrinkToFit="1"/>
    </xf>
    <xf numFmtId="0" fontId="86" fillId="4" borderId="70" xfId="0" applyFont="1" applyFill="1" applyBorder="1" applyAlignment="1">
      <alignment horizontal="center" vertical="center" shrinkToFit="1"/>
    </xf>
    <xf numFmtId="0" fontId="130" fillId="2" borderId="74" xfId="0" applyFont="1" applyFill="1" applyBorder="1" applyAlignment="1">
      <alignment horizontal="center" vertical="center" shrinkToFit="1"/>
    </xf>
    <xf numFmtId="0" fontId="52" fillId="0" borderId="0" xfId="0" applyFont="1" applyAlignment="1">
      <alignment vertical="center"/>
    </xf>
    <xf numFmtId="0" fontId="52" fillId="0" borderId="0" xfId="0" applyFont="1" applyAlignment="1">
      <alignment horizontal="center"/>
    </xf>
    <xf numFmtId="0" fontId="85" fillId="0" borderId="49" xfId="0" applyFont="1" applyBorder="1" applyAlignment="1">
      <alignment horizontal="center" vertical="center"/>
    </xf>
    <xf numFmtId="0" fontId="85" fillId="0" borderId="96" xfId="0" applyFont="1" applyBorder="1" applyAlignment="1">
      <alignment horizontal="center" vertical="center"/>
    </xf>
    <xf numFmtId="0" fontId="141" fillId="0" borderId="70" xfId="0" applyFont="1" applyBorder="1" applyAlignment="1">
      <alignment horizontal="center" vertical="center"/>
    </xf>
    <xf numFmtId="0" fontId="141" fillId="0" borderId="67" xfId="0" applyFont="1" applyBorder="1" applyAlignment="1">
      <alignment horizontal="center" vertical="center"/>
    </xf>
    <xf numFmtId="0" fontId="141" fillId="0" borderId="72" xfId="0" applyFont="1" applyBorder="1" applyAlignment="1">
      <alignment horizontal="center" vertical="center"/>
    </xf>
    <xf numFmtId="0" fontId="52" fillId="0" borderId="74" xfId="0" applyFont="1" applyBorder="1" applyAlignment="1">
      <alignment horizontal="center"/>
    </xf>
    <xf numFmtId="0" fontId="52" fillId="0" borderId="95" xfId="0" applyFont="1" applyBorder="1" applyAlignment="1" applyProtection="1">
      <alignment vertical="center"/>
      <protection locked="0"/>
    </xf>
    <xf numFmtId="0" fontId="52" fillId="0" borderId="98" xfId="0" applyFont="1" applyBorder="1" applyAlignment="1" applyProtection="1">
      <alignment vertical="center"/>
      <protection locked="0"/>
    </xf>
    <xf numFmtId="0" fontId="52" fillId="0" borderId="58" xfId="0" applyFont="1" applyBorder="1" applyAlignment="1" applyProtection="1">
      <alignment vertical="center"/>
      <protection locked="0"/>
    </xf>
    <xf numFmtId="0" fontId="52" fillId="0" borderId="0" xfId="0" applyFont="1" applyAlignment="1" applyProtection="1">
      <alignment vertical="center"/>
      <protection locked="0"/>
    </xf>
    <xf numFmtId="0" fontId="52" fillId="0" borderId="82" xfId="0" applyFont="1" applyBorder="1" applyAlignment="1">
      <alignment horizontal="center"/>
    </xf>
    <xf numFmtId="0" fontId="52" fillId="0" borderId="59" xfId="0" applyFont="1" applyBorder="1" applyAlignment="1" applyProtection="1">
      <alignment vertical="center"/>
      <protection locked="0"/>
    </xf>
    <xf numFmtId="0" fontId="52" fillId="0" borderId="60" xfId="0" applyFont="1" applyBorder="1" applyAlignment="1" applyProtection="1">
      <alignment vertical="center"/>
      <protection locked="0"/>
    </xf>
    <xf numFmtId="0" fontId="52" fillId="0" borderId="11" xfId="0" applyFont="1" applyBorder="1" applyAlignment="1">
      <alignment vertical="center"/>
    </xf>
    <xf numFmtId="0" fontId="141" fillId="38" borderId="70" xfId="0" applyFont="1" applyFill="1" applyBorder="1" applyAlignment="1">
      <alignment horizontal="center" vertical="center"/>
    </xf>
    <xf numFmtId="0" fontId="141" fillId="38" borderId="67" xfId="0" applyFont="1" applyFill="1" applyBorder="1" applyAlignment="1">
      <alignment horizontal="center" vertical="center"/>
    </xf>
    <xf numFmtId="0" fontId="141" fillId="38" borderId="72" xfId="0" applyFont="1" applyFill="1" applyBorder="1" applyAlignment="1">
      <alignment horizontal="center" vertical="center"/>
    </xf>
    <xf numFmtId="0" fontId="141" fillId="39" borderId="70" xfId="0" applyFont="1" applyFill="1" applyBorder="1" applyAlignment="1">
      <alignment horizontal="center" vertical="center"/>
    </xf>
    <xf numFmtId="0" fontId="141" fillId="40" borderId="90" xfId="0" applyFont="1" applyFill="1" applyBorder="1" applyAlignment="1">
      <alignment horizontal="center" vertical="center"/>
    </xf>
    <xf numFmtId="0" fontId="141" fillId="40" borderId="70" xfId="0" applyFont="1" applyFill="1" applyBorder="1" applyAlignment="1">
      <alignment horizontal="center" vertical="center"/>
    </xf>
    <xf numFmtId="0" fontId="141" fillId="41" borderId="79" xfId="0" applyFont="1" applyFill="1" applyBorder="1" applyAlignment="1">
      <alignment horizontal="center" vertical="center"/>
    </xf>
    <xf numFmtId="0" fontId="141" fillId="41" borderId="66" xfId="0" applyFont="1" applyFill="1" applyBorder="1" applyAlignment="1">
      <alignment horizontal="center" vertical="center"/>
    </xf>
    <xf numFmtId="0" fontId="141" fillId="41" borderId="90" xfId="0" applyFont="1" applyFill="1" applyBorder="1" applyAlignment="1">
      <alignment horizontal="center" vertical="center"/>
    </xf>
    <xf numFmtId="0" fontId="141" fillId="41" borderId="70" xfId="0" applyFont="1" applyFill="1" applyBorder="1" applyAlignment="1">
      <alignment horizontal="center" vertical="center"/>
    </xf>
    <xf numFmtId="0" fontId="141" fillId="41" borderId="80" xfId="0" applyFont="1" applyFill="1" applyBorder="1" applyAlignment="1">
      <alignment horizontal="center" vertical="center"/>
    </xf>
    <xf numFmtId="0" fontId="141" fillId="41" borderId="67" xfId="0" applyFont="1" applyFill="1" applyBorder="1" applyAlignment="1">
      <alignment horizontal="center" vertical="center"/>
    </xf>
    <xf numFmtId="0" fontId="141" fillId="41" borderId="81" xfId="0" applyFont="1" applyFill="1" applyBorder="1" applyAlignment="1">
      <alignment horizontal="center" vertical="center"/>
    </xf>
    <xf numFmtId="0" fontId="141" fillId="41" borderId="72" xfId="0" applyFont="1" applyFill="1" applyBorder="1" applyAlignment="1">
      <alignment horizontal="center" vertical="center"/>
    </xf>
    <xf numFmtId="0" fontId="82" fillId="41" borderId="97" xfId="0" applyFont="1" applyFill="1" applyBorder="1" applyAlignment="1">
      <alignment vertical="center" wrapText="1"/>
    </xf>
    <xf numFmtId="0" fontId="82" fillId="41" borderId="90" xfId="0" applyFont="1" applyFill="1" applyBorder="1" applyAlignment="1">
      <alignment vertical="center" wrapText="1"/>
    </xf>
    <xf numFmtId="0" fontId="141" fillId="42" borderId="70" xfId="0" applyFont="1" applyFill="1" applyBorder="1" applyAlignment="1">
      <alignment horizontal="center" vertical="center"/>
    </xf>
    <xf numFmtId="0" fontId="141" fillId="42" borderId="67" xfId="0" applyFont="1" applyFill="1" applyBorder="1" applyAlignment="1">
      <alignment horizontal="center" vertical="center"/>
    </xf>
    <xf numFmtId="0" fontId="141" fillId="43" borderId="70" xfId="0" applyFont="1" applyFill="1" applyBorder="1" applyAlignment="1">
      <alignment horizontal="center" vertical="center"/>
    </xf>
    <xf numFmtId="0" fontId="141" fillId="43" borderId="67" xfId="0" applyFont="1" applyFill="1" applyBorder="1" applyAlignment="1">
      <alignment horizontal="center" vertical="center"/>
    </xf>
    <xf numFmtId="0" fontId="141" fillId="44" borderId="70" xfId="0" applyFont="1" applyFill="1" applyBorder="1" applyAlignment="1">
      <alignment horizontal="center" vertical="center"/>
    </xf>
    <xf numFmtId="0" fontId="82" fillId="38" borderId="49" xfId="0" applyFont="1" applyFill="1" applyBorder="1" applyAlignment="1">
      <alignment vertical="center" wrapText="1"/>
    </xf>
    <xf numFmtId="0" fontId="82" fillId="38" borderId="70" xfId="0" applyFont="1" applyFill="1" applyBorder="1" applyAlignment="1">
      <alignment vertical="center" wrapText="1"/>
    </xf>
    <xf numFmtId="0" fontId="141" fillId="46" borderId="66" xfId="0" applyFont="1" applyFill="1" applyBorder="1" applyAlignment="1">
      <alignment horizontal="center" vertical="center"/>
    </xf>
    <xf numFmtId="0" fontId="141" fillId="46" borderId="70" xfId="0" applyFont="1" applyFill="1" applyBorder="1" applyAlignment="1">
      <alignment horizontal="center" vertical="center"/>
    </xf>
    <xf numFmtId="0" fontId="141" fillId="46" borderId="67" xfId="0" applyFont="1" applyFill="1" applyBorder="1" applyAlignment="1">
      <alignment horizontal="center" vertical="center"/>
    </xf>
    <xf numFmtId="0" fontId="141" fillId="46" borderId="72" xfId="0" applyFont="1" applyFill="1" applyBorder="1" applyAlignment="1">
      <alignment horizontal="center" vertical="center"/>
    </xf>
    <xf numFmtId="0" fontId="82" fillId="46" borderId="49" xfId="0" applyFont="1" applyFill="1" applyBorder="1" applyAlignment="1">
      <alignment vertical="center" wrapText="1"/>
    </xf>
    <xf numFmtId="0" fontId="82" fillId="46" borderId="70" xfId="0" applyFont="1" applyFill="1" applyBorder="1" applyAlignment="1">
      <alignment vertical="center" wrapText="1"/>
    </xf>
    <xf numFmtId="0" fontId="85" fillId="38" borderId="66" xfId="0" applyFont="1" applyFill="1" applyBorder="1" applyAlignment="1">
      <alignment horizontal="center" vertical="center"/>
    </xf>
    <xf numFmtId="0" fontId="82" fillId="38" borderId="99" xfId="0" applyFont="1" applyFill="1" applyBorder="1" applyAlignment="1">
      <alignment vertical="center" wrapText="1"/>
    </xf>
    <xf numFmtId="0" fontId="141" fillId="4" borderId="90" xfId="0" applyFont="1" applyFill="1" applyBorder="1" applyAlignment="1">
      <alignment horizontal="center" vertical="center"/>
    </xf>
    <xf numFmtId="0" fontId="141" fillId="4" borderId="70" xfId="0" applyFont="1" applyFill="1" applyBorder="1" applyAlignment="1">
      <alignment horizontal="center" vertical="center"/>
    </xf>
    <xf numFmtId="0" fontId="141" fillId="37" borderId="79" xfId="0" applyFont="1" applyFill="1" applyBorder="1" applyAlignment="1">
      <alignment horizontal="center" vertical="center"/>
    </xf>
    <xf numFmtId="0" fontId="141" fillId="37" borderId="90" xfId="0" applyFont="1" applyFill="1" applyBorder="1" applyAlignment="1">
      <alignment horizontal="center" vertical="center"/>
    </xf>
    <xf numFmtId="0" fontId="141" fillId="37" borderId="80" xfId="0" applyFont="1" applyFill="1" applyBorder="1" applyAlignment="1">
      <alignment horizontal="center" vertical="center"/>
    </xf>
    <xf numFmtId="0" fontId="141" fillId="37" borderId="81" xfId="0" applyFont="1" applyFill="1" applyBorder="1" applyAlignment="1">
      <alignment horizontal="center" vertical="center"/>
    </xf>
    <xf numFmtId="0" fontId="82" fillId="37" borderId="97" xfId="0" applyFont="1" applyFill="1" applyBorder="1" applyAlignment="1">
      <alignment vertical="center" wrapText="1"/>
    </xf>
    <xf numFmtId="0" fontId="82" fillId="37" borderId="90" xfId="0" applyFont="1" applyFill="1" applyBorder="1" applyAlignment="1">
      <alignment vertical="center" wrapText="1"/>
    </xf>
    <xf numFmtId="0" fontId="141" fillId="37" borderId="66" xfId="0" applyFont="1" applyFill="1" applyBorder="1" applyAlignment="1">
      <alignment horizontal="center" vertical="center"/>
    </xf>
    <xf numFmtId="0" fontId="141" fillId="37" borderId="70" xfId="0" applyFont="1" applyFill="1" applyBorder="1" applyAlignment="1">
      <alignment horizontal="center" vertical="center"/>
    </xf>
    <xf numFmtId="0" fontId="141" fillId="37" borderId="67" xfId="0" applyFont="1" applyFill="1" applyBorder="1" applyAlignment="1">
      <alignment horizontal="center" vertical="center"/>
    </xf>
    <xf numFmtId="0" fontId="85" fillId="37" borderId="72" xfId="0" applyFont="1" applyFill="1" applyBorder="1" applyAlignment="1">
      <alignment horizontal="center" vertical="center"/>
    </xf>
    <xf numFmtId="0" fontId="82" fillId="37" borderId="49" xfId="0" applyFont="1" applyFill="1" applyBorder="1" applyAlignment="1">
      <alignment vertical="center" wrapText="1"/>
    </xf>
    <xf numFmtId="0" fontId="82" fillId="37" borderId="70" xfId="0" applyFont="1" applyFill="1" applyBorder="1" applyAlignment="1">
      <alignment vertical="center" wrapText="1"/>
    </xf>
    <xf numFmtId="0" fontId="52" fillId="37" borderId="95" xfId="0" applyFont="1" applyFill="1" applyBorder="1" applyAlignment="1" applyProtection="1">
      <alignment vertical="center"/>
      <protection locked="0"/>
    </xf>
    <xf numFmtId="0" fontId="52" fillId="37" borderId="98" xfId="0" applyFont="1" applyFill="1" applyBorder="1" applyAlignment="1" applyProtection="1">
      <alignment vertical="center"/>
      <protection locked="0"/>
    </xf>
    <xf numFmtId="0" fontId="85" fillId="37" borderId="99" xfId="0" applyFont="1" applyFill="1" applyBorder="1" applyAlignment="1">
      <alignment horizontal="center" vertical="center"/>
    </xf>
    <xf numFmtId="0" fontId="141" fillId="39" borderId="71" xfId="0" applyFont="1" applyFill="1" applyBorder="1" applyAlignment="1">
      <alignment horizontal="center" vertical="center"/>
    </xf>
    <xf numFmtId="0" fontId="85" fillId="38" borderId="49" xfId="0" applyFont="1" applyFill="1" applyBorder="1" applyAlignment="1">
      <alignment horizontal="center" vertical="center"/>
    </xf>
    <xf numFmtId="0" fontId="85" fillId="38" borderId="96" xfId="0" applyFont="1" applyFill="1" applyBorder="1" applyAlignment="1">
      <alignment horizontal="center" vertical="center"/>
    </xf>
    <xf numFmtId="0" fontId="141" fillId="38" borderId="71" xfId="0" applyFont="1" applyFill="1" applyBorder="1" applyAlignment="1">
      <alignment horizontal="center" vertical="center"/>
    </xf>
    <xf numFmtId="0" fontId="141" fillId="38" borderId="68" xfId="0" applyFont="1" applyFill="1" applyBorder="1" applyAlignment="1">
      <alignment horizontal="center" vertical="center"/>
    </xf>
    <xf numFmtId="0" fontId="85" fillId="38" borderId="99" xfId="0" applyFont="1" applyFill="1" applyBorder="1" applyAlignment="1">
      <alignment horizontal="center" vertical="center"/>
    </xf>
    <xf numFmtId="0" fontId="85" fillId="38" borderId="100" xfId="0" applyFont="1" applyFill="1" applyBorder="1" applyAlignment="1">
      <alignment horizontal="center" vertical="center"/>
    </xf>
    <xf numFmtId="0" fontId="85" fillId="47" borderId="49" xfId="0" applyFont="1" applyFill="1" applyBorder="1" applyAlignment="1">
      <alignment horizontal="center" vertical="center"/>
    </xf>
    <xf numFmtId="0" fontId="85" fillId="47" borderId="96" xfId="0" applyFont="1" applyFill="1" applyBorder="1" applyAlignment="1">
      <alignment horizontal="center" vertical="center"/>
    </xf>
    <xf numFmtId="0" fontId="141" fillId="47" borderId="70" xfId="0" applyFont="1" applyFill="1" applyBorder="1" applyAlignment="1">
      <alignment horizontal="center" vertical="center"/>
    </xf>
    <xf numFmtId="0" fontId="141" fillId="47" borderId="71" xfId="0" applyFont="1" applyFill="1" applyBorder="1" applyAlignment="1">
      <alignment horizontal="center" vertical="center"/>
    </xf>
    <xf numFmtId="0" fontId="141" fillId="47" borderId="67" xfId="0" applyFont="1" applyFill="1" applyBorder="1" applyAlignment="1">
      <alignment horizontal="center" vertical="center"/>
    </xf>
    <xf numFmtId="0" fontId="141" fillId="47" borderId="68" xfId="0" applyFont="1" applyFill="1" applyBorder="1" applyAlignment="1">
      <alignment horizontal="center" vertical="center"/>
    </xf>
    <xf numFmtId="0" fontId="85" fillId="47" borderId="99" xfId="0" applyFont="1" applyFill="1" applyBorder="1" applyAlignment="1">
      <alignment horizontal="center" vertical="center"/>
    </xf>
    <xf numFmtId="0" fontId="85" fillId="47" borderId="100" xfId="0" applyFont="1" applyFill="1" applyBorder="1" applyAlignment="1">
      <alignment horizontal="center" vertical="center"/>
    </xf>
    <xf numFmtId="0" fontId="82" fillId="47" borderId="49" xfId="0" applyFont="1" applyFill="1" applyBorder="1" applyAlignment="1">
      <alignment vertical="center" wrapText="1"/>
    </xf>
    <xf numFmtId="0" fontId="82" fillId="47" borderId="96" xfId="0" applyFont="1" applyFill="1" applyBorder="1" applyAlignment="1">
      <alignment vertical="center" wrapText="1"/>
    </xf>
    <xf numFmtId="0" fontId="82" fillId="47" borderId="70" xfId="0" applyFont="1" applyFill="1" applyBorder="1" applyAlignment="1">
      <alignment vertical="center" wrapText="1"/>
    </xf>
    <xf numFmtId="0" fontId="82" fillId="47" borderId="71" xfId="0" applyFont="1" applyFill="1" applyBorder="1" applyAlignment="1">
      <alignment vertical="center" wrapText="1"/>
    </xf>
    <xf numFmtId="0" fontId="82" fillId="47" borderId="99" xfId="0" applyFont="1" applyFill="1" applyBorder="1" applyAlignment="1">
      <alignment vertical="center" wrapText="1"/>
    </xf>
    <xf numFmtId="0" fontId="82" fillId="47" borderId="100" xfId="0" applyFont="1" applyFill="1" applyBorder="1" applyAlignment="1">
      <alignment vertical="center" wrapText="1"/>
    </xf>
    <xf numFmtId="0" fontId="85" fillId="47" borderId="66" xfId="0" applyFont="1" applyFill="1" applyBorder="1" applyAlignment="1">
      <alignment horizontal="center" vertical="center"/>
    </xf>
    <xf numFmtId="0" fontId="141" fillId="47" borderId="72" xfId="0" applyFont="1" applyFill="1" applyBorder="1" applyAlignment="1">
      <alignment horizontal="center" vertical="center"/>
    </xf>
    <xf numFmtId="0" fontId="85" fillId="43" borderId="49" xfId="0" applyFont="1" applyFill="1" applyBorder="1" applyAlignment="1">
      <alignment horizontal="center" vertical="center"/>
    </xf>
    <xf numFmtId="0" fontId="85" fillId="43" borderId="96" xfId="0" applyFont="1" applyFill="1" applyBorder="1" applyAlignment="1">
      <alignment horizontal="center" vertical="center"/>
    </xf>
    <xf numFmtId="0" fontId="141" fillId="43" borderId="71" xfId="0" applyFont="1" applyFill="1" applyBorder="1" applyAlignment="1">
      <alignment horizontal="center" vertical="center"/>
    </xf>
    <xf numFmtId="0" fontId="141" fillId="43" borderId="68" xfId="0" applyFont="1" applyFill="1" applyBorder="1" applyAlignment="1">
      <alignment horizontal="center" vertical="center"/>
    </xf>
    <xf numFmtId="0" fontId="85" fillId="43" borderId="99" xfId="0" applyFont="1" applyFill="1" applyBorder="1" applyAlignment="1">
      <alignment horizontal="center" vertical="center"/>
    </xf>
    <xf numFmtId="0" fontId="85" fillId="43" borderId="100" xfId="0" applyFont="1" applyFill="1" applyBorder="1" applyAlignment="1">
      <alignment horizontal="center" vertical="center"/>
    </xf>
    <xf numFmtId="0" fontId="82" fillId="43" borderId="49" xfId="0" applyFont="1" applyFill="1" applyBorder="1" applyAlignment="1">
      <alignment vertical="center" wrapText="1"/>
    </xf>
    <xf numFmtId="0" fontId="82" fillId="43" borderId="70" xfId="0" applyFont="1" applyFill="1" applyBorder="1" applyAlignment="1">
      <alignment vertical="center" wrapText="1"/>
    </xf>
    <xf numFmtId="0" fontId="82" fillId="43" borderId="99" xfId="0" applyFont="1" applyFill="1" applyBorder="1" applyAlignment="1">
      <alignment vertical="center" wrapText="1"/>
    </xf>
    <xf numFmtId="0" fontId="85" fillId="42" borderId="49" xfId="0" applyFont="1" applyFill="1" applyBorder="1" applyAlignment="1">
      <alignment horizontal="center" vertical="center"/>
    </xf>
    <xf numFmtId="0" fontId="85" fillId="42" borderId="99" xfId="0" applyFont="1" applyFill="1" applyBorder="1" applyAlignment="1">
      <alignment horizontal="center" vertical="center"/>
    </xf>
    <xf numFmtId="0" fontId="82" fillId="42" borderId="49" xfId="0" applyFont="1" applyFill="1" applyBorder="1" applyAlignment="1">
      <alignment vertical="center" wrapText="1"/>
    </xf>
    <xf numFmtId="0" fontId="82" fillId="42" borderId="70" xfId="0" applyFont="1" applyFill="1" applyBorder="1" applyAlignment="1">
      <alignment vertical="center" wrapText="1"/>
    </xf>
    <xf numFmtId="0" fontId="82" fillId="42" borderId="99" xfId="0" applyFont="1" applyFill="1" applyBorder="1" applyAlignment="1">
      <alignment vertical="center" wrapText="1"/>
    </xf>
    <xf numFmtId="0" fontId="52" fillId="42" borderId="11" xfId="0" applyFont="1" applyFill="1" applyBorder="1" applyAlignment="1">
      <alignment vertical="center"/>
    </xf>
    <xf numFmtId="0" fontId="85" fillId="42" borderId="96" xfId="0" applyFont="1" applyFill="1" applyBorder="1" applyAlignment="1">
      <alignment horizontal="center" vertical="center"/>
    </xf>
    <xf numFmtId="0" fontId="141" fillId="42" borderId="71" xfId="0" applyFont="1" applyFill="1" applyBorder="1" applyAlignment="1">
      <alignment horizontal="center" vertical="center"/>
    </xf>
    <xf numFmtId="0" fontId="141" fillId="42" borderId="68" xfId="0" applyFont="1" applyFill="1" applyBorder="1" applyAlignment="1">
      <alignment horizontal="center" vertical="center"/>
    </xf>
    <xf numFmtId="0" fontId="85" fillId="42" borderId="100" xfId="0" applyFont="1" applyFill="1" applyBorder="1" applyAlignment="1">
      <alignment horizontal="center" vertical="center"/>
    </xf>
    <xf numFmtId="0" fontId="82" fillId="42" borderId="96" xfId="0" applyFont="1" applyFill="1" applyBorder="1" applyAlignment="1">
      <alignment vertical="center" wrapText="1"/>
    </xf>
    <xf numFmtId="0" fontId="82" fillId="42" borderId="71" xfId="0" applyFont="1" applyFill="1" applyBorder="1" applyAlignment="1">
      <alignment vertical="center" wrapText="1"/>
    </xf>
    <xf numFmtId="0" fontId="82" fillId="42" borderId="100" xfId="0" applyFont="1" applyFill="1" applyBorder="1" applyAlignment="1">
      <alignment vertical="center" wrapText="1"/>
    </xf>
    <xf numFmtId="0" fontId="141" fillId="47" borderId="66" xfId="0" applyFont="1" applyFill="1" applyBorder="1" applyAlignment="1">
      <alignment horizontal="center" vertical="center"/>
    </xf>
    <xf numFmtId="0" fontId="141" fillId="2" borderId="70" xfId="0" applyFont="1" applyFill="1" applyBorder="1" applyAlignment="1">
      <alignment horizontal="center" vertical="center"/>
    </xf>
    <xf numFmtId="0" fontId="141" fillId="37" borderId="71" xfId="0" applyFont="1" applyFill="1" applyBorder="1" applyAlignment="1">
      <alignment horizontal="center" vertical="center"/>
    </xf>
    <xf numFmtId="0" fontId="141" fillId="4" borderId="71" xfId="0" applyFont="1" applyFill="1" applyBorder="1" applyAlignment="1">
      <alignment horizontal="center" vertical="center"/>
    </xf>
    <xf numFmtId="0" fontId="0" fillId="0" borderId="0" xfId="0" applyAlignment="1">
      <alignment horizontal="left" vertical="center"/>
    </xf>
    <xf numFmtId="0" fontId="141" fillId="44" borderId="90" xfId="0" applyFont="1" applyFill="1" applyBorder="1" applyAlignment="1">
      <alignment horizontal="center" vertical="center"/>
    </xf>
    <xf numFmtId="0" fontId="141" fillId="2" borderId="71" xfId="0" applyFont="1" applyFill="1" applyBorder="1" applyAlignment="1">
      <alignment horizontal="center" vertical="center"/>
    </xf>
    <xf numFmtId="0" fontId="141" fillId="36" borderId="70" xfId="0" applyFont="1" applyFill="1" applyBorder="1" applyAlignment="1">
      <alignment horizontal="center" vertical="center"/>
    </xf>
    <xf numFmtId="0" fontId="141" fillId="36" borderId="71" xfId="0" applyFont="1" applyFill="1" applyBorder="1" applyAlignment="1">
      <alignment horizontal="center" vertical="center"/>
    </xf>
    <xf numFmtId="0" fontId="12" fillId="36" borderId="0" xfId="2731" applyFont="1" applyFill="1" applyAlignment="1">
      <alignment vertical="center"/>
    </xf>
    <xf numFmtId="0" fontId="28" fillId="0" borderId="0" xfId="0" applyFont="1" applyAlignment="1">
      <alignment vertical="center"/>
    </xf>
    <xf numFmtId="0" fontId="132" fillId="2" borderId="0" xfId="0" applyFont="1" applyFill="1" applyAlignment="1">
      <alignment vertical="center"/>
    </xf>
    <xf numFmtId="0" fontId="132" fillId="4" borderId="0" xfId="0" applyFont="1" applyFill="1" applyAlignment="1">
      <alignment vertical="center"/>
    </xf>
    <xf numFmtId="0" fontId="132" fillId="37" borderId="0" xfId="0" applyFont="1" applyFill="1" applyAlignment="1">
      <alignment vertical="center"/>
    </xf>
    <xf numFmtId="0" fontId="132" fillId="45" borderId="0" xfId="0" applyFont="1" applyFill="1" applyAlignment="1">
      <alignment vertical="center"/>
    </xf>
    <xf numFmtId="0" fontId="132" fillId="0" borderId="0" xfId="0" applyFont="1" applyAlignment="1">
      <alignment vertical="center" wrapText="1"/>
    </xf>
    <xf numFmtId="0" fontId="12" fillId="2" borderId="0" xfId="2732" applyFont="1" applyFill="1" applyAlignment="1">
      <alignment vertical="center"/>
    </xf>
    <xf numFmtId="0" fontId="132" fillId="2" borderId="0" xfId="0" applyFont="1" applyFill="1" applyAlignment="1">
      <alignment horizontal="left" vertical="center"/>
    </xf>
    <xf numFmtId="49" fontId="12" fillId="0" borderId="0" xfId="2732" applyNumberFormat="1" applyFont="1" applyAlignment="1">
      <alignment vertical="center" wrapText="1"/>
    </xf>
    <xf numFmtId="0" fontId="12" fillId="2" borderId="0" xfId="2731" applyFont="1" applyFill="1" applyAlignment="1">
      <alignment vertical="center"/>
    </xf>
    <xf numFmtId="0" fontId="19" fillId="0" borderId="0" xfId="815" applyFont="1" applyAlignment="1">
      <alignment horizontal="center"/>
    </xf>
    <xf numFmtId="0" fontId="76" fillId="36" borderId="0" xfId="2731" applyFont="1" applyFill="1" applyAlignment="1">
      <alignment vertical="center"/>
    </xf>
    <xf numFmtId="0" fontId="0" fillId="48" borderId="0" xfId="0" applyFill="1" applyAlignment="1"/>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xf numFmtId="0" fontId="5" fillId="49" borderId="3" xfId="813" applyFill="1" applyBorder="1"/>
    <xf numFmtId="0" fontId="0" fillId="49" borderId="0" xfId="0" applyFill="1" applyAlignment="1"/>
    <xf numFmtId="0" fontId="4" fillId="50" borderId="0" xfId="0" applyFont="1" applyFill="1" applyAlignment="1">
      <alignment vertical="center"/>
    </xf>
    <xf numFmtId="0" fontId="4" fillId="4" borderId="0" xfId="0" applyFont="1" applyFill="1" applyAlignment="1">
      <alignment vertical="center"/>
    </xf>
    <xf numFmtId="0" fontId="4" fillId="0" borderId="1" xfId="0" applyFont="1" applyBorder="1" applyAlignment="1">
      <alignment horizontal="left" vertical="top"/>
    </xf>
    <xf numFmtId="0" fontId="4" fillId="0" borderId="1" xfId="0" applyFont="1" applyBorder="1" applyAlignment="1">
      <alignment vertical="center"/>
    </xf>
    <xf numFmtId="0" fontId="4" fillId="0" borderId="0" xfId="0" applyFont="1" applyAlignment="1">
      <alignment vertical="center" wrapText="1"/>
    </xf>
    <xf numFmtId="0" fontId="8" fillId="51" borderId="1" xfId="0" applyFont="1" applyFill="1" applyBorder="1" applyAlignment="1">
      <alignment horizontal="left" vertical="top"/>
    </xf>
    <xf numFmtId="49" fontId="8" fillId="51" borderId="1" xfId="0" applyNumberFormat="1" applyFont="1" applyFill="1" applyBorder="1" applyAlignment="1">
      <alignment horizontal="left" vertical="top"/>
    </xf>
    <xf numFmtId="0" fontId="4" fillId="51" borderId="1" xfId="0" applyFont="1" applyFill="1" applyBorder="1" applyAlignment="1">
      <alignment vertical="center"/>
    </xf>
    <xf numFmtId="0" fontId="4" fillId="51" borderId="1" xfId="0" quotePrefix="1" applyFont="1" applyFill="1" applyBorder="1" applyAlignment="1">
      <alignment vertical="center"/>
    </xf>
    <xf numFmtId="0" fontId="4" fillId="51" borderId="0" xfId="0" applyFont="1" applyFill="1" applyAlignment="1">
      <alignment vertical="center"/>
    </xf>
    <xf numFmtId="0" fontId="28" fillId="0" borderId="1" xfId="0" applyFont="1" applyBorder="1" applyAlignment="1">
      <alignment vertical="center"/>
    </xf>
    <xf numFmtId="0" fontId="4" fillId="0" borderId="1" xfId="1495" applyFont="1" applyBorder="1" applyAlignment="1">
      <alignment vertical="center" wrapText="1"/>
    </xf>
    <xf numFmtId="0" fontId="28" fillId="0" borderId="1" xfId="0" applyFont="1" applyBorder="1" applyAlignment="1">
      <alignment horizontal="left" vertical="center"/>
    </xf>
    <xf numFmtId="0" fontId="4" fillId="0" borderId="5" xfId="2" applyFont="1" applyBorder="1" applyAlignment="1">
      <alignment vertical="center"/>
    </xf>
    <xf numFmtId="0" fontId="4" fillId="0" borderId="5" xfId="0" applyFont="1" applyBorder="1" applyAlignment="1">
      <alignment vertical="center" wrapText="1"/>
    </xf>
    <xf numFmtId="0" fontId="4" fillId="0" borderId="5" xfId="1878" applyFont="1" applyBorder="1" applyAlignment="1">
      <alignment vertical="center" wrapText="1"/>
    </xf>
    <xf numFmtId="0" fontId="4" fillId="0" borderId="5" xfId="570" applyFont="1" applyBorder="1" applyAlignment="1">
      <alignment vertical="center" wrapText="1"/>
    </xf>
    <xf numFmtId="0" fontId="8" fillId="52" borderId="1" xfId="0" applyFont="1" applyFill="1" applyBorder="1" applyAlignment="1">
      <alignment vertical="center"/>
    </xf>
    <xf numFmtId="0" fontId="4" fillId="52" borderId="1" xfId="0" applyFont="1" applyFill="1" applyBorder="1" applyAlignment="1">
      <alignment vertical="center"/>
    </xf>
    <xf numFmtId="0" fontId="4" fillId="52" borderId="1" xfId="0" quotePrefix="1" applyFont="1" applyFill="1" applyBorder="1" applyAlignment="1">
      <alignment vertical="center"/>
    </xf>
    <xf numFmtId="0" fontId="4" fillId="52" borderId="1" xfId="0" applyFont="1" applyFill="1" applyBorder="1" applyAlignment="1">
      <alignment horizontal="left" vertical="center"/>
    </xf>
    <xf numFmtId="0" fontId="0" fillId="52" borderId="0" xfId="0" applyFill="1" applyAlignment="1"/>
    <xf numFmtId="0" fontId="12" fillId="53" borderId="0" xfId="0" applyFont="1" applyFill="1" applyAlignment="1">
      <alignment vertical="center"/>
    </xf>
    <xf numFmtId="0" fontId="12" fillId="0" borderId="0" xfId="815" applyAlignment="1">
      <alignment horizontal="center"/>
    </xf>
    <xf numFmtId="0" fontId="12" fillId="0" borderId="0" xfId="815"/>
    <xf numFmtId="0" fontId="17" fillId="0" borderId="0" xfId="815" applyFont="1" applyAlignment="1">
      <alignment horizontal="center"/>
    </xf>
    <xf numFmtId="0" fontId="52" fillId="0" borderId="70" xfId="0" applyFont="1" applyBorder="1" applyAlignment="1">
      <alignment horizontal="center" vertical="center" wrapText="1"/>
    </xf>
    <xf numFmtId="0" fontId="85" fillId="0" borderId="66" xfId="0" applyFont="1" applyBorder="1" applyAlignment="1">
      <alignment horizontal="center" vertical="center"/>
    </xf>
    <xf numFmtId="0" fontId="52" fillId="0" borderId="0" xfId="2731" applyFont="1" applyAlignment="1">
      <alignment vertical="center"/>
    </xf>
    <xf numFmtId="176" fontId="5" fillId="0" borderId="0" xfId="813" applyNumberFormat="1" applyProtection="1">
      <protection locked="0"/>
    </xf>
    <xf numFmtId="176" fontId="5" fillId="0" borderId="0" xfId="813" applyNumberFormat="1" applyAlignment="1" applyProtection="1">
      <alignment horizontal="center" vertical="center"/>
      <protection locked="0"/>
    </xf>
    <xf numFmtId="176" fontId="5" fillId="4" borderId="6" xfId="813" applyNumberFormat="1" applyFill="1" applyBorder="1" applyAlignment="1" applyProtection="1">
      <alignment vertical="top"/>
      <protection locked="0"/>
    </xf>
    <xf numFmtId="176" fontId="5" fillId="4" borderId="0" xfId="813" applyNumberFormat="1" applyFill="1" applyAlignment="1" applyProtection="1">
      <alignment vertical="top"/>
      <protection locked="0"/>
    </xf>
    <xf numFmtId="0" fontId="4" fillId="54" borderId="1" xfId="0" applyFont="1" applyFill="1" applyBorder="1" applyAlignment="1">
      <alignment vertical="center"/>
    </xf>
    <xf numFmtId="177" fontId="12" fillId="0" borderId="0" xfId="2731" applyNumberFormat="1" applyFont="1" applyAlignment="1">
      <alignment horizontal="left" vertical="center"/>
    </xf>
    <xf numFmtId="177" fontId="12" fillId="36" borderId="0" xfId="2731" applyNumberFormat="1" applyFont="1" applyFill="1" applyAlignment="1">
      <alignment horizontal="left" vertical="center"/>
    </xf>
    <xf numFmtId="177" fontId="12" fillId="0" borderId="0" xfId="2732" applyNumberFormat="1" applyFont="1" applyAlignment="1">
      <alignment horizontal="left" vertical="center"/>
    </xf>
    <xf numFmtId="178" fontId="132" fillId="0" borderId="0" xfId="0" applyNumberFormat="1" applyFont="1" applyAlignment="1" applyProtection="1">
      <alignment vertical="center"/>
      <protection locked="0"/>
    </xf>
    <xf numFmtId="178" fontId="86" fillId="2" borderId="70" xfId="0" applyNumberFormat="1" applyFont="1" applyFill="1" applyBorder="1" applyAlignment="1">
      <alignment horizontal="center" vertical="center" wrapText="1"/>
    </xf>
    <xf numFmtId="178" fontId="86" fillId="0" borderId="70" xfId="0" applyNumberFormat="1" applyFont="1" applyBorder="1" applyAlignment="1">
      <alignment horizontal="center" vertical="center" wrapText="1"/>
    </xf>
    <xf numFmtId="178" fontId="86" fillId="4" borderId="70" xfId="0" applyNumberFormat="1" applyFont="1" applyFill="1" applyBorder="1" applyAlignment="1">
      <alignment horizontal="center" vertical="center" wrapText="1"/>
    </xf>
    <xf numFmtId="178" fontId="130" fillId="0" borderId="70" xfId="0" applyNumberFormat="1" applyFont="1" applyBorder="1" applyAlignment="1">
      <alignment horizontal="center" vertical="center" wrapText="1"/>
    </xf>
    <xf numFmtId="178" fontId="138" fillId="0" borderId="70" xfId="0" applyNumberFormat="1" applyFont="1" applyBorder="1" applyAlignment="1">
      <alignment horizontal="center" vertical="center" wrapText="1"/>
    </xf>
    <xf numFmtId="178" fontId="139" fillId="4" borderId="70" xfId="0" applyNumberFormat="1" applyFont="1" applyFill="1" applyBorder="1" applyAlignment="1">
      <alignment horizontal="center" vertical="center" wrapText="1"/>
    </xf>
    <xf numFmtId="0" fontId="12" fillId="0" borderId="0" xfId="815" applyAlignment="1">
      <alignment horizontal="center"/>
    </xf>
    <xf numFmtId="0" fontId="12" fillId="0" borderId="0" xfId="815"/>
    <xf numFmtId="0" fontId="15" fillId="0" borderId="0" xfId="815" applyFont="1" applyAlignment="1">
      <alignment horizontal="center" wrapText="1"/>
    </xf>
    <xf numFmtId="0" fontId="12" fillId="0" borderId="1" xfId="815" applyBorder="1" applyAlignment="1">
      <alignment horizontal="center"/>
    </xf>
    <xf numFmtId="0" fontId="0" fillId="0" borderId="9" xfId="0" applyBorder="1" applyAlignment="1"/>
    <xf numFmtId="0" fontId="12" fillId="0" borderId="24" xfId="815" applyBorder="1" applyAlignment="1">
      <alignment horizontal="center"/>
    </xf>
    <xf numFmtId="0" fontId="0" fillId="0" borderId="27" xfId="0" applyBorder="1" applyAlignment="1"/>
    <xf numFmtId="0" fontId="0" fillId="0" borderId="25" xfId="0" applyBorder="1" applyAlignment="1"/>
    <xf numFmtId="15" fontId="22" fillId="0" borderId="11" xfId="815" applyNumberFormat="1" applyFont="1" applyBorder="1" applyAlignment="1">
      <alignment horizontal="center"/>
    </xf>
    <xf numFmtId="0" fontId="0" fillId="0" borderId="26" xfId="0" applyBorder="1" applyAlignment="1"/>
    <xf numFmtId="0" fontId="22" fillId="0" borderId="11" xfId="815" applyFont="1" applyBorder="1" applyAlignment="1">
      <alignment horizontal="center"/>
    </xf>
    <xf numFmtId="0" fontId="0" fillId="0" borderId="22" xfId="0" applyBorder="1" applyAlignment="1"/>
    <xf numFmtId="15" fontId="22" fillId="0" borderId="1" xfId="815" applyNumberFormat="1" applyFont="1" applyBorder="1" applyAlignment="1">
      <alignment horizontal="center"/>
    </xf>
    <xf numFmtId="0" fontId="22" fillId="0" borderId="1" xfId="815" applyFont="1" applyBorder="1" applyAlignment="1">
      <alignment horizontal="center"/>
    </xf>
    <xf numFmtId="0" fontId="0" fillId="0" borderId="8" xfId="0" applyBorder="1" applyAlignment="1"/>
    <xf numFmtId="14" fontId="23" fillId="0" borderId="11" xfId="815" applyNumberFormat="1" applyFont="1" applyBorder="1" applyAlignment="1">
      <alignment horizontal="center"/>
    </xf>
    <xf numFmtId="0" fontId="23" fillId="0" borderId="11" xfId="815" applyFont="1" applyBorder="1" applyAlignment="1">
      <alignment horizontal="center"/>
    </xf>
    <xf numFmtId="0" fontId="81" fillId="0" borderId="11" xfId="815" applyFont="1" applyBorder="1" applyAlignment="1">
      <alignment horizontal="center"/>
    </xf>
    <xf numFmtId="0" fontId="21" fillId="0" borderId="0" xfId="815" applyFont="1" applyAlignment="1">
      <alignment horizontal="center"/>
    </xf>
    <xf numFmtId="0" fontId="22" fillId="0" borderId="19" xfId="815" applyFont="1" applyBorder="1" applyAlignment="1">
      <alignment horizontal="center"/>
    </xf>
    <xf numFmtId="0" fontId="0" fillId="0" borderId="101" xfId="0" applyBorder="1" applyAlignment="1"/>
    <xf numFmtId="0" fontId="0" fillId="0" borderId="38" xfId="0" applyBorder="1" applyAlignment="1"/>
    <xf numFmtId="0" fontId="17" fillId="0" borderId="0" xfId="815" applyFont="1" applyAlignment="1">
      <alignment horizontal="center"/>
    </xf>
    <xf numFmtId="0" fontId="18" fillId="0" borderId="0" xfId="815" applyFont="1" applyAlignment="1">
      <alignment horizontal="center" wrapText="1"/>
    </xf>
    <xf numFmtId="0" fontId="19" fillId="0" borderId="0" xfId="815" applyFont="1" applyAlignment="1">
      <alignment horizontal="center" wrapText="1"/>
    </xf>
    <xf numFmtId="0" fontId="20" fillId="0" borderId="0" xfId="815" applyFont="1" applyAlignment="1">
      <alignment horizontal="center"/>
    </xf>
    <xf numFmtId="0" fontId="14" fillId="0" borderId="0" xfId="815" applyFont="1" applyAlignment="1">
      <alignment horizontal="center"/>
    </xf>
    <xf numFmtId="0" fontId="14" fillId="0" borderId="0" xfId="815" applyFont="1" applyAlignment="1">
      <alignment horizontal="center" wrapText="1"/>
    </xf>
    <xf numFmtId="0" fontId="15" fillId="0" borderId="0" xfId="815" applyFont="1" applyAlignment="1">
      <alignment horizontal="center"/>
    </xf>
    <xf numFmtId="0" fontId="52" fillId="0" borderId="102" xfId="0" applyFont="1" applyBorder="1" applyAlignment="1" applyProtection="1">
      <alignment horizontal="center" vertical="center"/>
      <protection locked="0"/>
    </xf>
    <xf numFmtId="0" fontId="0" fillId="0" borderId="67" xfId="0" applyBorder="1" applyAlignment="1"/>
    <xf numFmtId="0" fontId="0" fillId="0" borderId="104" xfId="0" applyBorder="1" applyAlignment="1"/>
    <xf numFmtId="0" fontId="52" fillId="43" borderId="105" xfId="0" applyFont="1" applyFill="1" applyBorder="1" applyAlignment="1" applyProtection="1">
      <alignment horizontal="center" vertical="center"/>
      <protection locked="0"/>
    </xf>
    <xf numFmtId="0" fontId="0" fillId="0" borderId="68" xfId="0" applyBorder="1" applyAlignment="1"/>
    <xf numFmtId="0" fontId="0" fillId="0" borderId="65" xfId="0" applyBorder="1" applyAlignment="1"/>
    <xf numFmtId="0" fontId="52" fillId="0" borderId="106" xfId="0" applyFont="1" applyBorder="1" applyAlignment="1" applyProtection="1">
      <alignment horizontal="center" vertical="center"/>
      <protection locked="0"/>
    </xf>
    <xf numFmtId="0" fontId="0" fillId="0" borderId="107" xfId="0" applyBorder="1" applyAlignment="1"/>
    <xf numFmtId="0" fontId="85" fillId="0" borderId="108" xfId="0" applyFont="1" applyBorder="1" applyAlignment="1">
      <alignment horizontal="center"/>
    </xf>
    <xf numFmtId="0" fontId="0" fillId="0" borderId="109" xfId="0" applyBorder="1" applyAlignment="1"/>
    <xf numFmtId="0" fontId="0" fillId="0" borderId="55" xfId="0" applyBorder="1" applyAlignment="1"/>
    <xf numFmtId="0" fontId="52" fillId="43" borderId="110" xfId="0" applyFont="1" applyFill="1" applyBorder="1" applyAlignment="1" applyProtection="1">
      <alignment horizontal="center" vertical="center"/>
      <protection locked="0"/>
    </xf>
    <xf numFmtId="0" fontId="0" fillId="0" borderId="111" xfId="0" applyBorder="1" applyAlignment="1"/>
    <xf numFmtId="0" fontId="52" fillId="41" borderId="106" xfId="0" applyFont="1" applyFill="1" applyBorder="1" applyAlignment="1" applyProtection="1">
      <alignment horizontal="center" vertical="center"/>
      <protection locked="0"/>
    </xf>
    <xf numFmtId="0" fontId="52" fillId="46" borderId="106" xfId="0" applyFont="1" applyFill="1" applyBorder="1" applyAlignment="1" applyProtection="1">
      <alignment horizontal="center" vertical="center"/>
      <protection locked="0"/>
    </xf>
    <xf numFmtId="0" fontId="52" fillId="0" borderId="70" xfId="0" applyFont="1" applyBorder="1" applyAlignment="1">
      <alignment horizontal="center" vertical="center" wrapText="1"/>
    </xf>
    <xf numFmtId="0" fontId="0" fillId="0" borderId="112" xfId="0" applyBorder="1" applyAlignment="1"/>
    <xf numFmtId="0" fontId="52" fillId="38" borderId="102" xfId="0" applyFont="1" applyFill="1" applyBorder="1" applyAlignment="1" applyProtection="1">
      <alignment horizontal="center" vertical="center"/>
      <protection locked="0"/>
    </xf>
    <xf numFmtId="0" fontId="52" fillId="0" borderId="105" xfId="0" applyFont="1" applyBorder="1" applyAlignment="1" applyProtection="1">
      <alignment horizontal="center" vertical="center"/>
      <protection locked="0"/>
    </xf>
    <xf numFmtId="0" fontId="52" fillId="38" borderId="105" xfId="0" applyFont="1" applyFill="1" applyBorder="1" applyAlignment="1" applyProtection="1">
      <alignment horizontal="center" vertical="center"/>
      <protection locked="0"/>
    </xf>
    <xf numFmtId="0" fontId="52" fillId="0" borderId="113" xfId="0" applyFont="1" applyBorder="1" applyAlignment="1">
      <alignment horizontal="center" vertical="center" textRotation="90"/>
    </xf>
    <xf numFmtId="0" fontId="0" fillId="0" borderId="103" xfId="0" applyBorder="1" applyAlignment="1"/>
    <xf numFmtId="0" fontId="0" fillId="0" borderId="114" xfId="0" applyBorder="1" applyAlignment="1"/>
    <xf numFmtId="0" fontId="142" fillId="0" borderId="115" xfId="0" applyFont="1" applyBorder="1" applyAlignment="1">
      <alignment horizontal="center" vertical="center" textRotation="90"/>
    </xf>
    <xf numFmtId="0" fontId="52" fillId="38" borderId="110" xfId="0" applyFont="1" applyFill="1" applyBorder="1" applyAlignment="1" applyProtection="1">
      <alignment horizontal="center" vertical="center"/>
      <protection locked="0"/>
    </xf>
    <xf numFmtId="0" fontId="85" fillId="0" borderId="66" xfId="0" applyFont="1" applyBorder="1" applyAlignment="1">
      <alignment horizontal="center" vertical="center"/>
    </xf>
    <xf numFmtId="0" fontId="85" fillId="0" borderId="57" xfId="0" applyFont="1" applyBorder="1" applyAlignment="1">
      <alignment horizontal="center" vertical="center"/>
    </xf>
    <xf numFmtId="0" fontId="124" fillId="0" borderId="116" xfId="2731" applyFont="1" applyBorder="1" applyAlignment="1">
      <alignment horizontal="center" vertical="center" wrapText="1"/>
    </xf>
    <xf numFmtId="0" fontId="0" fillId="0" borderId="87" xfId="0" applyBorder="1" applyAlignment="1"/>
    <xf numFmtId="0" fontId="128" fillId="0" borderId="117" xfId="2731" applyFont="1" applyBorder="1" applyAlignment="1">
      <alignment horizontal="center" wrapText="1"/>
    </xf>
    <xf numFmtId="0" fontId="0" fillId="0" borderId="118" xfId="0" applyBorder="1" applyAlignment="1"/>
    <xf numFmtId="0" fontId="0" fillId="0" borderId="58" xfId="0" applyBorder="1" applyAlignment="1"/>
    <xf numFmtId="0" fontId="52" fillId="0" borderId="0" xfId="2731" applyFont="1" applyAlignment="1">
      <alignment vertical="center"/>
    </xf>
    <xf numFmtId="0" fontId="0" fillId="0" borderId="37" xfId="0" applyBorder="1" applyAlignment="1"/>
    <xf numFmtId="179" fontId="52" fillId="0" borderId="119" xfId="2829" applyNumberFormat="1" applyFont="1" applyBorder="1" applyAlignment="1">
      <alignment horizontal="center" vertical="center" wrapText="1"/>
    </xf>
    <xf numFmtId="0" fontId="0" fillId="0" borderId="120" xfId="0" applyBorder="1" applyAlignment="1"/>
    <xf numFmtId="0" fontId="52" fillId="0" borderId="121" xfId="2869" applyFont="1" applyBorder="1" applyAlignment="1" applyProtection="1">
      <alignment horizontal="center" vertical="center" shrinkToFit="1"/>
      <protection hidden="1"/>
    </xf>
    <xf numFmtId="0" fontId="84" fillId="0" borderId="110" xfId="2731" applyFont="1" applyBorder="1" applyAlignment="1">
      <alignment horizontal="center" vertical="center" wrapText="1" shrinkToFit="1"/>
    </xf>
    <xf numFmtId="179" fontId="52" fillId="0" borderId="122" xfId="2829" applyNumberFormat="1" applyFont="1" applyBorder="1" applyAlignment="1">
      <alignment horizontal="center" vertical="center" wrapText="1"/>
    </xf>
    <xf numFmtId="0" fontId="0" fillId="0" borderId="84" xfId="0" applyBorder="1" applyAlignment="1"/>
    <xf numFmtId="0" fontId="52" fillId="0" borderId="99" xfId="2731" applyFont="1" applyBorder="1" applyAlignment="1">
      <alignment vertical="center"/>
    </xf>
    <xf numFmtId="0" fontId="0" fillId="0" borderId="83" xfId="0" applyBorder="1" applyAlignment="1"/>
    <xf numFmtId="0" fontId="0" fillId="0" borderId="64" xfId="0" applyBorder="1" applyAlignment="1"/>
    <xf numFmtId="0" fontId="0" fillId="0" borderId="63" xfId="0" applyBorder="1" applyAlignment="1"/>
    <xf numFmtId="0" fontId="52" fillId="0" borderId="100" xfId="2731" applyFont="1" applyBorder="1" applyAlignment="1">
      <alignment horizontal="center" vertical="center"/>
    </xf>
    <xf numFmtId="0" fontId="4" fillId="0" borderId="1" xfId="0" applyFont="1" applyFill="1" applyBorder="1" applyAlignment="1">
      <alignment horizontal="left" vertical="top"/>
    </xf>
    <xf numFmtId="0" fontId="4" fillId="0" borderId="1" xfId="0" applyFont="1" applyFill="1" applyBorder="1" applyAlignment="1">
      <alignment vertical="center"/>
    </xf>
  </cellXfs>
  <cellStyles count="2873">
    <cellStyle name="#,##0" xfId="2734"/>
    <cellStyle name="??&amp;O?&amp;H?_x0008__x000f__x0007_?_x0007__x0001__x0001_" xfId="2735"/>
    <cellStyle name="??&amp;O?&amp;H?_x0008_??_x0007__x0001__x0001_" xfId="2736"/>
    <cellStyle name="?鹎%U龡&amp;H鼼_x0008_V_x0011_._x0012__x0007__x0001__x0001_" xfId="93"/>
    <cellStyle name="?曹%U?&amp;H?_x0008_?s_x000a__x0007__x0001__x0001_" xfId="2737"/>
    <cellStyle name="_BOM" xfId="102"/>
    <cellStyle name="_Configuration" xfId="83"/>
    <cellStyle name="_DIRECT-CONT" xfId="2738"/>
    <cellStyle name="_ET_STYLE_NoName_00_" xfId="84"/>
    <cellStyle name="_인산증설최종" xfId="2739"/>
    <cellStyle name="¤@?e_TEST-1 " xfId="2740"/>
    <cellStyle name="W_STDFOR" xfId="2741"/>
    <cellStyle name="0.0" xfId="2742"/>
    <cellStyle name="0.00" xfId="2743"/>
    <cellStyle name="20% - Accent1" xfId="104"/>
    <cellStyle name="20% - Accent2" xfId="90"/>
    <cellStyle name="20% - Accent3" xfId="94"/>
    <cellStyle name="20% - Accent4" xfId="12"/>
    <cellStyle name="20% - Accent5" xfId="97"/>
    <cellStyle name="20% - Accent6" xfId="100"/>
    <cellStyle name="20% - 强调文字颜色 1 10" xfId="105"/>
    <cellStyle name="20% - 强调文字颜色 1 11" xfId="16"/>
    <cellStyle name="20% - 强调文字颜色 1 2" xfId="5"/>
    <cellStyle name="20% - 强调文字颜色 1 2 2" xfId="107"/>
    <cellStyle name="20% - 强调文字颜色 1 2 2 2" xfId="15"/>
    <cellStyle name="20% - 强调文字颜色 1 2 3" xfId="86"/>
    <cellStyle name="20% - 强调文字颜色 1 2 4" xfId="112"/>
    <cellStyle name="20% - 强调文字颜色 1 3" xfId="116"/>
    <cellStyle name="20% - 强调文字颜色 1 3 2" xfId="117"/>
    <cellStyle name="20% - 强调文字颜色 1 3 2 2" xfId="119"/>
    <cellStyle name="20% - 强调文字颜色 1 3 3" xfId="121"/>
    <cellStyle name="20% - 强调文字颜色 1 4" xfId="124"/>
    <cellStyle name="20% - 强调文字颜色 1 4 2" xfId="126"/>
    <cellStyle name="20% - 强调文字颜色 1 5" xfId="128"/>
    <cellStyle name="20% - 强调文字颜色 1 5 2" xfId="129"/>
    <cellStyle name="20% - 强调文字颜色 1 5 2 2" xfId="131"/>
    <cellStyle name="20% - 强调文字颜色 1 5 3" xfId="133"/>
    <cellStyle name="20% - 强调文字颜色 1 6" xfId="138"/>
    <cellStyle name="20% - 强调文字颜色 1 7" xfId="139"/>
    <cellStyle name="20% - 强调文字颜色 1 7 2" xfId="142"/>
    <cellStyle name="20% - 强调文字颜色 1 7 2 2" xfId="144"/>
    <cellStyle name="20% - 强调文字颜色 1 7 3" xfId="146"/>
    <cellStyle name="20% - 强调文字颜色 1 8" xfId="147"/>
    <cellStyle name="20% - 强调文字颜色 1 8 2" xfId="150"/>
    <cellStyle name="20% - 强调文字颜色 1 8 2 2" xfId="152"/>
    <cellStyle name="20% - 强调文字颜色 1 8 3" xfId="154"/>
    <cellStyle name="20% - 强调文字颜色 1 9" xfId="156"/>
    <cellStyle name="20% - 强调文字颜色 1 9 2" xfId="157"/>
    <cellStyle name="20% - 强调文字颜色 2 10" xfId="160"/>
    <cellStyle name="20% - 强调文字颜色 2 11" xfId="164"/>
    <cellStyle name="20% - 强调文字颜色 2 2" xfId="165"/>
    <cellStyle name="20% - 强调文字颜色 2 2 2" xfId="166"/>
    <cellStyle name="20% - 强调文字颜色 2 2 2 2" xfId="167"/>
    <cellStyle name="20% - 强调文字颜色 2 2 3" xfId="170"/>
    <cellStyle name="20% - 强调文字颜色 2 2 4" xfId="173"/>
    <cellStyle name="20% - 强调文字颜色 2 3" xfId="175"/>
    <cellStyle name="20% - 强调文字颜色 2 3 2" xfId="180"/>
    <cellStyle name="20% - 强调文字颜色 2 3 2 2" xfId="182"/>
    <cellStyle name="20% - 强调文字颜色 2 3 3" xfId="185"/>
    <cellStyle name="20% - 强调文字颜色 2 4" xfId="187"/>
    <cellStyle name="20% - 强调文字颜色 2 4 2" xfId="41"/>
    <cellStyle name="20% - 强调文字颜色 2 5" xfId="189"/>
    <cellStyle name="20% - 强调文字颜色 2 5 2" xfId="193"/>
    <cellStyle name="20% - 强调文字颜色 2 5 2 2" xfId="196"/>
    <cellStyle name="20% - 强调文字颜色 2 5 3" xfId="198"/>
    <cellStyle name="20% - 强调文字颜色 2 6" xfId="168"/>
    <cellStyle name="20% - 强调文字颜色 2 7" xfId="199"/>
    <cellStyle name="20% - 强调文字颜色 2 7 2" xfId="201"/>
    <cellStyle name="20% - 强调文字颜色 2 7 2 2" xfId="205"/>
    <cellStyle name="20% - 强调文字颜色 2 7 3" xfId="212"/>
    <cellStyle name="20% - 强调文字颜色 2 8" xfId="214"/>
    <cellStyle name="20% - 强调文字颜色 2 8 2" xfId="216"/>
    <cellStyle name="20% - 强调文字颜色 2 8 2 2" xfId="53"/>
    <cellStyle name="20% - 强调文字颜色 2 8 3" xfId="220"/>
    <cellStyle name="20% - 强调文字颜色 2 9" xfId="202"/>
    <cellStyle name="20% - 强调文字颜色 2 9 2" xfId="206"/>
    <cellStyle name="20% - 强调文字颜色 3 10" xfId="224"/>
    <cellStyle name="20% - 强调文字颜色 3 11" xfId="226"/>
    <cellStyle name="20% - 强调文字颜色 3 2" xfId="229"/>
    <cellStyle name="20% - 强调文字颜色 3 2 2" xfId="230"/>
    <cellStyle name="20% - 强调文字颜色 3 2 2 2" xfId="232"/>
    <cellStyle name="20% - 强调文字颜色 3 2 3" xfId="234"/>
    <cellStyle name="20% - 强调文字颜色 3 2 4" xfId="235"/>
    <cellStyle name="20% - 强调文字颜色 3 3" xfId="64"/>
    <cellStyle name="20% - 强调文字颜色 3 3 2" xfId="81"/>
    <cellStyle name="20% - 强调文字颜色 3 3 2 2" xfId="238"/>
    <cellStyle name="20% - 强调文字颜色 3 3 3" xfId="240"/>
    <cellStyle name="20% - 强调文字颜色 3 4" xfId="242"/>
    <cellStyle name="20% - 强调文字颜色 3 4 2" xfId="248"/>
    <cellStyle name="20% - 强调文字颜色 3 5" xfId="252"/>
    <cellStyle name="20% - 强调文字颜色 3 5 2" xfId="256"/>
    <cellStyle name="20% - 强调文字颜色 3 5 2 2" xfId="258"/>
    <cellStyle name="20% - 强调文字颜色 3 5 3" xfId="261"/>
    <cellStyle name="20% - 强调文字颜色 3 6" xfId="264"/>
    <cellStyle name="20% - 强调文字颜色 3 7" xfId="267"/>
    <cellStyle name="20% - 强调文字颜色 3 7 2" xfId="270"/>
    <cellStyle name="20% - 强调文字颜色 3 7 2 2" xfId="274"/>
    <cellStyle name="20% - 强调文字颜色 3 7 3" xfId="279"/>
    <cellStyle name="20% - 强调文字颜色 3 8" xfId="281"/>
    <cellStyle name="20% - 强调文字颜色 3 8 2" xfId="283"/>
    <cellStyle name="20% - 强调文字颜色 3 8 2 2" xfId="286"/>
    <cellStyle name="20% - 强调文字颜色 3 8 3" xfId="291"/>
    <cellStyle name="20% - 强调文字颜色 3 9" xfId="217"/>
    <cellStyle name="20% - 强调文字颜色 3 9 2" xfId="54"/>
    <cellStyle name="20% - 强调文字颜色 4 10" xfId="293"/>
    <cellStyle name="20% - 强调文字颜色 4 11" xfId="300"/>
    <cellStyle name="20% - 强调文字颜色 4 2" xfId="306"/>
    <cellStyle name="20% - 强调文字颜色 4 2 2" xfId="307"/>
    <cellStyle name="20% - 强调文字颜色 4 2 2 2" xfId="309"/>
    <cellStyle name="20% - 强调文字颜色 4 2 3" xfId="312"/>
    <cellStyle name="20% - 强调文字颜色 4 2 4" xfId="315"/>
    <cellStyle name="20% - 强调文字颜色 4 3" xfId="318"/>
    <cellStyle name="20% - 强调文字颜色 4 3 2" xfId="320"/>
    <cellStyle name="20% - 强调文字颜色 4 3 2 2" xfId="322"/>
    <cellStyle name="20% - 强调文字颜色 4 3 3" xfId="324"/>
    <cellStyle name="20% - 强调文字颜色 4 4" xfId="326"/>
    <cellStyle name="20% - 强调文字颜色 4 4 2" xfId="26"/>
    <cellStyle name="20% - 强调文字颜色 4 5" xfId="21"/>
    <cellStyle name="20% - 强调文字颜色 4 5 2" xfId="329"/>
    <cellStyle name="20% - 强调文字颜色 4 5 2 2" xfId="333"/>
    <cellStyle name="20% - 强调文字颜色 4 5 3" xfId="337"/>
    <cellStyle name="20% - 强调文字颜色 4 6" xfId="341"/>
    <cellStyle name="20% - 强调文字颜色 4 7" xfId="344"/>
    <cellStyle name="20% - 强调文字颜色 4 7 2" xfId="67"/>
    <cellStyle name="20% - 强调文字颜色 4 7 2 2" xfId="347"/>
    <cellStyle name="20% - 强调文字颜色 4 7 3" xfId="51"/>
    <cellStyle name="20% - 强调文字颜色 4 8" xfId="353"/>
    <cellStyle name="20% - 强调文字颜色 4 8 2" xfId="356"/>
    <cellStyle name="20% - 强调文字颜色 4 8 2 2" xfId="362"/>
    <cellStyle name="20% - 强调文字颜色 4 8 3" xfId="367"/>
    <cellStyle name="20% - 强调文字颜色 4 9" xfId="208"/>
    <cellStyle name="20% - 强调文字颜色 4 9 2" xfId="109"/>
    <cellStyle name="20% - 强调文字颜色 5 2" xfId="349"/>
    <cellStyle name="20% - 强调文字颜色 5 2 2" xfId="370"/>
    <cellStyle name="20% - 强调文字颜色 5 2 2 2" xfId="371"/>
    <cellStyle name="20% - 强调文字颜色 5 2 3" xfId="374"/>
    <cellStyle name="20% - 强调文字颜色 5 2 4" xfId="375"/>
    <cellStyle name="20% - 强调文字颜色 5 3" xfId="377"/>
    <cellStyle name="20% - 强调文字颜色 5 3 2" xfId="379"/>
    <cellStyle name="20% - 强调文字颜色 5 3 2 2" xfId="380"/>
    <cellStyle name="20% - 强调文字颜色 5 3 3" xfId="36"/>
    <cellStyle name="20% - 强调文字颜色 5 4" xfId="382"/>
    <cellStyle name="20% - 强调文字颜色 5 4 2" xfId="91"/>
    <cellStyle name="20% - 强调文字颜色 5 5" xfId="130"/>
    <cellStyle name="20% - 强调文字颜色 5 5 2" xfId="385"/>
    <cellStyle name="20% - 强调文字颜色 5 5 2 2" xfId="387"/>
    <cellStyle name="20% - 强调文字颜色 5 5 3" xfId="389"/>
    <cellStyle name="20% - 强调文字颜色 5 6" xfId="391"/>
    <cellStyle name="20% - 强调文字颜色 5 7" xfId="393"/>
    <cellStyle name="20% - 强调文字颜色 5 7 2" xfId="396"/>
    <cellStyle name="20% - 强调文字颜色 5 7 2 2" xfId="401"/>
    <cellStyle name="20% - 强调文字颜色 5 7 3" xfId="404"/>
    <cellStyle name="20% - 强调文字颜色 5 8" xfId="406"/>
    <cellStyle name="20% - 强调文字颜色 5 8 2" xfId="409"/>
    <cellStyle name="20% - 强调文字颜色 5 8 2 2" xfId="413"/>
    <cellStyle name="20% - 强调文字颜色 5 8 3" xfId="415"/>
    <cellStyle name="20% - 强调文字颜色 5 9" xfId="417"/>
    <cellStyle name="20% - 强调文字颜色 6 2" xfId="422"/>
    <cellStyle name="20% - 强调文字颜色 6 2 2" xfId="424"/>
    <cellStyle name="20% - 强调文字颜色 6 2 2 2" xfId="427"/>
    <cellStyle name="20% - 强调文字颜色 6 2 3" xfId="432"/>
    <cellStyle name="20% - 强调文字颜色 6 2 4" xfId="435"/>
    <cellStyle name="20% - 强调文字颜色 6 3" xfId="439"/>
    <cellStyle name="20% - 强调文字颜色 6 3 2" xfId="441"/>
    <cellStyle name="20% - 强调文字颜色 6 3 2 2" xfId="443"/>
    <cellStyle name="20% - 强调文字颜色 6 3 3" xfId="447"/>
    <cellStyle name="20% - 强调文字颜色 6 4" xfId="450"/>
    <cellStyle name="20% - 强调文字颜色 6 4 2" xfId="453"/>
    <cellStyle name="20% - 强调文字颜色 6 5" xfId="456"/>
    <cellStyle name="20% - 强调文字颜色 6 5 2" xfId="294"/>
    <cellStyle name="20% - 强调文字颜色 6 5 2 2" xfId="459"/>
    <cellStyle name="20% - 强调文字颜色 6 5 3" xfId="301"/>
    <cellStyle name="20% - 强调文字颜色 6 6" xfId="461"/>
    <cellStyle name="20% - 强调文字颜色 6 7" xfId="467"/>
    <cellStyle name="20% - 强调文字颜色 6 7 2" xfId="471"/>
    <cellStyle name="20% - 强调文字颜色 6 7 2 2" xfId="475"/>
    <cellStyle name="20% - 强调文字颜色 6 7 3" xfId="478"/>
    <cellStyle name="20% - 强调文字颜色 6 8" xfId="481"/>
    <cellStyle name="20% - 强调文字颜色 6 8 2" xfId="484"/>
    <cellStyle name="20% - 强调文字颜色 6 8 2 2" xfId="486"/>
    <cellStyle name="20% - 强调文字颜色 6 8 3" xfId="488"/>
    <cellStyle name="20% - 强调文字颜色 6 9" xfId="490"/>
    <cellStyle name="40% - Accent1" xfId="155"/>
    <cellStyle name="40% - Accent2" xfId="491"/>
    <cellStyle name="40% - Accent3" xfId="494"/>
    <cellStyle name="40% - Accent4" xfId="287"/>
    <cellStyle name="40% - Accent5" xfId="495"/>
    <cellStyle name="40% - Accent6" xfId="497"/>
    <cellStyle name="40% - 强调文字颜色 1 10" xfId="186"/>
    <cellStyle name="40% - 强调文字颜色 1 11" xfId="499"/>
    <cellStyle name="40% - 强调文字颜色 1 2" xfId="501"/>
    <cellStyle name="40% - 强调文字颜色 1 2 2" xfId="502"/>
    <cellStyle name="40% - 强调文字颜色 1 2 2 2" xfId="503"/>
    <cellStyle name="40% - 强调文字颜色 1 2 3" xfId="504"/>
    <cellStyle name="40% - 强调文字颜色 1 2 4" xfId="506"/>
    <cellStyle name="40% - 强调文字颜色 1 3" xfId="358"/>
    <cellStyle name="40% - 强调文字颜色 1 3 2" xfId="364"/>
    <cellStyle name="40% - 强调文字颜色 1 3 2 2" xfId="508"/>
    <cellStyle name="40% - 强调文字颜色 1 3 3" xfId="510"/>
    <cellStyle name="40% - 强调文字颜色 1 4" xfId="368"/>
    <cellStyle name="40% - 强调文字颜色 1 4 2" xfId="512"/>
    <cellStyle name="40% - 强调文字颜色 1 5" xfId="513"/>
    <cellStyle name="40% - 强调文字颜色 1 5 2" xfId="514"/>
    <cellStyle name="40% - 强调文字颜色 1 5 2 2" xfId="515"/>
    <cellStyle name="40% - 强调文字颜色 1 5 3" xfId="517"/>
    <cellStyle name="40% - 强调文字颜色 1 6" xfId="518"/>
    <cellStyle name="40% - 强调文字颜色 1 7" xfId="519"/>
    <cellStyle name="40% - 强调文字颜色 1 7 2" xfId="521"/>
    <cellStyle name="40% - 强调文字颜色 1 7 2 2" xfId="524"/>
    <cellStyle name="40% - 强调文字颜色 1 7 3" xfId="526"/>
    <cellStyle name="40% - 强调文字颜色 1 8" xfId="527"/>
    <cellStyle name="40% - 强调文字颜色 1 8 2" xfId="39"/>
    <cellStyle name="40% - 强调文字颜色 1 8 2 2" xfId="243"/>
    <cellStyle name="40% - 强调文字颜色 1 8 3" xfId="24"/>
    <cellStyle name="40% - 强调文字颜色 1 9" xfId="528"/>
    <cellStyle name="40% - 强调文字颜色 1 9 2" xfId="531"/>
    <cellStyle name="40% - 强调文字颜色 2 2" xfId="87"/>
    <cellStyle name="40% - 强调文字颜色 2 2 2" xfId="534"/>
    <cellStyle name="40% - 强调文字颜色 2 2 2 2" xfId="535"/>
    <cellStyle name="40% - 强调文字颜色 2 2 3" xfId="537"/>
    <cellStyle name="40% - 强调文字颜色 2 2 4" xfId="538"/>
    <cellStyle name="40% - 强调文字颜色 2 3" xfId="110"/>
    <cellStyle name="40% - 强调文字颜色 2 3 2" xfId="539"/>
    <cellStyle name="40% - 强调文字颜色 2 3 2 2" xfId="516"/>
    <cellStyle name="40% - 强调文字颜色 2 3 3" xfId="540"/>
    <cellStyle name="40% - 强调文字颜色 2 4" xfId="223"/>
    <cellStyle name="40% - 强调文字颜色 2 4 2" xfId="541"/>
    <cellStyle name="40% - 强调文字颜色 2 5" xfId="227"/>
    <cellStyle name="40% - 强调文字颜色 2 5 2" xfId="542"/>
    <cellStyle name="40% - 强调文字颜色 2 5 2 2" xfId="10"/>
    <cellStyle name="40% - 强调文字颜色 2 5 3" xfId="61"/>
    <cellStyle name="40% - 强调文字颜色 2 6" xfId="543"/>
    <cellStyle name="40% - 强调文字颜色 2 7" xfId="372"/>
    <cellStyle name="40% - 强调文字颜色 2 7 2" xfId="544"/>
    <cellStyle name="40% - 强调文字颜色 2 7 2 2" xfId="549"/>
    <cellStyle name="40% - 强调文字颜色 2 7 3" xfId="550"/>
    <cellStyle name="40% - 强调文字颜色 2 8" xfId="520"/>
    <cellStyle name="40% - 强调文字颜色 2 8 2" xfId="522"/>
    <cellStyle name="40% - 强调文字颜色 2 8 2 2" xfId="552"/>
    <cellStyle name="40% - 强调文字颜色 2 8 3" xfId="554"/>
    <cellStyle name="40% - 强调文字颜色 2 9" xfId="525"/>
    <cellStyle name="40% - 强调文字颜色 3 10" xfId="30"/>
    <cellStyle name="40% - 强调文字颜色 3 11" xfId="161"/>
    <cellStyle name="40% - 强调文字颜色 3 2" xfId="123"/>
    <cellStyle name="40% - 强调文字颜色 3 2 2" xfId="557"/>
    <cellStyle name="40% - 强调文字颜色 3 2 2 2" xfId="560"/>
    <cellStyle name="40% - 强调文字颜色 3 2 3" xfId="564"/>
    <cellStyle name="40% - 强调文字颜色 3 2 4" xfId="562"/>
    <cellStyle name="40% - 强调文字颜色 3 3" xfId="566"/>
    <cellStyle name="40% - 强调文字颜色 3 3 2" xfId="567"/>
    <cellStyle name="40% - 强调文字颜色 3 3 2 2" xfId="572"/>
    <cellStyle name="40% - 强调文字颜色 3 3 3" xfId="46"/>
    <cellStyle name="40% - 强调文字颜色 3 4" xfId="574"/>
    <cellStyle name="40% - 强调文字颜色 3 4 2" xfId="575"/>
    <cellStyle name="40% - 强调文字颜色 3 5" xfId="577"/>
    <cellStyle name="40% - 强调文字颜色 3 5 2" xfId="579"/>
    <cellStyle name="40% - 强调文字颜色 3 5 2 2" xfId="581"/>
    <cellStyle name="40% - 强调文字颜色 3 5 3" xfId="9"/>
    <cellStyle name="40% - 强调文字颜色 3 6" xfId="583"/>
    <cellStyle name="40% - 强调文字颜色 3 7" xfId="584"/>
    <cellStyle name="40% - 强调文字颜色 3 7 2" xfId="188"/>
    <cellStyle name="40% - 强调文字颜色 3 7 2 2" xfId="42"/>
    <cellStyle name="40% - 强调文字颜色 3 7 3" xfId="190"/>
    <cellStyle name="40% - 强调文字颜色 3 8" xfId="40"/>
    <cellStyle name="40% - 强调文字颜色 3 8 2" xfId="246"/>
    <cellStyle name="40% - 强调文字颜色 3 8 2 2" xfId="250"/>
    <cellStyle name="40% - 强调文字颜色 3 8 3" xfId="254"/>
    <cellStyle name="40% - 强调文字颜色 3 9" xfId="25"/>
    <cellStyle name="40% - 强调文字颜色 3 9 2" xfId="327"/>
    <cellStyle name="40% - 强调文字颜色 4 10" xfId="113"/>
    <cellStyle name="40% - 强调文字颜色 4 11" xfId="225"/>
    <cellStyle name="40% - 强调文字颜色 4 2" xfId="48"/>
    <cellStyle name="40% - 强调文字颜色 4 2 2" xfId="585"/>
    <cellStyle name="40% - 强调文字颜色 4 2 2 2" xfId="586"/>
    <cellStyle name="40% - 强调文字颜色 4 2 3" xfId="587"/>
    <cellStyle name="40% - 强调文字颜色 4 2 4" xfId="571"/>
    <cellStyle name="40% - 强调文字颜色 4 3" xfId="588"/>
    <cellStyle name="40% - 强调文字颜色 4 3 2" xfId="73"/>
    <cellStyle name="40% - 强调文字颜色 4 3 2 2" xfId="500"/>
    <cellStyle name="40% - 强调文字颜色 4 3 3" xfId="74"/>
    <cellStyle name="40% - 强调文字颜色 4 4" xfId="425"/>
    <cellStyle name="40% - 强调文字颜色 4 4 2" xfId="428"/>
    <cellStyle name="40% - 强调文字颜色 4 5" xfId="433"/>
    <cellStyle name="40% - 强调文字颜色 4 5 2" xfId="589"/>
    <cellStyle name="40% - 强调文字颜色 4 5 2 2" xfId="590"/>
    <cellStyle name="40% - 强调文字颜色 4 5 3" xfId="591"/>
    <cellStyle name="40% - 强调文字颜色 4 6" xfId="436"/>
    <cellStyle name="40% - 强调文字颜色 4 7" xfId="593"/>
    <cellStyle name="40% - 强调文字颜色 4 7 2" xfId="594"/>
    <cellStyle name="40% - 强调文字颜色 4 7 2 2" xfId="595"/>
    <cellStyle name="40% - 强调文字颜色 4 7 3" xfId="596"/>
    <cellStyle name="40% - 强调文字颜色 4 8" xfId="530"/>
    <cellStyle name="40% - 强调文字颜色 4 8 2" xfId="597"/>
    <cellStyle name="40% - 强调文字颜色 4 8 2 2" xfId="576"/>
    <cellStyle name="40% - 强调文字颜色 4 8 3" xfId="599"/>
    <cellStyle name="40% - 强调文字颜色 4 9" xfId="600"/>
    <cellStyle name="40% - 强调文字颜色 4 9 2" xfId="505"/>
    <cellStyle name="40% - 强调文字颜色 5 2" xfId="136"/>
    <cellStyle name="40% - 强调文字颜色 5 2 2" xfId="457"/>
    <cellStyle name="40% - 强调文字颜色 5 2 2 2" xfId="296"/>
    <cellStyle name="40% - 强调文字颜色 5 2 3" xfId="462"/>
    <cellStyle name="40% - 强调文字颜色 5 2 4" xfId="466"/>
    <cellStyle name="40% - 强调文字颜色 5 3" xfId="603"/>
    <cellStyle name="40% - 强调文字颜色 5 3 2" xfId="606"/>
    <cellStyle name="40% - 强调文字颜色 5 3 2 2" xfId="609"/>
    <cellStyle name="40% - 强调文字颜色 5 3 3" xfId="612"/>
    <cellStyle name="40% - 强调文字颜色 5 4" xfId="442"/>
    <cellStyle name="40% - 强调文字颜色 5 4 2" xfId="444"/>
    <cellStyle name="40% - 强调文字颜色 5 5" xfId="448"/>
    <cellStyle name="40% - 强调文字颜色 5 5 2" xfId="613"/>
    <cellStyle name="40% - 强调文字颜色 5 5 2 2" xfId="614"/>
    <cellStyle name="40% - 强调文字颜色 5 5 3" xfId="545"/>
    <cellStyle name="40% - 强调文字颜色 5 6" xfId="335"/>
    <cellStyle name="40% - 强调文字颜色 5 7" xfId="58"/>
    <cellStyle name="40% - 强调文字颜色 5 7 2" xfId="616"/>
    <cellStyle name="40% - 强调文字颜色 5 7 2 2" xfId="617"/>
    <cellStyle name="40% - 强调文字颜色 5 7 3" xfId="72"/>
    <cellStyle name="40% - 强调文字颜色 5 8" xfId="619"/>
    <cellStyle name="40% - 强调文字颜色 5 8 2" xfId="621"/>
    <cellStyle name="40% - 强调文字颜色 5 8 2 2" xfId="622"/>
    <cellStyle name="40% - 强调文字颜色 5 8 3" xfId="624"/>
    <cellStyle name="40% - 强调文字颜色 5 9" xfId="120"/>
    <cellStyle name="40% - 强调文字颜色 6 10" xfId="241"/>
    <cellStyle name="40% - 强调文字颜色 6 11" xfId="310"/>
    <cellStyle name="40% - 强调文字颜色 6 2" xfId="239"/>
    <cellStyle name="40% - 强调文字颜色 6 2 2" xfId="625"/>
    <cellStyle name="40% - 强调文字颜色 6 2 2 2" xfId="627"/>
    <cellStyle name="40% - 强调文字颜色 6 2 3" xfId="628"/>
    <cellStyle name="40% - 强调文字颜色 6 2 4" xfId="580"/>
    <cellStyle name="40% - 强调文字颜色 6 3" xfId="629"/>
    <cellStyle name="40% - 强调文字颜色 6 3 2" xfId="630"/>
    <cellStyle name="40% - 强调文字颜色 6 3 2 2" xfId="101"/>
    <cellStyle name="40% - 强调文字颜色 6 3 3" xfId="632"/>
    <cellStyle name="40% - 强调文字颜色 6 4" xfId="454"/>
    <cellStyle name="40% - 强调文字颜色 6 4 2" xfId="19"/>
    <cellStyle name="40% - 强调文字颜色 6 5" xfId="59"/>
    <cellStyle name="40% - 强调文字颜色 6 5 2" xfId="633"/>
    <cellStyle name="40% - 强调文字颜色 6 5 2 2" xfId="635"/>
    <cellStyle name="40% - 强调文字颜色 6 5 3" xfId="551"/>
    <cellStyle name="40% - 强调文字颜色 6 6" xfId="636"/>
    <cellStyle name="40% - 强调文字颜色 6 7" xfId="639"/>
    <cellStyle name="40% - 强调文字颜色 6 7 2" xfId="641"/>
    <cellStyle name="40% - 强调文字颜色 6 7 2 2" xfId="643"/>
    <cellStyle name="40% - 强调文字颜色 6 7 3" xfId="35"/>
    <cellStyle name="40% - 强调文字颜色 6 8" xfId="646"/>
    <cellStyle name="40% - 强调文字颜色 6 8 2" xfId="647"/>
    <cellStyle name="40% - 强调文字颜色 6 8 2 2" xfId="648"/>
    <cellStyle name="40% - 强调文字颜色 6 8 3" xfId="649"/>
    <cellStyle name="40% - 强调文字颜色 6 9" xfId="556"/>
    <cellStyle name="40% - 强调文字颜色 6 9 2" xfId="559"/>
    <cellStyle name="60% - Accent1" xfId="419"/>
    <cellStyle name="60% - Accent2" xfId="651"/>
    <cellStyle name="60% - Accent3" xfId="655"/>
    <cellStyle name="60% - Accent4" xfId="658"/>
    <cellStyle name="60% - Accent5" xfId="661"/>
    <cellStyle name="60% - Accent6" xfId="663"/>
    <cellStyle name="60% - 强调文字颜色 1 2" xfId="247"/>
    <cellStyle name="60% - 强调文字颜色 1 2 2" xfId="251"/>
    <cellStyle name="60% - 强调文字颜色 1 2 2 2" xfId="665"/>
    <cellStyle name="60% - 强调文字颜色 1 2 3" xfId="666"/>
    <cellStyle name="60% - 强调文字颜色 1 3" xfId="255"/>
    <cellStyle name="60% - 强调文字颜色 1 3 2" xfId="257"/>
    <cellStyle name="60% - 强调文字颜色 1 3 2 2" xfId="259"/>
    <cellStyle name="60% - 强调文字颜色 1 3 3" xfId="263"/>
    <cellStyle name="60% - 强调文字颜色 1 4" xfId="265"/>
    <cellStyle name="60% - 强调文字颜色 1 4 2" xfId="668"/>
    <cellStyle name="60% - 强调文字颜色 1 4 2 2" xfId="8"/>
    <cellStyle name="60% - 强调文字颜色 1 4 3" xfId="260"/>
    <cellStyle name="60% - 强调文字颜色 1 5" xfId="268"/>
    <cellStyle name="60% - 强调文字颜色 1 5 2" xfId="272"/>
    <cellStyle name="60% - 强调文字颜色 1 5 2 2" xfId="276"/>
    <cellStyle name="60% - 强调文字颜色 1 5 3" xfId="280"/>
    <cellStyle name="60% - 强调文字颜色 1 6" xfId="282"/>
    <cellStyle name="60% - 强调文字颜色 1 6 2" xfId="284"/>
    <cellStyle name="60% - 强调文字颜色 1 6 2 2" xfId="289"/>
    <cellStyle name="60% - 强调文字颜色 1 6 3" xfId="292"/>
    <cellStyle name="60% - 强调文字颜色 1 7" xfId="219"/>
    <cellStyle name="60% - 强调文字颜色 1 7 2" xfId="55"/>
    <cellStyle name="60% - 强调文字颜色 1 8" xfId="222"/>
    <cellStyle name="60% - 强调文字颜色 1 9" xfId="106"/>
    <cellStyle name="60% - 强调文字颜色 2 2" xfId="328"/>
    <cellStyle name="60% - 强调文字颜色 2 2 2" xfId="31"/>
    <cellStyle name="60% - 强调文字颜色 2 2 2 2" xfId="38"/>
    <cellStyle name="60% - 强调文字颜色 2 2 3" xfId="163"/>
    <cellStyle name="60% - 强调文字颜色 2 3" xfId="22"/>
    <cellStyle name="60% - 强调文字颜色 2 3 2" xfId="331"/>
    <cellStyle name="60% - 强调文字颜色 2 3 2 2" xfId="336"/>
    <cellStyle name="60% - 强调文字颜色 2 3 3" xfId="340"/>
    <cellStyle name="60% - 强调文字颜色 2 4" xfId="342"/>
    <cellStyle name="60% - 强调文字颜色 2 4 2" xfId="669"/>
    <cellStyle name="60% - 强调文字颜色 2 4 2 2" xfId="670"/>
    <cellStyle name="60% - 强调文字颜色 2 4 3" xfId="7"/>
    <cellStyle name="60% - 强调文字颜色 2 5" xfId="345"/>
    <cellStyle name="60% - 强调文字颜色 2 5 2" xfId="69"/>
    <cellStyle name="60% - 强调文字颜色 2 5 2 2" xfId="351"/>
    <cellStyle name="60% - 强调文字颜色 2 5 3" xfId="52"/>
    <cellStyle name="60% - 强调文字颜色 2 6" xfId="354"/>
    <cellStyle name="60% - 强调文字颜色 2 6 2" xfId="359"/>
    <cellStyle name="60% - 强调文字颜色 2 6 2 2" xfId="365"/>
    <cellStyle name="60% - 强调文字颜色 2 6 3" xfId="369"/>
    <cellStyle name="60% - 强调文字颜色 2 7" xfId="209"/>
    <cellStyle name="60% - 强调文字颜色 2 7 2" xfId="114"/>
    <cellStyle name="60% - 强调文字颜色 2 8" xfId="671"/>
    <cellStyle name="60% - 强调文字颜色 2 9" xfId="672"/>
    <cellStyle name="60% - 强调文字颜色 3 2" xfId="384"/>
    <cellStyle name="60% - 强调文字颜色 3 2 2" xfId="92"/>
    <cellStyle name="60% - 强调文字颜色 3 2 2 2" xfId="176"/>
    <cellStyle name="60% - 强调文字颜色 3 2 3" xfId="95"/>
    <cellStyle name="60% - 强调文字颜色 3 3" xfId="132"/>
    <cellStyle name="60% - 强调文字颜色 3 3 2" xfId="386"/>
    <cellStyle name="60% - 强调文字颜色 3 3 2 2" xfId="388"/>
    <cellStyle name="60% - 强调文字颜色 3 3 3" xfId="390"/>
    <cellStyle name="60% - 强调文字颜色 3 4" xfId="392"/>
    <cellStyle name="60% - 强调文字颜色 3 4 2" xfId="673"/>
    <cellStyle name="60% - 强调文字颜色 3 4 2 2" xfId="675"/>
    <cellStyle name="60% - 强调文字颜色 3 4 3" xfId="277"/>
    <cellStyle name="60% - 强调文字颜色 3 5" xfId="395"/>
    <cellStyle name="60% - 强调文字颜色 3 5 2" xfId="399"/>
    <cellStyle name="60% - 强调文字颜色 3 5 2 2" xfId="403"/>
    <cellStyle name="60% - 强调文字颜色 3 5 3" xfId="405"/>
    <cellStyle name="60% - 强调文字颜色 3 6" xfId="408"/>
    <cellStyle name="60% - 强调文字颜色 3 6 2" xfId="410"/>
    <cellStyle name="60% - 强调文字颜色 3 6 2 2" xfId="414"/>
    <cellStyle name="60% - 强调文字颜色 3 6 3" xfId="416"/>
    <cellStyle name="60% - 强调文字颜色 3 7" xfId="420"/>
    <cellStyle name="60% - 强调文字颜色 3 7 2" xfId="174"/>
    <cellStyle name="60% - 强调文字颜色 3 8" xfId="650"/>
    <cellStyle name="60% - 强调文字颜色 3 9" xfId="653"/>
    <cellStyle name="60% - 强调文字颜色 4 2" xfId="451"/>
    <cellStyle name="60% - 强调文字颜色 4 2 2" xfId="455"/>
    <cellStyle name="60% - 强调文字颜色 4 2 2 2" xfId="20"/>
    <cellStyle name="60% - 强调文字颜色 4 2 3" xfId="60"/>
    <cellStyle name="60% - 强调文字颜色 4 3" xfId="458"/>
    <cellStyle name="60% - 强调文字颜色 4 3 2" xfId="299"/>
    <cellStyle name="60% - 强调文字颜色 4 3 2 2" xfId="460"/>
    <cellStyle name="60% - 强调文字颜色 4 3 3" xfId="305"/>
    <cellStyle name="60% - 强调文字颜色 4 4" xfId="463"/>
    <cellStyle name="60% - 强调文字颜色 4 4 2" xfId="492"/>
    <cellStyle name="60% - 强调文字颜色 4 4 2 2" xfId="140"/>
    <cellStyle name="60% - 强调文字颜色 4 4 3" xfId="290"/>
    <cellStyle name="60% - 强调文字颜色 4 5" xfId="464"/>
    <cellStyle name="60% - 强调文字颜色 4 5 2" xfId="468"/>
    <cellStyle name="60% - 强调文字颜色 4 5 2 2" xfId="472"/>
    <cellStyle name="60% - 强调文字颜色 4 5 3" xfId="477"/>
    <cellStyle name="60% - 强调文字颜色 4 6" xfId="479"/>
    <cellStyle name="60% - 强调文字颜色 4 6 2" xfId="483"/>
    <cellStyle name="60% - 强调文字颜色 4 6 2 2" xfId="485"/>
    <cellStyle name="60% - 强调文字颜色 4 6 3" xfId="487"/>
    <cellStyle name="60% - 强调文字颜色 4 7" xfId="489"/>
    <cellStyle name="60% - 强调文字颜色 4 7 2" xfId="236"/>
    <cellStyle name="60% - 强调文字颜色 4 8" xfId="308"/>
    <cellStyle name="60% - 强调文字颜色 4 9" xfId="313"/>
    <cellStyle name="60% - 强调文字颜色 5 2" xfId="676"/>
    <cellStyle name="60% - 强调文字颜色 5 2 2" xfId="677"/>
    <cellStyle name="60% - 强调文字颜色 5 2 2 2" xfId="79"/>
    <cellStyle name="60% - 强调文字颜色 5 2 3" xfId="678"/>
    <cellStyle name="60% - 强调文字颜色 5 3" xfId="605"/>
    <cellStyle name="60% - 强调文字颜色 5 3 2" xfId="607"/>
    <cellStyle name="60% - 强调文字颜色 5 3 2 2" xfId="680"/>
    <cellStyle name="60% - 强调文字颜色 5 3 3" xfId="683"/>
    <cellStyle name="60% - 强调文字颜色 5 4" xfId="611"/>
    <cellStyle name="60% - 强调文字颜色 5 4 2" xfId="18"/>
    <cellStyle name="60% - 强调文字颜色 5 4 2 2" xfId="685"/>
    <cellStyle name="60% - 强调文字颜色 5 4 3" xfId="686"/>
    <cellStyle name="60% - 强调文字颜色 5 5" xfId="687"/>
    <cellStyle name="60% - 强调文字颜色 5 5 2" xfId="689"/>
    <cellStyle name="60% - 强调文字颜色 5 5 2 2" xfId="601"/>
    <cellStyle name="60% - 强调文字颜色 5 5 3" xfId="690"/>
    <cellStyle name="60% - 强调文字颜色 5 6" xfId="691"/>
    <cellStyle name="60% - 强调文字颜色 5 6 2" xfId="657"/>
    <cellStyle name="60% - 强调文字颜色 5 6 2 2" xfId="692"/>
    <cellStyle name="60% - 强调文字颜色 5 6 3" xfId="660"/>
    <cellStyle name="60% - 强调文字颜色 5 7" xfId="679"/>
    <cellStyle name="60% - 强调文字颜色 5 7 2" xfId="316"/>
    <cellStyle name="60% - 强调文字颜色 5 8" xfId="693"/>
    <cellStyle name="60% - 强调文字颜色 5 9" xfId="694"/>
    <cellStyle name="60% - 强调文字颜色 6 2" xfId="695"/>
    <cellStyle name="60% - 强调文字颜色 6 2 2" xfId="696"/>
    <cellStyle name="60% - 强调文字颜色 6 2 2 2" xfId="698"/>
    <cellStyle name="60% - 强调文字颜色 6 2 3" xfId="700"/>
    <cellStyle name="60% - 强调文字颜色 6 3" xfId="701"/>
    <cellStyle name="60% - 强调文字颜色 6 3 2" xfId="702"/>
    <cellStyle name="60% - 强调文字颜色 6 3 2 2" xfId="703"/>
    <cellStyle name="60% - 强调文字颜色 6 3 3" xfId="704"/>
    <cellStyle name="60% - 强调文字颜色 6 4" xfId="707"/>
    <cellStyle name="60% - 强调文字颜色 6 4 2" xfId="708"/>
    <cellStyle name="60% - 强调文字颜色 6 4 2 2" xfId="709"/>
    <cellStyle name="60% - 强调文字颜色 6 4 3" xfId="710"/>
    <cellStyle name="60% - 强调文字颜色 6 5" xfId="711"/>
    <cellStyle name="60% - 强调文字颜色 6 5 2" xfId="77"/>
    <cellStyle name="60% - 强调文字颜色 6 5 2 2" xfId="712"/>
    <cellStyle name="60% - 强调文字颜色 6 5 3" xfId="80"/>
    <cellStyle name="60% - 强调文字颜色 6 6" xfId="714"/>
    <cellStyle name="60% - 强调文字颜色 6 6 2" xfId="716"/>
    <cellStyle name="60% - 强调文字颜色 6 6 2 2" xfId="718"/>
    <cellStyle name="60% - 强调文字颜色 6 6 3" xfId="720"/>
    <cellStyle name="60% - 强调文字颜色 6 7" xfId="722"/>
    <cellStyle name="60% - 强调文字颜色 6 7 2" xfId="724"/>
    <cellStyle name="60% - 强调文字颜色 6 8" xfId="727"/>
    <cellStyle name="60% - 强调文字颜色 6 9" xfId="730"/>
    <cellStyle name="A¨­￠￢￠O [0]_INQUIRY ￠?￥i¨u¡AAⓒ￢Aⓒª " xfId="2744"/>
    <cellStyle name="A¨­￠￢￠O_INQUIRY ￠?￥i¨u¡AAⓒ￢Aⓒª " xfId="2745"/>
    <cellStyle name="a1" xfId="732"/>
    <cellStyle name="Accent1" xfId="733"/>
    <cellStyle name="Accent2" xfId="734"/>
    <cellStyle name="Accent3" xfId="735"/>
    <cellStyle name="Accent4" xfId="738"/>
    <cellStyle name="Accent5" xfId="741"/>
    <cellStyle name="Accent6" xfId="742"/>
    <cellStyle name="AeE­ [0]_INQUIRY ¿μ¾÷AßAø " xfId="2746"/>
    <cellStyle name="AeE­_INQUIRY ¿μ¾÷AßAø " xfId="2747"/>
    <cellStyle name="AeE¡ⓒ [0]_INQUIRY ￠?￥i¨u¡AAⓒ￢Aⓒª " xfId="2748"/>
    <cellStyle name="AeE¡ⓒ_INQUIRY ￠?￥i¨u¡AAⓒ￢Aⓒª " xfId="2749"/>
    <cellStyle name="ALIGNMENT" xfId="2750"/>
    <cellStyle name="AÞ¸¶ [0]_°ßAu≫eAa" xfId="2751"/>
    <cellStyle name="AÞ¸¶_INQUIRY ¿μ¾÷AßAø " xfId="2752"/>
    <cellStyle name="Bad" xfId="743"/>
    <cellStyle name="Bleu" xfId="2753"/>
    <cellStyle name="C¡IA¨ª_¡ic¨u¡A¨￢I¨￢¡Æ AN¡Æe " xfId="2754"/>
    <cellStyle name="C￥AØ_¿μ¾÷CoE² " xfId="2755"/>
    <cellStyle name="Calc Currency (0)" xfId="2756"/>
    <cellStyle name="Calculation" xfId="744"/>
    <cellStyle name="category" xfId="2757"/>
    <cellStyle name="cdqc" xfId="745"/>
    <cellStyle name="Check Cell" xfId="747"/>
    <cellStyle name="Cmma_을지 (2)_갑지 (2)_집계표 (2)_집계표 (3)_견적서 (2)" xfId="2758"/>
    <cellStyle name="Comma" xfId="2759"/>
    <cellStyle name="Comma [0]" xfId="2760"/>
    <cellStyle name="Comma_ SG&amp;A Bridge " xfId="2761"/>
    <cellStyle name="Comma0" xfId="2762"/>
    <cellStyle name="Copied" xfId="2763"/>
    <cellStyle name="Currency" xfId="2764"/>
    <cellStyle name="Currency [0]" xfId="2765"/>
    <cellStyle name="Currency_ SG&amp;A Bridge " xfId="2766"/>
    <cellStyle name="Currency0" xfId="2767"/>
    <cellStyle name="Cyan" xfId="2835"/>
    <cellStyle name="Data Sht." xfId="749"/>
    <cellStyle name="Date" xfId="750"/>
    <cellStyle name="Entered" xfId="2768"/>
    <cellStyle name="entête" xfId="2769"/>
    <cellStyle name="Entree" xfId="2770"/>
    <cellStyle name="Euro" xfId="752"/>
    <cellStyle name="Euro 2" xfId="2771"/>
    <cellStyle name="Explanatory Text" xfId="753"/>
    <cellStyle name="F2" xfId="2772"/>
    <cellStyle name="F3" xfId="2773"/>
    <cellStyle name="F4" xfId="2774"/>
    <cellStyle name="F5" xfId="2775"/>
    <cellStyle name="F6" xfId="2776"/>
    <cellStyle name="F7" xfId="2777"/>
    <cellStyle name="F8" xfId="2778"/>
    <cellStyle name="Fixed" xfId="756"/>
    <cellStyle name="Followed Hyperlink" xfId="758"/>
    <cellStyle name="FORM" xfId="759"/>
    <cellStyle name="FORM 2" xfId="2779"/>
    <cellStyle name="fs" xfId="654"/>
    <cellStyle name="Good" xfId="760"/>
    <cellStyle name="Grey" xfId="763"/>
    <cellStyle name="Grey 2" xfId="2780"/>
    <cellStyle name="Grey 3" xfId="2781"/>
    <cellStyle name="HEADER" xfId="2782"/>
    <cellStyle name="Header1" xfId="764"/>
    <cellStyle name="Header1 2" xfId="2783"/>
    <cellStyle name="Header2" xfId="766"/>
    <cellStyle name="Header2 2" xfId="2784"/>
    <cellStyle name="Heading 1" xfId="768"/>
    <cellStyle name="Heading 2" xfId="771"/>
    <cellStyle name="Heading 3" xfId="772"/>
    <cellStyle name="Heading 4" xfId="245"/>
    <cellStyle name="HEADING1" xfId="775"/>
    <cellStyle name="HEADING2" xfId="776"/>
    <cellStyle name="ht" xfId="778"/>
    <cellStyle name="Hyperlink" xfId="779"/>
    <cellStyle name="Ignace" xfId="2785"/>
    <cellStyle name="INPUT" xfId="780"/>
    <cellStyle name="Input [yellow]" xfId="781"/>
    <cellStyle name="Input [yellow] 2" xfId="2786"/>
    <cellStyle name="Input [yellow] 3" xfId="2787"/>
    <cellStyle name="Input_04 IO Assignment" xfId="782"/>
    <cellStyle name="Linked Cell" xfId="783"/>
    <cellStyle name="M" xfId="2788"/>
    <cellStyle name="Milliers [0]_50002" xfId="785"/>
    <cellStyle name="Milliers_50002" xfId="787"/>
    <cellStyle name="Model" xfId="2789"/>
    <cellStyle name="Monétaire [0]_50002" xfId="788"/>
    <cellStyle name="Monétaire_50002" xfId="790"/>
    <cellStyle name="mystyle" xfId="791"/>
    <cellStyle name="mystyle 2" xfId="792"/>
    <cellStyle name="mystyle 2 2" xfId="794"/>
    <cellStyle name="mystyle 2 2 2" xfId="796"/>
    <cellStyle name="mystyle 2 3" xfId="798"/>
    <cellStyle name="mystyle 3" xfId="800"/>
    <cellStyle name="mystyle 3 2" xfId="801"/>
    <cellStyle name="mystyle 3 2 2" xfId="802"/>
    <cellStyle name="mystyle 3 3" xfId="361"/>
    <cellStyle name="mystyle 4" xfId="803"/>
    <cellStyle name="mystyle 4 2" xfId="804"/>
    <cellStyle name="Neutral" xfId="805"/>
    <cellStyle name="no dec" xfId="446"/>
    <cellStyle name="Normal" xfId="2790"/>
    <cellStyle name="Normal - Style1" xfId="285"/>
    <cellStyle name="Normal 2" xfId="806"/>
    <cellStyle name="Normal 2 2" xfId="808"/>
    <cellStyle name="Normal 2 2 2" xfId="810"/>
    <cellStyle name="Normal 2 3" xfId="811"/>
    <cellStyle name="Normal 2 3 2" xfId="812"/>
    <cellStyle name="Normal 2 4" xfId="618"/>
    <cellStyle name="Normal 3" xfId="2791"/>
    <cellStyle name="Normal 4" xfId="813"/>
    <cellStyle name="Normal_ SG&amp;A Bridge " xfId="2792"/>
    <cellStyle name="Normal_D200501-10221-YK02WR-0302_Rev00" xfId="815"/>
    <cellStyle name="Normal_liste instrum 000" xfId="2732"/>
    <cellStyle name="Normal_liste instrum 100" xfId="2830"/>
    <cellStyle name="Normal_liste instrum 100 2" xfId="2733"/>
    <cellStyle name="Normale_Foglio1" xfId="816"/>
    <cellStyle name="Note" xfId="818"/>
    <cellStyle name="Output" xfId="819"/>
    <cellStyle name="Percent" xfId="2793"/>
    <cellStyle name="Percent [2]" xfId="821"/>
    <cellStyle name="Percent [2] 2" xfId="2794"/>
    <cellStyle name="Percent 2" xfId="822"/>
    <cellStyle name="Percent_0520-아스팔트" xfId="2795"/>
    <cellStyle name="Print Titles" xfId="823"/>
    <cellStyle name="RevList" xfId="2796"/>
    <cellStyle name="Rouge" xfId="2797"/>
    <cellStyle name="RowLevel_0" xfId="2798"/>
    <cellStyle name="shade" xfId="824"/>
    <cellStyle name="shi" xfId="825"/>
    <cellStyle name="st" xfId="827"/>
    <cellStyle name="Standard_Tabelle1" xfId="828"/>
    <cellStyle name="Style 1" xfId="829"/>
    <cellStyle name="style1" xfId="830"/>
    <cellStyle name="style2" xfId="832"/>
    <cellStyle name="style3" xfId="835"/>
    <cellStyle name="subhead" xfId="2799"/>
    <cellStyle name="Subtotal" xfId="2800"/>
    <cellStyle name="Times New Roman" xfId="836"/>
    <cellStyle name="Title" xfId="839"/>
    <cellStyle name="Total" xfId="840"/>
    <cellStyle name="Valuta (0)_PERSONAL" xfId="402"/>
    <cellStyle name="Valuta_PERSONAL" xfId="841"/>
    <cellStyle name="Vert" xfId="2801"/>
    <cellStyle name="wang" xfId="844"/>
    <cellStyle name="wang 2" xfId="2836"/>
    <cellStyle name="Warning Text" xfId="846"/>
    <cellStyle name="ハイパーリンク" xfId="2802"/>
    <cellStyle name="标题 1 2" xfId="847"/>
    <cellStyle name="标题 1 2 2" xfId="848"/>
    <cellStyle name="标题 1 2 2 2" xfId="850"/>
    <cellStyle name="标题 1 2 3" xfId="852"/>
    <cellStyle name="标题 1 3" xfId="523"/>
    <cellStyle name="标题 1 3 2" xfId="553"/>
    <cellStyle name="标题 1 3 2 2" xfId="855"/>
    <cellStyle name="标题 1 4" xfId="555"/>
    <cellStyle name="标题 1 4 2" xfId="858"/>
    <cellStyle name="标题 1 4 2 2" xfId="860"/>
    <cellStyle name="标题 1 4 3" xfId="861"/>
    <cellStyle name="标题 1 5" xfId="862"/>
    <cellStyle name="标题 1 5 2" xfId="32"/>
    <cellStyle name="标题 1 5 2 2" xfId="863"/>
    <cellStyle name="标题 1 5 3" xfId="865"/>
    <cellStyle name="标题 1 6" xfId="868"/>
    <cellStyle name="标题 1 6 2" xfId="870"/>
    <cellStyle name="标题 1 6 2 2" xfId="873"/>
    <cellStyle name="标题 1 6 3" xfId="876"/>
    <cellStyle name="标题 1 7" xfId="879"/>
    <cellStyle name="标题 10" xfId="883"/>
    <cellStyle name="标题 2 2" xfId="884"/>
    <cellStyle name="标题 2 2 2" xfId="886"/>
    <cellStyle name="标题 2 2 2 2" xfId="888"/>
    <cellStyle name="标题 2 2 3" xfId="890"/>
    <cellStyle name="标题 2 3" xfId="892"/>
    <cellStyle name="标题 2 3 2" xfId="894"/>
    <cellStyle name="标题 2 3 2 2" xfId="896"/>
    <cellStyle name="标题 2 4" xfId="897"/>
    <cellStyle name="标题 2 4 2" xfId="899"/>
    <cellStyle name="标题 2 4 2 2" xfId="900"/>
    <cellStyle name="标题 2 4 3" xfId="902"/>
    <cellStyle name="标题 2 5" xfId="412"/>
    <cellStyle name="标题 2 5 2" xfId="904"/>
    <cellStyle name="标题 2 5 2 2" xfId="906"/>
    <cellStyle name="标题 2 5 3" xfId="909"/>
    <cellStyle name="标题 2 6" xfId="913"/>
    <cellStyle name="标题 2 6 2" xfId="914"/>
    <cellStyle name="标题 2 6 2 2" xfId="482"/>
    <cellStyle name="标题 2 6 3" xfId="915"/>
    <cellStyle name="标题 2 7" xfId="917"/>
    <cellStyle name="标题 3 2" xfId="919"/>
    <cellStyle name="标题 3 2 2" xfId="920"/>
    <cellStyle name="标题 3 2 2 2" xfId="922"/>
    <cellStyle name="标题 3 2 3" xfId="924"/>
    <cellStyle name="标题 3 3" xfId="926"/>
    <cellStyle name="标题 3 3 2" xfId="927"/>
    <cellStyle name="标题 3 3 2 2" xfId="218"/>
    <cellStyle name="标题 3 4" xfId="928"/>
    <cellStyle name="标题 3 4 2" xfId="929"/>
    <cellStyle name="标题 3 4 2 2" xfId="930"/>
    <cellStyle name="标题 3 4 3" xfId="931"/>
    <cellStyle name="标题 3 5" xfId="932"/>
    <cellStyle name="标题 3 5 2" xfId="933"/>
    <cellStyle name="标题 3 5 2 2" xfId="934"/>
    <cellStyle name="标题 3 5 3" xfId="935"/>
    <cellStyle name="标题 3 6" xfId="936"/>
    <cellStyle name="标题 3 6 2" xfId="937"/>
    <cellStyle name="标题 3 6 2 2" xfId="938"/>
    <cellStyle name="标题 3 6 3" xfId="939"/>
    <cellStyle name="标题 3 7" xfId="940"/>
    <cellStyle name="标题 4 2" xfId="941"/>
    <cellStyle name="标题 4 2 2" xfId="942"/>
    <cellStyle name="标题 4 2 2 2" xfId="943"/>
    <cellStyle name="标题 4 2 3" xfId="842"/>
    <cellStyle name="标题 4 3" xfId="944"/>
    <cellStyle name="标题 4 3 2" xfId="946"/>
    <cellStyle name="标题 4 3 2 2" xfId="947"/>
    <cellStyle name="标题 4 4" xfId="948"/>
    <cellStyle name="标题 4 4 2" xfId="949"/>
    <cellStyle name="标题 4 4 2 2" xfId="950"/>
    <cellStyle name="标题 4 4 3" xfId="951"/>
    <cellStyle name="标题 4 5" xfId="954"/>
    <cellStyle name="标题 4 5 2" xfId="955"/>
    <cellStyle name="标题 4 5 2 2" xfId="754"/>
    <cellStyle name="标题 4 5 3" xfId="957"/>
    <cellStyle name="标题 4 6" xfId="959"/>
    <cellStyle name="标题 4 6 2" xfId="960"/>
    <cellStyle name="标题 4 6 2 2" xfId="961"/>
    <cellStyle name="标题 4 6 3" xfId="962"/>
    <cellStyle name="标题 4 7" xfId="963"/>
    <cellStyle name="标题 5" xfId="964"/>
    <cellStyle name="标题 5 2" xfId="965"/>
    <cellStyle name="标题 5 2 2" xfId="966"/>
    <cellStyle name="标题 5 3" xfId="967"/>
    <cellStyle name="标题 6" xfId="968"/>
    <cellStyle name="标题 6 2" xfId="969"/>
    <cellStyle name="标题 6 2 2" xfId="970"/>
    <cellStyle name="标题 7" xfId="971"/>
    <cellStyle name="标题 7 2" xfId="973"/>
    <cellStyle name="标题 7 2 2" xfId="975"/>
    <cellStyle name="标题 7 3" xfId="976"/>
    <cellStyle name="标题 8" xfId="977"/>
    <cellStyle name="标题 8 2" xfId="979"/>
    <cellStyle name="标题 8 2 2" xfId="980"/>
    <cellStyle name="标题 8 3" xfId="981"/>
    <cellStyle name="标题 9" xfId="984"/>
    <cellStyle name="标题 9 2" xfId="985"/>
    <cellStyle name="标题 9 2 2" xfId="987"/>
    <cellStyle name="标题 9 3" xfId="989"/>
    <cellStyle name="標準 2" xfId="990"/>
    <cellStyle name="標準 3 2" xfId="546"/>
    <cellStyle name="標準_0HardSpec" xfId="991"/>
    <cellStyle name="表示済みのハイパーリンク" xfId="2803"/>
    <cellStyle name="고정소숫점" xfId="2804"/>
    <cellStyle name="고정출력1" xfId="2805"/>
    <cellStyle name="고정출력2" xfId="2806"/>
    <cellStyle name="差 2" xfId="992"/>
    <cellStyle name="差 2 2" xfId="994"/>
    <cellStyle name="差 2 2 2" xfId="996"/>
    <cellStyle name="差 2 3" xfId="998"/>
    <cellStyle name="差 2 4" xfId="1000"/>
    <cellStyle name="差 3" xfId="1001"/>
    <cellStyle name="差 3 2" xfId="1003"/>
    <cellStyle name="差 3 2 2" xfId="1004"/>
    <cellStyle name="差 4" xfId="1005"/>
    <cellStyle name="差 4 2" xfId="1006"/>
    <cellStyle name="差 4 2 2" xfId="1007"/>
    <cellStyle name="差 4 3" xfId="1008"/>
    <cellStyle name="差 5" xfId="1009"/>
    <cellStyle name="差 5 2" xfId="1012"/>
    <cellStyle name="差 5 2 2" xfId="1014"/>
    <cellStyle name="差 5 3" xfId="1016"/>
    <cellStyle name="差 6" xfId="1018"/>
    <cellStyle name="差 6 2" xfId="1020"/>
    <cellStyle name="差 6 2 2" xfId="1021"/>
    <cellStyle name="差 6 3" xfId="1023"/>
    <cellStyle name="差 7" xfId="37"/>
    <cellStyle name="差 7 2" xfId="1024"/>
    <cellStyle name="差 7 2 2" xfId="1025"/>
    <cellStyle name="差 7 3" xfId="1026"/>
    <cellStyle name="差 8" xfId="1027"/>
    <cellStyle name="差_00Y-03仪表数据表" xfId="1028"/>
    <cellStyle name="差_00Y-03仪表数据表 2" xfId="1029"/>
    <cellStyle name="差_00Y-03仪表数据表 2 2" xfId="1031"/>
    <cellStyle name="差_00Y-03仪表数据表 2 2 2" xfId="1033"/>
    <cellStyle name="差_00Y-03仪表数据表 2 3" xfId="1036"/>
    <cellStyle name="差_00Y-03仪表数据表 3" xfId="1037"/>
    <cellStyle name="差_00Y-03仪表数据表 3 2" xfId="1041"/>
    <cellStyle name="差_00Y-03仪表数据表 3 2 2" xfId="1048"/>
    <cellStyle name="差_00Y-03仪表数据表 3 3" xfId="1052"/>
    <cellStyle name="差_00Y-03仪表数据表 4" xfId="1055"/>
    <cellStyle name="差_00Y-03仪表数据表 4 2" xfId="1059"/>
    <cellStyle name="差_00Y-03仪表数据表 5" xfId="1061"/>
    <cellStyle name="差_00Y-03仪表数据表_成品油-仪表数据表" xfId="1063"/>
    <cellStyle name="差_00Y-03仪表数据表_成品油-仪表数据表 2" xfId="1064"/>
    <cellStyle name="差_00Y-03仪表数据表_成品油-仪表数据表 2 2" xfId="757"/>
    <cellStyle name="差_00Y-03仪表数据表_成品油-仪表数据表 2 2 2" xfId="1067"/>
    <cellStyle name="差_00Y-03仪表数据表_成品油-仪表数据表 2 3" xfId="1069"/>
    <cellStyle name="差_00Y-03仪表数据表_成品油-仪表数据表 3" xfId="1070"/>
    <cellStyle name="差_00Y-03仪表数据表_成品油-仪表数据表 3 2" xfId="1073"/>
    <cellStyle name="差_00Y-03仪表数据表_成品油-仪表数据表 3 2 2" xfId="1074"/>
    <cellStyle name="差_00Y-03仪表数据表_成品油-仪表数据表 3 3" xfId="1076"/>
    <cellStyle name="差_00Y-03仪表数据表_成品油-仪表数据表 4" xfId="179"/>
    <cellStyle name="差_00Y-03仪表数据表_成品油-仪表数据表 4 2" xfId="181"/>
    <cellStyle name="差_00Y-03仪表数据表_成品油-仪表数据表1" xfId="1077"/>
    <cellStyle name="差_00Y-03仪表数据表_成品油-仪表数据表1 2" xfId="773"/>
    <cellStyle name="差_00Y-03仪表数据表_成品油-仪表数据表1 2 2" xfId="1079"/>
    <cellStyle name="差_00Y-03仪表数据表_成品油-仪表数据表1 2 2 2" xfId="1081"/>
    <cellStyle name="差_00Y-03仪表数据表_成品油-仪表数据表1 2 3" xfId="1083"/>
    <cellStyle name="差_00Y-03仪表数据表_成品油-仪表数据表1 3" xfId="244"/>
    <cellStyle name="差_00Y-03仪表数据表_成品油-仪表数据表1 3 2" xfId="249"/>
    <cellStyle name="差_00Y-03仪表数据表_成品油-仪表数据表1 3 2 2" xfId="1085"/>
    <cellStyle name="差_00Y-03仪表数据表_成品油-仪表数据表1 3 3" xfId="1087"/>
    <cellStyle name="差_00Y-03仪表数据表_成品油-仪表数据表1 4" xfId="253"/>
    <cellStyle name="差_00Y-03仪表数据表_成品油-仪表数据表1 4 2" xfId="1088"/>
    <cellStyle name="差_00Y-03仪表数据表_成品油-仪表数据表1 5" xfId="1089"/>
    <cellStyle name="差_07-100磁翻板液位计" xfId="1090"/>
    <cellStyle name="差_07-100磁翻板液位计 2" xfId="1091"/>
    <cellStyle name="差_07-100磁翻板液位计 2 2" xfId="1093"/>
    <cellStyle name="差_07-100磁翻板液位计 2 2 2" xfId="1094"/>
    <cellStyle name="差_07-100磁翻板液位计 2 3" xfId="1095"/>
    <cellStyle name="差_07-100磁翻板液位计 3" xfId="1096"/>
    <cellStyle name="差_07-100磁翻板液位计 3 2" xfId="1097"/>
    <cellStyle name="差_07-100磁翻板液位计 3 2 2" xfId="1098"/>
    <cellStyle name="差_07-100磁翻板液位计 3 3" xfId="1099"/>
    <cellStyle name="差_07-100磁翻板液位计 4" xfId="1100"/>
    <cellStyle name="差_07-100磁翻板液位计 4 2" xfId="1102"/>
    <cellStyle name="差_07-100磁翻板液位计 5" xfId="1105"/>
    <cellStyle name="差_07-100磁翻板液位计_成品油-仪表数据表" xfId="1106"/>
    <cellStyle name="差_07-100磁翻板液位计_成品油-仪表数据表 2" xfId="1107"/>
    <cellStyle name="差_07-100磁翻板液位计_成品油-仪表数据表 2 2" xfId="1108"/>
    <cellStyle name="差_07-100磁翻板液位计_成品油-仪表数据表 2 2 2" xfId="1109"/>
    <cellStyle name="差_07-100磁翻板液位计_成品油-仪表数据表 2 3" xfId="1111"/>
    <cellStyle name="差_07-100磁翻板液位计_成品油-仪表数据表 3" xfId="1112"/>
    <cellStyle name="差_07-100磁翻板液位计_成品油-仪表数据表 3 2" xfId="1113"/>
    <cellStyle name="差_07-100磁翻板液位计_成品油-仪表数据表 3 2 2" xfId="1114"/>
    <cellStyle name="差_07-100磁翻板液位计_成品油-仪表数据表 3 3" xfId="1115"/>
    <cellStyle name="差_07-100磁翻板液位计_成品油-仪表数据表 4" xfId="1116"/>
    <cellStyle name="差_07-100磁翻板液位计_成品油-仪表数据表 4 2" xfId="1117"/>
    <cellStyle name="差_07-100磁翻板液位计_成品油-仪表数据表1" xfId="1118"/>
    <cellStyle name="差_07-100磁翻板液位计_成品油-仪表数据表1 2" xfId="1119"/>
    <cellStyle name="差_07-100磁翻板液位计_成品油-仪表数据表1 2 2" xfId="1120"/>
    <cellStyle name="差_07-100磁翻板液位计_成品油-仪表数据表1 2 2 2" xfId="1121"/>
    <cellStyle name="差_07-100磁翻板液位计_成品油-仪表数据表1 2 3" xfId="1122"/>
    <cellStyle name="差_07-100磁翻板液位计_成品油-仪表数据表1 3" xfId="1123"/>
    <cellStyle name="差_07-100磁翻板液位计_成品油-仪表数据表1 3 2" xfId="1124"/>
    <cellStyle name="差_07-100磁翻板液位计_成品油-仪表数据表1 3 2 2" xfId="1125"/>
    <cellStyle name="差_07-100磁翻板液位计_成品油-仪表数据表1 3 3" xfId="1126"/>
    <cellStyle name="差_07-100磁翻板液位计_成品油-仪表数据表1 4" xfId="1127"/>
    <cellStyle name="差_07-100磁翻板液位计_成品油-仪表数据表1 4 2" xfId="1128"/>
    <cellStyle name="差_07-100磁翻板液位计_成品油-仪表数据表1 5" xfId="1130"/>
    <cellStyle name="差_08S1045-01Y-03气动调节阀" xfId="659"/>
    <cellStyle name="差_08S1045-01Y-03气动调节阀 2" xfId="1131"/>
    <cellStyle name="差_08S1045-01Y-03气动调节阀 2 2" xfId="1132"/>
    <cellStyle name="差_08S1045-01Y-03气动调节阀 2 2 2" xfId="137"/>
    <cellStyle name="差_08S1045-01Y-03气动调节阀 2 3" xfId="1133"/>
    <cellStyle name="差_08S1045-01Y-03气动调节阀 3" xfId="1134"/>
    <cellStyle name="差_08S1045-01Y-03气动调节阀 3 2" xfId="1136"/>
    <cellStyle name="差_08S1045-01Y-03气动调节阀 3 2 2" xfId="1138"/>
    <cellStyle name="差_08S1045-01Y-03气动调节阀 3 3" xfId="1141"/>
    <cellStyle name="差_08S1045-01Y-03气动调节阀 4" xfId="1143"/>
    <cellStyle name="差_08S1045-01Y-03气动调节阀 4 2" xfId="1144"/>
    <cellStyle name="差_08S1045-01Y-03气动调节阀 5" xfId="1145"/>
    <cellStyle name="差_08S1045-01Y-03气动调节阀_成品油-仪表数据表" xfId="159"/>
    <cellStyle name="差_08S1045-01Y-03气动调节阀_成品油-仪表数据表 2" xfId="13"/>
    <cellStyle name="差_08S1045-01Y-03气动调节阀_成品油-仪表数据表 2 2" xfId="317"/>
    <cellStyle name="差_08S1045-01Y-03气动调节阀_成品油-仪表数据表 2 2 2" xfId="319"/>
    <cellStyle name="差_08S1045-01Y-03气动调节阀_成品油-仪表数据表 2 3" xfId="325"/>
    <cellStyle name="差_08S1045-01Y-03气动调节阀_成品油-仪表数据表 3" xfId="96"/>
    <cellStyle name="差_08S1045-01Y-03气动调节阀_成品油-仪表数据表 3 2" xfId="376"/>
    <cellStyle name="差_08S1045-01Y-03气动调节阀_成品油-仪表数据表 3 2 2" xfId="378"/>
    <cellStyle name="差_08S1045-01Y-03气动调节阀_成品油-仪表数据表 3 3" xfId="381"/>
    <cellStyle name="差_08S1045-01Y-03气动调节阀_成品油-仪表数据表 4" xfId="99"/>
    <cellStyle name="差_08S1045-01Y-03气动调节阀_成品油-仪表数据表 4 2" xfId="438"/>
    <cellStyle name="差_08S1045-01Y-03气动调节阀_成品油-仪表数据表1" xfId="1146"/>
    <cellStyle name="差_08S1045-01Y-03气动调节阀_成品油-仪表数据表1 2" xfId="1147"/>
    <cellStyle name="差_08S1045-01Y-03气动调节阀_成品油-仪表数据表1 2 2" xfId="1148"/>
    <cellStyle name="差_08S1045-01Y-03气动调节阀_成品油-仪表数据表1 2 2 2" xfId="880"/>
    <cellStyle name="差_08S1045-01Y-03气动调节阀_成品油-仪表数据表1 2 3" xfId="1150"/>
    <cellStyle name="差_08S1045-01Y-03气动调节阀_成品油-仪表数据表1 3" xfId="125"/>
    <cellStyle name="差_08S1045-01Y-03气动调节阀_成品油-仪表数据表1 3 2" xfId="1152"/>
    <cellStyle name="差_08S1045-01Y-03气动调节阀_成品油-仪表数据表1 3 2 2" xfId="1153"/>
    <cellStyle name="差_08S1045-01Y-03气动调节阀_成品油-仪表数据表1 3 3" xfId="1155"/>
    <cellStyle name="差_08S1045-01Y-03气动调节阀_成品油-仪表数据表1 4" xfId="1156"/>
    <cellStyle name="差_08S1045-01Y-03气动调节阀_成品油-仪表数据表1 4 2" xfId="1157"/>
    <cellStyle name="差_08S1045-01Y-03气动调节阀_成品油-仪表数据表1 5" xfId="1158"/>
    <cellStyle name="差_10S1130-00Y-03仪表数据表1" xfId="1160"/>
    <cellStyle name="差_10S1130-00Y-03仪表数据表1 2" xfId="1162"/>
    <cellStyle name="差_10S1130-00Y-03仪表数据表1 2 2" xfId="1163"/>
    <cellStyle name="差_10S1130-00Y-03仪表数据表1 2 2 2" xfId="1164"/>
    <cellStyle name="差_10S1130-00Y-03仪表数据表1 2 3" xfId="70"/>
    <cellStyle name="差_10S1130-00Y-03仪表数据表1 3" xfId="1166"/>
    <cellStyle name="差_10S1130-00Y-03仪表数据表1 3 2" xfId="972"/>
    <cellStyle name="差_10S1130-00Y-03仪表数据表1 3 2 2" xfId="974"/>
    <cellStyle name="差_10S1130-00Y-03仪表数据表1 3 3" xfId="978"/>
    <cellStyle name="差_10S1130-00Y-03仪表数据表1 4" xfId="118"/>
    <cellStyle name="差_10S1130-00Y-03仪表数据表1 4 2" xfId="1167"/>
    <cellStyle name="差_10S1130-00Y-03仪表数据表1 5" xfId="1168"/>
    <cellStyle name="差_10S1130-00Y-03仪表数据表1_成品油-仪表数据表" xfId="1169"/>
    <cellStyle name="差_10S1130-00Y-03仪表数据表1_成品油-仪表数据表 2" xfId="1170"/>
    <cellStyle name="差_10S1130-00Y-03仪表数据表1_成品油-仪表数据表 2 2" xfId="1171"/>
    <cellStyle name="差_10S1130-00Y-03仪表数据表1_成品油-仪表数据表 2 2 2" xfId="1172"/>
    <cellStyle name="差_10S1130-00Y-03仪表数据表1_成品油-仪表数据表 2 3" xfId="1173"/>
    <cellStyle name="差_10S1130-00Y-03仪表数据表1_成品油-仪表数据表 3" xfId="231"/>
    <cellStyle name="差_10S1130-00Y-03仪表数据表1_成品油-仪表数据表 3 2" xfId="1174"/>
    <cellStyle name="差_10S1130-00Y-03仪表数据表1_成品油-仪表数据表 3 2 2" xfId="1175"/>
    <cellStyle name="差_10S1130-00Y-03仪表数据表1_成品油-仪表数据表 3 3" xfId="1176"/>
    <cellStyle name="差_10S1130-00Y-03仪表数据表1_成品油-仪表数据表 4" xfId="1178"/>
    <cellStyle name="差_10S1130-00Y-03仪表数据表1_成品油-仪表数据表 4 2" xfId="1179"/>
    <cellStyle name="差_10S1130-00Y-03仪表数据表1_成品油-仪表数据表1" xfId="1180"/>
    <cellStyle name="差_10S1130-00Y-03仪表数据表1_成品油-仪表数据表1 2" xfId="1182"/>
    <cellStyle name="差_10S1130-00Y-03仪表数据表1_成品油-仪表数据表1 2 2" xfId="1185"/>
    <cellStyle name="差_10S1130-00Y-03仪表数据表1_成品油-仪表数据表1 2 2 2" xfId="1188"/>
    <cellStyle name="差_10S1130-00Y-03仪表数据表1_成品油-仪表数据表1 2 3" xfId="400"/>
    <cellStyle name="差_10S1130-00Y-03仪表数据表1_成品油-仪表数据表1 3" xfId="1190"/>
    <cellStyle name="差_10S1130-00Y-03仪表数据表1_成品油-仪表数据表1 3 2" xfId="1191"/>
    <cellStyle name="差_10S1130-00Y-03仪表数据表1_成品油-仪表数据表1 3 2 2" xfId="1193"/>
    <cellStyle name="差_10S1130-00Y-03仪表数据表1_成品油-仪表数据表1 3 3" xfId="1194"/>
    <cellStyle name="差_10S1130-00Y-03仪表数据表1_成品油-仪表数据表1 4" xfId="1195"/>
    <cellStyle name="差_10S1130-00Y-03仪表数据表1_成品油-仪表数据表1 4 2" xfId="1196"/>
    <cellStyle name="差_10S1130-00Y-03仪表数据表1_成品油-仪表数据表1 5" xfId="1197"/>
    <cellStyle name="差_10S1133-00Y-03仪表数据表" xfId="1042"/>
    <cellStyle name="差_10S1133-00Y-03仪表数据表 2" xfId="1049"/>
    <cellStyle name="差_10S1133-00Y-03仪表数据表 2 2" xfId="1198"/>
    <cellStyle name="差_10S1133-00Y-03仪表数据表 2 2 2" xfId="1200"/>
    <cellStyle name="差_10S1133-00Y-03仪表数据表 2 3" xfId="1202"/>
    <cellStyle name="差_10S1133-00Y-03仪表数据表 3" xfId="1204"/>
    <cellStyle name="差_10S1133-00Y-03仪表数据表 3 2" xfId="1206"/>
    <cellStyle name="差_10S1133-00Y-03仪表数据表 3 2 2" xfId="1208"/>
    <cellStyle name="差_10S1133-00Y-03仪表数据表 3 3" xfId="1211"/>
    <cellStyle name="差_10S1133-00Y-03仪表数据表 4" xfId="1213"/>
    <cellStyle name="差_10S1133-00Y-03仪表数据表 4 2" xfId="1215"/>
    <cellStyle name="差_10S1133-00Y-03仪表数据表 5" xfId="1217"/>
    <cellStyle name="差_10S1133-00Y-03仪表数据表_成品油-仪表数据表" xfId="1220"/>
    <cellStyle name="差_10S1133-00Y-03仪表数据表_成品油-仪表数据表 2" xfId="1222"/>
    <cellStyle name="差_10S1133-00Y-03仪表数据表_成品油-仪表数据表 2 2" xfId="1223"/>
    <cellStyle name="差_10S1133-00Y-03仪表数据表_成品油-仪表数据表 2 2 2" xfId="1225"/>
    <cellStyle name="差_10S1133-00Y-03仪表数据表_成品油-仪表数据表 2 3" xfId="1227"/>
    <cellStyle name="差_10S1133-00Y-03仪表数据表_成品油-仪表数据表 3" xfId="1229"/>
    <cellStyle name="差_10S1133-00Y-03仪表数据表_成品油-仪表数据表 3 2" xfId="1230"/>
    <cellStyle name="差_10S1133-00Y-03仪表数据表_成品油-仪表数据表 3 2 2" xfId="1231"/>
    <cellStyle name="差_10S1133-00Y-03仪表数据表_成品油-仪表数据表 3 3" xfId="1232"/>
    <cellStyle name="差_10S1133-00Y-03仪表数据表_成品油-仪表数据表 4" xfId="1233"/>
    <cellStyle name="差_10S1133-00Y-03仪表数据表_成品油-仪表数据表 4 2" xfId="1234"/>
    <cellStyle name="差_10S1133-00Y-03仪表数据表_成品油-仪表数据表1" xfId="1235"/>
    <cellStyle name="差_10S1133-00Y-03仪表数据表_成品油-仪表数据表1 2" xfId="1236"/>
    <cellStyle name="差_10S1133-00Y-03仪表数据表_成品油-仪表数据表1 2 2" xfId="1237"/>
    <cellStyle name="差_10S1133-00Y-03仪表数据表_成品油-仪表数据表1 2 2 2" xfId="1238"/>
    <cellStyle name="差_10S1133-00Y-03仪表数据表_成品油-仪表数据表1 2 3" xfId="237"/>
    <cellStyle name="差_10S1133-00Y-03仪表数据表_成品油-仪表数据表1 3" xfId="1239"/>
    <cellStyle name="差_10S1133-00Y-03仪表数据表_成品油-仪表数据表1 3 2" xfId="1241"/>
    <cellStyle name="差_10S1133-00Y-03仪表数据表_成品油-仪表数据表1 3 2 2" xfId="1243"/>
    <cellStyle name="差_10S1133-00Y-03仪表数据表_成品油-仪表数据表1 3 3" xfId="1244"/>
    <cellStyle name="差_10S1133-00Y-03仪表数据表_成品油-仪表数据表1 4" xfId="1245"/>
    <cellStyle name="差_10S1133-00Y-03仪表数据表_成品油-仪表数据表1 4 2" xfId="1247"/>
    <cellStyle name="差_10S1133-00Y-03仪表数据表_成品油-仪表数据表1 5" xfId="1248"/>
    <cellStyle name="差_1142-01Y-03数据表" xfId="831"/>
    <cellStyle name="差_1142-01Y-03数据表 2" xfId="1249"/>
    <cellStyle name="差_1142-01Y-03数据表 2 2" xfId="1250"/>
    <cellStyle name="差_1142-01Y-03数据表 2 2 2" xfId="1251"/>
    <cellStyle name="差_1142-01Y-03数据表 2 3" xfId="1252"/>
    <cellStyle name="差_1142-01Y-03数据表 3" xfId="1253"/>
    <cellStyle name="差_1142-01Y-03数据表 3 2" xfId="1254"/>
    <cellStyle name="差_1142-01Y-03数据表 3 2 2" xfId="1255"/>
    <cellStyle name="差_1142-01Y-03数据表 3 3" xfId="1256"/>
    <cellStyle name="差_1142-01Y-03数据表 4" xfId="1257"/>
    <cellStyle name="差_1142-01Y-03数据表 4 2" xfId="1258"/>
    <cellStyle name="差_1142-01Y-03数据表 5" xfId="1259"/>
    <cellStyle name="差_1142-01Y-03数据表_成品油-仪表数据表" xfId="1260"/>
    <cellStyle name="差_1142-01Y-03数据表_成品油-仪表数据表 2" xfId="1261"/>
    <cellStyle name="差_1142-01Y-03数据表_成品油-仪表数据表 2 2" xfId="1262"/>
    <cellStyle name="差_1142-01Y-03数据表_成品油-仪表数据表 2 2 2" xfId="1263"/>
    <cellStyle name="差_1142-01Y-03数据表_成品油-仪表数据表 2 3" xfId="1264"/>
    <cellStyle name="差_1142-01Y-03数据表_成品油-仪表数据表 3" xfId="1265"/>
    <cellStyle name="差_1142-01Y-03数据表_成品油-仪表数据表 3 2" xfId="1266"/>
    <cellStyle name="差_1142-01Y-03数据表_成品油-仪表数据表 3 2 2" xfId="1267"/>
    <cellStyle name="差_1142-01Y-03数据表_成品油-仪表数据表 3 3" xfId="1269"/>
    <cellStyle name="差_1142-01Y-03数据表_成品油-仪表数据表 4" xfId="1270"/>
    <cellStyle name="差_1142-01Y-03数据表_成品油-仪表数据表 4 2" xfId="221"/>
    <cellStyle name="差_1142-01Y-03数据表_成品油-仪表数据表1" xfId="1101"/>
    <cellStyle name="差_1142-01Y-03数据表_成品油-仪表数据表1 2" xfId="1103"/>
    <cellStyle name="差_1142-01Y-03数据表_成品油-仪表数据表1 2 2" xfId="1272"/>
    <cellStyle name="差_1142-01Y-03数据表_成品油-仪表数据表1 2 2 2" xfId="1273"/>
    <cellStyle name="差_1142-01Y-03数据表_成品油-仪表数据表1 2 3" xfId="1274"/>
    <cellStyle name="差_1142-01Y-03数据表_成品油-仪表数据表1 3" xfId="1275"/>
    <cellStyle name="差_1142-01Y-03数据表_成品油-仪表数据表1 3 2" xfId="1276"/>
    <cellStyle name="差_1142-01Y-03数据表_成品油-仪表数据表1 3 2 2" xfId="1277"/>
    <cellStyle name="差_1142-01Y-03数据表_成品油-仪表数据表1 3 3" xfId="1279"/>
    <cellStyle name="差_1142-01Y-03数据表_成品油-仪表数据表1 4" xfId="1280"/>
    <cellStyle name="差_1142-01Y-03数据表_成品油-仪表数据表1 4 2" xfId="1282"/>
    <cellStyle name="差_1142-01Y-03数据表_成品油-仪表数据表1 5" xfId="1284"/>
    <cellStyle name="差_1163-00YB-03数据表" xfId="1286"/>
    <cellStyle name="差_1163-00YB-03数据表 2" xfId="1287"/>
    <cellStyle name="差_1163-00YB-03数据表 2 2" xfId="1288"/>
    <cellStyle name="差_1163-00YB-03数据表 2 2 2" xfId="866"/>
    <cellStyle name="差_1163-00YB-03数据表 2 3" xfId="1290"/>
    <cellStyle name="差_1163-00YB-03数据表 3" xfId="845"/>
    <cellStyle name="差_1163-00YB-03数据表 3 2" xfId="1291"/>
    <cellStyle name="差_1163-00YB-03数据表 3 2 2" xfId="910"/>
    <cellStyle name="差_1163-00YB-03数据表 3 3" xfId="1293"/>
    <cellStyle name="差_1163-00YB-03数据表 4" xfId="1295"/>
    <cellStyle name="差_1163-00YB-03数据表 4 2" xfId="1297"/>
    <cellStyle name="差_1163-00YB-03数据表 5" xfId="1298"/>
    <cellStyle name="差_1163-00YB-03数据表_成品油-仪表数据表" xfId="1299"/>
    <cellStyle name="差_1163-00YB-03数据表_成品油-仪表数据表 2" xfId="1300"/>
    <cellStyle name="差_1163-00YB-03数据表_成品油-仪表数据表 2 2" xfId="1302"/>
    <cellStyle name="差_1163-00YB-03数据表_成品油-仪表数据表 2 2 2" xfId="1305"/>
    <cellStyle name="差_1163-00YB-03数据表_成品油-仪表数据表 2 3" xfId="1307"/>
    <cellStyle name="差_1163-00YB-03数据表_成品油-仪表数据表 3" xfId="1310"/>
    <cellStyle name="差_1163-00YB-03数据表_成品油-仪表数据表 3 2" xfId="1311"/>
    <cellStyle name="差_1163-00YB-03数据表_成品油-仪表数据表 3 2 2" xfId="1312"/>
    <cellStyle name="差_1163-00YB-03数据表_成品油-仪表数据表 3 3" xfId="204"/>
    <cellStyle name="差_1163-00YB-03数据表_成品油-仪表数据表 4" xfId="1314"/>
    <cellStyle name="差_1163-00YB-03数据表_成品油-仪表数据表 4 2" xfId="1317"/>
    <cellStyle name="差_1163-00YB-03数据表_成品油-仪表数据表1" xfId="1320"/>
    <cellStyle name="差_1163-00YB-03数据表_成品油-仪表数据表1 2" xfId="1321"/>
    <cellStyle name="差_1163-00YB-03数据表_成品油-仪表数据表1 2 2" xfId="1322"/>
    <cellStyle name="差_1163-00YB-03数据表_成品油-仪表数据表1 2 2 2" xfId="127"/>
    <cellStyle name="差_1163-00YB-03数据表_成品油-仪表数据表1 2 3" xfId="1323"/>
    <cellStyle name="差_1163-00YB-03数据表_成品油-仪表数据表1 3" xfId="1324"/>
    <cellStyle name="差_1163-00YB-03数据表_成品油-仪表数据表1 3 2" xfId="1325"/>
    <cellStyle name="差_1163-00YB-03数据表_成品油-仪表数据表1 3 2 2" xfId="1326"/>
    <cellStyle name="差_1163-00YB-03数据表_成品油-仪表数据表1 3 3" xfId="1328"/>
    <cellStyle name="差_1163-00YB-03数据表_成品油-仪表数据表1 4" xfId="1329"/>
    <cellStyle name="差_1163-00YB-03数据表_成品油-仪表数据表1 4 2" xfId="1330"/>
    <cellStyle name="差_1163-00YB-03数据表_成品油-仪表数据表1 5" xfId="1332"/>
    <cellStyle name="差_11S1004-17Y-03数据表" xfId="1333"/>
    <cellStyle name="差_11S1004-17Y-03数据表 2" xfId="1334"/>
    <cellStyle name="差_11S1004-17Y-03数据表 2 2" xfId="1335"/>
    <cellStyle name="差_11S1004-17Y-03数据表 2 2 2" xfId="1336"/>
    <cellStyle name="差_11S1004-17Y-03数据表 2 3" xfId="1337"/>
    <cellStyle name="差_11S1004-17Y-03数据表 3" xfId="1339"/>
    <cellStyle name="差_11S1004-17Y-03数据表 3 2" xfId="1340"/>
    <cellStyle name="差_11S1004-17Y-03数据表 3 2 2" xfId="1341"/>
    <cellStyle name="差_11S1004-17Y-03数据表 3 3" xfId="1342"/>
    <cellStyle name="差_11S1004-17Y-03数据表 4" xfId="1344"/>
    <cellStyle name="差_11S1004-17Y-03数据表 4 2" xfId="1345"/>
    <cellStyle name="差_11S1004-17Y-03数据表 5" xfId="1347"/>
    <cellStyle name="差_11S1004-17Y-03数据表_成品油-仪表数据表" xfId="1348"/>
    <cellStyle name="差_11S1004-17Y-03数据表_成品油-仪表数据表 2" xfId="1349"/>
    <cellStyle name="差_11S1004-17Y-03数据表_成品油-仪表数据表 2 2" xfId="1281"/>
    <cellStyle name="差_11S1004-17Y-03数据表_成品油-仪表数据表 2 2 2" xfId="1283"/>
    <cellStyle name="差_11S1004-17Y-03数据表_成品油-仪表数据表 2 3" xfId="1285"/>
    <cellStyle name="差_11S1004-17Y-03数据表_成品油-仪表数据表 3" xfId="1350"/>
    <cellStyle name="差_11S1004-17Y-03数据表_成品油-仪表数据表 3 2" xfId="1351"/>
    <cellStyle name="差_11S1004-17Y-03数据表_成品油-仪表数据表 3 2 2" xfId="98"/>
    <cellStyle name="差_11S1004-17Y-03数据表_成品油-仪表数据表 3 3" xfId="1352"/>
    <cellStyle name="差_11S1004-17Y-03数据表_成品油-仪表数据表 4" xfId="1353"/>
    <cellStyle name="差_11S1004-17Y-03数据表_成品油-仪表数据表 4 2" xfId="1354"/>
    <cellStyle name="差_11S1004-17Y-03数据表_成品油-仪表数据表1" xfId="1355"/>
    <cellStyle name="差_11S1004-17Y-03数据表_成品油-仪表数据表1 2" xfId="1356"/>
    <cellStyle name="差_11S1004-17Y-03数据表_成品油-仪表数据表1 2 2" xfId="1357"/>
    <cellStyle name="差_11S1004-17Y-03数据表_成品油-仪表数据表1 2 2 2" xfId="1359"/>
    <cellStyle name="差_11S1004-17Y-03数据表_成品油-仪表数据表1 2 3" xfId="1361"/>
    <cellStyle name="差_11S1004-17Y-03数据表_成品油-仪表数据表1 3" xfId="1362"/>
    <cellStyle name="差_11S1004-17Y-03数据表_成品油-仪表数据表1 3 2" xfId="1363"/>
    <cellStyle name="差_11S1004-17Y-03数据表_成品油-仪表数据表1 3 2 2" xfId="1364"/>
    <cellStyle name="差_11S1004-17Y-03数据表_成品油-仪表数据表1 3 3" xfId="1365"/>
    <cellStyle name="差_11S1004-17Y-03数据表_成品油-仪表数据表1 4" xfId="1367"/>
    <cellStyle name="差_11S1004-17Y-03数据表_成品油-仪表数据表1 4 2" xfId="1368"/>
    <cellStyle name="差_11S1004-17Y-03数据表_成品油-仪表数据表1 5" xfId="1369"/>
    <cellStyle name="差_11S1004-84Y-03数据表" xfId="1370"/>
    <cellStyle name="差_11S1004-84Y-03数据表 2" xfId="1371"/>
    <cellStyle name="差_11S1004-84Y-03数据表 2 2" xfId="1372"/>
    <cellStyle name="差_11S1004-84Y-03数据表 2 2 2" xfId="1177"/>
    <cellStyle name="差_11S1004-84Y-03数据表 2 3" xfId="1373"/>
    <cellStyle name="差_11S1004-84Y-03数据表 3" xfId="1374"/>
    <cellStyle name="差_11S1004-84Y-03数据表 3 2" xfId="1376"/>
    <cellStyle name="差_11S1004-84Y-03数据表 3 2 2" xfId="1378"/>
    <cellStyle name="差_11S1004-84Y-03数据表 3 3" xfId="1381"/>
    <cellStyle name="差_11S1004-84Y-03数据表 4" xfId="1384"/>
    <cellStyle name="差_11S1004-84Y-03数据表 4 2" xfId="1385"/>
    <cellStyle name="差_11S1004-84Y-03数据表 5" xfId="1386"/>
    <cellStyle name="差_11S1004-84Y-03数据表_成品油-仪表数据表" xfId="1387"/>
    <cellStyle name="差_11S1004-84Y-03数据表_成品油-仪表数据表 2" xfId="1389"/>
    <cellStyle name="差_11S1004-84Y-03数据表_成品油-仪表数据表 2 2" xfId="1390"/>
    <cellStyle name="差_11S1004-84Y-03数据表_成品油-仪表数据表 2 2 2" xfId="1391"/>
    <cellStyle name="差_11S1004-84Y-03数据表_成品油-仪表数据表 2 3" xfId="1392"/>
    <cellStyle name="差_11S1004-84Y-03数据表_成品油-仪表数据表 3" xfId="1393"/>
    <cellStyle name="差_11S1004-84Y-03数据表_成品油-仪表数据表 3 2" xfId="1395"/>
    <cellStyle name="差_11S1004-84Y-03数据表_成品油-仪表数据表 3 2 2" xfId="1396"/>
    <cellStyle name="差_11S1004-84Y-03数据表_成品油-仪表数据表 3 3" xfId="1397"/>
    <cellStyle name="差_11S1004-84Y-03数据表_成品油-仪表数据表 4" xfId="1398"/>
    <cellStyle name="差_11S1004-84Y-03数据表_成品油-仪表数据表 4 2" xfId="1399"/>
    <cellStyle name="差_11S1004-84Y-03数据表_成品油-仪表数据表1" xfId="1400"/>
    <cellStyle name="差_11S1004-84Y-03数据表_成品油-仪表数据表1 2" xfId="1401"/>
    <cellStyle name="差_11S1004-84Y-03数据表_成品油-仪表数据表1 2 2" xfId="1402"/>
    <cellStyle name="差_11S1004-84Y-03数据表_成品油-仪表数据表1 2 2 2" xfId="1403"/>
    <cellStyle name="差_11S1004-84Y-03数据表_成品油-仪表数据表1 2 3" xfId="1404"/>
    <cellStyle name="差_11S1004-84Y-03数据表_成品油-仪表数据表1 3" xfId="1406"/>
    <cellStyle name="差_11S1004-84Y-03数据表_成品油-仪表数据表1 3 2" xfId="1407"/>
    <cellStyle name="差_11S1004-84Y-03数据表_成品油-仪表数据表1 3 2 2" xfId="1409"/>
    <cellStyle name="差_11S1004-84Y-03数据表_成品油-仪表数据表1 3 3" xfId="1413"/>
    <cellStyle name="差_11S1004-84Y-03数据表_成品油-仪表数据表1 4" xfId="1415"/>
    <cellStyle name="差_11S1004-84Y-03数据表_成品油-仪表数据表1 4 2" xfId="1416"/>
    <cellStyle name="差_11S1004-84Y-03数据表_成品油-仪表数据表1 5" xfId="1417"/>
    <cellStyle name="差_11S1004-86Y-03仪表数据表" xfId="1418"/>
    <cellStyle name="差_11S1004-86Y-03仪表数据表 2" xfId="1419"/>
    <cellStyle name="差_11S1004-86Y-03仪表数据表 2 2" xfId="56"/>
    <cellStyle name="差_11S1004-86Y-03仪表数据表 2 2 2" xfId="1420"/>
    <cellStyle name="差_11S1004-86Y-03仪表数据表 2 3" xfId="1422"/>
    <cellStyle name="差_11S1004-86Y-03仪表数据表 3" xfId="1424"/>
    <cellStyle name="差_11S1004-86Y-03仪表数据表 3 2" xfId="1425"/>
    <cellStyle name="差_11S1004-86Y-03仪表数据表 3 2 2" xfId="1426"/>
    <cellStyle name="差_11S1004-86Y-03仪表数据表 3 3" xfId="1427"/>
    <cellStyle name="差_11S1004-86Y-03仪表数据表 4" xfId="1428"/>
    <cellStyle name="差_11S1004-86Y-03仪表数据表 4 2" xfId="1429"/>
    <cellStyle name="差_11S1004-86Y-03仪表数据表 5" xfId="1430"/>
    <cellStyle name="差_11S1004-86Y-03仪表数据表_成品油-仪表数据表" xfId="1431"/>
    <cellStyle name="差_11S1004-86Y-03仪表数据表_成品油-仪表数据表 2" xfId="1433"/>
    <cellStyle name="差_11S1004-86Y-03仪表数据表_成品油-仪表数据表 2 2" xfId="1436"/>
    <cellStyle name="差_11S1004-86Y-03仪表数据表_成品油-仪表数据表 2 2 2" xfId="1437"/>
    <cellStyle name="差_11S1004-86Y-03仪表数据表_成品油-仪表数据表 2 3" xfId="1438"/>
    <cellStyle name="差_11S1004-86Y-03仪表数据表_成品油-仪表数据表 3" xfId="1439"/>
    <cellStyle name="差_11S1004-86Y-03仪表数据表_成品油-仪表数据表 3 2" xfId="1440"/>
    <cellStyle name="差_11S1004-86Y-03仪表数据表_成品油-仪表数据表 3 2 2" xfId="1441"/>
    <cellStyle name="差_11S1004-86Y-03仪表数据表_成品油-仪表数据表 3 3" xfId="1442"/>
    <cellStyle name="差_11S1004-86Y-03仪表数据表_成品油-仪表数据表 4" xfId="820"/>
    <cellStyle name="差_11S1004-86Y-03仪表数据表_成品油-仪表数据表 4 2" xfId="1444"/>
    <cellStyle name="差_11S1004-86Y-03仪表数据表_成品油-仪表数据表1" xfId="1445"/>
    <cellStyle name="差_11S1004-86Y-03仪表数据表_成品油-仪表数据表1 2" xfId="1446"/>
    <cellStyle name="差_11S1004-86Y-03仪表数据表_成品油-仪表数据表1 2 2" xfId="1447"/>
    <cellStyle name="差_11S1004-86Y-03仪表数据表_成品油-仪表数据表1 2 2 2" xfId="1448"/>
    <cellStyle name="差_11S1004-86Y-03仪表数据表_成品油-仪表数据表1 2 3" xfId="1449"/>
    <cellStyle name="差_11S1004-86Y-03仪表数据表_成品油-仪表数据表1 3" xfId="1110"/>
    <cellStyle name="差_11S1004-86Y-03仪表数据表_成品油-仪表数据表1 3 2" xfId="1450"/>
    <cellStyle name="差_11S1004-86Y-03仪表数据表_成品油-仪表数据表1 3 2 2" xfId="1451"/>
    <cellStyle name="差_11S1004-86Y-03仪表数据表_成品油-仪表数据表1 3 3" xfId="1452"/>
    <cellStyle name="差_11S1004-86Y-03仪表数据表_成品油-仪表数据表1 4" xfId="1454"/>
    <cellStyle name="差_11S1004-86Y-03仪表数据表_成品油-仪表数据表1 4 2" xfId="1455"/>
    <cellStyle name="差_11S1004-86Y-03仪表数据表_成品油-仪表数据表1 5" xfId="1456"/>
    <cellStyle name="差_11S1033-101YG-03 数据表" xfId="1457"/>
    <cellStyle name="差_11S1033-101YG-03 数据表 2" xfId="1459"/>
    <cellStyle name="差_11S1033-101YG-03 数据表 2 2" xfId="507"/>
    <cellStyle name="差_11S1033-101YG-03 数据表 2 2 2" xfId="1461"/>
    <cellStyle name="差_11S1033-101YG-03 数据表 2 3" xfId="1462"/>
    <cellStyle name="差_11S1033-101YG-03 数据表 3" xfId="1463"/>
    <cellStyle name="差_11S1033-101YG-03 数据表 3 2" xfId="1464"/>
    <cellStyle name="差_11S1033-101YG-03 数据表 3 2 2" xfId="769"/>
    <cellStyle name="差_11S1033-101YG-03 数据表 3 3" xfId="1466"/>
    <cellStyle name="差_11S1033-101YG-03 数据表 4" xfId="642"/>
    <cellStyle name="差_11S1033-101YG-03 数据表 4 2" xfId="644"/>
    <cellStyle name="差_11S1033-101YG-03 数据表 5" xfId="34"/>
    <cellStyle name="差_11S1033-101YG-03 数据表_成品油-仪表数据表" xfId="1467"/>
    <cellStyle name="差_11S1033-101YG-03 数据表_成品油-仪表数据表 2" xfId="1468"/>
    <cellStyle name="差_11S1033-101YG-03 数据表_成品油-仪表数据表 2 2" xfId="1218"/>
    <cellStyle name="差_11S1033-101YG-03 数据表_成品油-仪表数据表 2 2 2" xfId="1469"/>
    <cellStyle name="差_11S1033-101YG-03 数据表_成品油-仪表数据表 2 3" xfId="1470"/>
    <cellStyle name="差_11S1033-101YG-03 数据表_成品油-仪表数据表 3" xfId="1472"/>
    <cellStyle name="差_11S1033-101YG-03 数据表_成品油-仪表数据表 3 2" xfId="1432"/>
    <cellStyle name="差_11S1033-101YG-03 数据表_成品油-仪表数据表 3 2 2" xfId="1434"/>
    <cellStyle name="差_11S1033-101YG-03 数据表_成品油-仪表数据表 3 3" xfId="1473"/>
    <cellStyle name="差_11S1033-101YG-03 数据表_成品油-仪表数据表 4" xfId="1475"/>
    <cellStyle name="差_11S1033-101YG-03 数据表_成品油-仪表数据表 4 2" xfId="1477"/>
    <cellStyle name="差_11S1033-101YG-03 数据表_成品油-仪表数据表1" xfId="1479"/>
    <cellStyle name="差_11S1033-101YG-03 数据表_成品油-仪表数据表1 2" xfId="33"/>
    <cellStyle name="差_11S1033-101YG-03 数据表_成品油-仪表数据表1 2 2" xfId="1480"/>
    <cellStyle name="差_11S1033-101YG-03 数据表_成品油-仪表数据表1 2 2 2" xfId="1481"/>
    <cellStyle name="差_11S1033-101YG-03 数据表_成品油-仪表数据表1 2 3" xfId="1482"/>
    <cellStyle name="差_11S1033-101YG-03 数据表_成品油-仪表数据表1 3" xfId="1483"/>
    <cellStyle name="差_11S1033-101YG-03 数据表_成品油-仪表数据表1 3 2" xfId="1484"/>
    <cellStyle name="差_11S1033-101YG-03 数据表_成品油-仪表数据表1 3 2 2" xfId="1485"/>
    <cellStyle name="差_11S1033-101YG-03 数据表_成品油-仪表数据表1 3 3" xfId="1486"/>
    <cellStyle name="差_11S1033-101YG-03 数据表_成品油-仪表数据表1 4" xfId="1224"/>
    <cellStyle name="差_11S1033-101YG-03 数据表_成品油-仪表数据表1 4 2" xfId="1226"/>
    <cellStyle name="差_11S1033-101YG-03 数据表_成品油-仪表数据表1 5" xfId="1228"/>
    <cellStyle name="差_11S1101DL-01Y-03数据表" xfId="1488"/>
    <cellStyle name="差_11S1101DL-01Y-03数据表 2" xfId="1489"/>
    <cellStyle name="差_11S1101DL-01Y-03数据表 2 2" xfId="817"/>
    <cellStyle name="差_11S1101DL-01Y-03数据表 2 2 2" xfId="1490"/>
    <cellStyle name="差_11S1101DL-01Y-03数据表 2 3" xfId="141"/>
    <cellStyle name="差_11S1101DL-01Y-03数据表 3" xfId="1149"/>
    <cellStyle name="差_11S1101DL-01Y-03数据表 3 2" xfId="881"/>
    <cellStyle name="差_11S1101DL-01Y-03数据表 3 2 2" xfId="1491"/>
    <cellStyle name="差_11S1101DL-01Y-03数据表 3 3" xfId="149"/>
    <cellStyle name="差_11S1101DL-01Y-03数据表 4" xfId="1151"/>
    <cellStyle name="差_11S1101DL-01Y-03数据表 4 2" xfId="918"/>
    <cellStyle name="差_11S1101DL-01Y-03数据表 5" xfId="1493"/>
    <cellStyle name="差_11S1101DL-01Y-03数据表_成品油-仪表数据表" xfId="1022"/>
    <cellStyle name="差_11S1101DL-01Y-03数据表_成品油-仪表数据表 2" xfId="1494"/>
    <cellStyle name="差_11S1101DL-01Y-03数据表_成品油-仪表数据表 2 2" xfId="1497"/>
    <cellStyle name="差_11S1101DL-01Y-03数据表_成品油-仪表数据表 2 2 2" xfId="1499"/>
    <cellStyle name="差_11S1101DL-01Y-03数据表_成品油-仪表数据表 2 3" xfId="1501"/>
    <cellStyle name="差_11S1101DL-01Y-03数据表_成品油-仪表数据表 3" xfId="568"/>
    <cellStyle name="差_11S1101DL-01Y-03数据表_成品油-仪表数据表 3 2" xfId="573"/>
    <cellStyle name="差_11S1101DL-01Y-03数据表_成品油-仪表数据表 3 2 2" xfId="1504"/>
    <cellStyle name="差_11S1101DL-01Y-03数据表_成品油-仪表数据表 3 3" xfId="907"/>
    <cellStyle name="差_11S1101DL-01Y-03数据表_成品油-仪表数据表 4" xfId="45"/>
    <cellStyle name="差_11S1101DL-01Y-03数据表_成品油-仪表数据表 4 2" xfId="11"/>
    <cellStyle name="差_11S1101DL-01Y-03数据表_成品油-仪表数据表1" xfId="1505"/>
    <cellStyle name="差_11S1101DL-01Y-03数据表_成品油-仪表数据表1 2" xfId="1506"/>
    <cellStyle name="差_11S1101DL-01Y-03数据表_成品油-仪表数据表1 2 2" xfId="1308"/>
    <cellStyle name="差_11S1101DL-01Y-03数据表_成品油-仪表数据表1 2 2 2" xfId="1507"/>
    <cellStyle name="差_11S1101DL-01Y-03数据表_成品油-仪表数据表1 2 3" xfId="1209"/>
    <cellStyle name="差_11S1101DL-01Y-03数据表_成品油-仪表数据表1 3" xfId="200"/>
    <cellStyle name="差_11S1101DL-01Y-03数据表_成品油-仪表数据表1 3 2" xfId="203"/>
    <cellStyle name="差_11S1101DL-01Y-03数据表_成品油-仪表数据表1 3 2 2" xfId="111"/>
    <cellStyle name="差_11S1101DL-01Y-03数据表_成品油-仪表数据表1 3 3" xfId="1509"/>
    <cellStyle name="差_11S1101DL-01Y-03数据表_成品油-仪表数据表1 4" xfId="211"/>
    <cellStyle name="差_11S1101DL-01Y-03数据表_成品油-仪表数据表1 4 2" xfId="1510"/>
    <cellStyle name="差_11S1101DL-01Y-03数据表_成品油-仪表数据表1 5" xfId="1513"/>
    <cellStyle name="差_11S1121-00Y-03仪表数据表" xfId="1514"/>
    <cellStyle name="差_11S1121-00Y-03仪表数据表 2" xfId="1515"/>
    <cellStyle name="差_11S1121-00Y-03仪表数据表 2 2" xfId="1517"/>
    <cellStyle name="差_11S1121-00Y-03仪表数据表 2 2 2" xfId="786"/>
    <cellStyle name="差_11S1121-00Y-03仪表数据表 2 3" xfId="1519"/>
    <cellStyle name="差_11S1121-00Y-03仪表数据表 3" xfId="1521"/>
    <cellStyle name="差_11S1121-00Y-03仪表数据表 3 2" xfId="1523"/>
    <cellStyle name="差_11S1121-00Y-03仪表数据表 3 2 2" xfId="1394"/>
    <cellStyle name="差_11S1121-00Y-03仪表数据表 3 3" xfId="1524"/>
    <cellStyle name="差_11S1121-00Y-03仪表数据表 4" xfId="1525"/>
    <cellStyle name="差_11S1121-00Y-03仪表数据表 4 2" xfId="1010"/>
    <cellStyle name="差_11S1121-00Y-03仪表数据表 5" xfId="383"/>
    <cellStyle name="差_11S1121-00Y-03仪表数据表_成品油-仪表数据表" xfId="833"/>
    <cellStyle name="差_11S1121-00Y-03仪表数据表_成品油-仪表数据表 2" xfId="1526"/>
    <cellStyle name="差_11S1121-00Y-03仪表数据表_成品油-仪表数据表 2 2" xfId="746"/>
    <cellStyle name="差_11S1121-00Y-03仪表数据表_成品油-仪表数据表 2 2 2" xfId="1528"/>
    <cellStyle name="差_11S1121-00Y-03仪表数据表_成品油-仪表数据表 2 3" xfId="1529"/>
    <cellStyle name="差_11S1121-00Y-03仪表数据表_成品油-仪表数据表 3" xfId="1530"/>
    <cellStyle name="差_11S1121-00Y-03仪表数据表_成品油-仪表数据表 3 2" xfId="1532"/>
    <cellStyle name="差_11S1121-00Y-03仪表数据表_成品油-仪表数据表 3 2 2" xfId="1533"/>
    <cellStyle name="差_11S1121-00Y-03仪表数据表_成品油-仪表数据表 3 3" xfId="1534"/>
    <cellStyle name="差_11S1121-00Y-03仪表数据表_成品油-仪表数据表 4" xfId="1535"/>
    <cellStyle name="差_11S1121-00Y-03仪表数据表_成品油-仪表数据表 4 2" xfId="1536"/>
    <cellStyle name="差_11S1121-00Y-03仪表数据表_成品油-仪表数据表1" xfId="1538"/>
    <cellStyle name="差_11S1121-00Y-03仪表数据表_成品油-仪表数据表1 2" xfId="952"/>
    <cellStyle name="差_11S1121-00Y-03仪表数据表_成品油-仪表数据表1 2 2" xfId="1540"/>
    <cellStyle name="差_11S1121-00Y-03仪表数据表_成品油-仪表数据表1 2 2 2" xfId="1541"/>
    <cellStyle name="差_11S1121-00Y-03仪表数据表_成品油-仪表数据表1 2 3" xfId="1542"/>
    <cellStyle name="差_11S1121-00Y-03仪表数据表_成品油-仪表数据表1 3" xfId="1543"/>
    <cellStyle name="差_11S1121-00Y-03仪表数据表_成品油-仪表数据表1 3 2" xfId="1544"/>
    <cellStyle name="差_11S1121-00Y-03仪表数据表_成品油-仪表数据表1 3 2 2" xfId="1545"/>
    <cellStyle name="差_11S1121-00Y-03仪表数据表_成品油-仪表数据表1 3 3" xfId="1546"/>
    <cellStyle name="差_11S1121-00Y-03仪表数据表_成品油-仪表数据表1 4" xfId="1547"/>
    <cellStyle name="差_11S1121-00Y-03仪表数据表_成品油-仪表数据表1 4 2" xfId="1548"/>
    <cellStyle name="差_11S1121-00Y-03仪表数据表_成品油-仪表数据表1 5" xfId="1549"/>
    <cellStyle name="差_11S2110-01Y-03仪表数据表" xfId="1550"/>
    <cellStyle name="差_11S2110-01Y-03仪表数据表 2" xfId="1551"/>
    <cellStyle name="差_11S2110-01Y-03仪表数据表 2 2" xfId="1078"/>
    <cellStyle name="差_11S2110-01Y-03仪表数据表 2 2 2" xfId="774"/>
    <cellStyle name="差_11S2110-01Y-03仪表数据表 2 3" xfId="1552"/>
    <cellStyle name="差_11S2110-01Y-03仪表数据表 3" xfId="1553"/>
    <cellStyle name="差_11S2110-01Y-03仪表数据表 3 2" xfId="777"/>
    <cellStyle name="差_11S2110-01Y-03仪表数据表 3 2 2" xfId="1554"/>
    <cellStyle name="差_11S2110-01Y-03仪表数据表 3 3" xfId="1556"/>
    <cellStyle name="差_11S2110-01Y-03仪表数据表 4" xfId="1557"/>
    <cellStyle name="差_11S2110-01Y-03仪表数据表 4 2" xfId="1558"/>
    <cellStyle name="差_11S2110-01Y-03仪表数据表 5" xfId="1559"/>
    <cellStyle name="差_11S2110-01Y-03仪表数据表_成品油-仪表数据表" xfId="1560"/>
    <cellStyle name="差_11S2110-01Y-03仪表数据表_成品油-仪表数据表 2" xfId="1561"/>
    <cellStyle name="差_11S2110-01Y-03仪表数据表_成品油-仪表数据表 2 2" xfId="1562"/>
    <cellStyle name="差_11S2110-01Y-03仪表数据表_成品油-仪表数据表 2 2 2" xfId="1563"/>
    <cellStyle name="差_11S2110-01Y-03仪表数据表_成品油-仪表数据表 2 3" xfId="1565"/>
    <cellStyle name="差_11S2110-01Y-03仪表数据表_成品油-仪表数据表 3" xfId="1566"/>
    <cellStyle name="差_11S2110-01Y-03仪表数据表_成品油-仪表数据表 3 2" xfId="1568"/>
    <cellStyle name="差_11S2110-01Y-03仪表数据表_成品油-仪表数据表 3 2 2" xfId="1569"/>
    <cellStyle name="差_11S2110-01Y-03仪表数据表_成品油-仪表数据表 3 3" xfId="1571"/>
    <cellStyle name="差_11S2110-01Y-03仪表数据表_成品油-仪表数据表 4" xfId="1572"/>
    <cellStyle name="差_11S2110-01Y-03仪表数据表_成品油-仪表数据表 4 2" xfId="1573"/>
    <cellStyle name="差_11S2110-01Y-03仪表数据表_成品油-仪表数据表1" xfId="1575"/>
    <cellStyle name="差_11S2110-01Y-03仪表数据表_成品油-仪表数据表1 2" xfId="1576"/>
    <cellStyle name="差_11S2110-01Y-03仪表数据表_成品油-仪表数据表1 2 2" xfId="431"/>
    <cellStyle name="差_11S2110-01Y-03仪表数据表_成品油-仪表数据表1 2 2 2" xfId="1578"/>
    <cellStyle name="差_11S2110-01Y-03仪表数据表_成品油-仪表数据表1 2 3" xfId="434"/>
    <cellStyle name="差_11S2110-01Y-03仪表数据表_成品油-仪表数据表1 3" xfId="1579"/>
    <cellStyle name="差_11S2110-01Y-03仪表数据表_成品油-仪表数据表1 3 2" xfId="445"/>
    <cellStyle name="差_11S2110-01Y-03仪表数据表_成品油-仪表数据表1 3 2 2" xfId="834"/>
    <cellStyle name="差_11S2110-01Y-03仪表数据表_成品油-仪表数据表1 3 3" xfId="332"/>
    <cellStyle name="差_11S2110-01Y-03仪表数据表_成品油-仪表数据表1 4" xfId="1581"/>
    <cellStyle name="差_11S2110-01Y-03仪表数据表_成品油-仪表数据表1 4 2" xfId="1583"/>
    <cellStyle name="差_11S2110-01Y-03仪表数据表_成品油-仪表数据表1 5" xfId="1584"/>
    <cellStyle name="差_13-质量流量计（中标）" xfId="1585"/>
    <cellStyle name="差_13-质量流量计（中标） 2" xfId="1586"/>
    <cellStyle name="差_13-质量流量计（中标） 2 2" xfId="1587"/>
    <cellStyle name="差_13-质量流量计（中标） 2 2 2" xfId="1588"/>
    <cellStyle name="差_13-质量流量计（中标） 2 3" xfId="6"/>
    <cellStyle name="差_13-质量流量计（中标） 3" xfId="1589"/>
    <cellStyle name="差_13-质量流量计（中标） 3 2" xfId="1590"/>
    <cellStyle name="差_13-质量流量计（中标） 3 2 2" xfId="1591"/>
    <cellStyle name="差_13-质量流量计（中标） 3 3" xfId="1593"/>
    <cellStyle name="差_13-质量流量计（中标） 4" xfId="1595"/>
    <cellStyle name="差_13-质量流量计（中标） 4 2" xfId="1596"/>
    <cellStyle name="差_13-质量流量计（中标） 5" xfId="1597"/>
    <cellStyle name="差_13-质量流量计（中标）_成品油-仪表数据表" xfId="705"/>
    <cellStyle name="差_13-质量流量计（中标）_成品油-仪表数据表 2" xfId="1598"/>
    <cellStyle name="差_13-质量流量计（中标）_成品油-仪表数据表 2 2" xfId="1599"/>
    <cellStyle name="差_13-质量流量计（中标）_成品油-仪表数据表 2 2 2" xfId="1600"/>
    <cellStyle name="差_13-质量流量计（中标）_成品油-仪表数据表 2 3" xfId="1601"/>
    <cellStyle name="差_13-质量流量计（中标）_成品油-仪表数据表 3" xfId="1602"/>
    <cellStyle name="差_13-质量流量计（中标）_成品油-仪表数据表 3 2" xfId="1603"/>
    <cellStyle name="差_13-质量流量计（中标）_成品油-仪表数据表 3 2 2" xfId="1604"/>
    <cellStyle name="差_13-质量流量计（中标）_成品油-仪表数据表 3 3" xfId="582"/>
    <cellStyle name="差_13-质量流量计（中标）_成品油-仪表数据表 4" xfId="1606"/>
    <cellStyle name="差_13-质量流量计（中标）_成品油-仪表数据表 4 2" xfId="1608"/>
    <cellStyle name="差_13-质量流量计（中标）_成品油-仪表数据表1" xfId="1610"/>
    <cellStyle name="差_13-质量流量计（中标）_成品油-仪表数据表1 2" xfId="1611"/>
    <cellStyle name="差_13-质量流量计（中标）_成品油-仪表数据表1 2 2" xfId="1612"/>
    <cellStyle name="差_13-质量流量计（中标）_成品油-仪表数据表1 2 2 2" xfId="1613"/>
    <cellStyle name="差_13-质量流量计（中标）_成品油-仪表数据表1 2 3" xfId="1614"/>
    <cellStyle name="差_13-质量流量计（中标）_成品油-仪表数据表1 3" xfId="1616"/>
    <cellStyle name="差_13-质量流量计（中标）_成品油-仪表数据表1 3 2" xfId="29"/>
    <cellStyle name="差_13-质量流量计（中标）_成品油-仪表数据表1 3 2 2" xfId="1617"/>
    <cellStyle name="差_13-质量流量计（中标）_成品油-仪表数据表1 3 3" xfId="158"/>
    <cellStyle name="差_13-质量流量计（中标）_成品油-仪表数据表1 4" xfId="1619"/>
    <cellStyle name="差_13-质量流量计（中标）_成品油-仪表数据表1 4 2" xfId="1620"/>
    <cellStyle name="差_13-质量流量计（中标）_成品油-仪表数据表1 5" xfId="1408"/>
    <cellStyle name="差_4液位仪表2" xfId="1622"/>
    <cellStyle name="差_4液位仪表2 2" xfId="1623"/>
    <cellStyle name="差_4液位仪表2 2 2" xfId="1625"/>
    <cellStyle name="差_4液位仪表2 2 2 2" xfId="1626"/>
    <cellStyle name="差_4液位仪表2 2 3" xfId="1628"/>
    <cellStyle name="差_4液位仪表2 3" xfId="1629"/>
    <cellStyle name="差_4液位仪表2 3 2" xfId="1630"/>
    <cellStyle name="差_4液位仪表2 3 2 2" xfId="1487"/>
    <cellStyle name="差_4液位仪表2 3 3" xfId="1631"/>
    <cellStyle name="差_4液位仪表2 4" xfId="1632"/>
    <cellStyle name="差_4液位仪表2 4 2" xfId="1633"/>
    <cellStyle name="差_4液位仪表2 5" xfId="1634"/>
    <cellStyle name="差_4液位仪表2_成品油-仪表数据表" xfId="1635"/>
    <cellStyle name="差_4液位仪表2_成品油-仪表数据表 2" xfId="1636"/>
    <cellStyle name="差_4液位仪表2_成品油-仪表数据表 2 2" xfId="1637"/>
    <cellStyle name="差_4液位仪表2_成品油-仪表数据表 2 2 2" xfId="1639"/>
    <cellStyle name="差_4液位仪表2_成品油-仪表数据表 2 3" xfId="1641"/>
    <cellStyle name="差_4液位仪表2_成品油-仪表数据表 3" xfId="143"/>
    <cellStyle name="差_4液位仪表2_成品油-仪表数据表 3 2" xfId="1643"/>
    <cellStyle name="差_4液位仪表2_成品油-仪表数据表 3 2 2" xfId="1644"/>
    <cellStyle name="差_4液位仪表2_成品油-仪表数据表 3 3" xfId="1645"/>
    <cellStyle name="差_4液位仪表2_成品油-仪表数据表 4" xfId="1458"/>
    <cellStyle name="差_4液位仪表2_成品油-仪表数据表 4 2" xfId="1460"/>
    <cellStyle name="差_4液位仪表2_成品油-仪表数据表1" xfId="1646"/>
    <cellStyle name="差_4液位仪表2_成品油-仪表数据表1 2" xfId="1648"/>
    <cellStyle name="差_4液位仪表2_成品油-仪表数据表1 2 2" xfId="1650"/>
    <cellStyle name="差_4液位仪表2_成品油-仪表数据表1 2 2 2" xfId="1652"/>
    <cellStyle name="差_4液位仪表2_成品油-仪表数据表1 2 3" xfId="1653"/>
    <cellStyle name="差_4液位仪表2_成品油-仪表数据表1 3" xfId="1654"/>
    <cellStyle name="差_4液位仪表2_成品油-仪表数据表1 3 2" xfId="1656"/>
    <cellStyle name="差_4液位仪表2_成品油-仪表数据表1 3 2 2" xfId="1657"/>
    <cellStyle name="差_4液位仪表2_成品油-仪表数据表1 3 3" xfId="681"/>
    <cellStyle name="差_4液位仪表2_成品油-仪表数据表1 4" xfId="1658"/>
    <cellStyle name="差_4液位仪表2_成品油-仪表数据表1 4 2" xfId="1659"/>
    <cellStyle name="差_4液位仪表2_成品油-仪表数据表1 5" xfId="1660"/>
    <cellStyle name="差_6分析仪表" xfId="1661"/>
    <cellStyle name="差_6分析仪表 2" xfId="1662"/>
    <cellStyle name="差_6分析仪表 2 2" xfId="1664"/>
    <cellStyle name="差_6分析仪表 2 2 2" xfId="1666"/>
    <cellStyle name="差_6分析仪表 2 3" xfId="1668"/>
    <cellStyle name="差_6分析仪表 3" xfId="1672"/>
    <cellStyle name="差_6分析仪表 3 2" xfId="1673"/>
    <cellStyle name="差_6分析仪表 3 2 2" xfId="1674"/>
    <cellStyle name="差_6分析仪表 3 3" xfId="1676"/>
    <cellStyle name="差_6分析仪表 4" xfId="1678"/>
    <cellStyle name="差_6分析仪表 4 2" xfId="1679"/>
    <cellStyle name="差_6分析仪表 5" xfId="1681"/>
    <cellStyle name="差_6分析仪表_成品油-仪表数据表" xfId="1682"/>
    <cellStyle name="差_6分析仪表_成品油-仪表数据表 2" xfId="1683"/>
    <cellStyle name="差_6分析仪表_成品油-仪表数据表 2 2" xfId="1685"/>
    <cellStyle name="差_6分析仪表_成品油-仪表数据表 2 2 2" xfId="1686"/>
    <cellStyle name="差_6分析仪表_成品油-仪表数据表 2 3" xfId="1688"/>
    <cellStyle name="差_6分析仪表_成品油-仪表数据表 3" xfId="1689"/>
    <cellStyle name="差_6分析仪表_成品油-仪表数据表 3 2" xfId="1690"/>
    <cellStyle name="差_6分析仪表_成品油-仪表数据表 3 2 2" xfId="1453"/>
    <cellStyle name="差_6分析仪表_成品油-仪表数据表 3 3" xfId="1691"/>
    <cellStyle name="差_6分析仪表_成品油-仪表数据表 4" xfId="1693"/>
    <cellStyle name="差_6分析仪表_成品油-仪表数据表 4 2" xfId="418"/>
    <cellStyle name="差_6分析仪表_成品油-仪表数据表1" xfId="1694"/>
    <cellStyle name="差_6分析仪表_成品油-仪表数据表1 2" xfId="1696"/>
    <cellStyle name="差_6分析仪表_成品油-仪表数据表1 2 2" xfId="1697"/>
    <cellStyle name="差_6分析仪表_成品油-仪表数据表1 2 2 2" xfId="1698"/>
    <cellStyle name="差_6分析仪表_成品油-仪表数据表1 2 3" xfId="602"/>
    <cellStyle name="差_6分析仪表_成品油-仪表数据表1 3" xfId="1080"/>
    <cellStyle name="差_6分析仪表_成品油-仪表数据表1 3 2" xfId="1082"/>
    <cellStyle name="差_6分析仪表_成品油-仪表数据表1 3 2 2" xfId="1699"/>
    <cellStyle name="差_6分析仪表_成品油-仪表数据表1 3 3" xfId="1700"/>
    <cellStyle name="差_6分析仪表_成品油-仪表数据表1 4" xfId="1084"/>
    <cellStyle name="差_6分析仪表_成品油-仪表数据表1 4 2" xfId="1701"/>
    <cellStyle name="差_6分析仪表_成品油-仪表数据表1 5" xfId="1702"/>
    <cellStyle name="差_B-1016-1052(02)Y-03仪表数据表" xfId="1703"/>
    <cellStyle name="差_B-1016-1052(02)Y-03仪表数据表 2" xfId="1704"/>
    <cellStyle name="差_B-1016-1052(02)Y-03仪表数据表 2 2" xfId="1705"/>
    <cellStyle name="差_B-1016-1052(02)Y-03仪表数据表 2 2 2" xfId="1707"/>
    <cellStyle name="差_B-1016-1052(02)Y-03仪表数据表 2 3" xfId="1708"/>
    <cellStyle name="差_B-1016-1052(02)Y-03仪表数据表 3" xfId="1709"/>
    <cellStyle name="差_B-1016-1052(02)Y-03仪表数据表 3 2" xfId="1711"/>
    <cellStyle name="差_B-1016-1052(02)Y-03仪表数据表 3 2 2" xfId="1712"/>
    <cellStyle name="差_B-1016-1052(02)Y-03仪表数据表 3 3" xfId="1713"/>
    <cellStyle name="差_B-1016-1052(02)Y-03仪表数据表 4" xfId="1715"/>
    <cellStyle name="差_B-1016-1052(02)Y-03仪表数据表 4 2" xfId="1716"/>
    <cellStyle name="差_B-1016-1052(02)Y-03仪表数据表 5" xfId="1717"/>
    <cellStyle name="差_B-1016-1052(02)Y-03仪表数据表_成品油-仪表数据表" xfId="697"/>
    <cellStyle name="差_B-1016-1052(02)Y-03仪表数据表_成品油-仪表数据表 2" xfId="699"/>
    <cellStyle name="差_B-1016-1052(02)Y-03仪表数据表_成品油-仪表数据表 2 2" xfId="1718"/>
    <cellStyle name="差_B-1016-1052(02)Y-03仪表数据表_成品油-仪表数据表 2 2 2" xfId="1719"/>
    <cellStyle name="差_B-1016-1052(02)Y-03仪表数据表_成品油-仪表数据表 2 3" xfId="1720"/>
    <cellStyle name="差_B-1016-1052(02)Y-03仪表数据表_成品油-仪表数据表 3" xfId="1721"/>
    <cellStyle name="差_B-1016-1052(02)Y-03仪表数据表_成品油-仪表数据表 3 2" xfId="1723"/>
    <cellStyle name="差_B-1016-1052(02)Y-03仪表数据表_成品油-仪表数据表 3 2 2" xfId="1724"/>
    <cellStyle name="差_B-1016-1052(02)Y-03仪表数据表_成品油-仪表数据表 3 3" xfId="1725"/>
    <cellStyle name="差_B-1016-1052(02)Y-03仪表数据表_成品油-仪表数据表 4" xfId="1726"/>
    <cellStyle name="差_B-1016-1052(02)Y-03仪表数据表_成品油-仪表数据表 4 2" xfId="1727"/>
    <cellStyle name="差_B-1016-1052(02)Y-03仪表数据表_成品油-仪表数据表1" xfId="1728"/>
    <cellStyle name="差_B-1016-1052(02)Y-03仪表数据表_成品油-仪表数据表1 2" xfId="1729"/>
    <cellStyle name="差_B-1016-1052(02)Y-03仪表数据表_成品油-仪表数据表1 2 2" xfId="1730"/>
    <cellStyle name="差_B-1016-1052(02)Y-03仪表数据表_成品油-仪表数据表1 2 2 2" xfId="945"/>
    <cellStyle name="差_B-1016-1052(02)Y-03仪表数据表_成品油-仪表数据表1 2 3" xfId="1731"/>
    <cellStyle name="差_B-1016-1052(02)Y-03仪表数据表_成品油-仪表数据表1 3" xfId="1732"/>
    <cellStyle name="差_B-1016-1052(02)Y-03仪表数据表_成品油-仪表数据表1 3 2" xfId="1733"/>
    <cellStyle name="差_B-1016-1052(02)Y-03仪表数据表_成品油-仪表数据表1 3 2 2" xfId="1734"/>
    <cellStyle name="差_B-1016-1052(02)Y-03仪表数据表_成品油-仪表数据表1 3 3" xfId="1736"/>
    <cellStyle name="差_B-1016-1052(02)Y-03仪表数据表_成品油-仪表数据表1 4" xfId="1737"/>
    <cellStyle name="差_B-1016-1052(02)Y-03仪表数据表_成品油-仪表数据表1 4 2" xfId="1738"/>
    <cellStyle name="差_B-1016-1052(02)Y-03仪表数据表_成品油-仪表数据表1 5" xfId="1739"/>
    <cellStyle name="差_CS01-D383-0301仪表数据表" xfId="1740"/>
    <cellStyle name="差_CS01-D383-0301仪表数据表 2" xfId="1741"/>
    <cellStyle name="差_CS01-D383-0301仪表数据表 2 2" xfId="1742"/>
    <cellStyle name="差_CS01-D383-0301仪表数据表 2 2 2" xfId="1743"/>
    <cellStyle name="差_CS01-D383-0301仪表数据表 2 3" xfId="1744"/>
    <cellStyle name="差_CS01-D383-0301仪表数据表 3" xfId="1746"/>
    <cellStyle name="差_CS01-D383-0301仪表数据表 3 2" xfId="1747"/>
    <cellStyle name="差_CS01-D383-0301仪表数据表 3 2 2" xfId="1748"/>
    <cellStyle name="差_CS01-D383-0301仪表数据表 3 3" xfId="1749"/>
    <cellStyle name="差_CS01-D383-0301仪表数据表 4" xfId="1751"/>
    <cellStyle name="差_CS01-D383-0301仪表数据表 4 2" xfId="1752"/>
    <cellStyle name="差_CS01-D383-0301仪表数据表 5" xfId="1753"/>
    <cellStyle name="差_CS01-D383-0301仪表数据表_成品油-仪表数据表" xfId="1754"/>
    <cellStyle name="差_CS01-D383-0301仪表数据表_成品油-仪表数据表 2" xfId="1756"/>
    <cellStyle name="差_CS01-D383-0301仪表数据表_成品油-仪表数据表 2 2" xfId="1757"/>
    <cellStyle name="差_CS01-D383-0301仪表数据表_成品油-仪表数据表 2 2 2" xfId="1758"/>
    <cellStyle name="差_CS01-D383-0301仪表数据表_成品油-仪表数据表 2 3" xfId="1759"/>
    <cellStyle name="差_CS01-D383-0301仪表数据表_成品油-仪表数据表 3" xfId="761"/>
    <cellStyle name="差_CS01-D383-0301仪表数据表_成品油-仪表数据表 3 2" xfId="1760"/>
    <cellStyle name="差_CS01-D383-0301仪表数据表_成品油-仪表数据表 3 2 2" xfId="1762"/>
    <cellStyle name="差_CS01-D383-0301仪表数据表_成品油-仪表数据表 3 3" xfId="1763"/>
    <cellStyle name="差_CS01-D383-0301仪表数据表_成品油-仪表数据表 4" xfId="1765"/>
    <cellStyle name="差_CS01-D383-0301仪表数据表_成品油-仪表数据表 4 2" xfId="1768"/>
    <cellStyle name="差_CS01-D383-0301仪表数据表_成品油-仪表数据表1" xfId="1769"/>
    <cellStyle name="差_CS01-D383-0301仪表数据表_成品油-仪表数据表1 2" xfId="1771"/>
    <cellStyle name="差_CS01-D383-0301仪表数据表_成品油-仪表数据表1 2 2" xfId="1773"/>
    <cellStyle name="差_CS01-D383-0301仪表数据表_成品油-仪表数据表1 2 2 2" xfId="1774"/>
    <cellStyle name="差_CS01-D383-0301仪表数据表_成品油-仪表数据表1 2 3" xfId="1775"/>
    <cellStyle name="差_CS01-D383-0301仪表数据表_成品油-仪表数据表1 3" xfId="192"/>
    <cellStyle name="差_CS01-D383-0301仪表数据表_成品油-仪表数据表1 3 2" xfId="195"/>
    <cellStyle name="差_CS01-D383-0301仪表数据表_成品油-仪表数据表1 3 2 2" xfId="1776"/>
    <cellStyle name="差_CS01-D383-0301仪表数据表_成品油-仪表数据表1 3 3" xfId="1777"/>
    <cellStyle name="差_CS01-D383-0301仪表数据表_成品油-仪表数据表1 4" xfId="197"/>
    <cellStyle name="差_CS01-D383-0301仪表数据表_成品油-仪表数据表1 4 2" xfId="1778"/>
    <cellStyle name="差_CS01-D383-0301仪表数据表_成品油-仪表数据表1 5" xfId="1780"/>
    <cellStyle name="差_I_O清册" xfId="1781"/>
    <cellStyle name="差_PGRP1-3A-0YCN-036-INT-IOL-DCS-0001-R00 DCS污水处理场IO清单R6" xfId="1104"/>
    <cellStyle name="差_成品油-仪表数据表" xfId="1782"/>
    <cellStyle name="差_成品油-仪表数据表 2" xfId="1784"/>
    <cellStyle name="差_成品油-仪表数据表 2 2" xfId="1786"/>
    <cellStyle name="差_成品油-仪表数据表 2 2 2" xfId="1787"/>
    <cellStyle name="差_成品油-仪表数据表 2 3" xfId="1788"/>
    <cellStyle name="差_成品油-仪表数据表 3" xfId="1789"/>
    <cellStyle name="差_成品油-仪表数据表 3 2" xfId="1791"/>
    <cellStyle name="差_成品油-仪表数据表 3 2 2" xfId="1793"/>
    <cellStyle name="差_成品油-仪表数据表 3 3" xfId="1796"/>
    <cellStyle name="差_成品油-仪表数据表 4" xfId="1798"/>
    <cellStyle name="差_成品油-仪表数据表 4 2" xfId="1799"/>
    <cellStyle name="差_成品油-仪表数据表1" xfId="1801"/>
    <cellStyle name="差_成品油-仪表数据表1 2" xfId="1802"/>
    <cellStyle name="差_成品油-仪表数据表1 2 2" xfId="1803"/>
    <cellStyle name="差_成品油-仪表数据表1 2 2 2" xfId="63"/>
    <cellStyle name="差_成品油-仪表数据表1 2 3" xfId="1805"/>
    <cellStyle name="差_成品油-仪表数据表1 3" xfId="1808"/>
    <cellStyle name="差_成品油-仪表数据表1 3 2" xfId="1809"/>
    <cellStyle name="差_成品油-仪表数据表1 3 2 2" xfId="1810"/>
    <cellStyle name="差_成品油-仪表数据表1 3 3" xfId="1811"/>
    <cellStyle name="差_成品油-仪表数据表1 4" xfId="269"/>
    <cellStyle name="差_成品油-仪表数据表1 4 2" xfId="273"/>
    <cellStyle name="差_成品油-仪表数据表1 5" xfId="278"/>
    <cellStyle name="差_流量仪表" xfId="1812"/>
    <cellStyle name="差_流量仪表 2" xfId="1813"/>
    <cellStyle name="差_流量仪表 2 2" xfId="1814"/>
    <cellStyle name="差_流量仪表 2 2 2" xfId="1815"/>
    <cellStyle name="差_流量仪表 2 3" xfId="1816"/>
    <cellStyle name="差_流量仪表 3" xfId="1638"/>
    <cellStyle name="差_流量仪表 3 2" xfId="1640"/>
    <cellStyle name="差_流量仪表 3 2 2" xfId="1817"/>
    <cellStyle name="差_流量仪表 3 3" xfId="1818"/>
    <cellStyle name="差_流量仪表 4" xfId="1642"/>
    <cellStyle name="差_流量仪表 4 2" xfId="1819"/>
    <cellStyle name="差_流量仪表 5" xfId="634"/>
    <cellStyle name="差_流量仪表_成品油-仪表数据表" xfId="1537"/>
    <cellStyle name="差_流量仪表_成品油-仪表数据表 2" xfId="1820"/>
    <cellStyle name="差_流量仪表_成品油-仪表数据表 2 2" xfId="1745"/>
    <cellStyle name="差_流量仪表_成品油-仪表数据表 2 2 2" xfId="1821"/>
    <cellStyle name="差_流量仪表_成品油-仪表数据表 2 3" xfId="1822"/>
    <cellStyle name="差_流量仪表_成品油-仪表数据表 3" xfId="1823"/>
    <cellStyle name="差_流量仪表_成品油-仪表数据表 3 2" xfId="1750"/>
    <cellStyle name="差_流量仪表_成品油-仪表数据表 3 2 2" xfId="1824"/>
    <cellStyle name="差_流量仪表_成品油-仪表数据表 3 3" xfId="1735"/>
    <cellStyle name="差_流量仪表_成品油-仪表数据表 4" xfId="1825"/>
    <cellStyle name="差_流量仪表_成品油-仪表数据表 4 2" xfId="1826"/>
    <cellStyle name="差_流量仪表_成品油-仪表数据表1" xfId="1375"/>
    <cellStyle name="差_流量仪表_成品油-仪表数据表1 2" xfId="1377"/>
    <cellStyle name="差_流量仪表_成品油-仪表数据表1 2 2" xfId="1379"/>
    <cellStyle name="差_流量仪表_成品油-仪表数据表1 2 2 2" xfId="1827"/>
    <cellStyle name="差_流量仪表_成品油-仪表数据表1 2 3" xfId="1828"/>
    <cellStyle name="差_流量仪表_成品油-仪表数据表1 3" xfId="1382"/>
    <cellStyle name="差_流量仪表_成品油-仪表数据表1 3 2" xfId="1829"/>
    <cellStyle name="差_流量仪表_成品油-仪表数据表1 3 2 2" xfId="1831"/>
    <cellStyle name="差_流量仪表_成品油-仪表数据表1 3 3" xfId="1832"/>
    <cellStyle name="差_流量仪表_成品油-仪表数据表1 4" xfId="1833"/>
    <cellStyle name="差_流量仪表_成品油-仪表数据表1 4 2" xfId="1834"/>
    <cellStyle name="差_流量仪表_成品油-仪表数据表1 5" xfId="1836"/>
    <cellStyle name="差_气动切断阀" xfId="793"/>
    <cellStyle name="差_气动切断阀 2" xfId="795"/>
    <cellStyle name="差_气动切断阀 2 2" xfId="797"/>
    <cellStyle name="差_气动切断阀 2 2 2" xfId="1837"/>
    <cellStyle name="差_气动切断阀 2 3" xfId="1838"/>
    <cellStyle name="差_气动切断阀 3" xfId="799"/>
    <cellStyle name="差_气动切断阀 3 2" xfId="1839"/>
    <cellStyle name="差_气动切断阀 3 2 2" xfId="1840"/>
    <cellStyle name="差_气动切断阀 3 3" xfId="1841"/>
    <cellStyle name="差_气动切断阀 4" xfId="1842"/>
    <cellStyle name="差_气动切断阀 4 2" xfId="1843"/>
    <cellStyle name="差_气动切断阀 5" xfId="1844"/>
    <cellStyle name="差_气动切断阀_成品油-仪表数据表" xfId="608"/>
    <cellStyle name="差_气动切断阀_成品油-仪表数据表 2" xfId="682"/>
    <cellStyle name="差_气动切断阀_成品油-仪表数据表 2 2" xfId="1845"/>
    <cellStyle name="差_气动切断阀_成品油-仪表数据表 2 2 2" xfId="1846"/>
    <cellStyle name="差_气动切断阀_成品油-仪表数据表 2 3" xfId="1847"/>
    <cellStyle name="差_气动切断阀_成品油-仪表数据表 3" xfId="1848"/>
    <cellStyle name="差_气动切断阀_成品油-仪表数据表 3 2" xfId="1849"/>
    <cellStyle name="差_气动切断阀_成品油-仪表数据表 3 2 2" xfId="1850"/>
    <cellStyle name="差_气动切断阀_成品油-仪表数据表 3 3" xfId="1851"/>
    <cellStyle name="差_气动切断阀_成品油-仪表数据表 4" xfId="1075"/>
    <cellStyle name="差_气动切断阀_成品油-仪表数据表 4 2" xfId="1852"/>
    <cellStyle name="差_气动切断阀_成品油-仪表数据表1" xfId="645"/>
    <cellStyle name="差_气动切断阀_成品油-仪表数据表1 2" xfId="1853"/>
    <cellStyle name="差_气动切断阀_成品油-仪表数据表1 2 2" xfId="1854"/>
    <cellStyle name="差_气动切断阀_成品油-仪表数据表1 2 2 2" xfId="1855"/>
    <cellStyle name="差_气动切断阀_成品油-仪表数据表1 2 3" xfId="1527"/>
    <cellStyle name="差_气动切断阀_成品油-仪表数据表1 3" xfId="1856"/>
    <cellStyle name="差_气动切断阀_成品油-仪表数据表1 3 2" xfId="1857"/>
    <cellStyle name="差_气动切断阀_成品油-仪表数据表1 3 2 2" xfId="1858"/>
    <cellStyle name="差_气动切断阀_成品油-仪表数据表1 3 3" xfId="1859"/>
    <cellStyle name="差_气动切断阀_成品油-仪表数据表1 4" xfId="1555"/>
    <cellStyle name="差_气动切断阀_成品油-仪表数据表1 4 2" xfId="1860"/>
    <cellStyle name="差_气动切断阀_成品油-仪表数据表1 5" xfId="598"/>
    <cellStyle name="常规" xfId="0" builtinId="0"/>
    <cellStyle name="常规 10" xfId="762"/>
    <cellStyle name="常规 10 2" xfId="1761"/>
    <cellStyle name="常规 10 3" xfId="1764"/>
    <cellStyle name="常规 10 3 2" xfId="1861"/>
    <cellStyle name="常规 10 4" xfId="1862"/>
    <cellStyle name="常规 10 8" xfId="736"/>
    <cellStyle name="常规 11" xfId="1766"/>
    <cellStyle name="常规 11 2" xfId="2837"/>
    <cellStyle name="常规 11 2 2" xfId="2838"/>
    <cellStyle name="常规 11 3" xfId="2839"/>
    <cellStyle name="常规 11 3 2" xfId="2840"/>
    <cellStyle name="常规 11 4" xfId="2841"/>
    <cellStyle name="常规 11 4 2" xfId="2842"/>
    <cellStyle name="常规 11 5" xfId="2843"/>
    <cellStyle name="常规 12" xfId="1864"/>
    <cellStyle name="常规 12 2" xfId="1866"/>
    <cellStyle name="常规 13" xfId="1869"/>
    <cellStyle name="常规 14" xfId="1871"/>
    <cellStyle name="常规 15" xfId="298"/>
    <cellStyle name="常规 16" xfId="304"/>
    <cellStyle name="常规 17" xfId="1872"/>
    <cellStyle name="常规 17 2" xfId="1875"/>
    <cellStyle name="常规 18" xfId="1877"/>
    <cellStyle name="常规 19" xfId="1495"/>
    <cellStyle name="常规 2" xfId="1880"/>
    <cellStyle name="常规 2 2" xfId="1881"/>
    <cellStyle name="常规 2 2 12" xfId="2844"/>
    <cellStyle name="常规 2 2 12 2" xfId="2845"/>
    <cellStyle name="常规 2 2 12 2 2" xfId="2846"/>
    <cellStyle name="常规 2 2 12 2 2 2" xfId="2847"/>
    <cellStyle name="常规 2 2 12 2 2 2 2" xfId="2848"/>
    <cellStyle name="常规 2 2 12 2 2 3" xfId="2849"/>
    <cellStyle name="常规 2 2 12 2 2 3 2" xfId="2850"/>
    <cellStyle name="常规 2 2 12 2 2 4" xfId="2851"/>
    <cellStyle name="常规 2 2 12 2 2 4 2" xfId="2852"/>
    <cellStyle name="常规 2 2 12 2 2 5" xfId="2853"/>
    <cellStyle name="常规 2 2 12 2 3" xfId="2854"/>
    <cellStyle name="常规 2 2 12 2 3 2" xfId="2855"/>
    <cellStyle name="常规 2 2 12 2 4" xfId="2856"/>
    <cellStyle name="常规 2 2 12 2 4 2" xfId="2857"/>
    <cellStyle name="常规 2 2 12 2 5" xfId="2858"/>
    <cellStyle name="常规 2 2 12 2 5 2" xfId="2859"/>
    <cellStyle name="常规 2 2 12 2 6" xfId="2860"/>
    <cellStyle name="常规 2 2 12 3" xfId="2861"/>
    <cellStyle name="常规 2 2 12 3 2" xfId="2862"/>
    <cellStyle name="常规 2 2 12 4" xfId="2863"/>
    <cellStyle name="常规 2 2 12 4 2" xfId="2864"/>
    <cellStyle name="常规 2 2 12 5" xfId="2865"/>
    <cellStyle name="常规 2 2 12 5 2" xfId="2866"/>
    <cellStyle name="常规 2 2 12 6" xfId="2867"/>
    <cellStyle name="常规 2 2 2" xfId="1882"/>
    <cellStyle name="常规 2 3" xfId="1883"/>
    <cellStyle name="常规 2 4" xfId="1884"/>
    <cellStyle name="常规 2 5" xfId="1885"/>
    <cellStyle name="常规 2_设备表" xfId="2868"/>
    <cellStyle name="常规 20" xfId="297"/>
    <cellStyle name="常规 21" xfId="303"/>
    <cellStyle name="常规 22" xfId="1873"/>
    <cellStyle name="常规 23" xfId="1878"/>
    <cellStyle name="常规 24" xfId="1496"/>
    <cellStyle name="常规 25" xfId="569"/>
    <cellStyle name="常规 26" xfId="44"/>
    <cellStyle name="常规 27" xfId="1886"/>
    <cellStyle name="常规 28" xfId="1065"/>
    <cellStyle name="常规 29" xfId="1071"/>
    <cellStyle name="常规 3" xfId="1043"/>
    <cellStyle name="常规 3 2" xfId="1050"/>
    <cellStyle name="常规 3 2 2" xfId="1199"/>
    <cellStyle name="常规 3 2 2 2" xfId="1201"/>
    <cellStyle name="常规 3 2 3" xfId="1203"/>
    <cellStyle name="常规 3 2 3 2" xfId="1888"/>
    <cellStyle name="常规 3 2 4" xfId="1889"/>
    <cellStyle name="常规 3 2 5" xfId="228"/>
    <cellStyle name="常规 3 3" xfId="1205"/>
    <cellStyle name="常规 3 3 2" xfId="1207"/>
    <cellStyle name="常规 3 4" xfId="1214"/>
    <cellStyle name="常规 3 4 2" xfId="1216"/>
    <cellStyle name="常规 3 5" xfId="1219"/>
    <cellStyle name="常规 3 6" xfId="1471"/>
    <cellStyle name="常规 3 7" xfId="986"/>
    <cellStyle name="常规 30" xfId="570"/>
    <cellStyle name="常规 31" xfId="43"/>
    <cellStyle name="常规 32" xfId="1887"/>
    <cellStyle name="常规 33" xfId="1066"/>
    <cellStyle name="常规 34" xfId="1072"/>
    <cellStyle name="常规 35" xfId="178"/>
    <cellStyle name="常规 36" xfId="184"/>
    <cellStyle name="常规 37" xfId="1890"/>
    <cellStyle name="常规 38" xfId="1894"/>
    <cellStyle name="常规 39" xfId="2"/>
    <cellStyle name="常规 4" xfId="1053"/>
    <cellStyle name="常规 4 2" xfId="1896"/>
    <cellStyle name="常规 4 2 2" xfId="1897"/>
    <cellStyle name="常规 4 3" xfId="1900"/>
    <cellStyle name="常规 4 4" xfId="1898"/>
    <cellStyle name="常规 40" xfId="177"/>
    <cellStyle name="常规 41" xfId="183"/>
    <cellStyle name="常规 42" xfId="1891"/>
    <cellStyle name="常规 43" xfId="1895"/>
    <cellStyle name="常规 44" xfId="3"/>
    <cellStyle name="常规 45" xfId="1902"/>
    <cellStyle name="常规 46" xfId="1904"/>
    <cellStyle name="常规 47" xfId="1905"/>
    <cellStyle name="常规 48" xfId="1906"/>
    <cellStyle name="常规 49" xfId="1907"/>
    <cellStyle name="常规 5" xfId="1908"/>
    <cellStyle name="常规 5 2" xfId="1909"/>
    <cellStyle name="常规 5 2 2" xfId="1910"/>
    <cellStyle name="常规 5 2 3" xfId="1911"/>
    <cellStyle name="常规 5 3" xfId="1912"/>
    <cellStyle name="常规 5 4" xfId="1914"/>
    <cellStyle name="常规 5 5" xfId="1478"/>
    <cellStyle name="常规 50" xfId="1903"/>
    <cellStyle name="常规 6" xfId="1917"/>
    <cellStyle name="常规 6 2" xfId="1918"/>
    <cellStyle name="常规 6 2 2" xfId="1919"/>
    <cellStyle name="常规 6 2 3" xfId="1920"/>
    <cellStyle name="常规 6 3" xfId="1921"/>
    <cellStyle name="常规 6 4" xfId="1923"/>
    <cellStyle name="常规 7" xfId="1924"/>
    <cellStyle name="常规 7 2" xfId="1925"/>
    <cellStyle name="常规 7 2 2" xfId="1926"/>
    <cellStyle name="常规 7 3" xfId="1927"/>
    <cellStyle name="常规 7 4" xfId="1435"/>
    <cellStyle name="常规 8" xfId="1928"/>
    <cellStyle name="常规 8 2" xfId="1929"/>
    <cellStyle name="常规 8 2 2" xfId="1930"/>
    <cellStyle name="常规 8 3" xfId="1931"/>
    <cellStyle name="常规 9" xfId="1932"/>
    <cellStyle name="常规 9 2" xfId="357"/>
    <cellStyle name="常规_20060614" xfId="2831"/>
    <cellStyle name="常规_Book3" xfId="2869"/>
    <cellStyle name="常规_Standsrd form_1" xfId="2829"/>
    <cellStyle name="常规_T06048-44-450EA03" xfId="2871"/>
    <cellStyle name="常规_T07042-800EA03_Rev 0(20080630) 仪表索引" xfId="2731"/>
    <cellStyle name="常规_T07042-800EA03_Rev 0(20080630) 仪表索引 2" xfId="2832"/>
    <cellStyle name="常规_T07042-800EA03_Rev 0(20080630) 仪表索引 2 2" xfId="2833"/>
    <cellStyle name="常规_T07042-800EA03_Rev 0(20080630) 仪表索引 3" xfId="2834"/>
    <cellStyle name="常规_T08025-XXXEA04-02_Rev 0(20080830) Thermowell(FW_0790-8550-DS-1611B)" xfId="2828"/>
    <cellStyle name="常规_仪表索引_2008.02.18 2" xfId="2872"/>
    <cellStyle name="超链接 2" xfId="2870"/>
    <cellStyle name="날짜" xfId="2807"/>
    <cellStyle name="好 2" xfId="1933"/>
    <cellStyle name="好 2 2" xfId="1934"/>
    <cellStyle name="好 2 2 2" xfId="1935"/>
    <cellStyle name="好 2 3" xfId="135"/>
    <cellStyle name="好 2 4" xfId="604"/>
    <cellStyle name="好 3" xfId="1937"/>
    <cellStyle name="好 3 2" xfId="1938"/>
    <cellStyle name="好 3 2 2" xfId="1939"/>
    <cellStyle name="好 4" xfId="1940"/>
    <cellStyle name="好 4 2" xfId="1865"/>
    <cellStyle name="好 4 2 2" xfId="1867"/>
    <cellStyle name="好 4 3" xfId="1870"/>
    <cellStyle name="好 5" xfId="921"/>
    <cellStyle name="好 5 2" xfId="923"/>
    <cellStyle name="好 5 2 2" xfId="1941"/>
    <cellStyle name="好 5 3" xfId="1942"/>
    <cellStyle name="好 6" xfId="925"/>
    <cellStyle name="好 6 2" xfId="1943"/>
    <cellStyle name="好 6 2 2" xfId="1944"/>
    <cellStyle name="好 6 3" xfId="1945"/>
    <cellStyle name="好 7" xfId="1086"/>
    <cellStyle name="好 7 2" xfId="1946"/>
    <cellStyle name="好 7 2 2" xfId="1947"/>
    <cellStyle name="好 7 3" xfId="1948"/>
    <cellStyle name="好 8" xfId="1949"/>
    <cellStyle name="好_00Y-03仪表数据表" xfId="1950"/>
    <cellStyle name="好_00Y-03仪表数据表 2" xfId="1714"/>
    <cellStyle name="好_00Y-03仪表数据表 2 2" xfId="1951"/>
    <cellStyle name="好_00Y-03仪表数据表 2 2 2" xfId="1952"/>
    <cellStyle name="好_00Y-03仪表数据表 2 3" xfId="1675"/>
    <cellStyle name="好_00Y-03仪表数据表 3" xfId="1953"/>
    <cellStyle name="好_00Y-03仪表数据表 3 2" xfId="1954"/>
    <cellStyle name="好_00Y-03仪表数据表 3 2 2" xfId="1955"/>
    <cellStyle name="好_00Y-03仪表数据表 3 3" xfId="1956"/>
    <cellStyle name="好_00Y-03仪表数据表 4" xfId="1804"/>
    <cellStyle name="好_00Y-03仪表数据表 4 2" xfId="62"/>
    <cellStyle name="好_00Y-03仪表数据表 5" xfId="1806"/>
    <cellStyle name="好_00Y-03仪表数据表_成品油-仪表数据表" xfId="1011"/>
    <cellStyle name="好_00Y-03仪表数据表_成品油-仪表数据表 2" xfId="1013"/>
    <cellStyle name="好_00Y-03仪表数据表_成品油-仪表数据表 2 2" xfId="1015"/>
    <cellStyle name="好_00Y-03仪表数据表_成品油-仪表数据表 2 2 2" xfId="1221"/>
    <cellStyle name="好_00Y-03仪表数据表_成品油-仪表数据表 2 3" xfId="1957"/>
    <cellStyle name="好_00Y-03仪表数据表_成品油-仪表数据表 3" xfId="1017"/>
    <cellStyle name="好_00Y-03仪表数据表_成品油-仪表数据表 3 2" xfId="1958"/>
    <cellStyle name="好_00Y-03仪表数据表_成品油-仪表数据表 3 2 2" xfId="1959"/>
    <cellStyle name="好_00Y-03仪表数据表_成品油-仪表数据表 3 3" xfId="1388"/>
    <cellStyle name="好_00Y-03仪表数据表_成品油-仪表数据表 4" xfId="1331"/>
    <cellStyle name="好_00Y-03仪表数据表_成品油-仪表数据表 4 2" xfId="1960"/>
    <cellStyle name="好_00Y-03仪表数据表_成品油-仪表数据表1" xfId="1961"/>
    <cellStyle name="好_00Y-03仪表数据表_成品油-仪表数据表1 2" xfId="1963"/>
    <cellStyle name="好_00Y-03仪表数据表_成品油-仪表数据表1 2 2" xfId="1964"/>
    <cellStyle name="好_00Y-03仪表数据表_成品油-仪表数据表1 2 2 2" xfId="1965"/>
    <cellStyle name="好_00Y-03仪表数据表_成品油-仪表数据表1 2 3" xfId="1346"/>
    <cellStyle name="好_00Y-03仪表数据表_成品油-仪表数据表1 3" xfId="1647"/>
    <cellStyle name="好_00Y-03仪表数据表_成品油-仪表数据表1 3 2" xfId="1649"/>
    <cellStyle name="好_00Y-03仪表数据表_成品油-仪表数据表1 3 2 2" xfId="1651"/>
    <cellStyle name="好_00Y-03仪表数据表_成品油-仪表数据表1 3 3" xfId="1655"/>
    <cellStyle name="好_00Y-03仪表数据表_成品油-仪表数据表1 4" xfId="1966"/>
    <cellStyle name="好_00Y-03仪表数据表_成品油-仪表数据表1 4 2" xfId="1967"/>
    <cellStyle name="好_00Y-03仪表数据表_成品油-仪表数据表1 5" xfId="1968"/>
    <cellStyle name="好_07-100磁翻板液位计" xfId="1969"/>
    <cellStyle name="好_07-100磁翻板液位计 2" xfId="1971"/>
    <cellStyle name="好_07-100磁翻板液位计 2 2" xfId="903"/>
    <cellStyle name="好_07-100磁翻板液位计 2 2 2" xfId="1973"/>
    <cellStyle name="好_07-100磁翻板液位计 2 3" xfId="1975"/>
    <cellStyle name="好_07-100磁翻板液位计 3" xfId="1292"/>
    <cellStyle name="好_07-100磁翻板液位计 3 2" xfId="911"/>
    <cellStyle name="好_07-100磁翻板液位计 3 2 2" xfId="76"/>
    <cellStyle name="好_07-100磁翻板液位计 3 3" xfId="1976"/>
    <cellStyle name="好_07-100磁翻板液位计 4" xfId="1294"/>
    <cellStyle name="好_07-100磁翻板液位计 4 2" xfId="916"/>
    <cellStyle name="好_07-100磁翻板液位计 5" xfId="1978"/>
    <cellStyle name="好_07-100磁翻板液位计_成品油-仪表数据表" xfId="1979"/>
    <cellStyle name="好_07-100磁翻板液位计_成品油-仪表数据表 2" xfId="1981"/>
    <cellStyle name="好_07-100磁翻板液位计_成品油-仪表数据表 2 2" xfId="1983"/>
    <cellStyle name="好_07-100磁翻板液位计_成品油-仪表数据表 2 2 2" xfId="1985"/>
    <cellStyle name="好_07-100磁翻板液位计_成品油-仪表数据表 2 3" xfId="1092"/>
    <cellStyle name="好_07-100磁翻板液位计_成品油-仪表数据表 3" xfId="837"/>
    <cellStyle name="好_07-100磁翻板液位计_成品油-仪表数据表 3 2" xfId="1986"/>
    <cellStyle name="好_07-100磁翻板液位计_成品油-仪表数据表 3 2 2" xfId="1987"/>
    <cellStyle name="好_07-100磁翻板液位计_成品油-仪表数据表 3 3" xfId="1989"/>
    <cellStyle name="好_07-100磁翻板液位计_成品油-仪表数据表 4" xfId="1990"/>
    <cellStyle name="好_07-100磁翻板液位计_成品油-仪表数据表 4 2" xfId="1991"/>
    <cellStyle name="好_07-100磁翻板液位计_成品油-仪表数据表1" xfId="314"/>
    <cellStyle name="好_07-100磁翻板液位计_成品油-仪表数据表1 2" xfId="1992"/>
    <cellStyle name="好_07-100磁翻板液位计_成品油-仪表数据表1 2 2" xfId="807"/>
    <cellStyle name="好_07-100磁翻板液位计_成品油-仪表数据表1 2 2 2" xfId="809"/>
    <cellStyle name="好_07-100磁翻板液位计_成品油-仪表数据表1 2 3" xfId="988"/>
    <cellStyle name="好_07-100磁翻板液位计_成品油-仪表数据表1 3" xfId="1993"/>
    <cellStyle name="好_07-100磁翻板液位计_成品油-仪表数据表1 3 2" xfId="1994"/>
    <cellStyle name="好_07-100磁翻板液位计_成品油-仪表数据表1 3 2 2" xfId="1995"/>
    <cellStyle name="好_07-100磁翻板液位计_成品油-仪表数据表1 3 3" xfId="1996"/>
    <cellStyle name="好_07-100磁翻板液位计_成品油-仪表数据表1 4" xfId="1516"/>
    <cellStyle name="好_07-100磁翻板液位计_成品油-仪表数据表1 4 2" xfId="1518"/>
    <cellStyle name="好_07-100磁翻板液位计_成品油-仪表数据表1 5" xfId="1522"/>
    <cellStyle name="好_08S1045-01Y-03气动调节阀" xfId="1663"/>
    <cellStyle name="好_08S1045-01Y-03气动调节阀 2" xfId="1665"/>
    <cellStyle name="好_08S1045-01Y-03气动调节阀 2 2" xfId="1667"/>
    <cellStyle name="好_08S1045-01Y-03气动调节阀 2 2 2" xfId="592"/>
    <cellStyle name="好_08S1045-01Y-03气动调节阀 2 3" xfId="1997"/>
    <cellStyle name="好_08S1045-01Y-03气动调节阀 3" xfId="1669"/>
    <cellStyle name="好_08S1045-01Y-03气动调节阀 3 2" xfId="1998"/>
    <cellStyle name="好_08S1045-01Y-03气动调节阀 3 2 2" xfId="547"/>
    <cellStyle name="好_08S1045-01Y-03气动调节阀 3 3" xfId="2001"/>
    <cellStyle name="好_08S1045-01Y-03气动调节阀 4" xfId="2003"/>
    <cellStyle name="好_08S1045-01Y-03气动调节阀 4 2" xfId="2005"/>
    <cellStyle name="好_08S1045-01Y-03气动调节阀 5" xfId="2006"/>
    <cellStyle name="好_08S1045-01Y-03气动调节阀_成品油-仪表数据表" xfId="2007"/>
    <cellStyle name="好_08S1045-01Y-03气动调节阀_成品油-仪表数据表 2" xfId="2008"/>
    <cellStyle name="好_08S1045-01Y-03气动调节阀_成品油-仪表数据表 2 2" xfId="2009"/>
    <cellStyle name="好_08S1045-01Y-03气动调节阀_成品油-仪表数据表 2 2 2" xfId="2010"/>
    <cellStyle name="好_08S1045-01Y-03气动调节阀_成品油-仪表数据表 2 3" xfId="2011"/>
    <cellStyle name="好_08S1045-01Y-03气动调节阀_成品油-仪表数据表 3" xfId="2012"/>
    <cellStyle name="好_08S1045-01Y-03气动调节阀_成品油-仪表数据表 3 2" xfId="2013"/>
    <cellStyle name="好_08S1045-01Y-03气动调节阀_成品油-仪表数据表 3 2 2" xfId="1767"/>
    <cellStyle name="好_08S1045-01Y-03气动调节阀_成品油-仪表数据表 3 3" xfId="2014"/>
    <cellStyle name="好_08S1045-01Y-03气动调节阀_成品油-仪表数据表 4" xfId="2015"/>
    <cellStyle name="好_08S1045-01Y-03气动调节阀_成品油-仪表数据表 4 2" xfId="2016"/>
    <cellStyle name="好_08S1045-01Y-03气动调节阀_成品油-仪表数据表1" xfId="2017"/>
    <cellStyle name="好_08S1045-01Y-03气动调节阀_成品油-仪表数据表1 2" xfId="2018"/>
    <cellStyle name="好_08S1045-01Y-03气动调节阀_成品油-仪表数据表1 2 2" xfId="1366"/>
    <cellStyle name="好_08S1045-01Y-03气动调节阀_成品油-仪表数据表1 2 2 2" xfId="2019"/>
    <cellStyle name="好_08S1045-01Y-03气动调节阀_成品油-仪表数据表1 2 3" xfId="2020"/>
    <cellStyle name="好_08S1045-01Y-03气动调节阀_成品油-仪表数据表1 3" xfId="2022"/>
    <cellStyle name="好_08S1045-01Y-03气动调节阀_成品油-仪表数据表1 3 2" xfId="2023"/>
    <cellStyle name="好_08S1045-01Y-03气动调节阀_成品油-仪表数据表1 3 2 2" xfId="23"/>
    <cellStyle name="好_08S1045-01Y-03气动调节阀_成品油-仪表数据表1 3 3" xfId="1183"/>
    <cellStyle name="好_08S1045-01Y-03气动调节阀_成品油-仪表数据表1 4" xfId="2024"/>
    <cellStyle name="好_08S1045-01Y-03气动调节阀_成品油-仪表数据表1 4 2" xfId="2025"/>
    <cellStyle name="好_08S1045-01Y-03气动调节阀_成品油-仪表数据表1 5" xfId="2026"/>
    <cellStyle name="好_10S1130-00Y-03仪表数据表1" xfId="1605"/>
    <cellStyle name="好_10S1130-00Y-03仪表数据表1 2" xfId="2028"/>
    <cellStyle name="好_10S1130-00Y-03仪表数据表1 2 2" xfId="2029"/>
    <cellStyle name="好_10S1130-00Y-03仪表数据表1 2 2 2" xfId="2030"/>
    <cellStyle name="好_10S1130-00Y-03仪表数据表1 2 3" xfId="2031"/>
    <cellStyle name="好_10S1130-00Y-03仪表数据表1 3" xfId="1165"/>
    <cellStyle name="好_10S1130-00Y-03仪表数据表1 3 2" xfId="2032"/>
    <cellStyle name="好_10S1130-00Y-03仪表数据表1 3 2 2" xfId="2033"/>
    <cellStyle name="好_10S1130-00Y-03仪表数据表1 3 3" xfId="2034"/>
    <cellStyle name="好_10S1130-00Y-03仪表数据表1 4" xfId="2035"/>
    <cellStyle name="好_10S1130-00Y-03仪表数据表1 4 2" xfId="2036"/>
    <cellStyle name="好_10S1130-00Y-03仪表数据表1 5" xfId="2037"/>
    <cellStyle name="好_10S1130-00Y-03仪表数据表1_成品油-仪表数据表" xfId="1289"/>
    <cellStyle name="好_10S1130-00Y-03仪表数据表1_成品油-仪表数据表 2" xfId="867"/>
    <cellStyle name="好_10S1130-00Y-03仪表数据表1_成品油-仪表数据表 2 2" xfId="2038"/>
    <cellStyle name="好_10S1130-00Y-03仪表数据表1_成品油-仪表数据表 2 2 2" xfId="1423"/>
    <cellStyle name="好_10S1130-00Y-03仪表数据表1_成品油-仪表数据表 2 3" xfId="2039"/>
    <cellStyle name="好_10S1130-00Y-03仪表数据表1_成品油-仪表数据表 3" xfId="2040"/>
    <cellStyle name="好_10S1130-00Y-03仪表数据表1_成品油-仪表数据表 3 2" xfId="2041"/>
    <cellStyle name="好_10S1130-00Y-03仪表数据表1_成品油-仪表数据表 3 2 2" xfId="2042"/>
    <cellStyle name="好_10S1130-00Y-03仪表数据表1_成品油-仪表数据表 3 3" xfId="2043"/>
    <cellStyle name="好_10S1130-00Y-03仪表数据表1_成品油-仪表数据表 4" xfId="2044"/>
    <cellStyle name="好_10S1130-00Y-03仪表数据表1_成品油-仪表数据表 4 2" xfId="2045"/>
    <cellStyle name="好_10S1130-00Y-03仪表数据表1_成品油-仪表数据表1" xfId="2046"/>
    <cellStyle name="好_10S1130-00Y-03仪表数据表1_成品油-仪表数据表1 2" xfId="2047"/>
    <cellStyle name="好_10S1130-00Y-03仪表数据表1_成品油-仪表数据表1 2 2" xfId="2048"/>
    <cellStyle name="好_10S1130-00Y-03仪表数据表1_成品油-仪表数据表1 2 2 2" xfId="2049"/>
    <cellStyle name="好_10S1130-00Y-03仪表数据表1_成品油-仪表数据表1 2 3" xfId="2050"/>
    <cellStyle name="好_10S1130-00Y-03仪表数据表1_成品油-仪表数据表1 3" xfId="956"/>
    <cellStyle name="好_10S1130-00Y-03仪表数据表1_成品油-仪表数据表1 3 2" xfId="755"/>
    <cellStyle name="好_10S1130-00Y-03仪表数据表1_成品油-仪表数据表1 3 2 2" xfId="2051"/>
    <cellStyle name="好_10S1130-00Y-03仪表数据表1_成品油-仪表数据表1 3 3" xfId="2052"/>
    <cellStyle name="好_10S1130-00Y-03仪表数据表1_成品油-仪表数据表1 4" xfId="958"/>
    <cellStyle name="好_10S1130-00Y-03仪表数据表1_成品油-仪表数据表1 4 2" xfId="2053"/>
    <cellStyle name="好_10S1130-00Y-03仪表数据表1_成品油-仪表数据表1 5" xfId="2054"/>
    <cellStyle name="好_10S1133-00Y-03仪表数据表" xfId="2055"/>
    <cellStyle name="好_10S1133-00Y-03仪表数据表 2" xfId="2056"/>
    <cellStyle name="好_10S1133-00Y-03仪表数据表 2 2" xfId="2057"/>
    <cellStyle name="好_10S1133-00Y-03仪表数据表 2 2 2" xfId="2058"/>
    <cellStyle name="好_10S1133-00Y-03仪表数据表 2 3" xfId="1684"/>
    <cellStyle name="好_10S1133-00Y-03仪表数据表 3" xfId="2059"/>
    <cellStyle name="好_10S1133-00Y-03仪表数据表 3 2" xfId="1405"/>
    <cellStyle name="好_10S1133-00Y-03仪表数据表 3 2 2" xfId="2060"/>
    <cellStyle name="好_10S1133-00Y-03仪表数据表 3 3" xfId="1303"/>
    <cellStyle name="好_10S1133-00Y-03仪表数据表 4" xfId="2061"/>
    <cellStyle name="好_10S1133-00Y-03仪表数据表 4 2" xfId="1414"/>
    <cellStyle name="好_10S1133-00Y-03仪表数据表 5" xfId="2062"/>
    <cellStyle name="好_10S1133-00Y-03仪表数据表_成品油-仪表数据表" xfId="2063"/>
    <cellStyle name="好_10S1133-00Y-03仪表数据表_成品油-仪表数据表 2" xfId="2064"/>
    <cellStyle name="好_10S1133-00Y-03仪表数据表_成品油-仪表数据表 2 2" xfId="2066"/>
    <cellStyle name="好_10S1133-00Y-03仪表数据表_成品油-仪表数据表 2 2 2" xfId="2069"/>
    <cellStyle name="好_10S1133-00Y-03仪表数据表_成品油-仪表数据表 2 3" xfId="1410"/>
    <cellStyle name="好_10S1133-00Y-03仪表数据表_成品油-仪表数据表 3" xfId="856"/>
    <cellStyle name="好_10S1133-00Y-03仪表数据表_成品油-仪表数据表 3 2" xfId="1038"/>
    <cellStyle name="好_10S1133-00Y-03仪表数据表_成品油-仪表数据表 3 2 2" xfId="1044"/>
    <cellStyle name="好_10S1133-00Y-03仪表数据表_成品油-仪表数据表 3 3" xfId="1056"/>
    <cellStyle name="好_10S1133-00Y-03仪表数据表_成品油-仪表数据表 4" xfId="2072"/>
    <cellStyle name="好_10S1133-00Y-03仪表数据表_成品油-仪表数据表 4 2" xfId="2074"/>
    <cellStyle name="好_10S1133-00Y-03仪表数据表_成品油-仪表数据表1" xfId="2076"/>
    <cellStyle name="好_10S1133-00Y-03仪表数据表_成品油-仪表数据表1 2" xfId="2078"/>
    <cellStyle name="好_10S1133-00Y-03仪表数据表_成品油-仪表数据表1 2 2" xfId="2080"/>
    <cellStyle name="好_10S1133-00Y-03仪表数据表_成品油-仪表数据表1 2 2 2" xfId="2082"/>
    <cellStyle name="好_10S1133-00Y-03仪表数据表_成品油-仪表数据表1 2 3" xfId="2083"/>
    <cellStyle name="好_10S1133-00Y-03仪表数据表_成品油-仪表数据表1 3" xfId="2084"/>
    <cellStyle name="好_10S1133-00Y-03仪表数据表_成品油-仪表数据表1 3 2" xfId="65"/>
    <cellStyle name="好_10S1133-00Y-03仪表数据表_成品油-仪表数据表1 3 2 2" xfId="348"/>
    <cellStyle name="好_10S1133-00Y-03仪表数据表_成品油-仪表数据表1 3 3" xfId="49"/>
    <cellStyle name="好_10S1133-00Y-03仪表数据表_成品油-仪表数据表1 4" xfId="2086"/>
    <cellStyle name="好_10S1133-00Y-03仪表数据表_成品油-仪表数据表1 4 2" xfId="2088"/>
    <cellStyle name="好_10S1133-00Y-03仪表数据表_成品油-仪表数据表1 5" xfId="2090"/>
    <cellStyle name="好_1142-01Y-03数据表" xfId="2092"/>
    <cellStyle name="好_1142-01Y-03数据表 2" xfId="2093"/>
    <cellStyle name="好_1142-01Y-03数据表 2 2" xfId="2087"/>
    <cellStyle name="好_1142-01Y-03数据表 2 2 2" xfId="2089"/>
    <cellStyle name="好_1142-01Y-03数据表 2 3" xfId="2091"/>
    <cellStyle name="好_1142-01Y-03数据表 3" xfId="1498"/>
    <cellStyle name="好_1142-01Y-03数据表 3 2" xfId="1500"/>
    <cellStyle name="好_1142-01Y-03数据表 3 2 2" xfId="2094"/>
    <cellStyle name="好_1142-01Y-03数据表 3 3" xfId="2095"/>
    <cellStyle name="好_1142-01Y-03数据表 4" xfId="1502"/>
    <cellStyle name="好_1142-01Y-03数据表 4 2" xfId="2096"/>
    <cellStyle name="好_1142-01Y-03数据表 5" xfId="2098"/>
    <cellStyle name="好_1142-01Y-03数据表_成品油-仪表数据表" xfId="2100"/>
    <cellStyle name="好_1142-01Y-03数据表_成品油-仪表数据表 2" xfId="1503"/>
    <cellStyle name="好_1142-01Y-03数据表_成品油-仪表数据表 2 2" xfId="2097"/>
    <cellStyle name="好_1142-01Y-03数据表_成品油-仪表数据表 2 2 2" xfId="2101"/>
    <cellStyle name="好_1142-01Y-03数据表_成品油-仪表数据表 2 3" xfId="2102"/>
    <cellStyle name="好_1142-01Y-03数据表_成品油-仪表数据表 3" xfId="2099"/>
    <cellStyle name="好_1142-01Y-03数据表_成品油-仪表数据表 3 2" xfId="2103"/>
    <cellStyle name="好_1142-01Y-03数据表_成品油-仪表数据表 3 2 2" xfId="2104"/>
    <cellStyle name="好_1142-01Y-03数据表_成品油-仪表数据表 3 3" xfId="2105"/>
    <cellStyle name="好_1142-01Y-03数据表_成品油-仪表数据表 4" xfId="2106"/>
    <cellStyle name="好_1142-01Y-03数据表_成品油-仪表数据表 4 2" xfId="2108"/>
    <cellStyle name="好_1142-01Y-03数据表_成品油-仪表数据表1" xfId="2110"/>
    <cellStyle name="好_1142-01Y-03数据表_成品油-仪表数据表1 2" xfId="2112"/>
    <cellStyle name="好_1142-01Y-03数据表_成品油-仪表数据表1 2 2" xfId="2114"/>
    <cellStyle name="好_1142-01Y-03数据表_成品油-仪表数据表1 2 2 2" xfId="1474"/>
    <cellStyle name="好_1142-01Y-03数据表_成品油-仪表数据表1 2 3" xfId="626"/>
    <cellStyle name="好_1142-01Y-03数据表_成品油-仪表数据表1 3" xfId="2115"/>
    <cellStyle name="好_1142-01Y-03数据表_成品油-仪表数据表1 3 2" xfId="2116"/>
    <cellStyle name="好_1142-01Y-03数据表_成品油-仪表数据表1 3 2 2" xfId="2117"/>
    <cellStyle name="好_1142-01Y-03数据表_成品油-仪表数据表1 3 3" xfId="631"/>
    <cellStyle name="好_1142-01Y-03数据表_成品油-仪表数据表1 4" xfId="2118"/>
    <cellStyle name="好_1142-01Y-03数据表_成品油-仪表数据表1 4 2" xfId="2119"/>
    <cellStyle name="好_1142-01Y-03数据表_成品油-仪表数据表1 5" xfId="2120"/>
    <cellStyle name="好_1163-00YB-03数据表" xfId="1868"/>
    <cellStyle name="好_1163-00YB-03数据表 2" xfId="2121"/>
    <cellStyle name="好_1163-00YB-03数据表 2 2" xfId="2122"/>
    <cellStyle name="好_1163-00YB-03数据表 2 2 2" xfId="728"/>
    <cellStyle name="好_1163-00YB-03数据表 2 3" xfId="2124"/>
    <cellStyle name="好_1163-00YB-03数据表 3" xfId="2125"/>
    <cellStyle name="好_1163-00YB-03数据表 3 2" xfId="2126"/>
    <cellStyle name="好_1163-00YB-03数据表 3 2 2" xfId="2127"/>
    <cellStyle name="好_1163-00YB-03数据表 3 3" xfId="2128"/>
    <cellStyle name="好_1163-00YB-03数据表 4" xfId="2129"/>
    <cellStyle name="好_1163-00YB-03数据表 4 2" xfId="2130"/>
    <cellStyle name="好_1163-00YB-03数据表 5" xfId="859"/>
    <cellStyle name="好_1163-00YB-03数据表_成品油-仪表数据表" xfId="2131"/>
    <cellStyle name="好_1163-00YB-03数据表_成品油-仪表数据表 2" xfId="2132"/>
    <cellStyle name="好_1163-00YB-03数据表_成品油-仪表数据表 2 2" xfId="1901"/>
    <cellStyle name="好_1163-00YB-03数据表_成品油-仪表数据表 2 2 2" xfId="1915"/>
    <cellStyle name="好_1163-00YB-03数据表_成品油-仪表数据表 2 3" xfId="1899"/>
    <cellStyle name="好_1163-00YB-03数据表_成品油-仪表数据表 3" xfId="2133"/>
    <cellStyle name="好_1163-00YB-03数据表_成品油-仪表数据表 3 2" xfId="1913"/>
    <cellStyle name="好_1163-00YB-03数据表_成品油-仪表数据表 3 2 2" xfId="1807"/>
    <cellStyle name="好_1163-00YB-03数据表_成品油-仪表数据表 3 3" xfId="1916"/>
    <cellStyle name="好_1163-00YB-03数据表_成品油-仪表数据表 4" xfId="2134"/>
    <cellStyle name="好_1163-00YB-03数据表_成品油-仪表数据表 4 2" xfId="1922"/>
    <cellStyle name="好_1163-00YB-03数据表_成品油-仪表数据表1" xfId="2135"/>
    <cellStyle name="好_1163-00YB-03数据表_成品油-仪表数据表1 2" xfId="2137"/>
    <cellStyle name="好_1163-00YB-03数据表_成品油-仪表数据表1 2 2" xfId="2138"/>
    <cellStyle name="好_1163-00YB-03数据表_成品油-仪表数据表1 2 2 2" xfId="2139"/>
    <cellStyle name="好_1163-00YB-03数据表_成品油-仪表数据表1 2 3" xfId="2140"/>
    <cellStyle name="好_1163-00YB-03数据表_成品油-仪表数据表1 3" xfId="885"/>
    <cellStyle name="好_1163-00YB-03数据表_成品油-仪表数据表1 3 2" xfId="887"/>
    <cellStyle name="好_1163-00YB-03数据表_成品油-仪表数据表1 3 2 2" xfId="889"/>
    <cellStyle name="好_1163-00YB-03数据表_成品油-仪表数据表1 3 3" xfId="891"/>
    <cellStyle name="好_1163-00YB-03数据表_成品油-仪表数据表1 4" xfId="893"/>
    <cellStyle name="好_1163-00YB-03数据表_成品油-仪表数据表1 4 2" xfId="895"/>
    <cellStyle name="好_1163-00YB-03数据表_成品油-仪表数据表1 5" xfId="898"/>
    <cellStyle name="好_11S1004-17Y-03数据表" xfId="68"/>
    <cellStyle name="好_11S1004-17Y-03数据表 2" xfId="350"/>
    <cellStyle name="好_11S1004-17Y-03数据表 2 2" xfId="2141"/>
    <cellStyle name="好_11S1004-17Y-03数据表 2 2 2" xfId="2142"/>
    <cellStyle name="好_11S1004-17Y-03数据表 2 3" xfId="2143"/>
    <cellStyle name="好_11S1004-17Y-03数据表 3" xfId="2144"/>
    <cellStyle name="好_11S1004-17Y-03数据表 3 2" xfId="2145"/>
    <cellStyle name="好_11S1004-17Y-03数据表 3 2 2" xfId="2146"/>
    <cellStyle name="好_11S1004-17Y-03数据表 3 3" xfId="2147"/>
    <cellStyle name="好_11S1004-17Y-03数据表 4" xfId="2148"/>
    <cellStyle name="好_11S1004-17Y-03数据表 4 2" xfId="89"/>
    <cellStyle name="好_11S1004-17Y-03数据表 5" xfId="1936"/>
    <cellStyle name="好_11S1004-17Y-03数据表_成品油-仪表数据表" xfId="2149"/>
    <cellStyle name="好_11S1004-17Y-03数据表_成品油-仪表数据表 2" xfId="2151"/>
    <cellStyle name="好_11S1004-17Y-03数据表_成品油-仪表数据表 2 2" xfId="2153"/>
    <cellStyle name="好_11S1004-17Y-03数据表_成品油-仪表数据表 2 2 2" xfId="2154"/>
    <cellStyle name="好_11S1004-17Y-03数据表_成品油-仪表数据表 2 3" xfId="2156"/>
    <cellStyle name="好_11S1004-17Y-03数据表_成品油-仪表数据表 3" xfId="2158"/>
    <cellStyle name="好_11S1004-17Y-03数据表_成品油-仪表数据表 3 2" xfId="1863"/>
    <cellStyle name="好_11S1004-17Y-03数据表_成品油-仪表数据表 3 2 2" xfId="2159"/>
    <cellStyle name="好_11S1004-17Y-03数据表_成品油-仪表数据表 3 3" xfId="2160"/>
    <cellStyle name="好_11S1004-17Y-03数据表_成品油-仪表数据表 4" xfId="2161"/>
    <cellStyle name="好_11S1004-17Y-03数据表_成品油-仪表数据表 4 2" xfId="2163"/>
    <cellStyle name="好_11S1004-17Y-03数据表_成品油-仪表数据表1" xfId="2166"/>
    <cellStyle name="好_11S1004-17Y-03数据表_成品油-仪表数据表1 2" xfId="2167"/>
    <cellStyle name="好_11S1004-17Y-03数据表_成品油-仪表数据表1 2 2" xfId="2168"/>
    <cellStyle name="好_11S1004-17Y-03数据表_成品油-仪表数据表1 2 2 2" xfId="2169"/>
    <cellStyle name="好_11S1004-17Y-03数据表_成品油-仪表数据表1 2 3" xfId="2170"/>
    <cellStyle name="好_11S1004-17Y-03数据表_成品油-仪表数据表1 3" xfId="871"/>
    <cellStyle name="好_11S1004-17Y-03数据表_成品油-仪表数据表1 3 2" xfId="874"/>
    <cellStyle name="好_11S1004-17Y-03数据表_成品油-仪表数据表1 3 2 2" xfId="2172"/>
    <cellStyle name="好_11S1004-17Y-03数据表_成品油-仪表数据表1 3 3" xfId="2173"/>
    <cellStyle name="好_11S1004-17Y-03数据表_成品油-仪表数据表1 4" xfId="877"/>
    <cellStyle name="好_11S1004-17Y-03数据表_成品油-仪表数据表1 4 2" xfId="2174"/>
    <cellStyle name="好_11S1004-17Y-03数据表_成品油-仪表数据表1 5" xfId="1755"/>
    <cellStyle name="好_11S1004-84Y-03数据表" xfId="2175"/>
    <cellStyle name="好_11S1004-84Y-03数据表 2" xfId="2176"/>
    <cellStyle name="好_11S1004-84Y-03数据表 2 2" xfId="2177"/>
    <cellStyle name="好_11S1004-84Y-03数据表 2 2 2" xfId="2178"/>
    <cellStyle name="好_11S1004-84Y-03数据表 2 3" xfId="536"/>
    <cellStyle name="好_11S1004-84Y-03数据表 3" xfId="2179"/>
    <cellStyle name="好_11S1004-84Y-03数据表 3 2" xfId="2180"/>
    <cellStyle name="好_11S1004-84Y-03数据表 3 2 2" xfId="1212"/>
    <cellStyle name="好_11S1004-84Y-03数据表 3 3" xfId="2181"/>
    <cellStyle name="好_11S1004-84Y-03数据表 4" xfId="2182"/>
    <cellStyle name="好_11S1004-84Y-03数据表 4 2" xfId="1476"/>
    <cellStyle name="好_11S1004-84Y-03数据表 5" xfId="2183"/>
    <cellStyle name="好_11S1004-84Y-03数据表_成品油-仪表数据表" xfId="122"/>
    <cellStyle name="好_11S1004-84Y-03数据表_成品油-仪表数据表 2" xfId="558"/>
    <cellStyle name="好_11S1004-84Y-03数据表_成品油-仪表数据表 2 2" xfId="561"/>
    <cellStyle name="好_11S1004-84Y-03数据表_成品油-仪表数据表 2 2 2" xfId="2184"/>
    <cellStyle name="好_11S1004-84Y-03数据表_成品油-仪表数据表 2 3" xfId="901"/>
    <cellStyle name="好_11S1004-84Y-03数据表_成品油-仪表数据表 3" xfId="565"/>
    <cellStyle name="好_11S1004-84Y-03数据表_成品油-仪表数据表 3 2" xfId="2185"/>
    <cellStyle name="好_11S1004-84Y-03数据表_成品油-仪表数据表 3 2 2" xfId="2186"/>
    <cellStyle name="好_11S1004-84Y-03数据表_成品油-仪表数据表 3 3" xfId="1974"/>
    <cellStyle name="好_11S1004-84Y-03数据表_成品油-仪表数据表 4" xfId="563"/>
    <cellStyle name="好_11S1004-84Y-03数据表_成品油-仪表数据表 4 2" xfId="1567"/>
    <cellStyle name="好_11S1004-84Y-03数据表_成品油-仪表数据表1" xfId="2187"/>
    <cellStyle name="好_11S1004-84Y-03数据表_成品油-仪表数据表1 2" xfId="2188"/>
    <cellStyle name="好_11S1004-84Y-03数据表_成品油-仪表数据表1 2 2" xfId="2189"/>
    <cellStyle name="好_11S1004-84Y-03数据表_成品油-仪表数据表1 2 2 2" xfId="2190"/>
    <cellStyle name="好_11S1004-84Y-03数据表_成品油-仪表数据表1 2 3" xfId="2191"/>
    <cellStyle name="好_11S1004-84Y-03数据表_成品油-仪表数据表1 3" xfId="2192"/>
    <cellStyle name="好_11S1004-84Y-03数据表_成品油-仪表数据表1 3 2" xfId="2193"/>
    <cellStyle name="好_11S1004-84Y-03数据表_成品油-仪表数据表1 3 2 2" xfId="17"/>
    <cellStyle name="好_11S1004-84Y-03数据表_成品油-仪表数据表1 3 3" xfId="2194"/>
    <cellStyle name="好_11S1004-84Y-03数据表_成品油-仪表数据表1 4" xfId="2195"/>
    <cellStyle name="好_11S1004-84Y-03数据表_成品油-仪表数据表1 4 2" xfId="2196"/>
    <cellStyle name="好_11S1004-84Y-03数据表_成品油-仪表数据表1 5" xfId="2197"/>
    <cellStyle name="好_11S1004-86Y-03仪表数据表" xfId="2198"/>
    <cellStyle name="好_11S1004-86Y-03仪表数据表 2" xfId="2199"/>
    <cellStyle name="好_11S1004-86Y-03仪表数据表 2 2" xfId="2200"/>
    <cellStyle name="好_11S1004-86Y-03仪表数据表 2 2 2" xfId="2201"/>
    <cellStyle name="好_11S1004-86Y-03仪表数据表 2 3" xfId="2202"/>
    <cellStyle name="好_11S1004-86Y-03仪表数据表 3" xfId="2203"/>
    <cellStyle name="好_11S1004-86Y-03仪表数据表 3 2" xfId="2204"/>
    <cellStyle name="好_11S1004-86Y-03仪表数据表 3 2 2" xfId="2205"/>
    <cellStyle name="好_11S1004-86Y-03仪表数据表 3 3" xfId="1962"/>
    <cellStyle name="好_11S1004-86Y-03仪表数据表 4" xfId="2206"/>
    <cellStyle name="好_11S1004-86Y-03仪表数据表 4 2" xfId="2207"/>
    <cellStyle name="好_11S1004-86Y-03仪表数据表 5" xfId="2209"/>
    <cellStyle name="好_11S1004-86Y-03仪表数据表_成品油-仪表数据表" xfId="2210"/>
    <cellStyle name="好_11S1004-86Y-03仪表数据表_成品油-仪表数据表 2" xfId="2211"/>
    <cellStyle name="好_11S1004-86Y-03仪表数据表_成品油-仪表数据表 2 2" xfId="2111"/>
    <cellStyle name="好_11S1004-86Y-03仪表数据表_成品油-仪表数据表 2 2 2" xfId="2113"/>
    <cellStyle name="好_11S1004-86Y-03仪表数据表_成品油-仪表数据表 2 3" xfId="2212"/>
    <cellStyle name="好_11S1004-86Y-03仪表数据表_成品油-仪表数据表 3" xfId="2214"/>
    <cellStyle name="好_11S1004-86Y-03仪表数据表_成品油-仪表数据表 3 2" xfId="2215"/>
    <cellStyle name="好_11S1004-86Y-03仪表数据表_成品油-仪表数据表 3 2 2" xfId="2216"/>
    <cellStyle name="好_11S1004-86Y-03仪表数据表_成品油-仪表数据表 3 3" xfId="2217"/>
    <cellStyle name="好_11S1004-86Y-03仪表数据表_成品油-仪表数据表 4" xfId="2218"/>
    <cellStyle name="好_11S1004-86Y-03仪表数据表_成品油-仪表数据表 4 2" xfId="2219"/>
    <cellStyle name="好_11S1004-86Y-03仪表数据表_成品油-仪表数据表1" xfId="1680"/>
    <cellStyle name="好_11S1004-86Y-03仪表数据表_成品油-仪表数据表1 2" xfId="2220"/>
    <cellStyle name="好_11S1004-86Y-03仪表数据表_成品油-仪表数据表1 2 2" xfId="2221"/>
    <cellStyle name="好_11S1004-86Y-03仪表数据表_成品油-仪表数据表1 2 2 2" xfId="2222"/>
    <cellStyle name="好_11S1004-86Y-03仪表数据表_成品油-仪表数据表1 2 3" xfId="2223"/>
    <cellStyle name="好_11S1004-86Y-03仪表数据表_成品油-仪表数据表1 3" xfId="2224"/>
    <cellStyle name="好_11S1004-86Y-03仪表数据表_成品油-仪表数据表1 3 2" xfId="2225"/>
    <cellStyle name="好_11S1004-86Y-03仪表数据表_成品油-仪表数据表1 3 2 2" xfId="1271"/>
    <cellStyle name="好_11S1004-86Y-03仪表数据表_成品油-仪表数据表1 3 3" xfId="2226"/>
    <cellStyle name="好_11S1004-86Y-03仪表数据表_成品油-仪表数据表1 4" xfId="2227"/>
    <cellStyle name="好_11S1004-86Y-03仪表数据表_成品油-仪表数据表1 4 2" xfId="1615"/>
    <cellStyle name="好_11S1004-86Y-03仪表数据表_成品油-仪表数据表1 5" xfId="2228"/>
    <cellStyle name="好_11S1033-101YG-03 数据表" xfId="853"/>
    <cellStyle name="好_11S1033-101YG-03 数据表 2" xfId="2229"/>
    <cellStyle name="好_11S1033-101YG-03 数据表 2 2" xfId="394"/>
    <cellStyle name="好_11S1033-101YG-03 数据表 2 2 2" xfId="398"/>
    <cellStyle name="好_11S1033-101YG-03 数据表 2 3" xfId="407"/>
    <cellStyle name="好_11S1033-101YG-03 数据表 3" xfId="2231"/>
    <cellStyle name="好_11S1033-101YG-03 数据表 3 2" xfId="465"/>
    <cellStyle name="好_11S1033-101YG-03 数据表 3 2 2" xfId="469"/>
    <cellStyle name="好_11S1033-101YG-03 数据表 3 3" xfId="480"/>
    <cellStyle name="好_11S1033-101YG-03 数据表 4" xfId="2232"/>
    <cellStyle name="好_11S1033-101YG-03 数据表 4 2" xfId="688"/>
    <cellStyle name="好_11S1033-101YG-03 数据表 5" xfId="2233"/>
    <cellStyle name="好_11S1033-101YG-03 数据表_成品油-仪表数据表" xfId="28"/>
    <cellStyle name="好_11S1033-101YG-03 数据表_成品油-仪表数据表 2" xfId="1618"/>
    <cellStyle name="好_11S1033-101YG-03 数据表_成品油-仪表数据表 2 2" xfId="2234"/>
    <cellStyle name="好_11S1033-101YG-03 数据表_成品油-仪表数据表 2 2 2" xfId="2235"/>
    <cellStyle name="好_11S1033-101YG-03 数据表_成品油-仪表数据表 2 3" xfId="2236"/>
    <cellStyle name="好_11S1033-101YG-03 数据表_成品油-仪表数据表 3" xfId="2237"/>
    <cellStyle name="好_11S1033-101YG-03 数据表_成品油-仪表数据表 3 2" xfId="1970"/>
    <cellStyle name="好_11S1033-101YG-03 数据表_成品油-仪表数据表 3 2 2" xfId="1972"/>
    <cellStyle name="好_11S1033-101YG-03 数据表_成品油-仪表数据表 3 3" xfId="2238"/>
    <cellStyle name="好_11S1033-101YG-03 数据表_成品油-仪表数据表 4" xfId="2239"/>
    <cellStyle name="好_11S1033-101YG-03 数据表_成品油-仪表数据表 4 2" xfId="2240"/>
    <cellStyle name="好_11S1033-101YG-03 数据表_成品油-仪表数据表1" xfId="2241"/>
    <cellStyle name="好_11S1033-101YG-03 数据表_成品油-仪表数据表1 2" xfId="2242"/>
    <cellStyle name="好_11S1033-101YG-03 数据表_成品油-仪表数据表1 2 2" xfId="2243"/>
    <cellStyle name="好_11S1033-101YG-03 数据表_成品油-仪表数据表1 2 2 2" xfId="789"/>
    <cellStyle name="好_11S1033-101YG-03 数据表_成品油-仪表数据表1 2 3" xfId="2244"/>
    <cellStyle name="好_11S1033-101YG-03 数据表_成品油-仪表数据表1 3" xfId="2245"/>
    <cellStyle name="好_11S1033-101YG-03 数据表_成品油-仪表数据表1 3 2" xfId="1607"/>
    <cellStyle name="好_11S1033-101YG-03 数据表_成品油-仪表数据表1 3 2 2" xfId="1609"/>
    <cellStyle name="好_11S1033-101YG-03 数据表_成品油-仪表数据表1 3 3" xfId="2246"/>
    <cellStyle name="好_11S1033-101YG-03 数据表_成品油-仪表数据表1 4" xfId="2067"/>
    <cellStyle name="好_11S1033-101YG-03 数据表_成品油-仪表数据表1 4 2" xfId="2070"/>
    <cellStyle name="好_11S1033-101YG-03 数据表_成品油-仪表数据表1 5" xfId="1411"/>
    <cellStyle name="好_11S1101DL-01Y-03数据表" xfId="2247"/>
    <cellStyle name="好_11S1101DL-01Y-03数据表 2" xfId="2249"/>
    <cellStyle name="好_11S1101DL-01Y-03数据表 2 2" xfId="2250"/>
    <cellStyle name="好_11S1101DL-01Y-03数据表 2 2 2" xfId="2251"/>
    <cellStyle name="好_11S1101DL-01Y-03数据表 2 3" xfId="2252"/>
    <cellStyle name="好_11S1101DL-01Y-03数据表 3" xfId="849"/>
    <cellStyle name="好_11S1101DL-01Y-03数据表 3 2" xfId="851"/>
    <cellStyle name="好_11S1101DL-01Y-03数据表 3 2 2" xfId="2254"/>
    <cellStyle name="好_11S1101DL-01Y-03数据表 3 3" xfId="2255"/>
    <cellStyle name="好_11S1101DL-01Y-03数据表 4" xfId="854"/>
    <cellStyle name="好_11S1101DL-01Y-03数据表 4 2" xfId="2230"/>
    <cellStyle name="好_11S1101DL-01Y-03数据表 5" xfId="2256"/>
    <cellStyle name="好_11S1101DL-01Y-03数据表_成品油-仪表数据表" xfId="1794"/>
    <cellStyle name="好_11S1101DL-01Y-03数据表_成品油-仪表数据表 2" xfId="2257"/>
    <cellStyle name="好_11S1101DL-01Y-03数据表_成品油-仪表数据表 2 2" xfId="2258"/>
    <cellStyle name="好_11S1101DL-01Y-03数据表_成品油-仪表数据表 2 2 2" xfId="2259"/>
    <cellStyle name="好_11S1101DL-01Y-03数据表_成品油-仪表数据表 2 3" xfId="194"/>
    <cellStyle name="好_11S1101DL-01Y-03数据表_成品油-仪表数据表 3" xfId="2260"/>
    <cellStyle name="好_11S1101DL-01Y-03数据表_成品油-仪表数据表 3 2" xfId="2261"/>
    <cellStyle name="好_11S1101DL-01Y-03数据表_成品油-仪表数据表 3 2 2" xfId="2262"/>
    <cellStyle name="好_11S1101DL-01Y-03数据表_成品油-仪表数据表 3 3" xfId="1779"/>
    <cellStyle name="好_11S1101DL-01Y-03数据表_成品油-仪表数据表 4" xfId="2263"/>
    <cellStyle name="好_11S1101DL-01Y-03数据表_成品油-仪表数据表 4 2" xfId="2264"/>
    <cellStyle name="好_11S1101DL-01Y-03数据表_成品油-仪表数据表1" xfId="1315"/>
    <cellStyle name="好_11S1101DL-01Y-03数据表_成品油-仪表数据表1 2" xfId="1318"/>
    <cellStyle name="好_11S1101DL-01Y-03数据表_成品油-仪表数据表1 2 2" xfId="2265"/>
    <cellStyle name="好_11S1101DL-01Y-03数据表_成品油-仪表数据表1 2 2 2" xfId="2268"/>
    <cellStyle name="好_11S1101DL-01Y-03数据表_成品油-仪表数据表1 2 3" xfId="2270"/>
    <cellStyle name="好_11S1101DL-01Y-03数据表_成品油-仪表数据表1 3" xfId="1511"/>
    <cellStyle name="好_11S1101DL-01Y-03数据表_成品油-仪表数据表1 3 2" xfId="172"/>
    <cellStyle name="好_11S1101DL-01Y-03数据表_成品油-仪表数据表1 3 2 2" xfId="2272"/>
    <cellStyle name="好_11S1101DL-01Y-03数据表_成品油-仪表数据表1 3 3" xfId="2274"/>
    <cellStyle name="好_11S1101DL-01Y-03数据表_成品油-仪表数据表1 4" xfId="2276"/>
    <cellStyle name="好_11S1101DL-01Y-03数据表_成品油-仪表数据表1 4 2" xfId="1892"/>
    <cellStyle name="好_11S1101DL-01Y-03数据表_成品油-仪表数据表1 5" xfId="2278"/>
    <cellStyle name="好_11S1121-00Y-03仪表数据表" xfId="1670"/>
    <cellStyle name="好_11S1121-00Y-03仪表数据表 2" xfId="1999"/>
    <cellStyle name="好_11S1121-00Y-03仪表数据表 2 2" xfId="548"/>
    <cellStyle name="好_11S1121-00Y-03仪表数据表 2 2 2" xfId="739"/>
    <cellStyle name="好_11S1121-00Y-03仪表数据表 2 3" xfId="1574"/>
    <cellStyle name="好_11S1121-00Y-03仪表数据表 3" xfId="2002"/>
    <cellStyle name="好_11S1121-00Y-03仪表数据表 3 2" xfId="2281"/>
    <cellStyle name="好_11S1121-00Y-03仪表数据表 3 2 2" xfId="2282"/>
    <cellStyle name="好_11S1121-00Y-03仪表数据表 3 3" xfId="2283"/>
    <cellStyle name="好_11S1121-00Y-03仪表数据表 4" xfId="2284"/>
    <cellStyle name="好_11S1121-00Y-03仪表数据表 4 2" xfId="71"/>
    <cellStyle name="好_11S1121-00Y-03仪表数据表 5" xfId="2285"/>
    <cellStyle name="好_11S1121-00Y-03仪表数据表_成品油-仪表数据表" xfId="2164"/>
    <cellStyle name="好_11S1121-00Y-03仪表数据表_成品油-仪表数据表 2" xfId="2286"/>
    <cellStyle name="好_11S1121-00Y-03仪表数据表_成品油-仪表数据表 2 2" xfId="2288"/>
    <cellStyle name="好_11S1121-00Y-03仪表数据表_成品油-仪表数据表 2 2 2" xfId="2136"/>
    <cellStyle name="好_11S1121-00Y-03仪表数据表_成品油-仪表数据表 2 3" xfId="2289"/>
    <cellStyle name="好_11S1121-00Y-03仪表数据表_成品油-仪表数据表 3" xfId="1988"/>
    <cellStyle name="好_11S1121-00Y-03仪表数据表_成品油-仪表数据表 3 2" xfId="2290"/>
    <cellStyle name="好_11S1121-00Y-03仪表数据表_成品油-仪表数据表 3 2 2" xfId="2291"/>
    <cellStyle name="好_11S1121-00Y-03仪表数据表_成品油-仪表数据表 3 3" xfId="2292"/>
    <cellStyle name="好_11S1121-00Y-03仪表数据表_成品油-仪表数据表 4" xfId="2293"/>
    <cellStyle name="好_11S1121-00Y-03仪表数据表_成品油-仪表数据表 4 2" xfId="2294"/>
    <cellStyle name="好_11S1121-00Y-03仪表数据表_成品油-仪表数据表1" xfId="2295"/>
    <cellStyle name="好_11S1121-00Y-03仪表数据表_成品油-仪表数据表1 2" xfId="2296"/>
    <cellStyle name="好_11S1121-00Y-03仪表数据表_成品油-仪表数据表1 2 2" xfId="2297"/>
    <cellStyle name="好_11S1121-00Y-03仪表数据表_成品油-仪表数据表1 2 2 2" xfId="2298"/>
    <cellStyle name="好_11S1121-00Y-03仪表数据表_成品油-仪表数据表1 2 3" xfId="2299"/>
    <cellStyle name="好_11S1121-00Y-03仪表数据表_成品油-仪表数据表1 3" xfId="2300"/>
    <cellStyle name="好_11S1121-00Y-03仪表数据表_成品油-仪表数据表1 3 2" xfId="1671"/>
    <cellStyle name="好_11S1121-00Y-03仪表数据表_成品油-仪表数据表1 3 2 2" xfId="2000"/>
    <cellStyle name="好_11S1121-00Y-03仪表数据表_成品油-仪表数据表1 3 3" xfId="2004"/>
    <cellStyle name="好_11S1121-00Y-03仪表数据表_成品油-仪表数据表1 4" xfId="2301"/>
    <cellStyle name="好_11S1121-00Y-03仪表数据表_成品油-仪表数据表1 4 2" xfId="1677"/>
    <cellStyle name="好_11S1121-00Y-03仪表数据表_成品油-仪表数据表1 5" xfId="725"/>
    <cellStyle name="好_11S2110-01Y-03仪表数据表" xfId="2302"/>
    <cellStyle name="好_11S2110-01Y-03仪表数据表 2" xfId="2304"/>
    <cellStyle name="好_11S2110-01Y-03仪表数据表 2 2" xfId="2305"/>
    <cellStyle name="好_11S2110-01Y-03仪表数据表 2 2 2" xfId="2306"/>
    <cellStyle name="好_11S2110-01Y-03仪表数据表 2 3" xfId="2307"/>
    <cellStyle name="好_11S2110-01Y-03仪表数据表 3" xfId="2308"/>
    <cellStyle name="好_11S2110-01Y-03仪表数据表 3 2" xfId="2021"/>
    <cellStyle name="好_11S2110-01Y-03仪表数据表 3 2 2" xfId="2309"/>
    <cellStyle name="好_11S2110-01Y-03仪表数据表 3 3" xfId="2310"/>
    <cellStyle name="好_11S2110-01Y-03仪表数据表 4" xfId="1181"/>
    <cellStyle name="好_11S2110-01Y-03仪表数据表 4 2" xfId="1184"/>
    <cellStyle name="好_11S2110-01Y-03仪表数据表 5" xfId="2311"/>
    <cellStyle name="好_11S2110-01Y-03仪表数据表_成品油-仪表数据表" xfId="411"/>
    <cellStyle name="好_11S2110-01Y-03仪表数据表_成品油-仪表数据表 2" xfId="905"/>
    <cellStyle name="好_11S2110-01Y-03仪表数据表_成品油-仪表数据表 2 2" xfId="908"/>
    <cellStyle name="好_11S2110-01Y-03仪表数据表_成品油-仪表数据表 2 2 2" xfId="2312"/>
    <cellStyle name="好_11S2110-01Y-03仪表数据表_成品油-仪表数据表 2 3" xfId="82"/>
    <cellStyle name="好_11S2110-01Y-03仪表数据表_成品油-仪表数据表 3" xfId="912"/>
    <cellStyle name="好_11S2110-01Y-03仪表数据表_成品油-仪表数据表 3 2" xfId="75"/>
    <cellStyle name="好_11S2110-01Y-03仪表数据表_成品油-仪表数据表 3 2 2" xfId="47"/>
    <cellStyle name="好_11S2110-01Y-03仪表数据表_成品油-仪表数据表 3 3" xfId="78"/>
    <cellStyle name="好_11S2110-01Y-03仪表数据表_成品油-仪表数据表 4" xfId="1977"/>
    <cellStyle name="好_11S2110-01Y-03仪表数据表_成品油-仪表数据表 4 2" xfId="2314"/>
    <cellStyle name="好_11S2110-01Y-03仪表数据表_成品油-仪表数据表1" xfId="2315"/>
    <cellStyle name="好_11S2110-01Y-03仪表数据表_成品油-仪表数据表1 2" xfId="2317"/>
    <cellStyle name="好_11S2110-01Y-03仪表数据表_成品油-仪表数据表1 2 2" xfId="2319"/>
    <cellStyle name="好_11S2110-01Y-03仪表数据表_成品油-仪表数据表1 2 2 2" xfId="2320"/>
    <cellStyle name="好_11S2110-01Y-03仪表数据表_成品油-仪表数据表1 2 3" xfId="2321"/>
    <cellStyle name="好_11S2110-01Y-03仪表数据表_成品油-仪表数据表1 3" xfId="751"/>
    <cellStyle name="好_11S2110-01Y-03仪表数据表_成品油-仪表数据表1 3 2" xfId="2322"/>
    <cellStyle name="好_11S2110-01Y-03仪表数据表_成品油-仪表数据表1 3 2 2" xfId="2323"/>
    <cellStyle name="好_11S2110-01Y-03仪表数据表_成品油-仪表数据表1 3 3" xfId="2324"/>
    <cellStyle name="好_11S2110-01Y-03仪表数据表_成品油-仪表数据表1 4" xfId="2325"/>
    <cellStyle name="好_11S2110-01Y-03仪表数据表_成品油-仪表数据表1 4 2" xfId="2326"/>
    <cellStyle name="好_11S2110-01Y-03仪表数据表_成品油-仪表数据表1 5" xfId="2313"/>
    <cellStyle name="好_13-质量流量计（中标）" xfId="2327"/>
    <cellStyle name="好_13-质量流量计（中标） 2" xfId="2328"/>
    <cellStyle name="好_13-质量流量计（中标） 2 2" xfId="2329"/>
    <cellStyle name="好_13-质量流量计（中标） 2 2 2" xfId="2303"/>
    <cellStyle name="好_13-质量流量计（中标） 2 3" xfId="2330"/>
    <cellStyle name="好_13-质量流量计（中标） 3" xfId="2331"/>
    <cellStyle name="好_13-质量流量计（中标） 3 2" xfId="2332"/>
    <cellStyle name="好_13-质量流量计（中标） 3 2 2" xfId="2333"/>
    <cellStyle name="好_13-质量流量计（中标） 3 3" xfId="2334"/>
    <cellStyle name="好_13-质量流量计（中标） 4" xfId="2155"/>
    <cellStyle name="好_13-质量流量计（中标） 4 2" xfId="2335"/>
    <cellStyle name="好_13-质量流量计（中标） 5" xfId="2336"/>
    <cellStyle name="好_13-质量流量计（中标）_成品油-仪表数据表" xfId="2337"/>
    <cellStyle name="好_13-质量流量计（中标）_成品油-仪表数据表 2" xfId="2338"/>
    <cellStyle name="好_13-质量流量计（中标）_成品油-仪表数据表 2 2" xfId="2339"/>
    <cellStyle name="好_13-质量流量计（中标）_成品油-仪表数据表 2 2 2" xfId="1520"/>
    <cellStyle name="好_13-质量流量计（中标）_成品油-仪表数据表 2 3" xfId="2340"/>
    <cellStyle name="好_13-质量流量计（中标）_成品油-仪表数据表 3" xfId="532"/>
    <cellStyle name="好_13-质量流量计（中标）_成品油-仪表数据表 3 2" xfId="2341"/>
    <cellStyle name="好_13-质量流量计（中标）_成品油-仪表数据表 3 2 2" xfId="578"/>
    <cellStyle name="好_13-质量流量计（中标）_成品油-仪表数据表 3 3" xfId="2343"/>
    <cellStyle name="好_13-质量流量计（中标）_成品油-仪表数据表 4" xfId="1186"/>
    <cellStyle name="好_13-质量流量计（中标）_成品油-仪表数据表 4 2" xfId="1189"/>
    <cellStyle name="好_13-质量流量计（中标）_成品油-仪表数据表1" xfId="2344"/>
    <cellStyle name="好_13-质量流量计（中标）_成品油-仪表数据表1 2" xfId="2345"/>
    <cellStyle name="好_13-质量流量计（中标）_成品油-仪表数据表1 2 2" xfId="2346"/>
    <cellStyle name="好_13-质量流量计（中标）_成品油-仪表数据表1 2 2 2" xfId="2347"/>
    <cellStyle name="好_13-质量流量计（中标）_成品油-仪表数据表1 2 3" xfId="2348"/>
    <cellStyle name="好_13-质量流量计（中标）_成品油-仪表数据表1 3" xfId="2349"/>
    <cellStyle name="好_13-质量流量计（中标）_成品油-仪表数据表1 3 2" xfId="2350"/>
    <cellStyle name="好_13-质量流量计（中标）_成品油-仪表数据表1 3 2 2" xfId="2351"/>
    <cellStyle name="好_13-质量流量计（中标）_成品油-仪表数据表1 3 3" xfId="2352"/>
    <cellStyle name="好_13-质量流量计（中标）_成品油-仪表数据表1 4" xfId="2353"/>
    <cellStyle name="好_13-质量流量计（中标）_成品油-仪表数据表1 4 2" xfId="2354"/>
    <cellStyle name="好_13-质量流量计（中标）_成品油-仪表数据表1 5" xfId="2355"/>
    <cellStyle name="好_4液位仪表2" xfId="2356"/>
    <cellStyle name="好_4液位仪表2 2" xfId="2357"/>
    <cellStyle name="好_4液位仪表2 2 2" xfId="1770"/>
    <cellStyle name="好_4液位仪表2 2 2 2" xfId="1772"/>
    <cellStyle name="好_4液位仪表2 2 3" xfId="2358"/>
    <cellStyle name="好_4液位仪表2 3" xfId="2359"/>
    <cellStyle name="好_4液位仪表2 3 2" xfId="2360"/>
    <cellStyle name="好_4液位仪表2 3 2 2" xfId="2361"/>
    <cellStyle name="好_4液位仪表2 3 3" xfId="2362"/>
    <cellStyle name="好_4液位仪表2 4" xfId="2363"/>
    <cellStyle name="好_4液位仪表2 4 2" xfId="2365"/>
    <cellStyle name="好_4液位仪表2 5" xfId="2367"/>
    <cellStyle name="好_4液位仪表2_成品油-仪表数据表" xfId="271"/>
    <cellStyle name="好_4液位仪表2_成品油-仪表数据表 2" xfId="275"/>
    <cellStyle name="好_4液位仪表2_成品油-仪表数据表 2 2" xfId="2369"/>
    <cellStyle name="好_4液位仪表2_成品油-仪表数据表 2 2 2" xfId="2370"/>
    <cellStyle name="好_4液位仪表2_成品油-仪表数据表 2 3" xfId="2371"/>
    <cellStyle name="好_4液位仪表2_成品油-仪表数据表 3" xfId="2372"/>
    <cellStyle name="好_4液位仪表2_成品油-仪表数据表 3 2" xfId="2373"/>
    <cellStyle name="好_4液位仪表2_成品油-仪表数据表 3 2 2" xfId="2375"/>
    <cellStyle name="好_4液位仪表2_成品油-仪表数据表 3 3" xfId="2376"/>
    <cellStyle name="好_4液位仪表2_成品油-仪表数据表 4" xfId="2377"/>
    <cellStyle name="好_4液位仪表2_成品油-仪表数据表 4 2" xfId="2378"/>
    <cellStyle name="好_4液位仪表2_成品油-仪表数据表1" xfId="1358"/>
    <cellStyle name="好_4液位仪表2_成品油-仪表数据表1 2" xfId="1360"/>
    <cellStyle name="好_4液位仪表2_成品油-仪表数据表1 2 2" xfId="2379"/>
    <cellStyle name="好_4液位仪表2_成品油-仪表数据表1 2 2 2" xfId="2380"/>
    <cellStyle name="好_4液位仪表2_成品油-仪表数据表1 2 3" xfId="493"/>
    <cellStyle name="好_4液位仪表2_成品油-仪表数据表1 3" xfId="2381"/>
    <cellStyle name="好_4液位仪表2_成品油-仪表数据表1 3 2" xfId="2382"/>
    <cellStyle name="好_4液位仪表2_成品油-仪表数据表1 3 2 2" xfId="2383"/>
    <cellStyle name="好_4液位仪表2_成品油-仪表数据表1 3 3" xfId="470"/>
    <cellStyle name="好_4液位仪表2_成品油-仪表数据表1 4" xfId="1800"/>
    <cellStyle name="好_4液位仪表2_成品油-仪表数据表1 4 2" xfId="2385"/>
    <cellStyle name="好_4液位仪表2_成品油-仪表数据表1 5" xfId="2386"/>
    <cellStyle name="好_6分析仪表" xfId="2387"/>
    <cellStyle name="好_6分析仪表 2" xfId="2388"/>
    <cellStyle name="好_6分析仪表 2 2" xfId="2389"/>
    <cellStyle name="好_6分析仪表 2 2 2" xfId="2390"/>
    <cellStyle name="好_6分析仪表 2 3" xfId="2391"/>
    <cellStyle name="好_6分析仪表 3" xfId="421"/>
    <cellStyle name="好_6分析仪表 3 2" xfId="423"/>
    <cellStyle name="好_6分析仪表 3 2 2" xfId="426"/>
    <cellStyle name="好_6分析仪表 3 3" xfId="430"/>
    <cellStyle name="好_6分析仪表 4" xfId="437"/>
    <cellStyle name="好_6分析仪表 4 2" xfId="440"/>
    <cellStyle name="好_6分析仪表 5" xfId="449"/>
    <cellStyle name="好_6分析仪表_成品油-仪表数据表" xfId="2393"/>
    <cellStyle name="好_6分析仪表_成品油-仪表数据表 2" xfId="2394"/>
    <cellStyle name="好_6分析仪表_成品油-仪表数据表 2 2" xfId="2395"/>
    <cellStyle name="好_6分析仪表_成品油-仪表数据表 2 2 2" xfId="2396"/>
    <cellStyle name="好_6分析仪表_成品油-仪表数据表 2 3" xfId="2397"/>
    <cellStyle name="好_6分析仪表_成品油-仪表数据表 3" xfId="2398"/>
    <cellStyle name="好_6分析仪表_成品油-仪表数据表 3 2" xfId="2399"/>
    <cellStyle name="好_6分析仪表_成品油-仪表数据表 3 2 2" xfId="2400"/>
    <cellStyle name="好_6分析仪表_成品油-仪表数据表 3 3" xfId="1627"/>
    <cellStyle name="好_6分析仪表_成品油-仪表数据表 4" xfId="2401"/>
    <cellStyle name="好_6分析仪表_成品油-仪表数据表 4 2" xfId="2402"/>
    <cellStyle name="好_6分析仪表_成品油-仪表数据表1" xfId="2403"/>
    <cellStyle name="好_6分析仪表_成品油-仪表数据表1 2" xfId="1443"/>
    <cellStyle name="好_6分析仪表_成品油-仪表数据表1 2 2" xfId="2404"/>
    <cellStyle name="好_6分析仪表_成品油-仪表数据表1 2 2 2" xfId="2405"/>
    <cellStyle name="好_6分析仪表_成品油-仪表数据表1 2 3" xfId="674"/>
    <cellStyle name="好_6分析仪表_成品油-仪表数据表1 3" xfId="2406"/>
    <cellStyle name="好_6分析仪表_成品油-仪表数据表1 3 2" xfId="2407"/>
    <cellStyle name="好_6分析仪表_成品油-仪表数据表1 3 2 2" xfId="14"/>
    <cellStyle name="好_6分析仪表_成品油-仪表数据表1 3 3" xfId="397"/>
    <cellStyle name="好_6分析仪表_成品油-仪表数据表1 4" xfId="1792"/>
    <cellStyle name="好_6分析仪表_成品油-仪表数据表1 4 2" xfId="1795"/>
    <cellStyle name="好_6分析仪表_成品油-仪表数据表1 5" xfId="1797"/>
    <cellStyle name="好_B-1016-1052(02)Y-03仪表数据表" xfId="2408"/>
    <cellStyle name="好_B-1016-1052(02)Y-03仪表数据表 2" xfId="869"/>
    <cellStyle name="好_B-1016-1052(02)Y-03仪表数据表 2 2" xfId="872"/>
    <cellStyle name="好_B-1016-1052(02)Y-03仪表数据表 2 2 2" xfId="875"/>
    <cellStyle name="好_B-1016-1052(02)Y-03仪表数据表 2 3" xfId="878"/>
    <cellStyle name="好_B-1016-1052(02)Y-03仪表数据表 3" xfId="882"/>
    <cellStyle name="好_B-1016-1052(02)Y-03仪表数据表 3 2" xfId="1492"/>
    <cellStyle name="好_B-1016-1052(02)Y-03仪表数据表 3 2 2" xfId="2409"/>
    <cellStyle name="好_B-1016-1052(02)Y-03仪表数据表 3 3" xfId="2410"/>
    <cellStyle name="好_B-1016-1052(02)Y-03仪表数据表 4" xfId="148"/>
    <cellStyle name="好_B-1016-1052(02)Y-03仪表数据表 4 2" xfId="151"/>
    <cellStyle name="好_B-1016-1052(02)Y-03仪表数据表 5" xfId="153"/>
    <cellStyle name="好_B-1016-1052(02)Y-03仪表数据表_成品油-仪表数据表" xfId="2411"/>
    <cellStyle name="好_B-1016-1052(02)Y-03仪表数据表_成品油-仪表数据表 2" xfId="343"/>
    <cellStyle name="好_B-1016-1052(02)Y-03仪表数据表_成品油-仪表数据表 2 2" xfId="66"/>
    <cellStyle name="好_B-1016-1052(02)Y-03仪表数据表_成品油-仪表数据表 2 2 2" xfId="346"/>
    <cellStyle name="好_B-1016-1052(02)Y-03仪表数据表_成品油-仪表数据表 2 3" xfId="50"/>
    <cellStyle name="好_B-1016-1052(02)Y-03仪表数据表_成品油-仪表数据表 3" xfId="352"/>
    <cellStyle name="好_B-1016-1052(02)Y-03仪表数据表_成品油-仪表数据表 3 2" xfId="355"/>
    <cellStyle name="好_B-1016-1052(02)Y-03仪表数据表_成品油-仪表数据表 3 2 2" xfId="360"/>
    <cellStyle name="好_B-1016-1052(02)Y-03仪表数据表_成品油-仪表数据表 3 3" xfId="366"/>
    <cellStyle name="好_B-1016-1052(02)Y-03仪表数据表_成品油-仪表数据表 4" xfId="207"/>
    <cellStyle name="好_B-1016-1052(02)Y-03仪表数据表_成品油-仪表数据表 4 2" xfId="108"/>
    <cellStyle name="好_B-1016-1052(02)Y-03仪表数据表_成品油-仪表数据表1" xfId="2413"/>
    <cellStyle name="好_B-1016-1052(02)Y-03仪表数据表_成品油-仪表数据表1 2" xfId="529"/>
    <cellStyle name="好_B-1016-1052(02)Y-03仪表数据表_成品油-仪表数据表1 2 2" xfId="533"/>
    <cellStyle name="好_B-1016-1052(02)Y-03仪表数据表_成品油-仪表数据表1 2 2 2" xfId="2342"/>
    <cellStyle name="好_B-1016-1052(02)Y-03仪表数据表_成品油-仪表数据表1 2 3" xfId="1187"/>
    <cellStyle name="好_B-1016-1052(02)Y-03仪表数据表_成品油-仪表数据表1 3" xfId="2414"/>
    <cellStyle name="好_B-1016-1052(02)Y-03仪表数据表_成品油-仪表数据表1 3 2" xfId="2415"/>
    <cellStyle name="好_B-1016-1052(02)Y-03仪表数据表_成品油-仪表数据表1 3 2 2" xfId="2416"/>
    <cellStyle name="好_B-1016-1052(02)Y-03仪表数据表_成品油-仪表数据表1 3 3" xfId="1192"/>
    <cellStyle name="好_B-1016-1052(02)Y-03仪表数据表_成品油-仪表数据表1 4" xfId="2417"/>
    <cellStyle name="好_B-1016-1052(02)Y-03仪表数据表_成品油-仪表数据表1 4 2" xfId="2213"/>
    <cellStyle name="好_B-1016-1052(02)Y-03仪表数据表_成品油-仪表数据表1 5" xfId="2418"/>
    <cellStyle name="好_CS01-D383-0301仪表数据表" xfId="2419"/>
    <cellStyle name="好_CS01-D383-0301仪表数据表 2" xfId="2420"/>
    <cellStyle name="好_CS01-D383-0301仪表数据表 2 2" xfId="1692"/>
    <cellStyle name="好_CS01-D383-0301仪表数据表 2 2 2" xfId="2421"/>
    <cellStyle name="好_CS01-D383-0301仪表数据表 2 3" xfId="2422"/>
    <cellStyle name="好_CS01-D383-0301仪表数据表 3" xfId="2423"/>
    <cellStyle name="好_CS01-D383-0301仪表数据表 3 2" xfId="652"/>
    <cellStyle name="好_CS01-D383-0301仪表数据表 3 2 2" xfId="2424"/>
    <cellStyle name="好_CS01-D383-0301仪表数据表 3 3" xfId="656"/>
    <cellStyle name="好_CS01-D383-0301仪表数据表 4" xfId="2425"/>
    <cellStyle name="好_CS01-D383-0301仪表数据表 4 2" xfId="2426"/>
    <cellStyle name="好_CS01-D383-0301仪表数据表 5" xfId="2427"/>
    <cellStyle name="好_CS01-D383-0301仪表数据表_成品油-仪表数据表" xfId="1135"/>
    <cellStyle name="好_CS01-D383-0301仪表数据表_成品油-仪表数据表 2" xfId="1137"/>
    <cellStyle name="好_CS01-D383-0301仪表数据表_成品油-仪表数据表 2 2" xfId="1139"/>
    <cellStyle name="好_CS01-D383-0301仪表数据表_成品油-仪表数据表 2 2 2" xfId="2428"/>
    <cellStyle name="好_CS01-D383-0301仪表数据表_成品油-仪表数据表 2 3" xfId="473"/>
    <cellStyle name="好_CS01-D383-0301仪表数据表_成品油-仪表数据表 3" xfId="1142"/>
    <cellStyle name="好_CS01-D383-0301仪表数据表_成品油-仪表数据表 3 2" xfId="2430"/>
    <cellStyle name="好_CS01-D383-0301仪表数据表_成品油-仪表数据表 3 2 2" xfId="1019"/>
    <cellStyle name="好_CS01-D383-0301仪表数据表_成品油-仪表数据表 3 3" xfId="2431"/>
    <cellStyle name="好_CS01-D383-0301仪表数据表_成品油-仪表数据表 4" xfId="2432"/>
    <cellStyle name="好_CS01-D383-0301仪表数据表_成品油-仪表数据表 4 2" xfId="2433"/>
    <cellStyle name="好_CS01-D383-0301仪表数据表_成品油-仪表数据表1" xfId="1301"/>
    <cellStyle name="好_CS01-D383-0301仪表数据表_成品油-仪表数据表1 2" xfId="1304"/>
    <cellStyle name="好_CS01-D383-0301仪表数据表_成品油-仪表数据表1 2 2" xfId="1306"/>
    <cellStyle name="好_CS01-D383-0301仪表数据表_成品油-仪表数据表1 2 2 2" xfId="2434"/>
    <cellStyle name="好_CS01-D383-0301仪表数据表_成品油-仪表数据表1 2 3" xfId="2435"/>
    <cellStyle name="好_CS01-D383-0301仪表数据表_成品油-仪表数据表1 3" xfId="1309"/>
    <cellStyle name="好_CS01-D383-0301仪表数据表_成品油-仪表数据表1 3 2" xfId="1508"/>
    <cellStyle name="好_CS01-D383-0301仪表数据表_成品油-仪表数据表1 3 2 2" xfId="2436"/>
    <cellStyle name="好_CS01-D383-0301仪表数据表_成品油-仪表数据表1 3 3" xfId="2437"/>
    <cellStyle name="好_CS01-D383-0301仪表数据表_成品油-仪表数据表1 4" xfId="1210"/>
    <cellStyle name="好_CS01-D383-0301仪表数据表_成品油-仪表数据表1 4 2" xfId="2438"/>
    <cellStyle name="好_CS01-D383-0301仪表数据表_成品油-仪表数据表1 5" xfId="2439"/>
    <cellStyle name="好_I_O清册" xfId="2441"/>
    <cellStyle name="好_PGRP1-3A-0YCN-036-INT-IOL-DCS-0001-R00 DCS污水处理场IO清单R6" xfId="2442"/>
    <cellStyle name="好_成品油-仪表数据表" xfId="1268"/>
    <cellStyle name="好_成品油-仪表数据表 2" xfId="2077"/>
    <cellStyle name="好_成品油-仪表数据表 2 2" xfId="2079"/>
    <cellStyle name="好_成品油-仪表数据表 2 2 2" xfId="2081"/>
    <cellStyle name="好_成品油-仪表数据表 2 3" xfId="2085"/>
    <cellStyle name="好_成品油-仪表数据表 3" xfId="2443"/>
    <cellStyle name="好_成品油-仪表数据表 3 2" xfId="2444"/>
    <cellStyle name="好_成品油-仪表数据表 3 2 2" xfId="2445"/>
    <cellStyle name="好_成品油-仪表数据表 3 3" xfId="2446"/>
    <cellStyle name="好_成品油-仪表数据表 4" xfId="2447"/>
    <cellStyle name="好_成品油-仪表数据表 4 2" xfId="2448"/>
    <cellStyle name="好_成品油-仪表数据表1" xfId="623"/>
    <cellStyle name="好_成品油-仪表数据表1 2" xfId="2449"/>
    <cellStyle name="好_成品油-仪表数据表1 2 2" xfId="2451"/>
    <cellStyle name="好_成品油-仪表数据表1 2 2 2" xfId="2452"/>
    <cellStyle name="好_成品油-仪表数据表1 2 3" xfId="2454"/>
    <cellStyle name="好_成品油-仪表数据表1 3" xfId="2455"/>
    <cellStyle name="好_成品油-仪表数据表1 3 2" xfId="1240"/>
    <cellStyle name="好_成品油-仪表数据表1 3 2 2" xfId="1242"/>
    <cellStyle name="好_成品油-仪表数据表1 3 3" xfId="1246"/>
    <cellStyle name="好_成品油-仪表数据表1 4" xfId="288"/>
    <cellStyle name="好_成品油-仪表数据表1 4 2" xfId="1296"/>
    <cellStyle name="好_成品油-仪表数据表1 5" xfId="2456"/>
    <cellStyle name="好_流量仪表" xfId="2457"/>
    <cellStyle name="好_流量仪表 2" xfId="2458"/>
    <cellStyle name="好_流量仪表 2 2" xfId="2459"/>
    <cellStyle name="好_流量仪表 2 2 2" xfId="145"/>
    <cellStyle name="好_流量仪表 2 3" xfId="2460"/>
    <cellStyle name="好_流量仪表 3" xfId="2384"/>
    <cellStyle name="好_流量仪表 3 2" xfId="667"/>
    <cellStyle name="好_流量仪表 3 2 2" xfId="210"/>
    <cellStyle name="好_流量仪表 3 3" xfId="2461"/>
    <cellStyle name="好_流量仪表 4" xfId="1129"/>
    <cellStyle name="好_流量仪表 4 2" xfId="262"/>
    <cellStyle name="好_流量仪表 5" xfId="2463"/>
    <cellStyle name="好_流量仪表_成品油-仪表数据表" xfId="2208"/>
    <cellStyle name="好_流量仪表_成品油-仪表数据表 2" xfId="2464"/>
    <cellStyle name="好_流量仪表_成品油-仪表数据表 2 2" xfId="843"/>
    <cellStyle name="好_流量仪表_成品油-仪表数据表 2 2 2" xfId="2465"/>
    <cellStyle name="好_流量仪表_成品油-仪表数据表 2 3" xfId="2466"/>
    <cellStyle name="好_流量仪表_成品油-仪表数据表 3" xfId="2467"/>
    <cellStyle name="好_流量仪表_成品油-仪表数据表 3 2" xfId="2468"/>
    <cellStyle name="好_流量仪表_成品油-仪表数据表 3 2 2" xfId="2469"/>
    <cellStyle name="好_流量仪表_成品油-仪表数据表 3 3" xfId="2470"/>
    <cellStyle name="好_流量仪表_成品油-仪表数据表 4" xfId="1539"/>
    <cellStyle name="好_流量仪表_成品油-仪表数据表 4 2" xfId="953"/>
    <cellStyle name="好_流量仪表_成品油-仪表数据表1" xfId="2471"/>
    <cellStyle name="好_流量仪表_成品油-仪表数据表1 2" xfId="323"/>
    <cellStyle name="好_流量仪表_成品油-仪表数据表1 2 2" xfId="2473"/>
    <cellStyle name="好_流量仪表_成品油-仪表数据表1 2 2 2" xfId="2474"/>
    <cellStyle name="好_流量仪表_成品油-仪表数据表1 2 3" xfId="2475"/>
    <cellStyle name="好_流量仪表_成品油-仪表数据表1 3" xfId="321"/>
    <cellStyle name="好_流量仪表_成品油-仪表数据表1 3 2" xfId="2476"/>
    <cellStyle name="好_流量仪表_成品油-仪表数据表1 3 2 2" xfId="2477"/>
    <cellStyle name="好_流量仪表_成品油-仪表数据表1 3 3" xfId="2478"/>
    <cellStyle name="好_流量仪表_成品油-仪表数据表1 4" xfId="2479"/>
    <cellStyle name="好_流量仪表_成品油-仪表数据表1 4 2" xfId="2480"/>
    <cellStyle name="好_流量仪表_成品油-仪表数据表1 5" xfId="2481"/>
    <cellStyle name="好_气动切断阀" xfId="1316"/>
    <cellStyle name="好_气动切断阀 2" xfId="1319"/>
    <cellStyle name="好_气动切断阀 2 2" xfId="2266"/>
    <cellStyle name="好_气动切断阀 2 2 2" xfId="2269"/>
    <cellStyle name="好_气动切断阀 2 3" xfId="2271"/>
    <cellStyle name="好_气动切断阀 3" xfId="1512"/>
    <cellStyle name="好_气动切断阀 3 2" xfId="171"/>
    <cellStyle name="好_气动切断阀 3 2 2" xfId="2273"/>
    <cellStyle name="好_气动切断阀 3 3" xfId="2275"/>
    <cellStyle name="好_气动切断阀 4" xfId="2277"/>
    <cellStyle name="好_气动切断阀 4 2" xfId="1893"/>
    <cellStyle name="好_气动切断阀 5" xfId="2279"/>
    <cellStyle name="好_气动切断阀_成品油-仪表数据表" xfId="2482"/>
    <cellStyle name="好_气动切断阀_成品油-仪表数据表 2" xfId="2483"/>
    <cellStyle name="好_气动切断阀_成品油-仪表数据表 2 2" xfId="2484"/>
    <cellStyle name="好_气动切断阀_成品油-仪表数据表 2 2 2" xfId="826"/>
    <cellStyle name="好_气动切断阀_成品油-仪表数据表 2 3" xfId="2485"/>
    <cellStyle name="好_气动切断阀_成品油-仪表数据表 3" xfId="2486"/>
    <cellStyle name="好_气动切断阀_成品油-仪表数据表 3 2" xfId="2487"/>
    <cellStyle name="好_气动切断阀_成品油-仪表数据表 3 2 2" xfId="2488"/>
    <cellStyle name="好_气动切断阀_成品油-仪表数据表 3 3" xfId="2489"/>
    <cellStyle name="好_气动切断阀_成品油-仪表数据表 4" xfId="2490"/>
    <cellStyle name="好_气动切断阀_成品油-仪表数据表 4 2" xfId="2491"/>
    <cellStyle name="好_气动切断阀_成品油-仪表数据表1" xfId="2492"/>
    <cellStyle name="好_气动切断阀_成品油-仪表数据表1 2" xfId="715"/>
    <cellStyle name="好_气动切断阀_成品油-仪表数据表1 2 2" xfId="717"/>
    <cellStyle name="好_气动切断阀_成品油-仪表数据表1 2 2 2" xfId="719"/>
    <cellStyle name="好_气动切断阀_成品油-仪表数据表1 2 3" xfId="721"/>
    <cellStyle name="好_气动切断阀_成品油-仪表数据表1 3" xfId="723"/>
    <cellStyle name="好_气动切断阀_成品油-仪表数据表1 3 2" xfId="726"/>
    <cellStyle name="好_气动切断阀_成品油-仪表数据表1 3 2 2" xfId="2493"/>
    <cellStyle name="好_气动切断阀_成品油-仪表数据表1 3 3" xfId="1161"/>
    <cellStyle name="好_气动切断阀_成品油-仪表数据表1 4" xfId="729"/>
    <cellStyle name="好_气动切断阀_成品油-仪表数据表1 4 2" xfId="2494"/>
    <cellStyle name="好_气动切断阀_成品油-仪表数据表1 5" xfId="731"/>
    <cellStyle name="桁区切り_betbomkeisanJGC" xfId="2495"/>
    <cellStyle name="汇总 2" xfId="2497"/>
    <cellStyle name="汇总 2 2" xfId="1980"/>
    <cellStyle name="汇总 2 2 2" xfId="1982"/>
    <cellStyle name="汇总 2 3" xfId="2498"/>
    <cellStyle name="汇总 2 4" xfId="2499"/>
    <cellStyle name="汇总 3" xfId="2500"/>
    <cellStyle name="汇总 3 2" xfId="2501"/>
    <cellStyle name="汇总 3 2 2" xfId="2157"/>
    <cellStyle name="汇总 4" xfId="2453"/>
    <cellStyle name="汇总 4 2" xfId="2502"/>
    <cellStyle name="汇总 4 2 2" xfId="2503"/>
    <cellStyle name="汇总 5" xfId="2504"/>
    <cellStyle name="汇总 5 2" xfId="2505"/>
    <cellStyle name="汇总 5 2 2" xfId="2506"/>
    <cellStyle name="汇总 5 3" xfId="1380"/>
    <cellStyle name="汇总 6" xfId="748"/>
    <cellStyle name="汇总 6 2" xfId="2507"/>
    <cellStyle name="汇总 6 2 2" xfId="2508"/>
    <cellStyle name="汇总 6 3" xfId="1830"/>
    <cellStyle name="汇总 7" xfId="2509"/>
    <cellStyle name="汇总 7 2" xfId="2510"/>
    <cellStyle name="汇总 7 2 2" xfId="2511"/>
    <cellStyle name="汇总 7 3" xfId="1835"/>
    <cellStyle name="汇总 8" xfId="1984"/>
    <cellStyle name="计算 10" xfId="1706"/>
    <cellStyle name="计算 2" xfId="2512"/>
    <cellStyle name="计算 2 2" xfId="2513"/>
    <cellStyle name="计算 2 2 2" xfId="2253"/>
    <cellStyle name="计算 2 3" xfId="2514"/>
    <cellStyle name="计算 2 4" xfId="2515"/>
    <cellStyle name="计算 3" xfId="2516"/>
    <cellStyle name="计算 3 2" xfId="2517"/>
    <cellStyle name="计算 3 2 2" xfId="784"/>
    <cellStyle name="计算 4" xfId="2518"/>
    <cellStyle name="计算 4 2" xfId="2519"/>
    <cellStyle name="计算 4 2 2" xfId="2520"/>
    <cellStyle name="计算 4 3" xfId="2521"/>
    <cellStyle name="计算 5" xfId="2522"/>
    <cellStyle name="计算 5 2" xfId="2316"/>
    <cellStyle name="计算 5 2 2" xfId="2318"/>
    <cellStyle name="计算 5 3" xfId="2523"/>
    <cellStyle name="计算 6" xfId="2524"/>
    <cellStyle name="计算 6 2" xfId="1338"/>
    <cellStyle name="计算 6 2 2" xfId="2171"/>
    <cellStyle name="计算 6 3" xfId="2525"/>
    <cellStyle name="计算 7" xfId="2526"/>
    <cellStyle name="计算 7 2" xfId="1343"/>
    <cellStyle name="计算 7 2 2" xfId="2527"/>
    <cellStyle name="计算 7 3" xfId="2528"/>
    <cellStyle name="计算 8" xfId="2529"/>
    <cellStyle name="计算 8 2" xfId="2530"/>
    <cellStyle name="计算 9" xfId="770"/>
    <cellStyle name="检查单元格 2" xfId="2531"/>
    <cellStyle name="检查单元格 2 2" xfId="2532"/>
    <cellStyle name="检查单元格 2 2 2" xfId="302"/>
    <cellStyle name="检查单元格 2 3" xfId="2533"/>
    <cellStyle name="检查单元格 3" xfId="2534"/>
    <cellStyle name="检查单元格 3 2" xfId="2535"/>
    <cellStyle name="检查单元格 3 2 2" xfId="684"/>
    <cellStyle name="检查单元格 3 3" xfId="1687"/>
    <cellStyle name="检查单元格 4" xfId="2536"/>
    <cellStyle name="检查单元格 4 2" xfId="2537"/>
    <cellStyle name="检查单元格 4 2 2" xfId="706"/>
    <cellStyle name="检查单元格 4 3" xfId="2538"/>
    <cellStyle name="检查单元格 5" xfId="2539"/>
    <cellStyle name="检查单元格 5 2" xfId="2540"/>
    <cellStyle name="检查单元格 5 2 2" xfId="2541"/>
    <cellStyle name="检查单元格 5 3" xfId="2542"/>
    <cellStyle name="检查单元格 6" xfId="2543"/>
    <cellStyle name="检查单元格 6 2" xfId="2544"/>
    <cellStyle name="检查单元格 6 2 2" xfId="2545"/>
    <cellStyle name="检查单元格 6 3" xfId="2546"/>
    <cellStyle name="检查单元格 7" xfId="1034"/>
    <cellStyle name="检查单元格 7 2" xfId="2547"/>
    <cellStyle name="检查单元格 8" xfId="2548"/>
    <cellStyle name="检查单元格 9" xfId="2549"/>
    <cellStyle name="解释性文本 2" xfId="864"/>
    <cellStyle name="解释性文本 2 2" xfId="2550"/>
    <cellStyle name="解释性文本 2 2 2" xfId="2551"/>
    <cellStyle name="解释性文本 2 3" xfId="2287"/>
    <cellStyle name="解释性文本 3" xfId="2552"/>
    <cellStyle name="解释性文本 3 2" xfId="2553"/>
    <cellStyle name="解释性文本 3 2 2" xfId="2554"/>
    <cellStyle name="解释性文本 4" xfId="2555"/>
    <cellStyle name="解释性文本 4 2" xfId="2556"/>
    <cellStyle name="解释性文本 4 2 2" xfId="2557"/>
    <cellStyle name="解释性文本 4 3" xfId="2558"/>
    <cellStyle name="解释性文本 5" xfId="993"/>
    <cellStyle name="解释性文本 5 2" xfId="995"/>
    <cellStyle name="解释性文本 5 2 2" xfId="997"/>
    <cellStyle name="解释性文本 5 3" xfId="999"/>
    <cellStyle name="解释性文本 6" xfId="1002"/>
    <cellStyle name="警告文本 2" xfId="496"/>
    <cellStyle name="警告文本 2 2" xfId="2559"/>
    <cellStyle name="警告文本 2 2 2" xfId="838"/>
    <cellStyle name="警告文本 2 3" xfId="1154"/>
    <cellStyle name="警告文本 3" xfId="498"/>
    <cellStyle name="警告文本 3 2" xfId="2560"/>
    <cellStyle name="警告文本 3 2 2" xfId="2561"/>
    <cellStyle name="警告文本 4" xfId="2562"/>
    <cellStyle name="警告文本 4 2" xfId="2563"/>
    <cellStyle name="警告文本 4 2 2" xfId="2564"/>
    <cellStyle name="警告文本 4 3" xfId="2565"/>
    <cellStyle name="警告文本 5" xfId="2566"/>
    <cellStyle name="警告文本 5 2" xfId="2567"/>
    <cellStyle name="警告文本 5 2 2" xfId="2568"/>
    <cellStyle name="警告文本 5 3" xfId="2569"/>
    <cellStyle name="警告文本 6" xfId="2570"/>
    <cellStyle name="달러" xfId="2808"/>
    <cellStyle name="链接单元格 2" xfId="1421"/>
    <cellStyle name="链接单元格 2 2" xfId="2571"/>
    <cellStyle name="链接单元格 2 2 2" xfId="2572"/>
    <cellStyle name="链接单元格 2 3" xfId="2573"/>
    <cellStyle name="链接单元格 3" xfId="2574"/>
    <cellStyle name="链接单元格 3 2" xfId="2162"/>
    <cellStyle name="链接单元格 3 2 2" xfId="2165"/>
    <cellStyle name="链接单元格 4" xfId="2575"/>
    <cellStyle name="链接单元格 4 2" xfId="2576"/>
    <cellStyle name="链接单元格 4 2 2" xfId="2577"/>
    <cellStyle name="链接单元格 4 3" xfId="2578"/>
    <cellStyle name="链接单元格 5" xfId="2579"/>
    <cellStyle name="链接单元格 5 2" xfId="2580"/>
    <cellStyle name="链接单元格 5 2 2" xfId="1710"/>
    <cellStyle name="链接单元格 5 3" xfId="2581"/>
    <cellStyle name="链接单元格 6" xfId="2582"/>
    <cellStyle name="뒤에 오는 하이퍼링크_실행예산" xfId="2809"/>
    <cellStyle name="똿뗦먛귟 [0.00]_PRODUCT DETAIL Q1" xfId="2810"/>
    <cellStyle name="똿뗦먛귟_PRODUCT DETAIL Q1" xfId="2811"/>
    <cellStyle name="普通_ 请购 (2)" xfId="2583"/>
    <cellStyle name="千分位[0]_gg (2)" xfId="134"/>
    <cellStyle name="千分位_gg (2)" xfId="1531"/>
    <cellStyle name="千位[0]_laroux" xfId="191"/>
    <cellStyle name="千位_laroux" xfId="2374"/>
    <cellStyle name="强调文字颜色 1 2" xfId="2584"/>
    <cellStyle name="强调文字颜色 1 2 2" xfId="2585"/>
    <cellStyle name="强调文字颜色 1 2 2 2" xfId="2586"/>
    <cellStyle name="强调文字颜色 1 2 3" xfId="27"/>
    <cellStyle name="强调文字颜色 1 3" xfId="2587"/>
    <cellStyle name="强调文字颜色 1 3 2" xfId="2588"/>
    <cellStyle name="强调文字颜色 1 3 2 2" xfId="1383"/>
    <cellStyle name="强调文字颜色 1 3 3" xfId="1621"/>
    <cellStyle name="强调文字颜色 1 4" xfId="2065"/>
    <cellStyle name="强调文字颜色 1 4 2" xfId="2068"/>
    <cellStyle name="强调文字颜色 1 4 2 2" xfId="2071"/>
    <cellStyle name="强调文字颜色 1 4 3" xfId="1412"/>
    <cellStyle name="强调文字颜色 1 5" xfId="857"/>
    <cellStyle name="强调文字颜色 1 5 2" xfId="1039"/>
    <cellStyle name="强调文字颜色 1 5 2 2" xfId="1045"/>
    <cellStyle name="强调文字颜色 1 5 3" xfId="1057"/>
    <cellStyle name="强调文字颜色 1 6" xfId="2073"/>
    <cellStyle name="强调文字颜色 1 6 2" xfId="2075"/>
    <cellStyle name="强调文字颜色 1 6 2 2" xfId="2589"/>
    <cellStyle name="强调文字颜色 1 6 3" xfId="1313"/>
    <cellStyle name="强调文字颜色 1 7" xfId="2590"/>
    <cellStyle name="强调文字颜色 1 7 2" xfId="85"/>
    <cellStyle name="强调文字颜色 1 8" xfId="2591"/>
    <cellStyle name="强调文字颜色 1 9" xfId="2592"/>
    <cellStyle name="强调文字颜色 2 2" xfId="2593"/>
    <cellStyle name="强调文字颜色 2 2 2" xfId="103"/>
    <cellStyle name="强调文字颜色 2 2 2 2" xfId="115"/>
    <cellStyle name="强调文字颜色 2 2 3" xfId="88"/>
    <cellStyle name="强调文字颜色 2 3" xfId="2594"/>
    <cellStyle name="强调文字颜色 2 3 2" xfId="4"/>
    <cellStyle name="强调文字颜色 2 3 2 2" xfId="982"/>
    <cellStyle name="强调文字颜色 2 3 3" xfId="2595"/>
    <cellStyle name="强调文字颜色 2 4" xfId="2596"/>
    <cellStyle name="强调文字颜色 2 4 2" xfId="2597"/>
    <cellStyle name="强调文字颜色 2 4 2 2" xfId="2598"/>
    <cellStyle name="强调文字颜色 2 4 3" xfId="2599"/>
    <cellStyle name="强调文字颜色 2 5" xfId="2600"/>
    <cellStyle name="强调文字颜色 2 5 2" xfId="2601"/>
    <cellStyle name="强调文字颜色 2 5 2 2" xfId="2602"/>
    <cellStyle name="强调文字颜色 2 5 3" xfId="2603"/>
    <cellStyle name="强调文字颜色 2 6" xfId="2604"/>
    <cellStyle name="强调文字颜色 2 6 2" xfId="2605"/>
    <cellStyle name="强调文字颜色 2 6 2 2" xfId="2606"/>
    <cellStyle name="强调文字颜色 2 6 3" xfId="2267"/>
    <cellStyle name="强调文字颜色 2 7" xfId="2607"/>
    <cellStyle name="强调文字颜色 2 7 2" xfId="169"/>
    <cellStyle name="强调文字颜色 2 8" xfId="2608"/>
    <cellStyle name="强调文字颜色 2 9" xfId="2609"/>
    <cellStyle name="强调文字颜色 3 2" xfId="2611"/>
    <cellStyle name="强调文字颜色 3 2 2" xfId="2612"/>
    <cellStyle name="强调文字颜色 3 2 2 2" xfId="2613"/>
    <cellStyle name="强调文字颜色 3 2 3" xfId="2248"/>
    <cellStyle name="强调文字颜色 3 3" xfId="2614"/>
    <cellStyle name="强调文字颜色 3 3 2" xfId="2027"/>
    <cellStyle name="强调文字颜色 3 3 2 2" xfId="2615"/>
    <cellStyle name="强调文字颜色 3 3 3" xfId="295"/>
    <cellStyle name="强调文字颜色 3 4" xfId="2616"/>
    <cellStyle name="强调文字颜色 3 4 2" xfId="2617"/>
    <cellStyle name="强调文字颜色 3 4 2 2" xfId="2618"/>
    <cellStyle name="强调文字颜色 3 4 3" xfId="2619"/>
    <cellStyle name="强调文字颜色 3 5" xfId="2620"/>
    <cellStyle name="强调文字颜色 3 5 2" xfId="2621"/>
    <cellStyle name="强调文字颜色 3 5 2 2" xfId="2622"/>
    <cellStyle name="强调文字颜色 3 5 3" xfId="2623"/>
    <cellStyle name="强调文字颜色 3 6" xfId="2624"/>
    <cellStyle name="强调文字颜色 3 6 2" xfId="2625"/>
    <cellStyle name="强调文字颜色 3 6 2 2" xfId="2626"/>
    <cellStyle name="强调文字颜色 3 6 3" xfId="2627"/>
    <cellStyle name="强调文字颜色 3 7" xfId="2628"/>
    <cellStyle name="强调文字颜色 3 7 2" xfId="233"/>
    <cellStyle name="强调文字颜色 3 8" xfId="2629"/>
    <cellStyle name="强调文字颜色 3 9" xfId="2630"/>
    <cellStyle name="强调文字颜色 4 2" xfId="662"/>
    <cellStyle name="强调文字颜色 4 2 2" xfId="2631"/>
    <cellStyle name="强调文字颜色 4 2 2 2" xfId="2632"/>
    <cellStyle name="强调文字颜色 4 2 3" xfId="1695"/>
    <cellStyle name="强调文字颜色 4 3" xfId="664"/>
    <cellStyle name="强调文字颜色 4 3 2" xfId="2633"/>
    <cellStyle name="强调文字颜色 4 3 2 2" xfId="2634"/>
    <cellStyle name="强调文字颜色 4 3 3" xfId="610"/>
    <cellStyle name="强调文字颜色 4 4" xfId="2635"/>
    <cellStyle name="强调文字颜色 4 4 2" xfId="2440"/>
    <cellStyle name="强调文字颜色 4 4 2 2" xfId="2636"/>
    <cellStyle name="强调文字颜色 4 4 3" xfId="2637"/>
    <cellStyle name="强调文字颜色 4 5" xfId="2638"/>
    <cellStyle name="强调文字颜色 4 5 2" xfId="2639"/>
    <cellStyle name="强调文字颜色 4 5 2 2" xfId="1159"/>
    <cellStyle name="强调文字颜色 4 5 3" xfId="1564"/>
    <cellStyle name="强调文字颜色 4 6" xfId="2640"/>
    <cellStyle name="强调文字颜色 4 6 2" xfId="2280"/>
    <cellStyle name="强调文字颜色 4 6 2 2" xfId="2641"/>
    <cellStyle name="强调文字颜色 4 6 3" xfId="2642"/>
    <cellStyle name="强调文字颜色 4 7" xfId="2643"/>
    <cellStyle name="强调文字颜色 4 7 2" xfId="311"/>
    <cellStyle name="强调文字颜色 4 8" xfId="2472"/>
    <cellStyle name="强调文字颜色 4 9" xfId="476"/>
    <cellStyle name="强调文字颜色 5 2" xfId="713"/>
    <cellStyle name="强调文字颜色 5 2 2" xfId="765"/>
    <cellStyle name="强调文字颜色 5 2 2 2" xfId="2644"/>
    <cellStyle name="强调文字颜色 5 2 3" xfId="767"/>
    <cellStyle name="强调文字颜色 5 3" xfId="2645"/>
    <cellStyle name="强调文字颜色 5 3 2" xfId="2646"/>
    <cellStyle name="强调文字颜色 5 3 2 2" xfId="2647"/>
    <cellStyle name="强调文字颜色 5 3 3" xfId="2648"/>
    <cellStyle name="强调文字颜色 5 4" xfId="2649"/>
    <cellStyle name="强调文字颜色 5 4 2" xfId="2150"/>
    <cellStyle name="强调文字颜色 5 4 2 2" xfId="2152"/>
    <cellStyle name="强调文字颜色 5 4 3" xfId="2650"/>
    <cellStyle name="强调文字颜色 5 5" xfId="2651"/>
    <cellStyle name="强调文字颜色 5 5 2" xfId="2652"/>
    <cellStyle name="强调文字颜色 5 5 2 2" xfId="2653"/>
    <cellStyle name="强调文字颜色 5 5 3" xfId="1570"/>
    <cellStyle name="强调文字颜色 5 6" xfId="2654"/>
    <cellStyle name="强调文字颜色 5 6 2" xfId="2655"/>
    <cellStyle name="强调文字颜色 5 6 2 2" xfId="1"/>
    <cellStyle name="强调文字颜色 5 6 3" xfId="2656"/>
    <cellStyle name="强调文字颜色 5 7" xfId="2657"/>
    <cellStyle name="强调文字颜色 5 7 2" xfId="373"/>
    <cellStyle name="强调文字颜色 5 8" xfId="2658"/>
    <cellStyle name="强调文字颜色 5 9" xfId="2659"/>
    <cellStyle name="强调文字颜色 6 2" xfId="2660"/>
    <cellStyle name="强调文字颜色 6 2 2" xfId="2364"/>
    <cellStyle name="强调文字颜色 6 2 2 2" xfId="2366"/>
    <cellStyle name="强调文字颜色 6 2 3" xfId="2368"/>
    <cellStyle name="强调文字颜色 6 3" xfId="1592"/>
    <cellStyle name="强调文字颜色 6 3 2" xfId="2661"/>
    <cellStyle name="强调文字颜色 6 3 2 2" xfId="2662"/>
    <cellStyle name="强调文字颜色 6 3 3" xfId="615"/>
    <cellStyle name="强调文字颜色 6 4" xfId="2663"/>
    <cellStyle name="强调文字颜色 6 4 2" xfId="737"/>
    <cellStyle name="强调文字颜色 6 4 2 2" xfId="2664"/>
    <cellStyle name="强调文字颜色 6 4 3" xfId="740"/>
    <cellStyle name="强调文字颜色 6 5" xfId="2665"/>
    <cellStyle name="强调文字颜色 6 5 2" xfId="2666"/>
    <cellStyle name="强调文字颜色 6 5 2 2" xfId="2667"/>
    <cellStyle name="强调文字颜色 6 5 3" xfId="2496"/>
    <cellStyle name="强调文字颜色 6 6" xfId="2668"/>
    <cellStyle name="强调文字颜色 6 6 2" xfId="2392"/>
    <cellStyle name="强调文字颜色 6 6 2 2" xfId="2669"/>
    <cellStyle name="强调文字颜色 6 6 3" xfId="2670"/>
    <cellStyle name="强调文字颜色 6 7" xfId="1577"/>
    <cellStyle name="强调文字颜色 6 7 2" xfId="429"/>
    <cellStyle name="强调文字颜色 6 8" xfId="1580"/>
    <cellStyle name="强调文字颜色 6 9" xfId="1582"/>
    <cellStyle name="设计院表格" xfId="2123"/>
    <cellStyle name="适中 2" xfId="2671"/>
    <cellStyle name="适中 2 2" xfId="2672"/>
    <cellStyle name="适中 2 2 2" xfId="1594"/>
    <cellStyle name="适中 2 3" xfId="2673"/>
    <cellStyle name="适中 2 4" xfId="452"/>
    <cellStyle name="适中 3" xfId="1068"/>
    <cellStyle name="适中 3 2" xfId="2674"/>
    <cellStyle name="适中 3 2 2" xfId="2675"/>
    <cellStyle name="适中 4" xfId="2676"/>
    <cellStyle name="适中 4 2" xfId="2677"/>
    <cellStyle name="适中 4 2 2" xfId="2678"/>
    <cellStyle name="适中 4 3" xfId="2450"/>
    <cellStyle name="适中 5" xfId="2679"/>
    <cellStyle name="适中 5 2" xfId="2680"/>
    <cellStyle name="适中 5 2 2" xfId="2610"/>
    <cellStyle name="适中 5 3" xfId="2681"/>
    <cellStyle name="适中 6" xfId="2682"/>
    <cellStyle name="适中 6 2" xfId="2107"/>
    <cellStyle name="适中 6 2 2" xfId="2109"/>
    <cellStyle name="适中 6 3" xfId="2683"/>
    <cellStyle name="适中 7" xfId="2684"/>
    <cellStyle name="适中 7 2" xfId="2685"/>
    <cellStyle name="适中 7 2 2" xfId="2686"/>
    <cellStyle name="适中 7 3" xfId="2687"/>
    <cellStyle name="适中 8" xfId="2688"/>
    <cellStyle name="输出 10" xfId="1722"/>
    <cellStyle name="输出 2" xfId="814"/>
    <cellStyle name="输出 2 2" xfId="2689"/>
    <cellStyle name="输出 2 2 2" xfId="2690"/>
    <cellStyle name="输出 2 3" xfId="2691"/>
    <cellStyle name="输出 2 4" xfId="2692"/>
    <cellStyle name="输出 3" xfId="1030"/>
    <cellStyle name="输出 3 2" xfId="1032"/>
    <cellStyle name="输出 3 2 2" xfId="1035"/>
    <cellStyle name="输出 4" xfId="1040"/>
    <cellStyle name="输出 4 2" xfId="1046"/>
    <cellStyle name="输出 4 2 2" xfId="1051"/>
    <cellStyle name="输出 4 3" xfId="1054"/>
    <cellStyle name="输出 5" xfId="1058"/>
    <cellStyle name="输出 5 2" xfId="1060"/>
    <cellStyle name="输出 5 2 2" xfId="2693"/>
    <cellStyle name="输出 5 3" xfId="2694"/>
    <cellStyle name="输出 6" xfId="1062"/>
    <cellStyle name="输出 6 2" xfId="2695"/>
    <cellStyle name="输出 6 2 2" xfId="1790"/>
    <cellStyle name="输出 6 3" xfId="1624"/>
    <cellStyle name="输出 7" xfId="1278"/>
    <cellStyle name="输出 7 2" xfId="2696"/>
    <cellStyle name="输出 7 2 2" xfId="2697"/>
    <cellStyle name="输出 7 3" xfId="2698"/>
    <cellStyle name="输出 8" xfId="2699"/>
    <cellStyle name="输出 8 2" xfId="2700"/>
    <cellStyle name="输出 9" xfId="2701"/>
    <cellStyle name="输入 2" xfId="983"/>
    <cellStyle name="输入 2 2" xfId="1783"/>
    <cellStyle name="输入 2 2 2" xfId="1785"/>
    <cellStyle name="输入 2 3" xfId="2702"/>
    <cellStyle name="输入 2 4" xfId="2703"/>
    <cellStyle name="输入 3" xfId="2704"/>
    <cellStyle name="输入 3 2" xfId="2705"/>
    <cellStyle name="输入 3 2 2" xfId="2706"/>
    <cellStyle name="输入 4" xfId="1327"/>
    <cellStyle name="输入 4 2" xfId="2707"/>
    <cellStyle name="输入 4 2 2" xfId="2462"/>
    <cellStyle name="输入 4 3" xfId="2708"/>
    <cellStyle name="输入 5" xfId="1140"/>
    <cellStyle name="输入 5 2" xfId="2429"/>
    <cellStyle name="输入 5 2 2" xfId="2709"/>
    <cellStyle name="输入 5 3" xfId="2711"/>
    <cellStyle name="输入 6" xfId="474"/>
    <cellStyle name="输入 6 2" xfId="162"/>
    <cellStyle name="输入 6 2 2" xfId="2712"/>
    <cellStyle name="输入 6 3" xfId="2710"/>
    <cellStyle name="输入 7" xfId="2713"/>
    <cellStyle name="输入 7 2" xfId="339"/>
    <cellStyle name="输入 7 2 2" xfId="637"/>
    <cellStyle name="输入 7 3" xfId="2714"/>
    <cellStyle name="输入 8" xfId="2716"/>
    <cellStyle name="通貨_PDQT-306-055" xfId="2717"/>
    <cellStyle name="样式 1" xfId="213"/>
    <cellStyle name="样式 1 2" xfId="215"/>
    <cellStyle name="一般_CableSpec" xfId="2718"/>
    <cellStyle name="믅됞 [0.00]_PRODUCT DETAIL Q1" xfId="2812"/>
    <cellStyle name="믅됞_PRODUCT DETAIL Q1" xfId="2813"/>
    <cellStyle name="注释 10" xfId="1047"/>
    <cellStyle name="注释 2" xfId="330"/>
    <cellStyle name="注释 2 2" xfId="334"/>
    <cellStyle name="注释 2 2 2" xfId="2719"/>
    <cellStyle name="注释 2 3" xfId="57"/>
    <cellStyle name="注释 2 4" xfId="620"/>
    <cellStyle name="注释 3" xfId="338"/>
    <cellStyle name="注释 3 2" xfId="638"/>
    <cellStyle name="注释 3 2 2" xfId="2720"/>
    <cellStyle name="注释 3 3" xfId="640"/>
    <cellStyle name="注释 4" xfId="2715"/>
    <cellStyle name="注释 4 2" xfId="1874"/>
    <cellStyle name="注释 4 2 2" xfId="1876"/>
    <cellStyle name="注释 4 3" xfId="1879"/>
    <cellStyle name="注释 5" xfId="2721"/>
    <cellStyle name="注释 5 2" xfId="2722"/>
    <cellStyle name="注释 5 2 2" xfId="266"/>
    <cellStyle name="注释 5 3" xfId="2412"/>
    <cellStyle name="注释 6" xfId="2723"/>
    <cellStyle name="注释 6 2" xfId="2724"/>
    <cellStyle name="注释 6 2 2" xfId="2725"/>
    <cellStyle name="注释 6 3" xfId="2726"/>
    <cellStyle name="注释 7" xfId="363"/>
    <cellStyle name="注释 7 2" xfId="509"/>
    <cellStyle name="注释 7 2 2" xfId="2727"/>
    <cellStyle name="注释 7 3" xfId="2728"/>
    <cellStyle name="注释 8" xfId="511"/>
    <cellStyle name="注释 8 2" xfId="2729"/>
    <cellStyle name="注释 9" xfId="1465"/>
    <cellStyle name="분수" xfId="2814"/>
    <cellStyle name="뷭?_밾몧뽋먑 " xfId="2815"/>
    <cellStyle name="숫자(R)" xfId="2816"/>
    <cellStyle name="안건회계법인" xfId="2817"/>
    <cellStyle name="자리수" xfId="2818"/>
    <cellStyle name="자리수0" xfId="2819"/>
    <cellStyle name="지정되지 않음" xfId="2820"/>
    <cellStyle name="콤마 [0]_  종  합  " xfId="2821"/>
    <cellStyle name="콤마_  종  합  " xfId="2822"/>
    <cellStyle name="통화 [0] usd" xfId="2823"/>
    <cellStyle name="퍼센트" xfId="2824"/>
    <cellStyle name="표준_HardSpecE_Rev_0" xfId="2730"/>
    <cellStyle name="합산" xfId="2825"/>
    <cellStyle name="화폐기호" xfId="2826"/>
    <cellStyle name="화폐기호0" xfId="2827"/>
  </cellStyles>
  <dxfs count="467">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bgColor theme="9" tint="0.59996337778862885"/>
        </patternFill>
      </fill>
    </dxf>
    <dxf>
      <fill>
        <patternFill patternType="solid">
          <bgColor theme="9" tint="0.3999145481734672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991454817346722"/>
        </patternFill>
      </fill>
    </dxf>
    <dxf>
      <fill>
        <patternFill patternType="solid">
          <bgColor theme="9" tint="0.59996337778862885"/>
        </patternFill>
      </fill>
    </dxf>
    <dxf>
      <fill>
        <patternFill patternType="solid">
          <bgColor theme="9" tint="0.39991454817346722"/>
        </patternFill>
      </fill>
    </dxf>
    <dxf>
      <font>
        <color rgb="FF9C0006"/>
      </font>
      <fill>
        <patternFill patternType="solid">
          <bgColor rgb="FFFFC7CE"/>
        </patternFill>
      </fill>
    </dxf>
    <dxf>
      <font>
        <color rgb="FF9C0006"/>
      </font>
      <fill>
        <patternFill patternType="solid">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9" tint="0.59996337778862885"/>
        </patternFill>
      </fill>
    </dxf>
    <dxf>
      <fill>
        <patternFill patternType="solid">
          <bgColor theme="9" tint="0.39991454817346722"/>
        </patternFill>
      </fill>
    </dxf>
    <dxf>
      <fill>
        <patternFill patternType="solid">
          <bgColor theme="5" tint="0.39991454817346722"/>
        </patternFill>
      </fill>
    </dxf>
    <dxf>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tint="0.59996337778862885"/>
        </patternFill>
      </fill>
    </dxf>
    <dxf>
      <fill>
        <patternFill patternType="solid">
          <bgColor theme="9" tint="0.399914548173467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3" tint="0.39991454817346722"/>
        </patternFill>
      </fill>
    </dxf>
  </dxfs>
  <tableStyles count="2" defaultTableStyle="TableStyleMedium9" defaultPivotStyle="PivotStyleLight16">
    <tableStyle name="数据透视表样式 1" table="0" count="0"/>
    <tableStyle name="数据透视表样式 2" table="0" count="1">
      <tableStyleElement type="firstColumnStripe" dxfId="4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externalLink" Target="externalLinks/externalLink28.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externalLink" Target="externalLinks/externalLink31.xml"/><Relationship Id="rId47" Type="http://schemas.openxmlformats.org/officeDocument/2006/relationships/externalLink" Target="externalLinks/externalLink36.xml"/><Relationship Id="rId50" Type="http://schemas.openxmlformats.org/officeDocument/2006/relationships/externalLink" Target="externalLinks/externalLink3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5.xml"/><Relationship Id="rId29" Type="http://schemas.openxmlformats.org/officeDocument/2006/relationships/externalLink" Target="externalLinks/externalLink18.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externalLink" Target="externalLinks/externalLink29.xml"/><Relationship Id="rId45" Type="http://schemas.openxmlformats.org/officeDocument/2006/relationships/externalLink" Target="externalLinks/externalLink3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externalLink" Target="externalLinks/externalLink33.xml"/><Relationship Id="rId52" Type="http://schemas.openxmlformats.org/officeDocument/2006/relationships/externalLink" Target="externalLinks/externalLink4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externalLink" Target="externalLinks/externalLink32.xml"/><Relationship Id="rId48" Type="http://schemas.openxmlformats.org/officeDocument/2006/relationships/externalLink" Target="externalLinks/externalLink3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40.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46" Type="http://schemas.openxmlformats.org/officeDocument/2006/relationships/externalLink" Target="externalLinks/externalLink35.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49" Type="http://schemas.openxmlformats.org/officeDocument/2006/relationships/externalLink" Target="externalLinks/externalLink3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HDLAN\HDEC30\CACHE\0INV\HEC\SHIP-SCH.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48337;&#47564;JOB\GENERAL\BASE\D202ELE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48149;&#49688;&#44221;\&#44204;&#51201;\&#44552;&#54840;\&#44552;&#54840;\&#44277;&#49324;&#44288;&#47532;\&#51652;&#54665;&#54788;&#51109;\KCI&#49849;&#50517;&#44277;&#49324;\My%20Documents\JOB\DR-4\&#49892;&#54665;&#50696;&#49328;\&#53664;&#44148;&#44277;&#49324;.SIL"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FONCTION\PING.XLA"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44204;&#51201;\&#49340;&#49457;&#47932;&#49328;\adnoc\Stee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51060;&#48512;&#51109;\C\My%20Documents\&#44277;&#49324;&#49436;&#47448;\SCH\&#49444;&#44228;&#54016;\A00-14(NALCO%20Korea)\&#44053;&#51116;&#54840;\&#49340;&#49457;\&#44148;&#52629;\SE6380\TOP1\MISS_&#49688;\ORIGINAL\&#49688;_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DQYX\INDEX\INDX-C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OUNG\&#44592;&#44228;&#44277;&#47924;\SHJ\&#48513;&#54620;&#50896;&#51204;\SIHANG\CP-M1\LINER-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40644;&#26223;&#24935;\requisition\Projects\1065\Instruments\Document\SPECIFICATION\543_MASSFLW\FD%20Data%20sheets\FT%20%20-3103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40644;&#26223;&#24935;\requisition\Projects\1065\Instruments\Document\SPECIFICATION\536_Annubar\SPEC\Spec\FD%20Data%20sheet\FE%20%20-9508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4037;&#31243;&#26412;&#37096;/YSPP1/YSPP1/YSS-YSPP1-PJC5(HARDWAR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37101;&#24314;&#23725;\DDD\PROGETTI\427COO\PROCESS\BLOCCH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Bpa\BM\POWERB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44277;&#50976;\&#53664;&#44148;inquiry\My%20Documents\MLNG-TIGA\&#44036;&#51217;&#48708;\&#44036;&#51217;%20TOTAL%20REV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LWRRCASPER\9&#50900;\Mg\3&#52789;&#50629;&#47924;\&#52636;&#44552;&#45236;&#50669;\8&#50900;&#51221;&#49328;\99&#45380;\97plan\97plan87pFIN.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4037;&#31243;&#26412;&#37096;/SSMC%20BPA/2_System_Design/A_Hardware_Design/3_Hardware_Spec/Hardware%20Specification_For%20Approval/1.DCS%20hardware%20specification/00110_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c0fmx9101\SI_Stf_SRV\Tools\OA\0003_Flight_&#33853;&#21512;2\&#20181;&#27096;&#26360;\Phase6_&#20181;&#27096;_FLIGHT&#25913;&#36896;2\2_WS\To_AIM\2HardSpec.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YOUNG\&#44592;&#44228;&#44277;&#47924;\SHJ\&#48513;&#54620;&#50896;&#51204;\SIHANG\CP-M1\BOP56-B.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Z8j7j0\hc2\HOFFICE\TMP\~TMP2494.$$$\pump.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99Work\&#44204;&#51201;\9905\abp\ELECabp2.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44277;&#49324;&#48708;%20&#45236;&#50669;%20(&#44032;)"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48149;&#49688;&#44221;\&#44204;&#51201;\&#44552;&#54840;\&#44552;&#54840;\&#44277;&#49324;&#44288;&#47532;\&#51652;&#54665;&#54788;&#51109;\KCI&#49849;&#50517;&#44277;&#49324;\My%20Documents\JOB\FORM\&#46020;&#44553;&#49892;&#5466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51060;&#48512;&#51109;&#45784;\C\My%20Documents\&#44277;&#49324;&#49436;&#47448;\SCH\BID-97\BID\QT003-SSY-&#52384;&#44264;3.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zfs409-egd002\DREP%20Project\DOCUME~1\40100307\LOCALS~1\Temp\Hwspec\ZHJQ\Hwspec\HardSpecE_R3.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My%20Documents\Estimation%20Information\&#47932;&#47049;&#49328;&#52636;%20&#48143;%20&#44204;&#51201;&#51088;&#47308;\BQ%20Calc%20Sheet(Pip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24037;&#31243;&#26412;&#37096;/TJproject/1.common/BOM/Configuration.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pc402-sic934\New%20Folder\DOCUME~1\40203167\LOCALS~1\Temp\HardSpecE_R3.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WINDOWS\Temporary%20Internet%20Files\Content.IE5\KF8FORU5\&#44204;&#51201;&#49436;\LG\&#48177;&#45224;&#49888;\&#49324;&#52636;%20STM'(RACK).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BPA\SUMM.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Bremmt\datadrv\My%20Documents\KHW\HYUNDAI\HDO\DCU&amp;HCR\Qutation_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52628;&#46041;&#54984;\&#52628;&#46041;&#54984;\&#52628;&#46041;&#54984;\&#49437;&#50976;&#54868;&#54617;\DEBOTTLE\&#49892;&#54665;&#50696;&#49328;\SPC&#49892;&#54665;(&#48376;&#49324;&#44160;&#53664;).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44277;&#50976;\abc.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LWRRCASPER\99&#45380;\97plan\97plan87pFI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FONCTION\TRIS.xla"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k1\k2\k3\k3&#47928;&#49436;\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22825;&#27941;&#28196;&#21270;PP&#35013;&#32622;/&#36755;&#20837;&#36164;&#26009;/&#20202;&#34920;&#32034;&#24341;&#34920;/T18028-1820-EA03.201908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fs409-egd002\DREP%20Project\DOCUME~1\40203167\LOCALS~1\Temp\HardSpecE_R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3813\my%20documents\&#44277;&#50976;\abc.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4037;&#31243;&#26412;&#37096;/DOCUME~1/40203167/LOCALS~1/Temp/HardSpecE_R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44204;&#51201;\&#49340;&#49457;&#47932;&#49328;\adnoc\Part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26472;&#20113;&#28458;\t12003-&#23425;&#27874;&#20013;&#37329;&#30707;&#21270;&#26377;&#38480;&#20844;&#21496;&#33459;&#28867;&#39033;&#30446;&#28966;&#27668;&#21270;&#24037;&#31243;$\&#44204;&#51201;\&#49340;&#49457;&#47932;&#49328;\adnoc\Part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QPT-Z"/>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 CONDITION"/>
      <sheetName val="견적 조건"/>
      <sheetName val="Table"/>
      <sheetName val="TEMP POWER(X)"/>
      <sheetName val="BQ"/>
      <sheetName val="Pivot"/>
      <sheetName val="SUMMARY"/>
    </sheetNames>
    <sheetDataSet>
      <sheetData sheetId="0" refreshError="1"/>
      <sheetData sheetId="1" refreshError="1"/>
      <sheetData sheetId="2" refreshError="1"/>
      <sheetData sheetId="3"/>
      <sheetData sheetId="4"/>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실행내역"/>
      <sheetName val="현장관리비"/>
    </sheetNames>
    <sheetDataSet>
      <sheetData sheetId="0" refreshError="1">
        <row r="4">
          <cell r="B4" t="str">
            <v>YDR-4 PROJECT 토목 및 건축공사</v>
          </cell>
        </row>
        <row r="6">
          <cell r="A6">
            <v>1</v>
          </cell>
          <cell r="B6" t="str">
            <v>WARE HOUSE CANOPY</v>
          </cell>
          <cell r="D6" t="str">
            <v>L/S</v>
          </cell>
          <cell r="E6">
            <v>1</v>
          </cell>
          <cell r="G6">
            <v>137496592</v>
          </cell>
          <cell r="H6">
            <v>1</v>
          </cell>
          <cell r="J6">
            <v>137496592</v>
          </cell>
          <cell r="K6">
            <v>0</v>
          </cell>
          <cell r="L6">
            <v>0</v>
          </cell>
          <cell r="M6">
            <v>78735732</v>
          </cell>
          <cell r="N6">
            <v>58760860</v>
          </cell>
        </row>
        <row r="7">
          <cell r="A7">
            <v>2</v>
          </cell>
          <cell r="B7" t="str">
            <v>CHEMICAL HOUSE</v>
          </cell>
          <cell r="D7" t="str">
            <v>L/S</v>
          </cell>
          <cell r="E7">
            <v>1</v>
          </cell>
          <cell r="G7">
            <v>42815667</v>
          </cell>
          <cell r="H7">
            <v>1</v>
          </cell>
          <cell r="J7">
            <v>42815667</v>
          </cell>
          <cell r="K7">
            <v>0</v>
          </cell>
          <cell r="L7">
            <v>0</v>
          </cell>
          <cell r="M7">
            <v>20805200</v>
          </cell>
          <cell r="N7">
            <v>22010467</v>
          </cell>
        </row>
        <row r="8">
          <cell r="A8">
            <v>3</v>
          </cell>
          <cell r="B8" t="str">
            <v>EMERGENCY GENERATOR BLDG</v>
          </cell>
          <cell r="D8" t="str">
            <v>L/S</v>
          </cell>
          <cell r="E8">
            <v>1</v>
          </cell>
          <cell r="G8">
            <v>44079308</v>
          </cell>
          <cell r="H8">
            <v>1</v>
          </cell>
          <cell r="J8">
            <v>44079308</v>
          </cell>
          <cell r="K8">
            <v>0</v>
          </cell>
          <cell r="L8">
            <v>0</v>
          </cell>
          <cell r="M8">
            <v>25786528</v>
          </cell>
          <cell r="N8">
            <v>18292780</v>
          </cell>
        </row>
        <row r="9">
          <cell r="A9">
            <v>4</v>
          </cell>
          <cell r="B9" t="str">
            <v>#300 POLY. STR.</v>
          </cell>
          <cell r="D9" t="str">
            <v>L/S</v>
          </cell>
          <cell r="E9">
            <v>1</v>
          </cell>
          <cell r="G9">
            <v>235875165</v>
          </cell>
          <cell r="H9">
            <v>1</v>
          </cell>
          <cell r="J9">
            <v>235875165</v>
          </cell>
          <cell r="K9">
            <v>0</v>
          </cell>
          <cell r="L9">
            <v>0</v>
          </cell>
          <cell r="M9">
            <v>113888335</v>
          </cell>
          <cell r="N9">
            <v>121986830</v>
          </cell>
        </row>
        <row r="10">
          <cell r="A10">
            <v>5</v>
          </cell>
          <cell r="B10" t="str">
            <v>#500 SOLVENT RECOVERY</v>
          </cell>
          <cell r="D10" t="str">
            <v>L/S</v>
          </cell>
          <cell r="E10">
            <v>1</v>
          </cell>
          <cell r="G10">
            <v>246944994</v>
          </cell>
          <cell r="H10">
            <v>1</v>
          </cell>
          <cell r="J10">
            <v>246944994</v>
          </cell>
          <cell r="K10">
            <v>0</v>
          </cell>
          <cell r="L10">
            <v>0</v>
          </cell>
          <cell r="M10">
            <v>112085484</v>
          </cell>
          <cell r="N10">
            <v>134859510</v>
          </cell>
        </row>
        <row r="11">
          <cell r="A11">
            <v>6</v>
          </cell>
          <cell r="B11" t="str">
            <v>HOMOGENIZING STR. #400</v>
          </cell>
          <cell r="D11" t="str">
            <v>L/S</v>
          </cell>
          <cell r="E11">
            <v>1</v>
          </cell>
          <cell r="G11">
            <v>59717021</v>
          </cell>
          <cell r="H11">
            <v>1</v>
          </cell>
          <cell r="J11">
            <v>59717021</v>
          </cell>
          <cell r="K11">
            <v>0</v>
          </cell>
          <cell r="L11">
            <v>0</v>
          </cell>
          <cell r="M11">
            <v>32022959</v>
          </cell>
          <cell r="N11">
            <v>27694062</v>
          </cell>
        </row>
        <row r="12">
          <cell r="A12">
            <v>7</v>
          </cell>
          <cell r="B12" t="str">
            <v>SHOWER ROOM</v>
          </cell>
          <cell r="D12" t="str">
            <v>L/S</v>
          </cell>
          <cell r="E12">
            <v>1</v>
          </cell>
          <cell r="G12">
            <v>64195748</v>
          </cell>
          <cell r="H12">
            <v>1</v>
          </cell>
          <cell r="J12">
            <v>64195748</v>
          </cell>
          <cell r="K12">
            <v>0</v>
          </cell>
          <cell r="L12">
            <v>0</v>
          </cell>
          <cell r="M12">
            <v>30366603</v>
          </cell>
          <cell r="N12">
            <v>33829145</v>
          </cell>
        </row>
        <row r="13">
          <cell r="A13">
            <v>8</v>
          </cell>
          <cell r="B13" t="str">
            <v>PIPE RACK</v>
          </cell>
          <cell r="D13" t="str">
            <v>L/S</v>
          </cell>
          <cell r="E13">
            <v>1</v>
          </cell>
          <cell r="G13">
            <v>21536857</v>
          </cell>
          <cell r="H13">
            <v>1</v>
          </cell>
          <cell r="J13">
            <v>21536857</v>
          </cell>
          <cell r="K13">
            <v>0</v>
          </cell>
          <cell r="L13">
            <v>0</v>
          </cell>
          <cell r="M13">
            <v>10470450</v>
          </cell>
          <cell r="N13">
            <v>11066407</v>
          </cell>
        </row>
        <row r="14">
          <cell r="A14">
            <v>9</v>
          </cell>
          <cell r="B14" t="str">
            <v>STRAINER HOUSE</v>
          </cell>
          <cell r="D14" t="str">
            <v>L/S</v>
          </cell>
          <cell r="E14">
            <v>1</v>
          </cell>
          <cell r="G14">
            <v>11795596</v>
          </cell>
          <cell r="H14">
            <v>1</v>
          </cell>
          <cell r="J14">
            <v>11795596</v>
          </cell>
          <cell r="K14">
            <v>0</v>
          </cell>
          <cell r="L14">
            <v>0</v>
          </cell>
          <cell r="M14">
            <v>5993600</v>
          </cell>
          <cell r="N14">
            <v>5801996</v>
          </cell>
        </row>
        <row r="15">
          <cell r="A15">
            <v>10</v>
          </cell>
          <cell r="B15" t="str">
            <v>OIL SEPARATION (NEAR SHOWER ROOM)</v>
          </cell>
          <cell r="D15" t="str">
            <v>L/S</v>
          </cell>
          <cell r="E15">
            <v>1</v>
          </cell>
          <cell r="G15">
            <v>4224596</v>
          </cell>
          <cell r="H15">
            <v>1</v>
          </cell>
          <cell r="J15">
            <v>4224596</v>
          </cell>
          <cell r="K15">
            <v>0</v>
          </cell>
          <cell r="L15">
            <v>0</v>
          </cell>
          <cell r="M15">
            <v>1665347</v>
          </cell>
          <cell r="N15">
            <v>2559249</v>
          </cell>
        </row>
        <row r="16">
          <cell r="A16">
            <v>11</v>
          </cell>
          <cell r="B16" t="str">
            <v>PAVING</v>
          </cell>
          <cell r="D16" t="str">
            <v>L/S</v>
          </cell>
          <cell r="E16">
            <v>1</v>
          </cell>
          <cell r="G16">
            <v>10541043</v>
          </cell>
          <cell r="H16">
            <v>1</v>
          </cell>
          <cell r="J16">
            <v>10541043</v>
          </cell>
          <cell r="K16">
            <v>0</v>
          </cell>
          <cell r="L16">
            <v>0</v>
          </cell>
          <cell r="M16">
            <v>5060803</v>
          </cell>
          <cell r="N16">
            <v>5480240</v>
          </cell>
        </row>
        <row r="17">
          <cell r="A17">
            <v>12</v>
          </cell>
          <cell r="B17" t="str">
            <v>FINISHING HOUSE (내부 STR. 제외)</v>
          </cell>
          <cell r="D17" t="str">
            <v>L/S</v>
          </cell>
          <cell r="E17">
            <v>1</v>
          </cell>
          <cell r="G17">
            <v>542413755</v>
          </cell>
          <cell r="H17">
            <v>1</v>
          </cell>
          <cell r="J17">
            <v>542413755</v>
          </cell>
          <cell r="K17">
            <v>0</v>
          </cell>
          <cell r="L17">
            <v>0</v>
          </cell>
          <cell r="M17">
            <v>337561641</v>
          </cell>
          <cell r="N17">
            <v>204852114</v>
          </cell>
        </row>
        <row r="18">
          <cell r="A18">
            <v>13</v>
          </cell>
          <cell r="B18" t="str">
            <v>냉난방/위생설비공사</v>
          </cell>
          <cell r="D18" t="str">
            <v>L/S</v>
          </cell>
          <cell r="E18">
            <v>1</v>
          </cell>
          <cell r="G18">
            <v>15869950</v>
          </cell>
          <cell r="H18">
            <v>1</v>
          </cell>
          <cell r="J18">
            <v>15869950</v>
          </cell>
          <cell r="K18">
            <v>0</v>
          </cell>
          <cell r="L18">
            <v>0</v>
          </cell>
          <cell r="M18">
            <v>9494950</v>
          </cell>
          <cell r="N18">
            <v>6375000</v>
          </cell>
        </row>
        <row r="19">
          <cell r="A19">
            <v>14</v>
          </cell>
          <cell r="B19" t="str">
            <v>TEMPORARY WORK</v>
          </cell>
          <cell r="D19" t="str">
            <v>L/S</v>
          </cell>
          <cell r="E19">
            <v>1</v>
          </cell>
          <cell r="G19">
            <v>57293708</v>
          </cell>
          <cell r="H19">
            <v>1</v>
          </cell>
          <cell r="J19">
            <v>57293708</v>
          </cell>
          <cell r="K19">
            <v>0</v>
          </cell>
          <cell r="L19">
            <v>0</v>
          </cell>
          <cell r="M19">
            <v>38000000</v>
          </cell>
          <cell r="N19">
            <v>19293708</v>
          </cell>
        </row>
        <row r="21">
          <cell r="B21" t="str">
            <v>T O T A L</v>
          </cell>
          <cell r="G21">
            <v>1494800000</v>
          </cell>
          <cell r="J21">
            <v>1494800000</v>
          </cell>
          <cell r="K21">
            <v>0</v>
          </cell>
          <cell r="L21">
            <v>0</v>
          </cell>
          <cell r="M21">
            <v>821937632</v>
          </cell>
          <cell r="N21">
            <v>672862368</v>
          </cell>
        </row>
        <row r="34">
          <cell r="A34">
            <v>1</v>
          </cell>
          <cell r="B34" t="str">
            <v>WARE HOUSE CANOPY</v>
          </cell>
        </row>
        <row r="36">
          <cell r="A36" t="str">
            <v xml:space="preserve">  1)</v>
          </cell>
          <cell r="B36" t="str">
            <v>가설공사</v>
          </cell>
        </row>
        <row r="37">
          <cell r="B37" t="str">
            <v>먹메김</v>
          </cell>
          <cell r="D37" t="str">
            <v>M2</v>
          </cell>
          <cell r="E37">
            <v>290</v>
          </cell>
          <cell r="F37">
            <v>1080</v>
          </cell>
          <cell r="G37">
            <v>313200</v>
          </cell>
          <cell r="H37">
            <v>290</v>
          </cell>
          <cell r="I37">
            <v>1080</v>
          </cell>
          <cell r="J37">
            <v>313200</v>
          </cell>
          <cell r="M37">
            <v>0</v>
          </cell>
          <cell r="N37">
            <v>313200</v>
          </cell>
        </row>
        <row r="38">
          <cell r="B38" t="str">
            <v>규준틀</v>
          </cell>
          <cell r="D38" t="str">
            <v>M2</v>
          </cell>
          <cell r="E38">
            <v>290</v>
          </cell>
          <cell r="F38">
            <v>1550</v>
          </cell>
          <cell r="G38">
            <v>449500</v>
          </cell>
          <cell r="H38">
            <v>290</v>
          </cell>
          <cell r="I38">
            <v>1550</v>
          </cell>
          <cell r="J38">
            <v>449500</v>
          </cell>
          <cell r="M38">
            <v>101500</v>
          </cell>
          <cell r="N38">
            <v>348000</v>
          </cell>
        </row>
        <row r="39">
          <cell r="B39" t="str">
            <v>현장정리</v>
          </cell>
          <cell r="D39" t="str">
            <v>M2</v>
          </cell>
          <cell r="E39">
            <v>878</v>
          </cell>
          <cell r="F39">
            <v>2000</v>
          </cell>
          <cell r="G39">
            <v>1756000</v>
          </cell>
          <cell r="H39">
            <v>878</v>
          </cell>
          <cell r="I39">
            <v>2000</v>
          </cell>
          <cell r="J39">
            <v>1756000</v>
          </cell>
          <cell r="M39">
            <v>0</v>
          </cell>
          <cell r="N39">
            <v>1756000</v>
          </cell>
        </row>
        <row r="41">
          <cell r="B41" t="str">
            <v>SUB-TOTAL</v>
          </cell>
          <cell r="G41">
            <v>2518700</v>
          </cell>
          <cell r="J41">
            <v>2518700</v>
          </cell>
          <cell r="M41">
            <v>101500</v>
          </cell>
          <cell r="N41">
            <v>2417200</v>
          </cell>
        </row>
        <row r="43">
          <cell r="A43" t="str">
            <v xml:space="preserve">  2)</v>
          </cell>
          <cell r="B43" t="str">
            <v>토공사</v>
          </cell>
        </row>
        <row r="44">
          <cell r="B44" t="str">
            <v>터파기</v>
          </cell>
          <cell r="D44" t="str">
            <v>M3</v>
          </cell>
          <cell r="E44">
            <v>377.9</v>
          </cell>
          <cell r="F44">
            <v>2760</v>
          </cell>
          <cell r="G44">
            <v>1043004</v>
          </cell>
          <cell r="H44">
            <v>377.9</v>
          </cell>
          <cell r="I44">
            <v>2760</v>
          </cell>
          <cell r="J44">
            <v>1043004</v>
          </cell>
          <cell r="M44">
            <v>854054</v>
          </cell>
          <cell r="N44">
            <v>188950</v>
          </cell>
        </row>
        <row r="45">
          <cell r="B45" t="str">
            <v>잔토처리</v>
          </cell>
          <cell r="D45" t="str">
            <v>M3</v>
          </cell>
          <cell r="E45">
            <v>95.3</v>
          </cell>
          <cell r="F45">
            <v>5500</v>
          </cell>
          <cell r="G45">
            <v>524150</v>
          </cell>
          <cell r="H45">
            <v>95.3</v>
          </cell>
          <cell r="I45">
            <v>5500</v>
          </cell>
          <cell r="J45">
            <v>524150</v>
          </cell>
          <cell r="M45">
            <v>524150</v>
          </cell>
          <cell r="N45">
            <v>0</v>
          </cell>
        </row>
        <row r="46">
          <cell r="B46" t="str">
            <v>되메우기</v>
          </cell>
          <cell r="D46" t="str">
            <v>M3</v>
          </cell>
          <cell r="E46">
            <v>304.8</v>
          </cell>
          <cell r="F46">
            <v>6500</v>
          </cell>
          <cell r="G46">
            <v>1981200</v>
          </cell>
          <cell r="H46">
            <v>304.8</v>
          </cell>
          <cell r="I46">
            <v>6500</v>
          </cell>
          <cell r="J46">
            <v>1981200</v>
          </cell>
          <cell r="M46">
            <v>1524000</v>
          </cell>
          <cell r="N46">
            <v>457200</v>
          </cell>
        </row>
        <row r="48">
          <cell r="B48" t="str">
            <v>SUB-TOTAL</v>
          </cell>
          <cell r="G48">
            <v>3548354</v>
          </cell>
          <cell r="J48">
            <v>3548354</v>
          </cell>
          <cell r="M48">
            <v>2902204</v>
          </cell>
          <cell r="N48">
            <v>646150</v>
          </cell>
        </row>
        <row r="50">
          <cell r="A50" t="str">
            <v xml:space="preserve">  3)</v>
          </cell>
          <cell r="B50" t="str">
            <v>지정공사</v>
          </cell>
        </row>
        <row r="51">
          <cell r="B51" t="str">
            <v>잡석지정</v>
          </cell>
          <cell r="D51" t="str">
            <v>M3</v>
          </cell>
          <cell r="E51">
            <v>5.5</v>
          </cell>
          <cell r="F51">
            <v>16500</v>
          </cell>
          <cell r="G51">
            <v>90750</v>
          </cell>
          <cell r="H51">
            <v>5.5</v>
          </cell>
          <cell r="I51">
            <v>16500</v>
          </cell>
          <cell r="J51">
            <v>90750</v>
          </cell>
          <cell r="M51">
            <v>66000</v>
          </cell>
          <cell r="N51">
            <v>24750</v>
          </cell>
        </row>
        <row r="53">
          <cell r="B53" t="str">
            <v>SUB-TOTAL</v>
          </cell>
          <cell r="G53">
            <v>90750</v>
          </cell>
          <cell r="J53">
            <v>90750</v>
          </cell>
          <cell r="M53">
            <v>66000</v>
          </cell>
          <cell r="N53">
            <v>24750</v>
          </cell>
        </row>
        <row r="55">
          <cell r="A55" t="str">
            <v xml:space="preserve">  4)</v>
          </cell>
          <cell r="B55" t="str">
            <v>거푸집공사</v>
          </cell>
          <cell r="O55" t="str">
            <v xml:space="preserve"> 소운반,</v>
          </cell>
        </row>
        <row r="56">
          <cell r="B56" t="str">
            <v>거푸집</v>
          </cell>
          <cell r="C56" t="str">
            <v>4회</v>
          </cell>
          <cell r="D56" t="str">
            <v>M2</v>
          </cell>
          <cell r="E56">
            <v>245.8</v>
          </cell>
          <cell r="F56">
            <v>21360</v>
          </cell>
          <cell r="G56">
            <v>5250288</v>
          </cell>
          <cell r="H56">
            <v>245.8</v>
          </cell>
          <cell r="I56">
            <v>21360</v>
          </cell>
          <cell r="J56">
            <v>5250288</v>
          </cell>
          <cell r="M56">
            <v>1514128</v>
          </cell>
          <cell r="N56">
            <v>3736160</v>
          </cell>
          <cell r="O56" t="str">
            <v xml:space="preserve"> 정리비</v>
          </cell>
        </row>
        <row r="57">
          <cell r="O57" t="str">
            <v xml:space="preserve"> 포  함</v>
          </cell>
        </row>
        <row r="58">
          <cell r="B58" t="str">
            <v>SUB-TOTAL</v>
          </cell>
          <cell r="G58">
            <v>5250288</v>
          </cell>
          <cell r="J58">
            <v>5250288</v>
          </cell>
          <cell r="M58">
            <v>1514128</v>
          </cell>
          <cell r="N58">
            <v>3736160</v>
          </cell>
        </row>
        <row r="60">
          <cell r="A60" t="str">
            <v xml:space="preserve">  5)</v>
          </cell>
          <cell r="B60" t="str">
            <v>CON'C 공사</v>
          </cell>
        </row>
        <row r="61">
          <cell r="B61" t="str">
            <v>CON'C</v>
          </cell>
          <cell r="C61" t="str">
            <v>FC=210KG/㎠</v>
          </cell>
          <cell r="D61" t="str">
            <v>M3</v>
          </cell>
          <cell r="E61">
            <v>61.3</v>
          </cell>
          <cell r="F61">
            <v>59770</v>
          </cell>
          <cell r="G61">
            <v>3663901</v>
          </cell>
          <cell r="H61">
            <v>61.3</v>
          </cell>
          <cell r="I61">
            <v>59770</v>
          </cell>
          <cell r="J61">
            <v>3663901</v>
          </cell>
          <cell r="M61">
            <v>3663901</v>
          </cell>
          <cell r="N61">
            <v>0</v>
          </cell>
        </row>
        <row r="62">
          <cell r="B62" t="str">
            <v>밑창 CON'C</v>
          </cell>
          <cell r="C62" t="str">
            <v>FC=135KG/㎠</v>
          </cell>
          <cell r="D62" t="str">
            <v>M3</v>
          </cell>
          <cell r="E62">
            <v>4.5999999999999996</v>
          </cell>
          <cell r="F62">
            <v>50950</v>
          </cell>
          <cell r="G62">
            <v>234370</v>
          </cell>
          <cell r="H62">
            <v>4.5999999999999996</v>
          </cell>
          <cell r="I62">
            <v>50950</v>
          </cell>
          <cell r="J62">
            <v>234370</v>
          </cell>
          <cell r="M62">
            <v>234370</v>
          </cell>
          <cell r="N62">
            <v>0</v>
          </cell>
        </row>
        <row r="63">
          <cell r="B63" t="str">
            <v>콘크리트 치기</v>
          </cell>
          <cell r="D63" t="str">
            <v>M3</v>
          </cell>
          <cell r="E63">
            <v>65.900000000000006</v>
          </cell>
          <cell r="F63">
            <v>11400</v>
          </cell>
          <cell r="G63">
            <v>751260</v>
          </cell>
          <cell r="H63">
            <v>65.900000000000006</v>
          </cell>
          <cell r="I63">
            <v>11400</v>
          </cell>
          <cell r="J63">
            <v>751260</v>
          </cell>
          <cell r="M63">
            <v>118620</v>
          </cell>
          <cell r="N63">
            <v>632640</v>
          </cell>
        </row>
        <row r="64">
          <cell r="B64" t="str">
            <v>GROUT</v>
          </cell>
          <cell r="D64" t="str">
            <v>M3</v>
          </cell>
          <cell r="E64">
            <v>0.7</v>
          </cell>
          <cell r="F64">
            <v>1130800</v>
          </cell>
          <cell r="G64">
            <v>791560</v>
          </cell>
          <cell r="H64">
            <v>0.7</v>
          </cell>
          <cell r="I64">
            <v>1130800</v>
          </cell>
          <cell r="J64">
            <v>791560</v>
          </cell>
          <cell r="M64">
            <v>469000</v>
          </cell>
          <cell r="N64">
            <v>322560</v>
          </cell>
        </row>
        <row r="66">
          <cell r="B66" t="str">
            <v>SUB-TOTAL</v>
          </cell>
          <cell r="G66">
            <v>5441091</v>
          </cell>
          <cell r="J66">
            <v>5441091</v>
          </cell>
          <cell r="M66">
            <v>4485891</v>
          </cell>
          <cell r="N66">
            <v>955200</v>
          </cell>
        </row>
        <row r="68">
          <cell r="A68" t="str">
            <v xml:space="preserve">  6)</v>
          </cell>
          <cell r="B68" t="str">
            <v>철근공사</v>
          </cell>
          <cell r="C68" t="str">
            <v>D10</v>
          </cell>
          <cell r="D68" t="str">
            <v>TON</v>
          </cell>
          <cell r="E68">
            <v>0.91</v>
          </cell>
          <cell r="F68">
            <v>310000</v>
          </cell>
          <cell r="G68">
            <v>282100</v>
          </cell>
          <cell r="H68">
            <v>0.91</v>
          </cell>
          <cell r="I68">
            <v>310000</v>
          </cell>
          <cell r="J68">
            <v>282100</v>
          </cell>
          <cell r="M68">
            <v>282100</v>
          </cell>
          <cell r="N68">
            <v>0</v>
          </cell>
        </row>
        <row r="69">
          <cell r="C69" t="str">
            <v>D19</v>
          </cell>
          <cell r="D69" t="str">
            <v>TON</v>
          </cell>
          <cell r="E69">
            <v>1.45</v>
          </cell>
          <cell r="F69">
            <v>310000</v>
          </cell>
          <cell r="G69">
            <v>449500</v>
          </cell>
          <cell r="H69">
            <v>1.45</v>
          </cell>
          <cell r="I69">
            <v>310000</v>
          </cell>
          <cell r="J69">
            <v>449500</v>
          </cell>
          <cell r="M69">
            <v>449500</v>
          </cell>
          <cell r="N69">
            <v>0</v>
          </cell>
        </row>
        <row r="70">
          <cell r="B70" t="str">
            <v>RE-BAR</v>
          </cell>
          <cell r="C70" t="str">
            <v>FORMING</v>
          </cell>
          <cell r="D70" t="str">
            <v>TON</v>
          </cell>
          <cell r="E70">
            <v>2.36</v>
          </cell>
          <cell r="F70">
            <v>227000</v>
          </cell>
          <cell r="G70">
            <v>535720</v>
          </cell>
          <cell r="H70">
            <v>2.36</v>
          </cell>
          <cell r="I70">
            <v>227000</v>
          </cell>
          <cell r="J70">
            <v>535720</v>
          </cell>
          <cell r="M70">
            <v>28320</v>
          </cell>
          <cell r="N70">
            <v>507400</v>
          </cell>
        </row>
        <row r="72">
          <cell r="B72" t="str">
            <v>SUB-TOTAL</v>
          </cell>
          <cell r="G72">
            <v>1267320</v>
          </cell>
          <cell r="J72">
            <v>1267320</v>
          </cell>
          <cell r="M72">
            <v>759920</v>
          </cell>
          <cell r="N72">
            <v>507400</v>
          </cell>
        </row>
        <row r="74">
          <cell r="A74" t="str">
            <v xml:space="preserve">  7)</v>
          </cell>
          <cell r="B74" t="str">
            <v>지붕공사</v>
          </cell>
        </row>
        <row r="75">
          <cell r="B75" t="str">
            <v>APM W-255</v>
          </cell>
          <cell r="C75" t="str">
            <v>0.7T</v>
          </cell>
          <cell r="D75" t="str">
            <v>M2</v>
          </cell>
          <cell r="E75">
            <v>830</v>
          </cell>
          <cell r="F75">
            <v>56160</v>
          </cell>
          <cell r="G75">
            <v>46612800</v>
          </cell>
          <cell r="H75">
            <v>830</v>
          </cell>
          <cell r="I75">
            <v>56160</v>
          </cell>
          <cell r="J75">
            <v>46612800</v>
          </cell>
          <cell r="M75">
            <v>30178800</v>
          </cell>
          <cell r="N75">
            <v>16434000</v>
          </cell>
        </row>
        <row r="76">
          <cell r="B76" t="str">
            <v>GUTTER W/GUT.HOLDER      300*250*0.7T</v>
          </cell>
          <cell r="D76" t="str">
            <v>M</v>
          </cell>
          <cell r="E76">
            <v>46</v>
          </cell>
          <cell r="F76">
            <v>32960</v>
          </cell>
          <cell r="G76">
            <v>1516160</v>
          </cell>
          <cell r="H76">
            <v>46</v>
          </cell>
          <cell r="I76">
            <v>32960</v>
          </cell>
          <cell r="J76">
            <v>1516160</v>
          </cell>
          <cell r="M76">
            <v>936560</v>
          </cell>
          <cell r="N76">
            <v>579600</v>
          </cell>
        </row>
        <row r="77">
          <cell r="B77" t="str">
            <v>STEEL PIPE</v>
          </cell>
          <cell r="C77" t="str">
            <v>φ150</v>
          </cell>
          <cell r="D77" t="str">
            <v>M</v>
          </cell>
          <cell r="E77">
            <v>28</v>
          </cell>
          <cell r="F77">
            <v>54200</v>
          </cell>
          <cell r="G77">
            <v>1517600</v>
          </cell>
          <cell r="H77">
            <v>28</v>
          </cell>
          <cell r="I77">
            <v>54200</v>
          </cell>
          <cell r="J77">
            <v>1517600</v>
          </cell>
          <cell r="M77">
            <v>537600</v>
          </cell>
          <cell r="N77">
            <v>980000</v>
          </cell>
        </row>
        <row r="78">
          <cell r="B78" t="str">
            <v>ROOF DRAIN</v>
          </cell>
          <cell r="C78" t="str">
            <v>φ150</v>
          </cell>
          <cell r="D78" t="str">
            <v>EA</v>
          </cell>
          <cell r="E78">
            <v>4</v>
          </cell>
          <cell r="F78">
            <v>16800</v>
          </cell>
          <cell r="G78">
            <v>67200</v>
          </cell>
          <cell r="H78">
            <v>4</v>
          </cell>
          <cell r="I78">
            <v>16800</v>
          </cell>
          <cell r="J78">
            <v>67200</v>
          </cell>
          <cell r="M78">
            <v>14400</v>
          </cell>
          <cell r="N78">
            <v>52800</v>
          </cell>
        </row>
        <row r="79">
          <cell r="B79" t="str">
            <v>APM V-115</v>
          </cell>
          <cell r="D79" t="str">
            <v>M2</v>
          </cell>
          <cell r="E79">
            <v>126</v>
          </cell>
          <cell r="F79">
            <v>37160</v>
          </cell>
          <cell r="G79">
            <v>4682160</v>
          </cell>
          <cell r="H79">
            <v>126</v>
          </cell>
          <cell r="I79">
            <v>37160</v>
          </cell>
          <cell r="J79">
            <v>4682160</v>
          </cell>
          <cell r="M79">
            <v>3472560</v>
          </cell>
          <cell r="N79">
            <v>1209600</v>
          </cell>
        </row>
        <row r="81">
          <cell r="B81" t="str">
            <v>SUB-TOTAL</v>
          </cell>
          <cell r="G81">
            <v>54395920</v>
          </cell>
          <cell r="J81">
            <v>54395920</v>
          </cell>
          <cell r="M81">
            <v>35139920</v>
          </cell>
          <cell r="N81">
            <v>19256000</v>
          </cell>
        </row>
        <row r="83">
          <cell r="A83" t="str">
            <v xml:space="preserve">  8)</v>
          </cell>
          <cell r="B83" t="str">
            <v>도장공사</v>
          </cell>
        </row>
        <row r="84">
          <cell r="B84" t="str">
            <v>광명단</v>
          </cell>
          <cell r="C84" t="str">
            <v>2회</v>
          </cell>
          <cell r="D84" t="str">
            <v>M2</v>
          </cell>
          <cell r="E84">
            <v>1080</v>
          </cell>
          <cell r="F84">
            <v>4000</v>
          </cell>
          <cell r="G84">
            <v>4320000</v>
          </cell>
          <cell r="H84">
            <v>1080</v>
          </cell>
          <cell r="I84">
            <v>4000</v>
          </cell>
          <cell r="J84">
            <v>4320000</v>
          </cell>
          <cell r="M84">
            <v>1620000</v>
          </cell>
          <cell r="N84">
            <v>2700000</v>
          </cell>
        </row>
        <row r="85">
          <cell r="B85" t="str">
            <v>유성페인트</v>
          </cell>
          <cell r="C85" t="str">
            <v>2회(중도)</v>
          </cell>
          <cell r="D85" t="str">
            <v>M2</v>
          </cell>
          <cell r="E85">
            <v>1080</v>
          </cell>
          <cell r="F85">
            <v>4000</v>
          </cell>
          <cell r="G85">
            <v>4320000</v>
          </cell>
          <cell r="H85">
            <v>1080</v>
          </cell>
          <cell r="I85">
            <v>4000</v>
          </cell>
          <cell r="J85">
            <v>4320000</v>
          </cell>
          <cell r="M85">
            <v>1620000</v>
          </cell>
          <cell r="N85">
            <v>2700000</v>
          </cell>
        </row>
        <row r="86">
          <cell r="B86" t="str">
            <v>유성페인트</v>
          </cell>
          <cell r="C86" t="str">
            <v>2회(하도)</v>
          </cell>
          <cell r="D86" t="str">
            <v>M2</v>
          </cell>
          <cell r="E86">
            <v>1080</v>
          </cell>
          <cell r="F86">
            <v>4000</v>
          </cell>
          <cell r="G86">
            <v>4320000</v>
          </cell>
          <cell r="H86">
            <v>1080</v>
          </cell>
          <cell r="I86">
            <v>4000</v>
          </cell>
          <cell r="J86">
            <v>4320000</v>
          </cell>
          <cell r="M86">
            <v>1620000</v>
          </cell>
          <cell r="N86">
            <v>2700000</v>
          </cell>
        </row>
        <row r="88">
          <cell r="B88" t="str">
            <v>SUB-TOTAL</v>
          </cell>
          <cell r="G88">
            <v>12960000</v>
          </cell>
          <cell r="J88">
            <v>12960000</v>
          </cell>
          <cell r="M88">
            <v>4860000</v>
          </cell>
          <cell r="N88">
            <v>8100000</v>
          </cell>
        </row>
        <row r="90">
          <cell r="A90" t="str">
            <v xml:space="preserve">  9)</v>
          </cell>
          <cell r="B90" t="str">
            <v>철골공사</v>
          </cell>
        </row>
        <row r="91">
          <cell r="B91" t="str">
            <v>H-300*300*10*15</v>
          </cell>
          <cell r="D91" t="str">
            <v>TON</v>
          </cell>
          <cell r="E91">
            <v>6.9</v>
          </cell>
          <cell r="F91">
            <v>400000</v>
          </cell>
          <cell r="G91">
            <v>2760000</v>
          </cell>
          <cell r="H91">
            <v>6.9</v>
          </cell>
          <cell r="I91">
            <v>400000</v>
          </cell>
          <cell r="J91">
            <v>2760000</v>
          </cell>
          <cell r="M91">
            <v>2760000</v>
          </cell>
          <cell r="N91">
            <v>0</v>
          </cell>
        </row>
        <row r="92">
          <cell r="B92" t="str">
            <v>H-200*100*5.5*8</v>
          </cell>
          <cell r="D92" t="str">
            <v>TON</v>
          </cell>
          <cell r="E92">
            <v>3.3</v>
          </cell>
          <cell r="F92">
            <v>400000</v>
          </cell>
          <cell r="G92">
            <v>1320000</v>
          </cell>
          <cell r="H92">
            <v>3.3</v>
          </cell>
          <cell r="I92">
            <v>400000</v>
          </cell>
          <cell r="J92">
            <v>1320000</v>
          </cell>
          <cell r="M92">
            <v>1320000</v>
          </cell>
          <cell r="N92">
            <v>0</v>
          </cell>
        </row>
        <row r="93">
          <cell r="B93" t="str">
            <v>CT-170*250*9*14</v>
          </cell>
          <cell r="D93" t="str">
            <v>TON</v>
          </cell>
          <cell r="E93">
            <v>5.4</v>
          </cell>
          <cell r="F93">
            <v>419000</v>
          </cell>
          <cell r="G93">
            <v>2262600</v>
          </cell>
          <cell r="H93">
            <v>5.4</v>
          </cell>
          <cell r="I93">
            <v>419000</v>
          </cell>
          <cell r="J93">
            <v>2262600</v>
          </cell>
          <cell r="M93">
            <v>2262600</v>
          </cell>
          <cell r="N93">
            <v>0</v>
          </cell>
        </row>
        <row r="94">
          <cell r="B94" t="str">
            <v>CT-150*150*6.5*9</v>
          </cell>
          <cell r="D94" t="str">
            <v>TON</v>
          </cell>
          <cell r="E94">
            <v>1.7</v>
          </cell>
          <cell r="F94">
            <v>420000</v>
          </cell>
          <cell r="G94">
            <v>714000</v>
          </cell>
          <cell r="H94">
            <v>1.7</v>
          </cell>
          <cell r="I94">
            <v>420000</v>
          </cell>
          <cell r="J94">
            <v>714000</v>
          </cell>
          <cell r="M94">
            <v>714000</v>
          </cell>
          <cell r="N94">
            <v>0</v>
          </cell>
        </row>
        <row r="95">
          <cell r="B95" t="str">
            <v>CT-75*100*6*9</v>
          </cell>
          <cell r="D95" t="str">
            <v>TON</v>
          </cell>
          <cell r="E95">
            <v>1.51</v>
          </cell>
          <cell r="F95">
            <v>420000</v>
          </cell>
          <cell r="G95">
            <v>634200</v>
          </cell>
          <cell r="H95">
            <v>1.51</v>
          </cell>
          <cell r="I95">
            <v>420000</v>
          </cell>
          <cell r="J95">
            <v>634200</v>
          </cell>
          <cell r="M95">
            <v>634200</v>
          </cell>
          <cell r="N95">
            <v>0</v>
          </cell>
        </row>
        <row r="96">
          <cell r="B96" t="str">
            <v>CT-122*175*7*11</v>
          </cell>
          <cell r="D96" t="str">
            <v>TON</v>
          </cell>
          <cell r="E96">
            <v>5</v>
          </cell>
          <cell r="F96">
            <v>420000</v>
          </cell>
          <cell r="G96">
            <v>2100000</v>
          </cell>
          <cell r="H96">
            <v>5</v>
          </cell>
          <cell r="I96">
            <v>420000</v>
          </cell>
          <cell r="J96">
            <v>2100000</v>
          </cell>
          <cell r="M96">
            <v>2100000</v>
          </cell>
          <cell r="N96">
            <v>0</v>
          </cell>
        </row>
        <row r="97">
          <cell r="B97" t="str">
            <v>CT-97*150*6*9</v>
          </cell>
          <cell r="D97" t="str">
            <v>TON</v>
          </cell>
          <cell r="E97">
            <v>3.8</v>
          </cell>
          <cell r="F97">
            <v>420000</v>
          </cell>
          <cell r="G97">
            <v>1596000</v>
          </cell>
          <cell r="H97">
            <v>3.8</v>
          </cell>
          <cell r="I97">
            <v>420000</v>
          </cell>
          <cell r="J97">
            <v>1596000</v>
          </cell>
          <cell r="M97">
            <v>1596000</v>
          </cell>
          <cell r="N97">
            <v>0</v>
          </cell>
        </row>
        <row r="98">
          <cell r="B98" t="str">
            <v>L-75*75*6</v>
          </cell>
          <cell r="D98" t="str">
            <v>TON</v>
          </cell>
          <cell r="E98">
            <v>1.5</v>
          </cell>
          <cell r="F98">
            <v>360000</v>
          </cell>
          <cell r="G98">
            <v>540000</v>
          </cell>
          <cell r="H98">
            <v>1.5</v>
          </cell>
          <cell r="I98">
            <v>360000</v>
          </cell>
          <cell r="J98">
            <v>540000</v>
          </cell>
          <cell r="M98">
            <v>540000</v>
          </cell>
          <cell r="N98">
            <v>0</v>
          </cell>
        </row>
        <row r="99">
          <cell r="B99" t="str">
            <v>L-90*90*7</v>
          </cell>
          <cell r="D99" t="str">
            <v>TON</v>
          </cell>
          <cell r="E99">
            <v>2.6</v>
          </cell>
          <cell r="F99">
            <v>360000</v>
          </cell>
          <cell r="G99">
            <v>936000</v>
          </cell>
          <cell r="H99">
            <v>2.6</v>
          </cell>
          <cell r="I99">
            <v>360000</v>
          </cell>
          <cell r="J99">
            <v>936000</v>
          </cell>
          <cell r="M99">
            <v>936000</v>
          </cell>
          <cell r="N99">
            <v>0</v>
          </cell>
        </row>
        <row r="100">
          <cell r="B100" t="str">
            <v>C-150*50*20*3.2</v>
          </cell>
          <cell r="D100" t="str">
            <v>TON</v>
          </cell>
          <cell r="E100">
            <v>4.2</v>
          </cell>
          <cell r="F100">
            <v>400000</v>
          </cell>
          <cell r="G100">
            <v>1680000</v>
          </cell>
          <cell r="H100">
            <v>4.2</v>
          </cell>
          <cell r="I100">
            <v>400000</v>
          </cell>
          <cell r="J100">
            <v>1680000</v>
          </cell>
          <cell r="M100">
            <v>1680000</v>
          </cell>
          <cell r="N100">
            <v>0</v>
          </cell>
        </row>
        <row r="101">
          <cell r="B101" t="str">
            <v>BASE PLATE</v>
          </cell>
          <cell r="D101" t="str">
            <v>TON</v>
          </cell>
          <cell r="E101">
            <v>0.18</v>
          </cell>
          <cell r="F101">
            <v>380000</v>
          </cell>
          <cell r="G101">
            <v>68400</v>
          </cell>
          <cell r="H101">
            <v>0.18</v>
          </cell>
          <cell r="I101">
            <v>380000</v>
          </cell>
          <cell r="J101">
            <v>68400</v>
          </cell>
          <cell r="M101">
            <v>68400</v>
          </cell>
          <cell r="N101">
            <v>0</v>
          </cell>
        </row>
        <row r="102">
          <cell r="B102" t="str">
            <v>STEEL FORMING</v>
          </cell>
          <cell r="D102" t="str">
            <v>TON</v>
          </cell>
          <cell r="E102">
            <v>36.08</v>
          </cell>
          <cell r="F102">
            <v>430000</v>
          </cell>
          <cell r="G102">
            <v>15514400</v>
          </cell>
          <cell r="H102">
            <v>36.08</v>
          </cell>
          <cell r="I102">
            <v>430000</v>
          </cell>
          <cell r="J102">
            <v>15514400</v>
          </cell>
          <cell r="M102">
            <v>1082400</v>
          </cell>
          <cell r="N102">
            <v>14432000</v>
          </cell>
        </row>
        <row r="103">
          <cell r="B103" t="str">
            <v>STEEL ERECTION</v>
          </cell>
          <cell r="D103" t="str">
            <v>TON</v>
          </cell>
          <cell r="E103">
            <v>36.08</v>
          </cell>
          <cell r="F103">
            <v>140000</v>
          </cell>
          <cell r="G103">
            <v>5051200</v>
          </cell>
          <cell r="H103">
            <v>36.08</v>
          </cell>
          <cell r="I103">
            <v>140000</v>
          </cell>
          <cell r="J103">
            <v>5051200</v>
          </cell>
          <cell r="M103">
            <v>1443200</v>
          </cell>
          <cell r="N103">
            <v>3608000</v>
          </cell>
        </row>
        <row r="104">
          <cell r="B104" t="str">
            <v>H.T.B</v>
          </cell>
          <cell r="D104" t="str">
            <v>NOS</v>
          </cell>
          <cell r="E104">
            <v>2061.15</v>
          </cell>
          <cell r="F104">
            <v>460</v>
          </cell>
          <cell r="G104">
            <v>948129</v>
          </cell>
          <cell r="H104">
            <v>2061.15</v>
          </cell>
          <cell r="I104">
            <v>460</v>
          </cell>
          <cell r="J104">
            <v>948129</v>
          </cell>
          <cell r="M104">
            <v>948129</v>
          </cell>
          <cell r="N104">
            <v>0</v>
          </cell>
        </row>
        <row r="105">
          <cell r="B105" t="str">
            <v>COMMON BOLT</v>
          </cell>
          <cell r="D105" t="str">
            <v>NOS</v>
          </cell>
          <cell r="E105">
            <v>294</v>
          </cell>
          <cell r="F105">
            <v>460</v>
          </cell>
          <cell r="G105">
            <v>135240</v>
          </cell>
          <cell r="H105">
            <v>294</v>
          </cell>
          <cell r="I105">
            <v>460</v>
          </cell>
          <cell r="J105">
            <v>135240</v>
          </cell>
          <cell r="M105">
            <v>135240</v>
          </cell>
          <cell r="N105">
            <v>0</v>
          </cell>
        </row>
        <row r="107">
          <cell r="B107" t="str">
            <v>SUB-TOTAL</v>
          </cell>
          <cell r="G107">
            <v>36260169</v>
          </cell>
          <cell r="J107">
            <v>36260169</v>
          </cell>
          <cell r="M107">
            <v>18220169</v>
          </cell>
          <cell r="N107">
            <v>18040000</v>
          </cell>
        </row>
        <row r="109">
          <cell r="A109" t="str">
            <v xml:space="preserve"> 10)</v>
          </cell>
          <cell r="B109" t="str">
            <v>부대공사</v>
          </cell>
        </row>
        <row r="110">
          <cell r="B110" t="str">
            <v>ASCON 포장복구</v>
          </cell>
          <cell r="D110" t="str">
            <v>개소</v>
          </cell>
          <cell r="E110">
            <v>8</v>
          </cell>
          <cell r="F110">
            <v>100000</v>
          </cell>
          <cell r="G110">
            <v>800000</v>
          </cell>
          <cell r="H110">
            <v>8</v>
          </cell>
          <cell r="I110">
            <v>100000</v>
          </cell>
          <cell r="J110">
            <v>800000</v>
          </cell>
          <cell r="M110">
            <v>640000</v>
          </cell>
          <cell r="N110">
            <v>160000</v>
          </cell>
        </row>
        <row r="111">
          <cell r="B111" t="str">
            <v>흄관 EXTENSION</v>
          </cell>
          <cell r="D111" t="str">
            <v>M</v>
          </cell>
          <cell r="E111">
            <v>10</v>
          </cell>
          <cell r="F111">
            <v>40000</v>
          </cell>
          <cell r="G111">
            <v>400000</v>
          </cell>
          <cell r="H111">
            <v>10</v>
          </cell>
          <cell r="I111">
            <v>40000</v>
          </cell>
          <cell r="J111">
            <v>400000</v>
          </cell>
          <cell r="M111">
            <v>350000</v>
          </cell>
          <cell r="N111">
            <v>50000</v>
          </cell>
        </row>
        <row r="112">
          <cell r="B112" t="str">
            <v>TRENCH EXTENSION</v>
          </cell>
          <cell r="C112" t="str">
            <v>φ300</v>
          </cell>
          <cell r="D112" t="str">
            <v>M</v>
          </cell>
          <cell r="E112">
            <v>60</v>
          </cell>
          <cell r="F112">
            <v>235000</v>
          </cell>
          <cell r="G112">
            <v>14100000</v>
          </cell>
          <cell r="H112">
            <v>60</v>
          </cell>
          <cell r="I112">
            <v>235000</v>
          </cell>
          <cell r="J112">
            <v>14100000</v>
          </cell>
          <cell r="M112">
            <v>9600000</v>
          </cell>
          <cell r="N112">
            <v>4500000</v>
          </cell>
          <cell r="O112" t="str">
            <v xml:space="preserve"> GR'T포함</v>
          </cell>
        </row>
        <row r="113">
          <cell r="B113" t="str">
            <v>ANCHOR BOLT</v>
          </cell>
          <cell r="C113" t="str">
            <v>M24*700L</v>
          </cell>
          <cell r="D113" t="str">
            <v>SET</v>
          </cell>
          <cell r="E113">
            <v>32</v>
          </cell>
          <cell r="F113">
            <v>9500</v>
          </cell>
          <cell r="G113">
            <v>304000</v>
          </cell>
          <cell r="H113">
            <v>32</v>
          </cell>
          <cell r="I113">
            <v>9500</v>
          </cell>
          <cell r="J113">
            <v>304000</v>
          </cell>
          <cell r="M113">
            <v>48000</v>
          </cell>
          <cell r="N113">
            <v>256000</v>
          </cell>
        </row>
        <row r="114">
          <cell r="B114" t="str">
            <v>PILE 두부보강 및 속채움</v>
          </cell>
          <cell r="D114" t="str">
            <v>NOS</v>
          </cell>
          <cell r="E114">
            <v>16</v>
          </cell>
          <cell r="F114">
            <v>10000</v>
          </cell>
          <cell r="G114">
            <v>160000</v>
          </cell>
          <cell r="H114">
            <v>16</v>
          </cell>
          <cell r="I114">
            <v>10000</v>
          </cell>
          <cell r="J114">
            <v>160000</v>
          </cell>
          <cell r="M114">
            <v>48000</v>
          </cell>
          <cell r="N114">
            <v>112000</v>
          </cell>
        </row>
        <row r="116">
          <cell r="B116" t="str">
            <v>SUB-TOTAL</v>
          </cell>
          <cell r="G116">
            <v>15764000</v>
          </cell>
          <cell r="J116">
            <v>15764000</v>
          </cell>
          <cell r="M116">
            <v>10686000</v>
          </cell>
          <cell r="N116">
            <v>5078000</v>
          </cell>
        </row>
        <row r="118">
          <cell r="B118" t="str">
            <v>T O T A L</v>
          </cell>
          <cell r="G118">
            <v>137496592</v>
          </cell>
          <cell r="J118">
            <v>137496592</v>
          </cell>
          <cell r="M118">
            <v>78735732</v>
          </cell>
          <cell r="N118">
            <v>58760860</v>
          </cell>
        </row>
        <row r="124">
          <cell r="A124" t="str">
            <v xml:space="preserve">  2.</v>
          </cell>
          <cell r="B124" t="str">
            <v>CHEMICAL HOUSE</v>
          </cell>
        </row>
        <row r="126">
          <cell r="A126" t="str">
            <v xml:space="preserve">  1)</v>
          </cell>
          <cell r="B126" t="str">
            <v>가설공사</v>
          </cell>
        </row>
        <row r="127">
          <cell r="B127" t="str">
            <v>규준틀</v>
          </cell>
          <cell r="D127" t="str">
            <v>M2</v>
          </cell>
          <cell r="E127">
            <v>105</v>
          </cell>
          <cell r="F127">
            <v>1550</v>
          </cell>
          <cell r="G127">
            <v>162750</v>
          </cell>
          <cell r="H127">
            <v>105</v>
          </cell>
          <cell r="I127">
            <v>1550</v>
          </cell>
          <cell r="J127">
            <v>162750</v>
          </cell>
          <cell r="M127">
            <v>36750</v>
          </cell>
          <cell r="N127">
            <v>126000</v>
          </cell>
        </row>
        <row r="128">
          <cell r="B128" t="str">
            <v>외부비계</v>
          </cell>
          <cell r="D128" t="str">
            <v>M2</v>
          </cell>
          <cell r="E128">
            <v>269.04000000000002</v>
          </cell>
          <cell r="F128">
            <v>5100</v>
          </cell>
          <cell r="G128">
            <v>1372104</v>
          </cell>
          <cell r="H128">
            <v>269.04000000000002</v>
          </cell>
          <cell r="I128">
            <v>5100</v>
          </cell>
          <cell r="J128">
            <v>1372104</v>
          </cell>
          <cell r="M128">
            <v>242136</v>
          </cell>
          <cell r="N128">
            <v>1129968</v>
          </cell>
        </row>
        <row r="129">
          <cell r="B129" t="str">
            <v>내부비계</v>
          </cell>
          <cell r="D129" t="str">
            <v>M2</v>
          </cell>
          <cell r="E129">
            <v>105</v>
          </cell>
          <cell r="F129">
            <v>4360</v>
          </cell>
          <cell r="G129">
            <v>457800</v>
          </cell>
          <cell r="H129">
            <v>105</v>
          </cell>
          <cell r="I129">
            <v>4360</v>
          </cell>
          <cell r="J129">
            <v>457800</v>
          </cell>
          <cell r="M129">
            <v>89250</v>
          </cell>
          <cell r="N129">
            <v>368550</v>
          </cell>
        </row>
        <row r="130">
          <cell r="B130" t="str">
            <v>현장정리</v>
          </cell>
          <cell r="D130" t="str">
            <v>M2</v>
          </cell>
          <cell r="E130">
            <v>105</v>
          </cell>
          <cell r="F130">
            <v>2000</v>
          </cell>
          <cell r="G130">
            <v>210000</v>
          </cell>
          <cell r="H130">
            <v>105</v>
          </cell>
          <cell r="I130">
            <v>2000</v>
          </cell>
          <cell r="J130">
            <v>210000</v>
          </cell>
          <cell r="M130">
            <v>0</v>
          </cell>
          <cell r="N130">
            <v>210000</v>
          </cell>
        </row>
        <row r="131">
          <cell r="B131" t="str">
            <v>먹메김</v>
          </cell>
          <cell r="D131" t="str">
            <v>M2</v>
          </cell>
          <cell r="E131">
            <v>105</v>
          </cell>
          <cell r="F131">
            <v>1080</v>
          </cell>
          <cell r="G131">
            <v>113400</v>
          </cell>
          <cell r="H131">
            <v>105</v>
          </cell>
          <cell r="I131">
            <v>1080</v>
          </cell>
          <cell r="J131">
            <v>113400</v>
          </cell>
          <cell r="M131">
            <v>0</v>
          </cell>
          <cell r="N131">
            <v>113400</v>
          </cell>
        </row>
        <row r="132">
          <cell r="B132" t="str">
            <v>콘크리트 양생</v>
          </cell>
          <cell r="D132" t="str">
            <v>M2</v>
          </cell>
          <cell r="E132">
            <v>105</v>
          </cell>
          <cell r="F132">
            <v>360</v>
          </cell>
          <cell r="G132">
            <v>37800</v>
          </cell>
          <cell r="H132">
            <v>105</v>
          </cell>
          <cell r="I132">
            <v>360</v>
          </cell>
          <cell r="J132">
            <v>37800</v>
          </cell>
          <cell r="M132">
            <v>0</v>
          </cell>
          <cell r="N132">
            <v>37800</v>
          </cell>
        </row>
        <row r="134">
          <cell r="B134" t="str">
            <v>SUB-TOTAL</v>
          </cell>
          <cell r="G134">
            <v>2353854</v>
          </cell>
          <cell r="J134">
            <v>2353854</v>
          </cell>
          <cell r="M134">
            <v>368136</v>
          </cell>
          <cell r="N134">
            <v>1985718</v>
          </cell>
        </row>
        <row r="136">
          <cell r="A136" t="str">
            <v xml:space="preserve">  2)</v>
          </cell>
          <cell r="B136" t="str">
            <v>토공사</v>
          </cell>
        </row>
        <row r="137">
          <cell r="B137" t="str">
            <v>터파기</v>
          </cell>
          <cell r="D137" t="str">
            <v>M3</v>
          </cell>
          <cell r="E137">
            <v>86.36</v>
          </cell>
          <cell r="F137">
            <v>2760</v>
          </cell>
          <cell r="G137">
            <v>238353</v>
          </cell>
          <cell r="H137">
            <v>86.36</v>
          </cell>
          <cell r="I137">
            <v>2760</v>
          </cell>
          <cell r="J137">
            <v>238353</v>
          </cell>
          <cell r="M137">
            <v>195173</v>
          </cell>
          <cell r="N137">
            <v>43180</v>
          </cell>
        </row>
        <row r="138">
          <cell r="B138" t="str">
            <v>잔토처리</v>
          </cell>
          <cell r="D138" t="str">
            <v>M3</v>
          </cell>
          <cell r="E138">
            <v>46.7</v>
          </cell>
          <cell r="F138">
            <v>5500</v>
          </cell>
          <cell r="G138">
            <v>256850</v>
          </cell>
          <cell r="H138">
            <v>46.7</v>
          </cell>
          <cell r="I138">
            <v>5500</v>
          </cell>
          <cell r="J138">
            <v>256850</v>
          </cell>
          <cell r="M138">
            <v>256850</v>
          </cell>
          <cell r="N138">
            <v>0</v>
          </cell>
        </row>
        <row r="139">
          <cell r="B139" t="str">
            <v>되메우기</v>
          </cell>
          <cell r="D139" t="str">
            <v>M3</v>
          </cell>
          <cell r="E139">
            <v>50.5</v>
          </cell>
          <cell r="F139">
            <v>6500</v>
          </cell>
          <cell r="G139">
            <v>328250</v>
          </cell>
          <cell r="H139">
            <v>50.5</v>
          </cell>
          <cell r="I139">
            <v>6500</v>
          </cell>
          <cell r="J139">
            <v>328250</v>
          </cell>
          <cell r="M139">
            <v>252500</v>
          </cell>
          <cell r="N139">
            <v>75750</v>
          </cell>
        </row>
        <row r="141">
          <cell r="B141" t="str">
            <v>SUB-TOTAL</v>
          </cell>
          <cell r="G141">
            <v>823453</v>
          </cell>
          <cell r="J141">
            <v>823453</v>
          </cell>
          <cell r="M141">
            <v>704523</v>
          </cell>
          <cell r="N141">
            <v>118930</v>
          </cell>
        </row>
        <row r="143">
          <cell r="A143" t="str">
            <v xml:space="preserve">  3)</v>
          </cell>
          <cell r="B143" t="str">
            <v>지정공사</v>
          </cell>
        </row>
        <row r="144">
          <cell r="B144" t="str">
            <v>잡석지정</v>
          </cell>
          <cell r="D144" t="str">
            <v>M3</v>
          </cell>
          <cell r="E144">
            <v>23.65</v>
          </cell>
          <cell r="F144">
            <v>13500</v>
          </cell>
          <cell r="G144">
            <v>319275</v>
          </cell>
          <cell r="H144">
            <v>23.65</v>
          </cell>
          <cell r="I144">
            <v>13500</v>
          </cell>
          <cell r="J144">
            <v>319275</v>
          </cell>
          <cell r="M144">
            <v>212850</v>
          </cell>
          <cell r="N144">
            <v>106425</v>
          </cell>
        </row>
        <row r="146">
          <cell r="B146" t="str">
            <v>SUB-TOTAL</v>
          </cell>
          <cell r="G146">
            <v>319275</v>
          </cell>
          <cell r="J146">
            <v>319275</v>
          </cell>
          <cell r="M146">
            <v>212850</v>
          </cell>
          <cell r="N146">
            <v>106425</v>
          </cell>
        </row>
        <row r="148">
          <cell r="A148" t="str">
            <v xml:space="preserve">  4)</v>
          </cell>
          <cell r="B148" t="str">
            <v>거푸집 공사</v>
          </cell>
          <cell r="O148" t="str">
            <v xml:space="preserve"> 소운반,</v>
          </cell>
        </row>
        <row r="149">
          <cell r="B149" t="str">
            <v>거푸집</v>
          </cell>
          <cell r="C149" t="str">
            <v>4회</v>
          </cell>
          <cell r="D149" t="str">
            <v>M2</v>
          </cell>
          <cell r="E149">
            <v>346.5</v>
          </cell>
          <cell r="F149">
            <v>21360</v>
          </cell>
          <cell r="G149">
            <v>7401240</v>
          </cell>
          <cell r="H149">
            <v>346.5</v>
          </cell>
          <cell r="I149">
            <v>21360</v>
          </cell>
          <cell r="J149">
            <v>7401240</v>
          </cell>
          <cell r="M149">
            <v>2134440</v>
          </cell>
          <cell r="N149">
            <v>5266800</v>
          </cell>
          <cell r="O149" t="str">
            <v xml:space="preserve"> 정리비</v>
          </cell>
        </row>
        <row r="150">
          <cell r="O150" t="str">
            <v xml:space="preserve"> 포  함</v>
          </cell>
        </row>
        <row r="151">
          <cell r="B151" t="str">
            <v>SUB-TOTAL</v>
          </cell>
          <cell r="G151">
            <v>7401240</v>
          </cell>
          <cell r="J151">
            <v>7401240</v>
          </cell>
          <cell r="M151">
            <v>2134440</v>
          </cell>
          <cell r="N151">
            <v>5266800</v>
          </cell>
        </row>
        <row r="153">
          <cell r="A153" t="str">
            <v xml:space="preserve">  5)</v>
          </cell>
          <cell r="B153" t="str">
            <v>철근 CON'C 공사</v>
          </cell>
        </row>
        <row r="154">
          <cell r="B154" t="str">
            <v>콘크리트</v>
          </cell>
          <cell r="C154" t="str">
            <v>FC=210KG/㎠</v>
          </cell>
          <cell r="D154" t="str">
            <v>M3</v>
          </cell>
          <cell r="E154">
            <v>88.27</v>
          </cell>
          <cell r="F154">
            <v>59770</v>
          </cell>
          <cell r="G154">
            <v>5275897</v>
          </cell>
          <cell r="H154">
            <v>88.27</v>
          </cell>
          <cell r="I154">
            <v>59770</v>
          </cell>
          <cell r="J154">
            <v>5275897</v>
          </cell>
          <cell r="M154">
            <v>5275897</v>
          </cell>
          <cell r="N154">
            <v>0</v>
          </cell>
        </row>
        <row r="155">
          <cell r="B155" t="str">
            <v>콘크리트</v>
          </cell>
          <cell r="C155" t="str">
            <v>FC=135KG/㎠</v>
          </cell>
          <cell r="D155" t="str">
            <v>M3</v>
          </cell>
          <cell r="E155">
            <v>8.17</v>
          </cell>
          <cell r="F155">
            <v>50950</v>
          </cell>
          <cell r="G155">
            <v>416261</v>
          </cell>
          <cell r="H155">
            <v>8.17</v>
          </cell>
          <cell r="I155">
            <v>50950</v>
          </cell>
          <cell r="J155">
            <v>416261</v>
          </cell>
          <cell r="M155">
            <v>416261</v>
          </cell>
          <cell r="N155">
            <v>0</v>
          </cell>
        </row>
        <row r="156">
          <cell r="B156" t="str">
            <v>콘크리트 치기</v>
          </cell>
          <cell r="D156" t="str">
            <v>M3</v>
          </cell>
          <cell r="E156">
            <v>94.63</v>
          </cell>
          <cell r="F156">
            <v>11400</v>
          </cell>
          <cell r="G156">
            <v>1078782</v>
          </cell>
          <cell r="H156">
            <v>94.63</v>
          </cell>
          <cell r="I156">
            <v>11400</v>
          </cell>
          <cell r="J156">
            <v>1078782</v>
          </cell>
          <cell r="M156">
            <v>170334</v>
          </cell>
          <cell r="N156">
            <v>908448</v>
          </cell>
        </row>
        <row r="158">
          <cell r="B158" t="str">
            <v>SUB-TOTAL</v>
          </cell>
          <cell r="G158">
            <v>6770940</v>
          </cell>
          <cell r="J158">
            <v>6770940</v>
          </cell>
          <cell r="M158">
            <v>5862492</v>
          </cell>
          <cell r="N158">
            <v>908448</v>
          </cell>
        </row>
        <row r="160">
          <cell r="A160" t="str">
            <v xml:space="preserve">  6)</v>
          </cell>
          <cell r="B160" t="str">
            <v>철근공사</v>
          </cell>
          <cell r="C160" t="str">
            <v>D19</v>
          </cell>
          <cell r="D160" t="str">
            <v>TON</v>
          </cell>
          <cell r="E160">
            <v>0.83</v>
          </cell>
          <cell r="F160">
            <v>310000</v>
          </cell>
          <cell r="G160">
            <v>257300</v>
          </cell>
          <cell r="H160">
            <v>0.83</v>
          </cell>
          <cell r="I160">
            <v>310000</v>
          </cell>
          <cell r="J160">
            <v>257300</v>
          </cell>
          <cell r="M160">
            <v>257300</v>
          </cell>
          <cell r="N160">
            <v>0</v>
          </cell>
        </row>
        <row r="161">
          <cell r="C161" t="str">
            <v>D16</v>
          </cell>
          <cell r="D161" t="str">
            <v>TON</v>
          </cell>
          <cell r="E161">
            <v>2.99</v>
          </cell>
          <cell r="F161">
            <v>310000</v>
          </cell>
          <cell r="G161">
            <v>926900</v>
          </cell>
          <cell r="H161">
            <v>2.99</v>
          </cell>
          <cell r="I161">
            <v>310000</v>
          </cell>
          <cell r="J161">
            <v>926900</v>
          </cell>
          <cell r="M161">
            <v>926900</v>
          </cell>
          <cell r="N161">
            <v>0</v>
          </cell>
        </row>
        <row r="162">
          <cell r="C162" t="str">
            <v>D13</v>
          </cell>
          <cell r="D162" t="str">
            <v>TON</v>
          </cell>
          <cell r="E162">
            <v>1.43</v>
          </cell>
          <cell r="F162">
            <v>310000</v>
          </cell>
          <cell r="G162">
            <v>443300</v>
          </cell>
          <cell r="H162">
            <v>1.43</v>
          </cell>
          <cell r="I162">
            <v>310000</v>
          </cell>
          <cell r="J162">
            <v>443300</v>
          </cell>
          <cell r="M162">
            <v>443300</v>
          </cell>
          <cell r="N162">
            <v>0</v>
          </cell>
        </row>
        <row r="163">
          <cell r="B163" t="str">
            <v>RE-BAR FORMING</v>
          </cell>
          <cell r="D163" t="str">
            <v>TON</v>
          </cell>
          <cell r="E163">
            <v>5.1100000000000003</v>
          </cell>
          <cell r="F163">
            <v>227000</v>
          </cell>
          <cell r="G163">
            <v>1159970</v>
          </cell>
          <cell r="H163">
            <v>5.1100000000000003</v>
          </cell>
          <cell r="I163">
            <v>227000</v>
          </cell>
          <cell r="J163">
            <v>1159970</v>
          </cell>
          <cell r="M163">
            <v>61320</v>
          </cell>
          <cell r="N163">
            <v>1098650</v>
          </cell>
        </row>
        <row r="164">
          <cell r="B164" t="str">
            <v>CHIPPING</v>
          </cell>
          <cell r="D164" t="str">
            <v>M2</v>
          </cell>
          <cell r="E164">
            <v>9.3000000000000007</v>
          </cell>
          <cell r="F164">
            <v>60000</v>
          </cell>
          <cell r="G164">
            <v>558000</v>
          </cell>
          <cell r="H164">
            <v>9.3000000000000007</v>
          </cell>
          <cell r="I164">
            <v>60000</v>
          </cell>
          <cell r="J164">
            <v>558000</v>
          </cell>
          <cell r="M164">
            <v>0</v>
          </cell>
          <cell r="N164">
            <v>558000</v>
          </cell>
        </row>
        <row r="165">
          <cell r="B165" t="str">
            <v>CON'C DRILLING</v>
          </cell>
          <cell r="D165" t="str">
            <v>NOS</v>
          </cell>
          <cell r="E165">
            <v>72</v>
          </cell>
          <cell r="F165">
            <v>18000</v>
          </cell>
          <cell r="G165">
            <v>1296000</v>
          </cell>
          <cell r="H165">
            <v>72</v>
          </cell>
          <cell r="I165">
            <v>18000</v>
          </cell>
          <cell r="J165">
            <v>1296000</v>
          </cell>
          <cell r="M165">
            <v>72000</v>
          </cell>
          <cell r="N165">
            <v>1224000</v>
          </cell>
        </row>
        <row r="166">
          <cell r="B166" t="str">
            <v>W.W.F</v>
          </cell>
          <cell r="C166" t="str">
            <v>#6*150*150</v>
          </cell>
          <cell r="D166" t="str">
            <v>M2</v>
          </cell>
          <cell r="E166">
            <v>97.5</v>
          </cell>
          <cell r="F166">
            <v>1800</v>
          </cell>
          <cell r="G166">
            <v>175500</v>
          </cell>
          <cell r="H166">
            <v>97.5</v>
          </cell>
          <cell r="I166">
            <v>1800</v>
          </cell>
          <cell r="J166">
            <v>175500</v>
          </cell>
          <cell r="M166">
            <v>117000</v>
          </cell>
          <cell r="N166">
            <v>58500</v>
          </cell>
        </row>
        <row r="168">
          <cell r="B168" t="str">
            <v>SUB-TOTAL</v>
          </cell>
          <cell r="G168">
            <v>4816970</v>
          </cell>
          <cell r="J168">
            <v>4816970</v>
          </cell>
          <cell r="M168">
            <v>1877820</v>
          </cell>
          <cell r="N168">
            <v>2939150</v>
          </cell>
        </row>
        <row r="170">
          <cell r="A170" t="str">
            <v xml:space="preserve">  7)</v>
          </cell>
          <cell r="B170" t="str">
            <v>방수공사</v>
          </cell>
        </row>
        <row r="171">
          <cell r="B171" t="str">
            <v>액체방수</v>
          </cell>
          <cell r="C171" t="str">
            <v>2회</v>
          </cell>
          <cell r="D171" t="str">
            <v>M2</v>
          </cell>
          <cell r="E171">
            <v>16.7</v>
          </cell>
          <cell r="F171">
            <v>9590</v>
          </cell>
          <cell r="G171">
            <v>160153</v>
          </cell>
          <cell r="H171">
            <v>16.7</v>
          </cell>
          <cell r="I171">
            <v>9590</v>
          </cell>
          <cell r="J171">
            <v>160153</v>
          </cell>
          <cell r="M171">
            <v>18203</v>
          </cell>
          <cell r="N171">
            <v>141950</v>
          </cell>
        </row>
        <row r="172">
          <cell r="B172" t="str">
            <v>P.E FILM</v>
          </cell>
          <cell r="C172" t="str">
            <v>T=0.08</v>
          </cell>
          <cell r="D172" t="str">
            <v>M2</v>
          </cell>
          <cell r="E172">
            <v>105</v>
          </cell>
          <cell r="F172">
            <v>372</v>
          </cell>
          <cell r="G172">
            <v>39060</v>
          </cell>
          <cell r="H172">
            <v>105</v>
          </cell>
          <cell r="I172">
            <v>372</v>
          </cell>
          <cell r="J172">
            <v>39060</v>
          </cell>
          <cell r="M172">
            <v>7560</v>
          </cell>
          <cell r="N172">
            <v>31500</v>
          </cell>
        </row>
        <row r="174">
          <cell r="B174" t="str">
            <v>SUB-TOTAL</v>
          </cell>
          <cell r="G174">
            <v>199213</v>
          </cell>
          <cell r="J174">
            <v>199213</v>
          </cell>
          <cell r="M174">
            <v>25763</v>
          </cell>
          <cell r="N174">
            <v>173450</v>
          </cell>
        </row>
        <row r="176">
          <cell r="A176" t="str">
            <v xml:space="preserve">  8)</v>
          </cell>
          <cell r="B176" t="str">
            <v>도장공사</v>
          </cell>
        </row>
        <row r="177">
          <cell r="B177" t="str">
            <v>유성페인트</v>
          </cell>
          <cell r="C177" t="str">
            <v>2회</v>
          </cell>
          <cell r="D177" t="str">
            <v>M2</v>
          </cell>
          <cell r="E177">
            <v>12</v>
          </cell>
          <cell r="F177">
            <v>5000</v>
          </cell>
          <cell r="G177">
            <v>60000</v>
          </cell>
          <cell r="H177">
            <v>12</v>
          </cell>
          <cell r="I177">
            <v>5000</v>
          </cell>
          <cell r="J177">
            <v>60000</v>
          </cell>
          <cell r="M177">
            <v>18000</v>
          </cell>
          <cell r="N177">
            <v>42000</v>
          </cell>
        </row>
        <row r="178">
          <cell r="B178" t="str">
            <v>수성페인트</v>
          </cell>
          <cell r="C178" t="str">
            <v>3회</v>
          </cell>
          <cell r="D178" t="str">
            <v>M2</v>
          </cell>
          <cell r="E178">
            <v>716.8</v>
          </cell>
          <cell r="F178">
            <v>5000</v>
          </cell>
          <cell r="G178">
            <v>3584000</v>
          </cell>
          <cell r="H178">
            <v>716.8</v>
          </cell>
          <cell r="I178">
            <v>5000</v>
          </cell>
          <cell r="J178">
            <v>3584000</v>
          </cell>
          <cell r="M178">
            <v>1075200</v>
          </cell>
          <cell r="N178">
            <v>2508800</v>
          </cell>
        </row>
        <row r="180">
          <cell r="B180" t="str">
            <v>SUB-TOTAL</v>
          </cell>
          <cell r="G180">
            <v>3644000</v>
          </cell>
          <cell r="J180">
            <v>3644000</v>
          </cell>
          <cell r="M180">
            <v>1093200</v>
          </cell>
          <cell r="N180">
            <v>2550800</v>
          </cell>
        </row>
        <row r="182">
          <cell r="A182" t="str">
            <v xml:space="preserve">  9)</v>
          </cell>
          <cell r="B182" t="str">
            <v>잡철물 공사</v>
          </cell>
        </row>
        <row r="183">
          <cell r="B183" t="str">
            <v>피뢰침</v>
          </cell>
          <cell r="D183" t="str">
            <v>NOS</v>
          </cell>
          <cell r="E183">
            <v>1</v>
          </cell>
          <cell r="F183">
            <v>1400000</v>
          </cell>
          <cell r="G183">
            <v>1400000</v>
          </cell>
          <cell r="H183">
            <v>1</v>
          </cell>
          <cell r="I183">
            <v>1400000</v>
          </cell>
          <cell r="J183">
            <v>1400000</v>
          </cell>
          <cell r="M183">
            <v>1100000</v>
          </cell>
          <cell r="N183">
            <v>300000</v>
          </cell>
        </row>
        <row r="184">
          <cell r="B184" t="str">
            <v>COPPER WIRE MESH #10</v>
          </cell>
          <cell r="D184" t="str">
            <v>M2</v>
          </cell>
          <cell r="E184">
            <v>2</v>
          </cell>
          <cell r="F184">
            <v>1100</v>
          </cell>
          <cell r="G184">
            <v>2200</v>
          </cell>
          <cell r="H184">
            <v>2</v>
          </cell>
          <cell r="I184">
            <v>1100</v>
          </cell>
          <cell r="J184">
            <v>2200</v>
          </cell>
          <cell r="M184">
            <v>1000</v>
          </cell>
          <cell r="N184">
            <v>1200</v>
          </cell>
        </row>
        <row r="185">
          <cell r="B185" t="str">
            <v>골철판</v>
          </cell>
          <cell r="D185" t="str">
            <v>M2</v>
          </cell>
          <cell r="E185">
            <v>17.010000000000002</v>
          </cell>
          <cell r="F185">
            <v>34600</v>
          </cell>
          <cell r="G185">
            <v>588546</v>
          </cell>
          <cell r="H185">
            <v>17.010000000000002</v>
          </cell>
          <cell r="I185">
            <v>34600</v>
          </cell>
          <cell r="J185">
            <v>588546</v>
          </cell>
          <cell r="M185">
            <v>374220</v>
          </cell>
          <cell r="N185">
            <v>214326</v>
          </cell>
        </row>
        <row r="186">
          <cell r="B186" t="str">
            <v>앵커바</v>
          </cell>
          <cell r="D186" t="str">
            <v>NOS</v>
          </cell>
          <cell r="E186">
            <v>7</v>
          </cell>
          <cell r="F186">
            <v>4350</v>
          </cell>
          <cell r="G186">
            <v>30450</v>
          </cell>
          <cell r="H186">
            <v>7</v>
          </cell>
          <cell r="I186">
            <v>4350</v>
          </cell>
          <cell r="J186">
            <v>30450</v>
          </cell>
          <cell r="M186">
            <v>9450</v>
          </cell>
          <cell r="N186">
            <v>21000</v>
          </cell>
        </row>
        <row r="188">
          <cell r="B188" t="str">
            <v>SUB-TOTAL</v>
          </cell>
          <cell r="G188">
            <v>2021196</v>
          </cell>
          <cell r="J188">
            <v>2021196</v>
          </cell>
          <cell r="M188">
            <v>1484670</v>
          </cell>
          <cell r="N188">
            <v>536526</v>
          </cell>
        </row>
        <row r="190">
          <cell r="A190" t="str">
            <v xml:space="preserve"> 10)</v>
          </cell>
          <cell r="B190" t="str">
            <v>죠인트 공사</v>
          </cell>
        </row>
        <row r="191">
          <cell r="B191" t="str">
            <v>CAULKING</v>
          </cell>
          <cell r="C191" t="str">
            <v>T=12</v>
          </cell>
          <cell r="D191" t="str">
            <v>M</v>
          </cell>
          <cell r="E191">
            <v>42</v>
          </cell>
          <cell r="F191">
            <v>24300</v>
          </cell>
          <cell r="G191">
            <v>1020600</v>
          </cell>
          <cell r="H191">
            <v>42</v>
          </cell>
          <cell r="I191">
            <v>24300</v>
          </cell>
          <cell r="J191">
            <v>1020600</v>
          </cell>
          <cell r="M191">
            <v>516600</v>
          </cell>
          <cell r="N191">
            <v>504000</v>
          </cell>
        </row>
        <row r="193">
          <cell r="B193" t="str">
            <v>SUB-TOTAL</v>
          </cell>
          <cell r="G193">
            <v>1020600</v>
          </cell>
          <cell r="J193">
            <v>1020600</v>
          </cell>
          <cell r="M193">
            <v>516600</v>
          </cell>
          <cell r="N193">
            <v>504000</v>
          </cell>
        </row>
        <row r="195">
          <cell r="A195" t="str">
            <v xml:space="preserve"> 11)</v>
          </cell>
          <cell r="B195" t="str">
            <v>미장공사</v>
          </cell>
        </row>
        <row r="196">
          <cell r="B196" t="str">
            <v>STEEL TROWEL FINISH</v>
          </cell>
          <cell r="D196" t="str">
            <v>M2</v>
          </cell>
          <cell r="E196">
            <v>108.6</v>
          </cell>
          <cell r="F196">
            <v>1500</v>
          </cell>
          <cell r="G196">
            <v>162900</v>
          </cell>
          <cell r="H196">
            <v>108.6</v>
          </cell>
          <cell r="I196">
            <v>1500</v>
          </cell>
          <cell r="J196">
            <v>162900</v>
          </cell>
          <cell r="M196">
            <v>0</v>
          </cell>
          <cell r="N196">
            <v>162900</v>
          </cell>
        </row>
        <row r="197">
          <cell r="B197" t="str">
            <v>콘크리트 면처리</v>
          </cell>
          <cell r="D197" t="str">
            <v>M2</v>
          </cell>
          <cell r="E197">
            <v>240</v>
          </cell>
          <cell r="F197">
            <v>1720</v>
          </cell>
          <cell r="G197">
            <v>412800</v>
          </cell>
          <cell r="H197">
            <v>240</v>
          </cell>
          <cell r="I197">
            <v>1720</v>
          </cell>
          <cell r="J197">
            <v>412800</v>
          </cell>
          <cell r="M197">
            <v>0</v>
          </cell>
          <cell r="N197">
            <v>412800</v>
          </cell>
        </row>
        <row r="199">
          <cell r="B199" t="str">
            <v>SUB-TOTAL</v>
          </cell>
          <cell r="G199">
            <v>575700</v>
          </cell>
          <cell r="J199">
            <v>575700</v>
          </cell>
          <cell r="M199">
            <v>0</v>
          </cell>
          <cell r="N199">
            <v>575700</v>
          </cell>
        </row>
        <row r="201">
          <cell r="A201" t="str">
            <v xml:space="preserve"> 12)</v>
          </cell>
          <cell r="B201" t="str">
            <v>철골공사</v>
          </cell>
        </row>
        <row r="202">
          <cell r="B202" t="str">
            <v>C-100*50*20*2.3</v>
          </cell>
          <cell r="D202" t="str">
            <v>TON</v>
          </cell>
          <cell r="E202">
            <v>0.81</v>
          </cell>
          <cell r="F202">
            <v>400000</v>
          </cell>
          <cell r="G202">
            <v>324000</v>
          </cell>
          <cell r="H202">
            <v>0.81</v>
          </cell>
          <cell r="I202">
            <v>400000</v>
          </cell>
          <cell r="J202">
            <v>324000</v>
          </cell>
          <cell r="M202">
            <v>324000</v>
          </cell>
          <cell r="N202">
            <v>0</v>
          </cell>
        </row>
        <row r="203">
          <cell r="B203" t="str">
            <v>CT-122*175*7*11</v>
          </cell>
          <cell r="D203" t="str">
            <v>TON</v>
          </cell>
          <cell r="E203">
            <v>5.6</v>
          </cell>
          <cell r="F203">
            <v>419000</v>
          </cell>
          <cell r="G203">
            <v>2346400</v>
          </cell>
          <cell r="H203">
            <v>5.6</v>
          </cell>
          <cell r="I203">
            <v>419000</v>
          </cell>
          <cell r="J203">
            <v>2346400</v>
          </cell>
          <cell r="M203">
            <v>2346400</v>
          </cell>
          <cell r="N203">
            <v>0</v>
          </cell>
        </row>
        <row r="204">
          <cell r="B204" t="str">
            <v>L-75*75*6</v>
          </cell>
          <cell r="D204" t="str">
            <v>TON</v>
          </cell>
          <cell r="E204">
            <v>1.54</v>
          </cell>
          <cell r="F204">
            <v>360000</v>
          </cell>
          <cell r="G204">
            <v>554400</v>
          </cell>
          <cell r="H204">
            <v>1.54</v>
          </cell>
          <cell r="I204">
            <v>360000</v>
          </cell>
          <cell r="J204">
            <v>554400</v>
          </cell>
          <cell r="M204">
            <v>554400</v>
          </cell>
          <cell r="N204">
            <v>0</v>
          </cell>
        </row>
        <row r="205">
          <cell r="B205" t="str">
            <v>STEEL PLATE</v>
          </cell>
          <cell r="D205" t="str">
            <v>TON</v>
          </cell>
          <cell r="E205">
            <v>0.84</v>
          </cell>
          <cell r="F205">
            <v>380000</v>
          </cell>
          <cell r="G205">
            <v>319200</v>
          </cell>
          <cell r="H205">
            <v>0.84</v>
          </cell>
          <cell r="I205">
            <v>380000</v>
          </cell>
          <cell r="J205">
            <v>319200</v>
          </cell>
          <cell r="M205">
            <v>319200</v>
          </cell>
          <cell r="N205">
            <v>0</v>
          </cell>
        </row>
        <row r="206">
          <cell r="B206" t="str">
            <v>STEEL FORMING</v>
          </cell>
          <cell r="D206" t="str">
            <v>TON</v>
          </cell>
          <cell r="E206">
            <v>7.95</v>
          </cell>
          <cell r="F206">
            <v>430000</v>
          </cell>
          <cell r="G206">
            <v>3418500</v>
          </cell>
          <cell r="H206">
            <v>7.95</v>
          </cell>
          <cell r="I206">
            <v>430000</v>
          </cell>
          <cell r="J206">
            <v>3418500</v>
          </cell>
          <cell r="M206">
            <v>238500</v>
          </cell>
          <cell r="N206">
            <v>3180000</v>
          </cell>
        </row>
        <row r="207">
          <cell r="B207" t="str">
            <v>STEEL ERECTION</v>
          </cell>
          <cell r="D207" t="str">
            <v>TON</v>
          </cell>
          <cell r="E207">
            <v>7.95</v>
          </cell>
          <cell r="F207">
            <v>140000</v>
          </cell>
          <cell r="G207">
            <v>1113000</v>
          </cell>
          <cell r="H207">
            <v>7.95</v>
          </cell>
          <cell r="I207">
            <v>140000</v>
          </cell>
          <cell r="J207">
            <v>1113000</v>
          </cell>
          <cell r="M207">
            <v>318000</v>
          </cell>
          <cell r="N207">
            <v>795000</v>
          </cell>
        </row>
        <row r="208">
          <cell r="B208" t="str">
            <v>H.T.B</v>
          </cell>
          <cell r="D208" t="str">
            <v>NOS</v>
          </cell>
          <cell r="E208">
            <v>464</v>
          </cell>
          <cell r="F208">
            <v>460</v>
          </cell>
          <cell r="G208">
            <v>213440</v>
          </cell>
          <cell r="H208">
            <v>464</v>
          </cell>
          <cell r="I208">
            <v>460</v>
          </cell>
          <cell r="J208">
            <v>213440</v>
          </cell>
          <cell r="M208">
            <v>213440</v>
          </cell>
          <cell r="N208">
            <v>0</v>
          </cell>
        </row>
        <row r="209">
          <cell r="B209" t="str">
            <v>COMMON BOLT</v>
          </cell>
          <cell r="D209" t="str">
            <v>NOS</v>
          </cell>
          <cell r="E209">
            <v>57</v>
          </cell>
          <cell r="F209">
            <v>460</v>
          </cell>
          <cell r="G209">
            <v>26220</v>
          </cell>
          <cell r="H209">
            <v>57</v>
          </cell>
          <cell r="I209">
            <v>460</v>
          </cell>
          <cell r="J209">
            <v>26220</v>
          </cell>
          <cell r="M209">
            <v>26220</v>
          </cell>
          <cell r="N209">
            <v>0</v>
          </cell>
        </row>
        <row r="211">
          <cell r="B211" t="str">
            <v>SUB-TOTAL</v>
          </cell>
          <cell r="G211">
            <v>8315160</v>
          </cell>
          <cell r="J211">
            <v>8315160</v>
          </cell>
          <cell r="M211">
            <v>4340160</v>
          </cell>
          <cell r="N211">
            <v>3975000</v>
          </cell>
        </row>
        <row r="213">
          <cell r="A213" t="str">
            <v xml:space="preserve"> 13)</v>
          </cell>
          <cell r="B213" t="str">
            <v>창호공사</v>
          </cell>
        </row>
        <row r="214">
          <cell r="B214" t="str">
            <v>STEEL HANGER DOOR</v>
          </cell>
          <cell r="C214" t="str">
            <v>2*2.4</v>
          </cell>
          <cell r="D214" t="str">
            <v>NOS</v>
          </cell>
          <cell r="E214">
            <v>1</v>
          </cell>
          <cell r="F214">
            <v>1150700</v>
          </cell>
          <cell r="G214">
            <v>1150700</v>
          </cell>
          <cell r="H214">
            <v>1</v>
          </cell>
          <cell r="I214">
            <v>1150700</v>
          </cell>
          <cell r="J214">
            <v>1150700</v>
          </cell>
          <cell r="M214">
            <v>513700</v>
          </cell>
          <cell r="N214">
            <v>637000</v>
          </cell>
        </row>
        <row r="215">
          <cell r="B215" t="str">
            <v>ST'L WINDOW</v>
          </cell>
          <cell r="C215" t="str">
            <v>1.2*1.2</v>
          </cell>
          <cell r="D215" t="str">
            <v>NOS</v>
          </cell>
          <cell r="E215">
            <v>1</v>
          </cell>
          <cell r="F215">
            <v>80000</v>
          </cell>
          <cell r="G215">
            <v>80000</v>
          </cell>
          <cell r="H215">
            <v>1</v>
          </cell>
          <cell r="I215">
            <v>80000</v>
          </cell>
          <cell r="J215">
            <v>80000</v>
          </cell>
          <cell r="M215">
            <v>50000</v>
          </cell>
          <cell r="N215">
            <v>30000</v>
          </cell>
        </row>
        <row r="216">
          <cell r="B216" t="str">
            <v>ST'L LOUVER</v>
          </cell>
          <cell r="C216" t="str">
            <v>3.2*0.45H</v>
          </cell>
          <cell r="D216" t="str">
            <v>EA</v>
          </cell>
          <cell r="E216">
            <v>2</v>
          </cell>
          <cell r="F216">
            <v>100000</v>
          </cell>
          <cell r="G216">
            <v>200000</v>
          </cell>
          <cell r="H216">
            <v>2</v>
          </cell>
          <cell r="I216">
            <v>100000</v>
          </cell>
          <cell r="J216">
            <v>200000</v>
          </cell>
          <cell r="M216">
            <v>140000</v>
          </cell>
          <cell r="N216">
            <v>60000</v>
          </cell>
        </row>
        <row r="218">
          <cell r="B218" t="str">
            <v>SUB-TOTAL</v>
          </cell>
          <cell r="G218">
            <v>1430700</v>
          </cell>
          <cell r="J218">
            <v>1430700</v>
          </cell>
          <cell r="M218">
            <v>703700</v>
          </cell>
          <cell r="N218">
            <v>727000</v>
          </cell>
        </row>
        <row r="220">
          <cell r="A220" t="str">
            <v xml:space="preserve"> 14)</v>
          </cell>
          <cell r="B220" t="str">
            <v>지붕공사</v>
          </cell>
        </row>
        <row r="221">
          <cell r="B221" t="str">
            <v>골 스레트</v>
          </cell>
          <cell r="D221" t="str">
            <v>M2</v>
          </cell>
          <cell r="E221">
            <v>120</v>
          </cell>
          <cell r="F221">
            <v>14670</v>
          </cell>
          <cell r="G221">
            <v>1760400</v>
          </cell>
          <cell r="H221">
            <v>120</v>
          </cell>
          <cell r="I221">
            <v>14670</v>
          </cell>
          <cell r="J221">
            <v>1760400</v>
          </cell>
          <cell r="M221">
            <v>800400</v>
          </cell>
          <cell r="N221">
            <v>960000</v>
          </cell>
        </row>
        <row r="222">
          <cell r="B222" t="str">
            <v>GUTTER(A.P.M)</v>
          </cell>
          <cell r="C222" t="str">
            <v>0.7T*250W*180</v>
          </cell>
          <cell r="D222" t="str">
            <v>M</v>
          </cell>
          <cell r="E222">
            <v>21</v>
          </cell>
          <cell r="F222">
            <v>32960</v>
          </cell>
          <cell r="G222">
            <v>692160</v>
          </cell>
          <cell r="H222">
            <v>21</v>
          </cell>
          <cell r="I222">
            <v>32960</v>
          </cell>
          <cell r="J222">
            <v>692160</v>
          </cell>
          <cell r="M222">
            <v>427560</v>
          </cell>
          <cell r="N222">
            <v>264600</v>
          </cell>
        </row>
        <row r="223">
          <cell r="B223" t="str">
            <v>ROOF DRAIN(ST'L)</v>
          </cell>
          <cell r="C223" t="str">
            <v>φ100</v>
          </cell>
          <cell r="D223" t="str">
            <v>NOS</v>
          </cell>
          <cell r="E223">
            <v>4</v>
          </cell>
          <cell r="F223">
            <v>16200</v>
          </cell>
          <cell r="G223">
            <v>64800</v>
          </cell>
          <cell r="H223">
            <v>4</v>
          </cell>
          <cell r="I223">
            <v>16200</v>
          </cell>
          <cell r="J223">
            <v>64800</v>
          </cell>
          <cell r="M223">
            <v>12000</v>
          </cell>
          <cell r="N223">
            <v>52800</v>
          </cell>
        </row>
        <row r="224">
          <cell r="B224" t="str">
            <v>ST'L PIPE</v>
          </cell>
          <cell r="C224" t="str">
            <v>φ100</v>
          </cell>
          <cell r="D224" t="str">
            <v>M</v>
          </cell>
          <cell r="E224">
            <v>16</v>
          </cell>
          <cell r="F224">
            <v>31200</v>
          </cell>
          <cell r="G224">
            <v>499200</v>
          </cell>
          <cell r="H224">
            <v>16</v>
          </cell>
          <cell r="I224">
            <v>31200</v>
          </cell>
          <cell r="J224">
            <v>499200</v>
          </cell>
          <cell r="M224">
            <v>179200</v>
          </cell>
          <cell r="N224">
            <v>320000</v>
          </cell>
        </row>
        <row r="225">
          <cell r="B225" t="str">
            <v>SPLASH BLOCK</v>
          </cell>
          <cell r="C225" t="str">
            <v>0.3*0.2*0.5</v>
          </cell>
          <cell r="D225" t="str">
            <v>EA</v>
          </cell>
          <cell r="E225">
            <v>4</v>
          </cell>
          <cell r="F225">
            <v>13000</v>
          </cell>
          <cell r="G225">
            <v>52000</v>
          </cell>
          <cell r="H225">
            <v>4</v>
          </cell>
          <cell r="I225">
            <v>13000</v>
          </cell>
          <cell r="J225">
            <v>52000</v>
          </cell>
          <cell r="M225">
            <v>40000</v>
          </cell>
          <cell r="N225">
            <v>12000</v>
          </cell>
        </row>
        <row r="227">
          <cell r="B227" t="str">
            <v>SUB-TOTAL</v>
          </cell>
          <cell r="G227">
            <v>3068560</v>
          </cell>
          <cell r="J227">
            <v>3068560</v>
          </cell>
          <cell r="M227">
            <v>1459160</v>
          </cell>
          <cell r="N227">
            <v>1609400</v>
          </cell>
        </row>
        <row r="229">
          <cell r="A229" t="str">
            <v xml:space="preserve"> 15)</v>
          </cell>
          <cell r="B229" t="str">
            <v>유리공사</v>
          </cell>
        </row>
        <row r="230">
          <cell r="B230" t="str">
            <v>망입유리</v>
          </cell>
          <cell r="C230" t="str">
            <v>7MM</v>
          </cell>
          <cell r="D230" t="str">
            <v>M2</v>
          </cell>
          <cell r="E230">
            <v>1.44</v>
          </cell>
          <cell r="F230">
            <v>15000</v>
          </cell>
          <cell r="G230">
            <v>21600</v>
          </cell>
          <cell r="H230">
            <v>1.44</v>
          </cell>
          <cell r="I230">
            <v>15000</v>
          </cell>
          <cell r="J230">
            <v>21600</v>
          </cell>
          <cell r="M230">
            <v>21600</v>
          </cell>
          <cell r="N230">
            <v>0</v>
          </cell>
        </row>
        <row r="231">
          <cell r="B231" t="str">
            <v>유리끼우기, 닦기</v>
          </cell>
          <cell r="D231" t="str">
            <v>M2</v>
          </cell>
          <cell r="E231">
            <v>1.44</v>
          </cell>
          <cell r="F231">
            <v>23060</v>
          </cell>
          <cell r="G231">
            <v>33206</v>
          </cell>
          <cell r="H231">
            <v>1.44</v>
          </cell>
          <cell r="I231">
            <v>23060</v>
          </cell>
          <cell r="J231">
            <v>33206</v>
          </cell>
          <cell r="M231">
            <v>86</v>
          </cell>
          <cell r="N231">
            <v>33120</v>
          </cell>
        </row>
        <row r="233">
          <cell r="B233" t="str">
            <v>SUB-TOTAL</v>
          </cell>
          <cell r="G233">
            <v>54806</v>
          </cell>
          <cell r="J233">
            <v>54806</v>
          </cell>
          <cell r="M233">
            <v>21686</v>
          </cell>
          <cell r="N233">
            <v>33120</v>
          </cell>
        </row>
        <row r="235">
          <cell r="B235" t="str">
            <v>T O T A L</v>
          </cell>
          <cell r="G235">
            <v>42815667</v>
          </cell>
          <cell r="J235">
            <v>42815667</v>
          </cell>
          <cell r="M235">
            <v>20805200</v>
          </cell>
          <cell r="N235">
            <v>22010467</v>
          </cell>
        </row>
        <row r="244">
          <cell r="A244" t="str">
            <v xml:space="preserve">  3.</v>
          </cell>
          <cell r="B244" t="str">
            <v>EMERGENCY GENERATOR BLDG</v>
          </cell>
        </row>
        <row r="246">
          <cell r="A246" t="str">
            <v xml:space="preserve">  1)</v>
          </cell>
          <cell r="B246" t="str">
            <v>가설공사</v>
          </cell>
        </row>
        <row r="247">
          <cell r="B247" t="str">
            <v>규준틀</v>
          </cell>
          <cell r="D247" t="str">
            <v>M2</v>
          </cell>
          <cell r="E247">
            <v>59.37</v>
          </cell>
          <cell r="F247">
            <v>1550</v>
          </cell>
          <cell r="G247">
            <v>92023</v>
          </cell>
          <cell r="H247">
            <v>59.37</v>
          </cell>
          <cell r="I247">
            <v>1550</v>
          </cell>
          <cell r="J247">
            <v>92023</v>
          </cell>
          <cell r="M247">
            <v>20779</v>
          </cell>
          <cell r="N247">
            <v>71244</v>
          </cell>
        </row>
        <row r="248">
          <cell r="B248" t="str">
            <v>현장정리</v>
          </cell>
          <cell r="D248" t="str">
            <v>M2</v>
          </cell>
          <cell r="E248">
            <v>59.37</v>
          </cell>
          <cell r="F248">
            <v>2000</v>
          </cell>
          <cell r="G248">
            <v>118740</v>
          </cell>
          <cell r="H248">
            <v>59.37</v>
          </cell>
          <cell r="I248">
            <v>2000</v>
          </cell>
          <cell r="J248">
            <v>118740</v>
          </cell>
          <cell r="M248">
            <v>0</v>
          </cell>
          <cell r="N248">
            <v>118740</v>
          </cell>
        </row>
        <row r="249">
          <cell r="B249" t="str">
            <v>콘크리트 양생</v>
          </cell>
          <cell r="D249" t="str">
            <v>M2</v>
          </cell>
          <cell r="E249">
            <v>59.37</v>
          </cell>
          <cell r="F249">
            <v>300</v>
          </cell>
          <cell r="G249">
            <v>17811</v>
          </cell>
          <cell r="H249">
            <v>59.37</v>
          </cell>
          <cell r="I249">
            <v>300</v>
          </cell>
          <cell r="J249">
            <v>17811</v>
          </cell>
          <cell r="M249">
            <v>0</v>
          </cell>
          <cell r="N249">
            <v>17811</v>
          </cell>
        </row>
        <row r="250">
          <cell r="B250" t="str">
            <v>먹메김</v>
          </cell>
          <cell r="D250" t="str">
            <v>M2</v>
          </cell>
          <cell r="E250">
            <v>59.37</v>
          </cell>
          <cell r="F250">
            <v>1080</v>
          </cell>
          <cell r="G250">
            <v>64119</v>
          </cell>
          <cell r="H250">
            <v>59.37</v>
          </cell>
          <cell r="I250">
            <v>1080</v>
          </cell>
          <cell r="J250">
            <v>64119</v>
          </cell>
          <cell r="M250">
            <v>0</v>
          </cell>
          <cell r="N250">
            <v>64119</v>
          </cell>
        </row>
        <row r="252">
          <cell r="B252" t="str">
            <v>SUB-TOTAL</v>
          </cell>
          <cell r="G252">
            <v>292693</v>
          </cell>
          <cell r="J252">
            <v>292693</v>
          </cell>
          <cell r="M252">
            <v>20779</v>
          </cell>
          <cell r="N252">
            <v>271914</v>
          </cell>
        </row>
        <row r="254">
          <cell r="A254" t="str">
            <v xml:space="preserve">  2)</v>
          </cell>
          <cell r="B254" t="str">
            <v>토공사</v>
          </cell>
        </row>
        <row r="255">
          <cell r="B255" t="str">
            <v>터파기</v>
          </cell>
          <cell r="D255" t="str">
            <v>M3</v>
          </cell>
          <cell r="E255">
            <v>150.80000000000001</v>
          </cell>
          <cell r="F255">
            <v>2760</v>
          </cell>
          <cell r="G255">
            <v>416208</v>
          </cell>
          <cell r="H255">
            <v>150.80000000000001</v>
          </cell>
          <cell r="I255">
            <v>2760</v>
          </cell>
          <cell r="J255">
            <v>416208</v>
          </cell>
          <cell r="M255">
            <v>340808</v>
          </cell>
          <cell r="N255">
            <v>75400</v>
          </cell>
        </row>
        <row r="256">
          <cell r="B256" t="str">
            <v>잔토처리</v>
          </cell>
          <cell r="D256" t="str">
            <v>M3</v>
          </cell>
          <cell r="E256">
            <v>24.64</v>
          </cell>
          <cell r="F256">
            <v>5500</v>
          </cell>
          <cell r="G256">
            <v>135520</v>
          </cell>
          <cell r="H256">
            <v>24.64</v>
          </cell>
          <cell r="I256">
            <v>5500</v>
          </cell>
          <cell r="J256">
            <v>135520</v>
          </cell>
          <cell r="M256">
            <v>135520</v>
          </cell>
          <cell r="N256">
            <v>0</v>
          </cell>
        </row>
        <row r="257">
          <cell r="B257" t="str">
            <v>되메우기</v>
          </cell>
          <cell r="D257" t="str">
            <v>M3</v>
          </cell>
          <cell r="E257">
            <v>121.8</v>
          </cell>
          <cell r="F257">
            <v>6500</v>
          </cell>
          <cell r="G257">
            <v>791700</v>
          </cell>
          <cell r="H257">
            <v>121.8</v>
          </cell>
          <cell r="I257">
            <v>6500</v>
          </cell>
          <cell r="J257">
            <v>791700</v>
          </cell>
          <cell r="M257">
            <v>609000</v>
          </cell>
          <cell r="N257">
            <v>182700</v>
          </cell>
        </row>
        <row r="259">
          <cell r="B259" t="str">
            <v>SUB-TOTAL</v>
          </cell>
          <cell r="G259">
            <v>1343428</v>
          </cell>
          <cell r="J259">
            <v>1343428</v>
          </cell>
          <cell r="M259">
            <v>1085328</v>
          </cell>
          <cell r="N259">
            <v>258100</v>
          </cell>
        </row>
        <row r="261">
          <cell r="A261" t="str">
            <v xml:space="preserve">  3)</v>
          </cell>
          <cell r="B261" t="str">
            <v>지정공사</v>
          </cell>
        </row>
        <row r="262">
          <cell r="B262" t="str">
            <v>잡석지정</v>
          </cell>
          <cell r="D262" t="str">
            <v>M3</v>
          </cell>
          <cell r="E262">
            <v>12</v>
          </cell>
          <cell r="F262">
            <v>16500</v>
          </cell>
          <cell r="G262">
            <v>198000</v>
          </cell>
          <cell r="H262">
            <v>12</v>
          </cell>
          <cell r="I262">
            <v>16500</v>
          </cell>
          <cell r="J262">
            <v>198000</v>
          </cell>
          <cell r="M262">
            <v>144000</v>
          </cell>
          <cell r="N262">
            <v>54000</v>
          </cell>
        </row>
        <row r="263">
          <cell r="B263" t="str">
            <v>PILE 두부보강 및 속채움</v>
          </cell>
          <cell r="D263" t="str">
            <v>NOS</v>
          </cell>
          <cell r="E263">
            <v>6</v>
          </cell>
          <cell r="F263">
            <v>10000</v>
          </cell>
          <cell r="G263">
            <v>60000</v>
          </cell>
          <cell r="H263">
            <v>6</v>
          </cell>
          <cell r="I263">
            <v>10000</v>
          </cell>
          <cell r="J263">
            <v>60000</v>
          </cell>
          <cell r="M263">
            <v>18000</v>
          </cell>
          <cell r="N263">
            <v>42000</v>
          </cell>
        </row>
        <row r="265">
          <cell r="B265" t="str">
            <v>SUB-TOTAL</v>
          </cell>
          <cell r="G265">
            <v>258000</v>
          </cell>
          <cell r="J265">
            <v>258000</v>
          </cell>
          <cell r="M265">
            <v>162000</v>
          </cell>
          <cell r="N265">
            <v>96000</v>
          </cell>
        </row>
        <row r="267">
          <cell r="A267" t="str">
            <v xml:space="preserve">  4)</v>
          </cell>
          <cell r="B267" t="str">
            <v>거푸집 공사</v>
          </cell>
          <cell r="O267" t="str">
            <v xml:space="preserve"> 소운반,</v>
          </cell>
        </row>
        <row r="268">
          <cell r="B268" t="str">
            <v>거푸집</v>
          </cell>
          <cell r="C268" t="str">
            <v>4회</v>
          </cell>
          <cell r="D268" t="str">
            <v>M2</v>
          </cell>
          <cell r="E268">
            <v>95.8</v>
          </cell>
          <cell r="F268">
            <v>21360</v>
          </cell>
          <cell r="G268">
            <v>2046288</v>
          </cell>
          <cell r="H268">
            <v>95.8</v>
          </cell>
          <cell r="I268">
            <v>21360</v>
          </cell>
          <cell r="J268">
            <v>2046288</v>
          </cell>
          <cell r="M268">
            <v>590128</v>
          </cell>
          <cell r="N268">
            <v>1456160</v>
          </cell>
          <cell r="O268" t="str">
            <v xml:space="preserve"> 정리비</v>
          </cell>
        </row>
        <row r="269">
          <cell r="O269" t="str">
            <v xml:space="preserve"> 포  함</v>
          </cell>
        </row>
        <row r="270">
          <cell r="B270" t="str">
            <v>SUB-TOTAL</v>
          </cell>
          <cell r="G270">
            <v>2046288</v>
          </cell>
          <cell r="J270">
            <v>2046288</v>
          </cell>
          <cell r="M270">
            <v>590128</v>
          </cell>
          <cell r="N270">
            <v>1456160</v>
          </cell>
        </row>
        <row r="272">
          <cell r="A272" t="str">
            <v xml:space="preserve">  5)</v>
          </cell>
          <cell r="B272" t="str">
            <v>콘크리트 공사</v>
          </cell>
        </row>
        <row r="273">
          <cell r="B273" t="str">
            <v>CON'C</v>
          </cell>
          <cell r="C273" t="str">
            <v>FC=210KG/㎠</v>
          </cell>
          <cell r="D273" t="str">
            <v>M3</v>
          </cell>
          <cell r="E273">
            <v>5.46</v>
          </cell>
          <cell r="F273">
            <v>50950</v>
          </cell>
          <cell r="G273">
            <v>278187</v>
          </cell>
          <cell r="H273">
            <v>5.46</v>
          </cell>
          <cell r="I273">
            <v>50950</v>
          </cell>
          <cell r="J273">
            <v>278187</v>
          </cell>
          <cell r="M273">
            <v>278187</v>
          </cell>
          <cell r="N273">
            <v>0</v>
          </cell>
        </row>
        <row r="274">
          <cell r="B274" t="str">
            <v>CON'C</v>
          </cell>
          <cell r="C274" t="str">
            <v>FC=135KG/㎠</v>
          </cell>
          <cell r="D274" t="str">
            <v>M3</v>
          </cell>
          <cell r="E274">
            <v>36.729999999999997</v>
          </cell>
          <cell r="F274">
            <v>59770</v>
          </cell>
          <cell r="G274">
            <v>2195352</v>
          </cell>
          <cell r="H274">
            <v>36.729999999999997</v>
          </cell>
          <cell r="I274">
            <v>59770</v>
          </cell>
          <cell r="J274">
            <v>2195352</v>
          </cell>
          <cell r="M274">
            <v>2195352</v>
          </cell>
          <cell r="N274">
            <v>0</v>
          </cell>
        </row>
        <row r="275">
          <cell r="B275" t="str">
            <v>콘크리트 치기</v>
          </cell>
          <cell r="D275" t="str">
            <v>M3</v>
          </cell>
          <cell r="E275">
            <v>40.96</v>
          </cell>
          <cell r="F275">
            <v>11400</v>
          </cell>
          <cell r="G275">
            <v>466944</v>
          </cell>
          <cell r="H275">
            <v>40.96</v>
          </cell>
          <cell r="I275">
            <v>11400</v>
          </cell>
          <cell r="J275">
            <v>466944</v>
          </cell>
          <cell r="M275">
            <v>73728</v>
          </cell>
          <cell r="N275">
            <v>393216</v>
          </cell>
        </row>
        <row r="276">
          <cell r="B276" t="str">
            <v>모래</v>
          </cell>
          <cell r="D276" t="str">
            <v>M3</v>
          </cell>
          <cell r="E276">
            <v>1.8</v>
          </cell>
          <cell r="F276">
            <v>27000</v>
          </cell>
          <cell r="G276">
            <v>48600</v>
          </cell>
          <cell r="H276">
            <v>1.8</v>
          </cell>
          <cell r="I276">
            <v>27000</v>
          </cell>
          <cell r="J276">
            <v>48600</v>
          </cell>
          <cell r="M276">
            <v>39600</v>
          </cell>
          <cell r="N276">
            <v>9000</v>
          </cell>
        </row>
        <row r="277">
          <cell r="B277" t="str">
            <v>GROUT</v>
          </cell>
          <cell r="D277" t="str">
            <v>M3</v>
          </cell>
          <cell r="E277">
            <v>0.31</v>
          </cell>
          <cell r="F277">
            <v>1130800</v>
          </cell>
          <cell r="G277">
            <v>350548</v>
          </cell>
          <cell r="H277">
            <v>0.31</v>
          </cell>
          <cell r="I277">
            <v>1130800</v>
          </cell>
          <cell r="J277">
            <v>350548</v>
          </cell>
          <cell r="M277">
            <v>207700</v>
          </cell>
          <cell r="N277">
            <v>142848</v>
          </cell>
        </row>
        <row r="279">
          <cell r="B279" t="str">
            <v>SUB-TOTAL</v>
          </cell>
          <cell r="G279">
            <v>3339631</v>
          </cell>
          <cell r="J279">
            <v>3339631</v>
          </cell>
          <cell r="M279">
            <v>2794567</v>
          </cell>
          <cell r="N279">
            <v>545064</v>
          </cell>
        </row>
        <row r="281">
          <cell r="A281" t="str">
            <v xml:space="preserve">  6)</v>
          </cell>
          <cell r="B281" t="str">
            <v>철근공사</v>
          </cell>
          <cell r="C281" t="str">
            <v>D10</v>
          </cell>
          <cell r="D281" t="str">
            <v>TON</v>
          </cell>
          <cell r="E281">
            <v>7.0000000000000007E-2</v>
          </cell>
          <cell r="F281">
            <v>310000</v>
          </cell>
          <cell r="G281">
            <v>21700</v>
          </cell>
          <cell r="H281">
            <v>7.0000000000000007E-2</v>
          </cell>
          <cell r="I281">
            <v>310000</v>
          </cell>
          <cell r="J281">
            <v>21700</v>
          </cell>
          <cell r="M281">
            <v>21700</v>
          </cell>
          <cell r="N281">
            <v>0</v>
          </cell>
        </row>
        <row r="282">
          <cell r="C282" t="str">
            <v>D19</v>
          </cell>
          <cell r="D282" t="str">
            <v>TON</v>
          </cell>
          <cell r="E282">
            <v>0.09</v>
          </cell>
          <cell r="F282">
            <v>310000</v>
          </cell>
          <cell r="G282">
            <v>27900</v>
          </cell>
          <cell r="H282">
            <v>0.09</v>
          </cell>
          <cell r="I282">
            <v>310000</v>
          </cell>
          <cell r="J282">
            <v>27900</v>
          </cell>
          <cell r="M282">
            <v>27900</v>
          </cell>
          <cell r="N282">
            <v>0</v>
          </cell>
        </row>
        <row r="283">
          <cell r="B283" t="str">
            <v>RE-BAR FORMING</v>
          </cell>
          <cell r="D283" t="str">
            <v>TON</v>
          </cell>
          <cell r="E283">
            <v>0.16</v>
          </cell>
          <cell r="F283">
            <v>227000</v>
          </cell>
          <cell r="G283">
            <v>36320</v>
          </cell>
          <cell r="H283">
            <v>0.16</v>
          </cell>
          <cell r="I283">
            <v>227000</v>
          </cell>
          <cell r="J283">
            <v>36320</v>
          </cell>
          <cell r="M283">
            <v>1920</v>
          </cell>
          <cell r="N283">
            <v>34400</v>
          </cell>
        </row>
        <row r="284">
          <cell r="B284" t="str">
            <v>와이어 메쉬</v>
          </cell>
          <cell r="D284" t="str">
            <v>M2</v>
          </cell>
          <cell r="E284">
            <v>59.37</v>
          </cell>
          <cell r="F284">
            <v>1800</v>
          </cell>
          <cell r="G284">
            <v>106866</v>
          </cell>
          <cell r="H284">
            <v>59.37</v>
          </cell>
          <cell r="I284">
            <v>1800</v>
          </cell>
          <cell r="J284">
            <v>106866</v>
          </cell>
          <cell r="M284">
            <v>71244</v>
          </cell>
          <cell r="N284">
            <v>35622</v>
          </cell>
        </row>
        <row r="286">
          <cell r="B286" t="str">
            <v>SUB-TOTAL</v>
          </cell>
          <cell r="G286">
            <v>192786</v>
          </cell>
          <cell r="J286">
            <v>192786</v>
          </cell>
          <cell r="M286">
            <v>122764</v>
          </cell>
          <cell r="N286">
            <v>70022</v>
          </cell>
        </row>
        <row r="288">
          <cell r="A288" t="str">
            <v xml:space="preserve">  7)</v>
          </cell>
          <cell r="B288" t="str">
            <v>방수공사</v>
          </cell>
        </row>
        <row r="289">
          <cell r="B289" t="str">
            <v>액체방수</v>
          </cell>
          <cell r="C289" t="str">
            <v>2회</v>
          </cell>
          <cell r="D289" t="str">
            <v>M2</v>
          </cell>
          <cell r="E289">
            <v>12.4</v>
          </cell>
          <cell r="F289">
            <v>9590</v>
          </cell>
          <cell r="G289">
            <v>118916</v>
          </cell>
          <cell r="H289">
            <v>12.4</v>
          </cell>
          <cell r="I289">
            <v>9590</v>
          </cell>
          <cell r="J289">
            <v>118916</v>
          </cell>
          <cell r="M289">
            <v>13516</v>
          </cell>
          <cell r="N289">
            <v>105400</v>
          </cell>
        </row>
        <row r="290">
          <cell r="B290" t="str">
            <v>P.E FILM</v>
          </cell>
          <cell r="C290" t="str">
            <v>T=0.08</v>
          </cell>
          <cell r="D290" t="str">
            <v>M2</v>
          </cell>
          <cell r="E290">
            <v>66</v>
          </cell>
          <cell r="F290">
            <v>372</v>
          </cell>
          <cell r="G290">
            <v>24552</v>
          </cell>
          <cell r="H290">
            <v>66</v>
          </cell>
          <cell r="I290">
            <v>372</v>
          </cell>
          <cell r="J290">
            <v>24552</v>
          </cell>
          <cell r="M290">
            <v>4752</v>
          </cell>
          <cell r="N290">
            <v>19800</v>
          </cell>
        </row>
        <row r="292">
          <cell r="B292" t="str">
            <v>SUB-TOTAL</v>
          </cell>
          <cell r="G292">
            <v>143468</v>
          </cell>
          <cell r="J292">
            <v>143468</v>
          </cell>
          <cell r="M292">
            <v>18268</v>
          </cell>
          <cell r="N292">
            <v>125200</v>
          </cell>
        </row>
        <row r="294">
          <cell r="A294" t="str">
            <v xml:space="preserve">  8)</v>
          </cell>
          <cell r="B294" t="str">
            <v>도장공사</v>
          </cell>
        </row>
        <row r="295">
          <cell r="B295" t="str">
            <v>수성페인트 &amp; HARDNER</v>
          </cell>
          <cell r="C295" t="str">
            <v>3회</v>
          </cell>
          <cell r="D295" t="str">
            <v>M2</v>
          </cell>
          <cell r="E295">
            <v>541.5</v>
          </cell>
          <cell r="F295">
            <v>5200</v>
          </cell>
          <cell r="G295">
            <v>2815800</v>
          </cell>
          <cell r="H295">
            <v>541.5</v>
          </cell>
          <cell r="I295">
            <v>5200</v>
          </cell>
          <cell r="J295">
            <v>2815800</v>
          </cell>
          <cell r="M295">
            <v>1083000</v>
          </cell>
          <cell r="N295">
            <v>1732800</v>
          </cell>
        </row>
        <row r="296">
          <cell r="B296" t="str">
            <v>광명단</v>
          </cell>
          <cell r="C296" t="str">
            <v>2회</v>
          </cell>
          <cell r="D296" t="str">
            <v>M2</v>
          </cell>
          <cell r="E296">
            <v>268.8</v>
          </cell>
          <cell r="F296">
            <v>4000</v>
          </cell>
          <cell r="G296">
            <v>1075200</v>
          </cell>
          <cell r="H296">
            <v>268.8</v>
          </cell>
          <cell r="I296">
            <v>4000</v>
          </cell>
          <cell r="J296">
            <v>1075200</v>
          </cell>
          <cell r="M296">
            <v>403200</v>
          </cell>
          <cell r="N296">
            <v>672000</v>
          </cell>
        </row>
        <row r="297">
          <cell r="B297" t="str">
            <v>유성페인트</v>
          </cell>
          <cell r="C297" t="str">
            <v>2회(중도)</v>
          </cell>
          <cell r="D297" t="str">
            <v>M2</v>
          </cell>
          <cell r="E297">
            <v>268.8</v>
          </cell>
          <cell r="F297">
            <v>4000</v>
          </cell>
          <cell r="G297">
            <v>1075200</v>
          </cell>
          <cell r="H297">
            <v>268.8</v>
          </cell>
          <cell r="I297">
            <v>4000</v>
          </cell>
          <cell r="J297">
            <v>1075200</v>
          </cell>
          <cell r="M297">
            <v>403200</v>
          </cell>
          <cell r="N297">
            <v>672000</v>
          </cell>
        </row>
        <row r="298">
          <cell r="B298" t="str">
            <v>유성페인트</v>
          </cell>
          <cell r="C298" t="str">
            <v>2회(상도)</v>
          </cell>
          <cell r="D298" t="str">
            <v>M2</v>
          </cell>
          <cell r="E298">
            <v>268.8</v>
          </cell>
          <cell r="F298">
            <v>4000</v>
          </cell>
          <cell r="G298">
            <v>1075200</v>
          </cell>
          <cell r="H298">
            <v>268.8</v>
          </cell>
          <cell r="I298">
            <v>4000</v>
          </cell>
          <cell r="J298">
            <v>1075200</v>
          </cell>
          <cell r="M298">
            <v>403200</v>
          </cell>
          <cell r="N298">
            <v>672000</v>
          </cell>
        </row>
        <row r="300">
          <cell r="B300" t="str">
            <v>SUB-TOTAL</v>
          </cell>
          <cell r="G300">
            <v>6041400</v>
          </cell>
          <cell r="J300">
            <v>6041400</v>
          </cell>
          <cell r="M300">
            <v>2292600</v>
          </cell>
          <cell r="N300">
            <v>3748800</v>
          </cell>
        </row>
        <row r="302">
          <cell r="A302" t="str">
            <v xml:space="preserve">  9)</v>
          </cell>
          <cell r="B302" t="str">
            <v>철골공사</v>
          </cell>
        </row>
        <row r="303">
          <cell r="B303" t="str">
            <v>H-250*250*9*14</v>
          </cell>
          <cell r="D303" t="str">
            <v>TON</v>
          </cell>
          <cell r="E303">
            <v>1.8</v>
          </cell>
          <cell r="F303">
            <v>400000</v>
          </cell>
          <cell r="G303">
            <v>720000</v>
          </cell>
          <cell r="H303">
            <v>1.8</v>
          </cell>
          <cell r="I303">
            <v>400000</v>
          </cell>
          <cell r="J303">
            <v>720000</v>
          </cell>
          <cell r="M303">
            <v>720000</v>
          </cell>
          <cell r="N303">
            <v>0</v>
          </cell>
        </row>
        <row r="304">
          <cell r="B304" t="str">
            <v>H-244*175*7*11</v>
          </cell>
          <cell r="D304" t="str">
            <v>TON</v>
          </cell>
          <cell r="E304">
            <v>1.2</v>
          </cell>
          <cell r="F304">
            <v>400000</v>
          </cell>
          <cell r="G304">
            <v>480000</v>
          </cell>
          <cell r="H304">
            <v>1.2</v>
          </cell>
          <cell r="I304">
            <v>400000</v>
          </cell>
          <cell r="J304">
            <v>480000</v>
          </cell>
          <cell r="M304">
            <v>480000</v>
          </cell>
          <cell r="N304">
            <v>0</v>
          </cell>
        </row>
        <row r="305">
          <cell r="B305" t="str">
            <v>H-200*100*5.5*8</v>
          </cell>
          <cell r="D305" t="str">
            <v>TON</v>
          </cell>
          <cell r="E305">
            <v>0.3</v>
          </cell>
          <cell r="F305">
            <v>400000</v>
          </cell>
          <cell r="G305">
            <v>120000</v>
          </cell>
          <cell r="H305">
            <v>0.3</v>
          </cell>
          <cell r="I305">
            <v>400000</v>
          </cell>
          <cell r="J305">
            <v>120000</v>
          </cell>
          <cell r="M305">
            <v>120000</v>
          </cell>
          <cell r="N305">
            <v>0</v>
          </cell>
        </row>
        <row r="306">
          <cell r="B306" t="str">
            <v>H-294*200*8*12</v>
          </cell>
          <cell r="D306" t="str">
            <v>TON</v>
          </cell>
          <cell r="E306">
            <v>1.1000000000000001</v>
          </cell>
          <cell r="F306">
            <v>400000</v>
          </cell>
          <cell r="G306">
            <v>440000</v>
          </cell>
          <cell r="H306">
            <v>1.1000000000000001</v>
          </cell>
          <cell r="I306">
            <v>400000</v>
          </cell>
          <cell r="J306">
            <v>440000</v>
          </cell>
          <cell r="M306">
            <v>440000</v>
          </cell>
          <cell r="N306">
            <v>0</v>
          </cell>
        </row>
        <row r="307">
          <cell r="B307" t="str">
            <v>C-150*75*25*3.2</v>
          </cell>
          <cell r="D307" t="str">
            <v>TON</v>
          </cell>
          <cell r="E307">
            <v>1.21</v>
          </cell>
          <cell r="F307">
            <v>400000</v>
          </cell>
          <cell r="G307">
            <v>484000</v>
          </cell>
          <cell r="H307">
            <v>1.21</v>
          </cell>
          <cell r="I307">
            <v>400000</v>
          </cell>
          <cell r="J307">
            <v>484000</v>
          </cell>
          <cell r="M307">
            <v>484000</v>
          </cell>
          <cell r="N307">
            <v>0</v>
          </cell>
        </row>
        <row r="308">
          <cell r="B308" t="str">
            <v>C-100*50*20*3.2</v>
          </cell>
          <cell r="D308" t="str">
            <v>TON</v>
          </cell>
          <cell r="E308">
            <v>0.5</v>
          </cell>
          <cell r="F308">
            <v>400000</v>
          </cell>
          <cell r="G308">
            <v>200000</v>
          </cell>
          <cell r="H308">
            <v>0.5</v>
          </cell>
          <cell r="I308">
            <v>400000</v>
          </cell>
          <cell r="J308">
            <v>200000</v>
          </cell>
          <cell r="M308">
            <v>200000</v>
          </cell>
          <cell r="N308">
            <v>0</v>
          </cell>
        </row>
        <row r="309">
          <cell r="B309" t="str">
            <v>L-75*75*6</v>
          </cell>
          <cell r="D309" t="str">
            <v>TON</v>
          </cell>
          <cell r="E309">
            <v>0.12</v>
          </cell>
          <cell r="F309">
            <v>360000</v>
          </cell>
          <cell r="G309">
            <v>43200</v>
          </cell>
          <cell r="H309">
            <v>0.12</v>
          </cell>
          <cell r="I309">
            <v>360000</v>
          </cell>
          <cell r="J309">
            <v>43200</v>
          </cell>
          <cell r="M309">
            <v>43200</v>
          </cell>
          <cell r="N309">
            <v>0</v>
          </cell>
        </row>
        <row r="310">
          <cell r="B310" t="str">
            <v>I-300*150*8*13</v>
          </cell>
          <cell r="D310" t="str">
            <v>TON</v>
          </cell>
          <cell r="E310">
            <v>0.44</v>
          </cell>
          <cell r="F310">
            <v>800000</v>
          </cell>
          <cell r="G310">
            <v>352000</v>
          </cell>
          <cell r="H310">
            <v>0.44</v>
          </cell>
          <cell r="I310">
            <v>800000</v>
          </cell>
          <cell r="J310">
            <v>352000</v>
          </cell>
          <cell r="M310">
            <v>352000</v>
          </cell>
          <cell r="N310">
            <v>0</v>
          </cell>
        </row>
        <row r="311">
          <cell r="B311" t="str">
            <v>STEEL PLATE</v>
          </cell>
          <cell r="D311" t="str">
            <v>TON</v>
          </cell>
          <cell r="E311">
            <v>0.71</v>
          </cell>
          <cell r="F311">
            <v>380000</v>
          </cell>
          <cell r="G311">
            <v>269800</v>
          </cell>
          <cell r="H311">
            <v>0.71</v>
          </cell>
          <cell r="I311">
            <v>380000</v>
          </cell>
          <cell r="J311">
            <v>269800</v>
          </cell>
          <cell r="M311">
            <v>269800</v>
          </cell>
          <cell r="N311">
            <v>0</v>
          </cell>
        </row>
        <row r="312">
          <cell r="B312" t="str">
            <v>BASE PLATE</v>
          </cell>
          <cell r="D312" t="str">
            <v>TON</v>
          </cell>
          <cell r="E312">
            <v>0.09</v>
          </cell>
          <cell r="F312">
            <v>380000</v>
          </cell>
          <cell r="G312">
            <v>34200</v>
          </cell>
          <cell r="H312">
            <v>0.09</v>
          </cell>
          <cell r="I312">
            <v>380000</v>
          </cell>
          <cell r="J312">
            <v>34200</v>
          </cell>
          <cell r="M312">
            <v>34200</v>
          </cell>
          <cell r="N312">
            <v>0</v>
          </cell>
        </row>
        <row r="313">
          <cell r="B313" t="str">
            <v>STEEL FORMING</v>
          </cell>
          <cell r="D313" t="str">
            <v>TON</v>
          </cell>
          <cell r="E313">
            <v>7.51</v>
          </cell>
          <cell r="F313">
            <v>430000</v>
          </cell>
          <cell r="G313">
            <v>3229300</v>
          </cell>
          <cell r="H313">
            <v>7.51</v>
          </cell>
          <cell r="I313">
            <v>430000</v>
          </cell>
          <cell r="J313">
            <v>3229300</v>
          </cell>
          <cell r="M313">
            <v>225300</v>
          </cell>
          <cell r="N313">
            <v>3004000</v>
          </cell>
        </row>
        <row r="314">
          <cell r="B314" t="str">
            <v>STEEL ERECTION</v>
          </cell>
          <cell r="D314" t="str">
            <v>TON</v>
          </cell>
          <cell r="E314">
            <v>7.51</v>
          </cell>
          <cell r="F314">
            <v>140000</v>
          </cell>
          <cell r="G314">
            <v>1051400</v>
          </cell>
          <cell r="H314">
            <v>7.51</v>
          </cell>
          <cell r="I314">
            <v>140000</v>
          </cell>
          <cell r="J314">
            <v>1051400</v>
          </cell>
          <cell r="M314">
            <v>300400</v>
          </cell>
          <cell r="N314">
            <v>751000</v>
          </cell>
        </row>
        <row r="315">
          <cell r="B315" t="str">
            <v>H.T.B</v>
          </cell>
          <cell r="D315" t="str">
            <v>TON</v>
          </cell>
          <cell r="E315">
            <v>322</v>
          </cell>
          <cell r="F315">
            <v>460</v>
          </cell>
          <cell r="G315">
            <v>148120</v>
          </cell>
          <cell r="H315">
            <v>322</v>
          </cell>
          <cell r="I315">
            <v>460</v>
          </cell>
          <cell r="J315">
            <v>148120</v>
          </cell>
          <cell r="M315">
            <v>148120</v>
          </cell>
          <cell r="N315">
            <v>0</v>
          </cell>
        </row>
        <row r="316">
          <cell r="B316" t="str">
            <v>COMMON BOLT</v>
          </cell>
          <cell r="D316" t="str">
            <v>TON</v>
          </cell>
          <cell r="E316">
            <v>120</v>
          </cell>
          <cell r="F316">
            <v>460</v>
          </cell>
          <cell r="G316">
            <v>55200</v>
          </cell>
          <cell r="H316">
            <v>120</v>
          </cell>
          <cell r="I316">
            <v>460</v>
          </cell>
          <cell r="J316">
            <v>55200</v>
          </cell>
          <cell r="M316">
            <v>55200</v>
          </cell>
          <cell r="N316">
            <v>0</v>
          </cell>
        </row>
        <row r="317">
          <cell r="B317" t="str">
            <v>ANCHOR BOLT</v>
          </cell>
          <cell r="C317" t="str">
            <v>M22</v>
          </cell>
          <cell r="D317" t="str">
            <v>SET</v>
          </cell>
          <cell r="E317">
            <v>24</v>
          </cell>
          <cell r="F317">
            <v>9500</v>
          </cell>
          <cell r="G317">
            <v>228000</v>
          </cell>
          <cell r="H317">
            <v>24</v>
          </cell>
          <cell r="I317">
            <v>9500</v>
          </cell>
          <cell r="J317">
            <v>228000</v>
          </cell>
          <cell r="M317">
            <v>36000</v>
          </cell>
          <cell r="N317">
            <v>192000</v>
          </cell>
        </row>
        <row r="319">
          <cell r="B319" t="str">
            <v>SUB-TOTAL</v>
          </cell>
          <cell r="G319">
            <v>7855220</v>
          </cell>
          <cell r="J319">
            <v>7855220</v>
          </cell>
          <cell r="M319">
            <v>3908220</v>
          </cell>
          <cell r="N319">
            <v>3947000</v>
          </cell>
        </row>
        <row r="321">
          <cell r="A321" t="str">
            <v xml:space="preserve"> 10)</v>
          </cell>
          <cell r="B321" t="str">
            <v>창호공사</v>
          </cell>
        </row>
        <row r="322">
          <cell r="B322" t="str">
            <v>방화문</v>
          </cell>
          <cell r="C322" t="str">
            <v>2.4*3.1</v>
          </cell>
          <cell r="D322" t="str">
            <v>M2</v>
          </cell>
          <cell r="E322">
            <v>7.44</v>
          </cell>
          <cell r="F322">
            <v>1029000</v>
          </cell>
          <cell r="G322">
            <v>7655760</v>
          </cell>
          <cell r="H322">
            <v>7.44</v>
          </cell>
          <cell r="I322">
            <v>1029000</v>
          </cell>
          <cell r="J322">
            <v>7655760</v>
          </cell>
          <cell r="M322">
            <v>4754160</v>
          </cell>
          <cell r="N322">
            <v>2901600</v>
          </cell>
        </row>
        <row r="323">
          <cell r="B323" t="str">
            <v>실리콘 코킹</v>
          </cell>
          <cell r="D323" t="str">
            <v>M</v>
          </cell>
          <cell r="E323">
            <v>23.9</v>
          </cell>
          <cell r="F323">
            <v>3680</v>
          </cell>
          <cell r="G323">
            <v>87952</v>
          </cell>
          <cell r="H323">
            <v>23.9</v>
          </cell>
          <cell r="I323">
            <v>3680</v>
          </cell>
          <cell r="J323">
            <v>87952</v>
          </cell>
          <cell r="M323">
            <v>23422</v>
          </cell>
          <cell r="N323">
            <v>64530</v>
          </cell>
        </row>
        <row r="325">
          <cell r="B325" t="str">
            <v>SUB-TOTAL</v>
          </cell>
          <cell r="G325">
            <v>7743712</v>
          </cell>
          <cell r="J325">
            <v>7743712</v>
          </cell>
          <cell r="M325">
            <v>4777582</v>
          </cell>
          <cell r="N325">
            <v>2966130</v>
          </cell>
        </row>
        <row r="327">
          <cell r="A327" t="str">
            <v xml:space="preserve"> 11)</v>
          </cell>
          <cell r="B327" t="str">
            <v>지붕공사</v>
          </cell>
        </row>
        <row r="328">
          <cell r="B328" t="str">
            <v>ARCHILIGHT</v>
          </cell>
          <cell r="C328" t="str">
            <v>T=6</v>
          </cell>
          <cell r="D328" t="str">
            <v>M2</v>
          </cell>
          <cell r="E328">
            <v>17.760000000000002</v>
          </cell>
          <cell r="F328">
            <v>52950</v>
          </cell>
          <cell r="G328">
            <v>940392</v>
          </cell>
          <cell r="H328">
            <v>17.760000000000002</v>
          </cell>
          <cell r="I328">
            <v>52950</v>
          </cell>
          <cell r="J328">
            <v>940392</v>
          </cell>
          <cell r="M328">
            <v>727272</v>
          </cell>
          <cell r="N328">
            <v>213120</v>
          </cell>
        </row>
        <row r="329">
          <cell r="B329" t="str">
            <v>ROOF DRAIN(ST'L)</v>
          </cell>
          <cell r="C329" t="str">
            <v>φ75</v>
          </cell>
          <cell r="D329" t="str">
            <v>NOS</v>
          </cell>
          <cell r="E329">
            <v>4</v>
          </cell>
          <cell r="F329">
            <v>16000</v>
          </cell>
          <cell r="G329">
            <v>64000</v>
          </cell>
          <cell r="H329">
            <v>4</v>
          </cell>
          <cell r="I329">
            <v>16000</v>
          </cell>
          <cell r="J329">
            <v>64000</v>
          </cell>
          <cell r="M329">
            <v>12000</v>
          </cell>
          <cell r="N329">
            <v>52000</v>
          </cell>
        </row>
        <row r="330">
          <cell r="B330" t="str">
            <v>GUTTER W/GUT.HOLDER   200*200*0.7T</v>
          </cell>
          <cell r="D330" t="str">
            <v>M</v>
          </cell>
          <cell r="E330">
            <v>20</v>
          </cell>
          <cell r="F330">
            <v>32960</v>
          </cell>
          <cell r="G330">
            <v>659200</v>
          </cell>
          <cell r="H330">
            <v>20</v>
          </cell>
          <cell r="I330">
            <v>32960</v>
          </cell>
          <cell r="J330">
            <v>659200</v>
          </cell>
          <cell r="M330">
            <v>407200</v>
          </cell>
          <cell r="N330">
            <v>252000</v>
          </cell>
        </row>
        <row r="331">
          <cell r="B331" t="str">
            <v>스틸 파이프</v>
          </cell>
          <cell r="C331" t="str">
            <v>φ75</v>
          </cell>
          <cell r="D331" t="str">
            <v>M</v>
          </cell>
          <cell r="E331">
            <v>18</v>
          </cell>
          <cell r="F331">
            <v>125700</v>
          </cell>
          <cell r="G331">
            <v>2262600</v>
          </cell>
          <cell r="H331">
            <v>18</v>
          </cell>
          <cell r="I331">
            <v>125700</v>
          </cell>
          <cell r="J331">
            <v>2262600</v>
          </cell>
          <cell r="M331">
            <v>1902600</v>
          </cell>
          <cell r="N331">
            <v>360000</v>
          </cell>
        </row>
        <row r="332">
          <cell r="B332" t="str">
            <v>무동력 FAN</v>
          </cell>
          <cell r="C332" t="str">
            <v>φ450</v>
          </cell>
          <cell r="D332" t="str">
            <v>NOS</v>
          </cell>
          <cell r="E332">
            <v>1</v>
          </cell>
          <cell r="F332">
            <v>240000</v>
          </cell>
          <cell r="G332">
            <v>240000</v>
          </cell>
          <cell r="H332">
            <v>1</v>
          </cell>
          <cell r="I332">
            <v>240000</v>
          </cell>
          <cell r="J332">
            <v>240000</v>
          </cell>
          <cell r="M332">
            <v>180000</v>
          </cell>
          <cell r="N332">
            <v>60000</v>
          </cell>
        </row>
        <row r="333">
          <cell r="B333" t="str">
            <v>SPLASH BLOCK</v>
          </cell>
          <cell r="C333" t="str">
            <v>300*200*500</v>
          </cell>
          <cell r="D333" t="str">
            <v>NOS</v>
          </cell>
          <cell r="E333">
            <v>4</v>
          </cell>
          <cell r="F333">
            <v>13000</v>
          </cell>
          <cell r="G333">
            <v>52000</v>
          </cell>
          <cell r="H333">
            <v>4</v>
          </cell>
          <cell r="I333">
            <v>13000</v>
          </cell>
          <cell r="J333">
            <v>52000</v>
          </cell>
          <cell r="M333">
            <v>40000</v>
          </cell>
          <cell r="N333">
            <v>12000</v>
          </cell>
        </row>
        <row r="334">
          <cell r="B334" t="str">
            <v>AL. LOUVER</v>
          </cell>
          <cell r="D334" t="str">
            <v>M2</v>
          </cell>
          <cell r="E334">
            <v>5.49</v>
          </cell>
          <cell r="F334">
            <v>141000</v>
          </cell>
          <cell r="G334">
            <v>774090</v>
          </cell>
          <cell r="H334">
            <v>5.49</v>
          </cell>
          <cell r="I334">
            <v>141000</v>
          </cell>
          <cell r="J334">
            <v>774090</v>
          </cell>
          <cell r="M334">
            <v>538020</v>
          </cell>
          <cell r="N334">
            <v>236070</v>
          </cell>
        </row>
        <row r="335">
          <cell r="B335" t="str">
            <v>APM V-225</v>
          </cell>
          <cell r="C335">
            <v>0.75</v>
          </cell>
          <cell r="D335" t="str">
            <v>M2</v>
          </cell>
          <cell r="E335">
            <v>72</v>
          </cell>
          <cell r="F335">
            <v>56160</v>
          </cell>
          <cell r="G335">
            <v>4043520</v>
          </cell>
          <cell r="H335">
            <v>72</v>
          </cell>
          <cell r="I335">
            <v>56160</v>
          </cell>
          <cell r="J335">
            <v>4043520</v>
          </cell>
          <cell r="M335">
            <v>2617920</v>
          </cell>
          <cell r="N335">
            <v>1425600</v>
          </cell>
        </row>
        <row r="336">
          <cell r="B336" t="str">
            <v>APM V-115</v>
          </cell>
          <cell r="C336">
            <v>0.75</v>
          </cell>
          <cell r="D336" t="str">
            <v>M2</v>
          </cell>
          <cell r="E336">
            <v>118</v>
          </cell>
          <cell r="F336">
            <v>37160</v>
          </cell>
          <cell r="G336">
            <v>4384880</v>
          </cell>
          <cell r="H336">
            <v>118</v>
          </cell>
          <cell r="I336">
            <v>37160</v>
          </cell>
          <cell r="J336">
            <v>4384880</v>
          </cell>
          <cell r="M336">
            <v>3252080</v>
          </cell>
          <cell r="N336">
            <v>1132800</v>
          </cell>
        </row>
        <row r="338">
          <cell r="B338" t="str">
            <v>SUB-TOTAL</v>
          </cell>
          <cell r="G338">
            <v>13420682</v>
          </cell>
          <cell r="J338">
            <v>13420682</v>
          </cell>
          <cell r="M338">
            <v>9677092</v>
          </cell>
          <cell r="N338">
            <v>3743590</v>
          </cell>
        </row>
        <row r="340">
          <cell r="A340" t="str">
            <v xml:space="preserve"> 12)</v>
          </cell>
          <cell r="B340" t="str">
            <v>조적공사</v>
          </cell>
        </row>
        <row r="341">
          <cell r="B341" t="str">
            <v>6" BLOCK 쌓기</v>
          </cell>
          <cell r="C341" t="str">
            <v>보강쌓기</v>
          </cell>
          <cell r="D341" t="str">
            <v>M2</v>
          </cell>
          <cell r="E341">
            <v>28</v>
          </cell>
          <cell r="F341">
            <v>35500</v>
          </cell>
          <cell r="G341">
            <v>994000</v>
          </cell>
          <cell r="H341">
            <v>28</v>
          </cell>
          <cell r="I341">
            <v>35500</v>
          </cell>
          <cell r="J341">
            <v>994000</v>
          </cell>
          <cell r="M341">
            <v>294000</v>
          </cell>
          <cell r="N341">
            <v>700000</v>
          </cell>
        </row>
        <row r="342">
          <cell r="B342" t="str">
            <v>몰탈 바르기</v>
          </cell>
          <cell r="C342" t="str">
            <v>THK18</v>
          </cell>
          <cell r="D342" t="str">
            <v>M2</v>
          </cell>
          <cell r="E342">
            <v>48</v>
          </cell>
          <cell r="F342">
            <v>8500</v>
          </cell>
          <cell r="G342">
            <v>408000</v>
          </cell>
          <cell r="H342">
            <v>48</v>
          </cell>
          <cell r="I342">
            <v>8500</v>
          </cell>
          <cell r="J342">
            <v>408000</v>
          </cell>
          <cell r="M342">
            <v>43200</v>
          </cell>
          <cell r="N342">
            <v>364800</v>
          </cell>
        </row>
        <row r="344">
          <cell r="B344" t="str">
            <v>SUB-TOTAL</v>
          </cell>
          <cell r="G344">
            <v>1402000</v>
          </cell>
          <cell r="J344">
            <v>1402000</v>
          </cell>
          <cell r="M344">
            <v>337200</v>
          </cell>
          <cell r="N344">
            <v>1064800</v>
          </cell>
        </row>
        <row r="346">
          <cell r="B346" t="str">
            <v>T O T A L</v>
          </cell>
          <cell r="G346">
            <v>44079308</v>
          </cell>
          <cell r="J346">
            <v>44079308</v>
          </cell>
          <cell r="M346">
            <v>25786528</v>
          </cell>
          <cell r="N346">
            <v>18292780</v>
          </cell>
        </row>
        <row r="364">
          <cell r="A364" t="str">
            <v xml:space="preserve">  4.</v>
          </cell>
          <cell r="B364" t="str">
            <v>#300 PLOY. STR.</v>
          </cell>
        </row>
        <row r="366">
          <cell r="A366" t="str">
            <v xml:space="preserve">  1)</v>
          </cell>
          <cell r="B366" t="str">
            <v>토공사</v>
          </cell>
        </row>
        <row r="367">
          <cell r="B367" t="str">
            <v>터파기</v>
          </cell>
          <cell r="D367" t="str">
            <v>M3</v>
          </cell>
          <cell r="E367">
            <v>473</v>
          </cell>
          <cell r="F367">
            <v>0</v>
          </cell>
          <cell r="G367">
            <v>0</v>
          </cell>
          <cell r="H367">
            <v>473</v>
          </cell>
          <cell r="I367">
            <v>0</v>
          </cell>
          <cell r="J367">
            <v>0</v>
          </cell>
          <cell r="M367">
            <v>0</v>
          </cell>
          <cell r="N367">
            <v>0</v>
          </cell>
          <cell r="O367" t="str">
            <v xml:space="preserve"> 제외</v>
          </cell>
        </row>
        <row r="368">
          <cell r="B368" t="str">
            <v>잔토처리</v>
          </cell>
          <cell r="D368" t="str">
            <v>M3</v>
          </cell>
          <cell r="E368">
            <v>96</v>
          </cell>
          <cell r="F368">
            <v>0</v>
          </cell>
          <cell r="G368">
            <v>0</v>
          </cell>
          <cell r="H368">
            <v>96</v>
          </cell>
          <cell r="I368">
            <v>0</v>
          </cell>
          <cell r="J368">
            <v>0</v>
          </cell>
          <cell r="M368">
            <v>0</v>
          </cell>
          <cell r="N368">
            <v>0</v>
          </cell>
          <cell r="O368" t="str">
            <v xml:space="preserve"> 제외</v>
          </cell>
        </row>
        <row r="369">
          <cell r="B369" t="str">
            <v>되메우기</v>
          </cell>
          <cell r="D369" t="str">
            <v>M3</v>
          </cell>
          <cell r="E369">
            <v>399</v>
          </cell>
          <cell r="F369">
            <v>5700</v>
          </cell>
          <cell r="G369">
            <v>2274300</v>
          </cell>
          <cell r="H369">
            <v>399</v>
          </cell>
          <cell r="I369">
            <v>5700</v>
          </cell>
          <cell r="J369">
            <v>2274300</v>
          </cell>
          <cell r="M369">
            <v>1675800</v>
          </cell>
          <cell r="N369">
            <v>598500</v>
          </cell>
        </row>
        <row r="371">
          <cell r="B371" t="str">
            <v>SUB-TOTAL</v>
          </cell>
          <cell r="G371">
            <v>2274300</v>
          </cell>
          <cell r="J371">
            <v>2274300</v>
          </cell>
          <cell r="M371">
            <v>1675800</v>
          </cell>
          <cell r="N371">
            <v>598500</v>
          </cell>
        </row>
        <row r="373">
          <cell r="A373" t="str">
            <v xml:space="preserve">  2)</v>
          </cell>
          <cell r="B373" t="str">
            <v>콘크리트 공사</v>
          </cell>
        </row>
        <row r="374">
          <cell r="B374" t="str">
            <v>CON'C</v>
          </cell>
          <cell r="C374" t="str">
            <v>FC=135KG/㎠</v>
          </cell>
          <cell r="D374" t="str">
            <v>M3</v>
          </cell>
          <cell r="E374">
            <v>7.7</v>
          </cell>
          <cell r="F374">
            <v>50900</v>
          </cell>
          <cell r="G374">
            <v>391930</v>
          </cell>
          <cell r="H374">
            <v>7.7</v>
          </cell>
          <cell r="I374">
            <v>50900</v>
          </cell>
          <cell r="J374">
            <v>391930</v>
          </cell>
          <cell r="M374">
            <v>391930</v>
          </cell>
          <cell r="N374">
            <v>0</v>
          </cell>
        </row>
        <row r="375">
          <cell r="C375" t="str">
            <v>FC=210KG/㎠</v>
          </cell>
          <cell r="D375" t="str">
            <v>M3</v>
          </cell>
          <cell r="E375">
            <v>100.1</v>
          </cell>
          <cell r="F375">
            <v>59770</v>
          </cell>
          <cell r="G375">
            <v>5982977</v>
          </cell>
          <cell r="H375">
            <v>100.1</v>
          </cell>
          <cell r="I375">
            <v>59770</v>
          </cell>
          <cell r="J375">
            <v>5982977</v>
          </cell>
          <cell r="M375">
            <v>5982977</v>
          </cell>
          <cell r="N375">
            <v>0</v>
          </cell>
        </row>
        <row r="376">
          <cell r="B376" t="str">
            <v>콘크리트 치기</v>
          </cell>
          <cell r="D376" t="str">
            <v>M3</v>
          </cell>
          <cell r="E376">
            <v>104.7</v>
          </cell>
          <cell r="F376">
            <v>11400</v>
          </cell>
          <cell r="G376">
            <v>1193580</v>
          </cell>
          <cell r="H376">
            <v>104.7</v>
          </cell>
          <cell r="I376">
            <v>11400</v>
          </cell>
          <cell r="J376">
            <v>1193580</v>
          </cell>
          <cell r="M376">
            <v>188460</v>
          </cell>
          <cell r="N376">
            <v>1005120</v>
          </cell>
        </row>
        <row r="377">
          <cell r="B377" t="str">
            <v>GROUT</v>
          </cell>
          <cell r="D377" t="str">
            <v>M3</v>
          </cell>
          <cell r="E377">
            <v>2.5</v>
          </cell>
          <cell r="F377">
            <v>1130800</v>
          </cell>
          <cell r="G377">
            <v>2827000</v>
          </cell>
          <cell r="H377">
            <v>2.5</v>
          </cell>
          <cell r="I377">
            <v>1130800</v>
          </cell>
          <cell r="J377">
            <v>2827000</v>
          </cell>
          <cell r="M377">
            <v>1675000</v>
          </cell>
          <cell r="N377">
            <v>1152000</v>
          </cell>
        </row>
        <row r="379">
          <cell r="B379" t="str">
            <v>SUB-TOTAL</v>
          </cell>
          <cell r="G379">
            <v>10395487</v>
          </cell>
          <cell r="J379">
            <v>10395487</v>
          </cell>
          <cell r="M379">
            <v>8238367</v>
          </cell>
          <cell r="N379">
            <v>2157120</v>
          </cell>
        </row>
        <row r="381">
          <cell r="A381" t="str">
            <v xml:space="preserve">  3)</v>
          </cell>
          <cell r="B381" t="str">
            <v>거푸집공사</v>
          </cell>
          <cell r="O381" t="str">
            <v xml:space="preserve"> 소운반,</v>
          </cell>
        </row>
        <row r="382">
          <cell r="B382" t="str">
            <v>거푸집</v>
          </cell>
          <cell r="C382" t="str">
            <v>4회</v>
          </cell>
          <cell r="D382" t="str">
            <v>M3</v>
          </cell>
          <cell r="E382">
            <v>221.8</v>
          </cell>
          <cell r="F382">
            <v>21360</v>
          </cell>
          <cell r="G382">
            <v>4737648</v>
          </cell>
          <cell r="H382">
            <v>221.8</v>
          </cell>
          <cell r="I382">
            <v>21360</v>
          </cell>
          <cell r="J382">
            <v>4737648</v>
          </cell>
          <cell r="M382">
            <v>1366288</v>
          </cell>
          <cell r="N382">
            <v>3371360</v>
          </cell>
          <cell r="O382" t="str">
            <v xml:space="preserve"> 정리비</v>
          </cell>
        </row>
        <row r="383">
          <cell r="O383" t="str">
            <v xml:space="preserve"> 포  함</v>
          </cell>
        </row>
        <row r="384">
          <cell r="B384" t="str">
            <v>SUB-TOTAL</v>
          </cell>
          <cell r="G384">
            <v>4737648</v>
          </cell>
          <cell r="J384">
            <v>4737648</v>
          </cell>
          <cell r="M384">
            <v>1366288</v>
          </cell>
          <cell r="N384">
            <v>3371360</v>
          </cell>
        </row>
        <row r="386">
          <cell r="A386" t="str">
            <v xml:space="preserve">  4)</v>
          </cell>
          <cell r="B386" t="str">
            <v>철근공사</v>
          </cell>
          <cell r="C386" t="str">
            <v>D10</v>
          </cell>
          <cell r="D386" t="str">
            <v>TON</v>
          </cell>
          <cell r="E386">
            <v>0.35</v>
          </cell>
          <cell r="F386">
            <v>310000</v>
          </cell>
          <cell r="G386">
            <v>108500</v>
          </cell>
          <cell r="H386">
            <v>0.35</v>
          </cell>
          <cell r="I386">
            <v>310000</v>
          </cell>
          <cell r="J386">
            <v>108500</v>
          </cell>
          <cell r="M386">
            <v>108500</v>
          </cell>
          <cell r="N386">
            <v>0</v>
          </cell>
        </row>
        <row r="387">
          <cell r="C387" t="str">
            <v>D16</v>
          </cell>
          <cell r="D387" t="str">
            <v>TON</v>
          </cell>
          <cell r="E387">
            <v>0.52</v>
          </cell>
          <cell r="F387">
            <v>310000</v>
          </cell>
          <cell r="G387">
            <v>161200</v>
          </cell>
          <cell r="H387">
            <v>0.52</v>
          </cell>
          <cell r="I387">
            <v>310000</v>
          </cell>
          <cell r="J387">
            <v>161200</v>
          </cell>
          <cell r="M387">
            <v>161200</v>
          </cell>
          <cell r="N387">
            <v>0</v>
          </cell>
        </row>
        <row r="388">
          <cell r="C388" t="str">
            <v>D19</v>
          </cell>
          <cell r="D388" t="str">
            <v>TON</v>
          </cell>
          <cell r="E388">
            <v>4.42</v>
          </cell>
          <cell r="F388">
            <v>310000</v>
          </cell>
          <cell r="G388">
            <v>1370200</v>
          </cell>
          <cell r="H388">
            <v>4.42</v>
          </cell>
          <cell r="I388">
            <v>310000</v>
          </cell>
          <cell r="J388">
            <v>1370200</v>
          </cell>
          <cell r="M388">
            <v>1370200</v>
          </cell>
          <cell r="N388">
            <v>0</v>
          </cell>
        </row>
        <row r="389">
          <cell r="C389" t="str">
            <v>D22</v>
          </cell>
          <cell r="D389" t="str">
            <v>TON</v>
          </cell>
          <cell r="E389">
            <v>0</v>
          </cell>
          <cell r="F389">
            <v>310000</v>
          </cell>
          <cell r="G389">
            <v>0</v>
          </cell>
          <cell r="H389">
            <v>0</v>
          </cell>
          <cell r="I389">
            <v>310000</v>
          </cell>
          <cell r="J389">
            <v>0</v>
          </cell>
          <cell r="M389">
            <v>0</v>
          </cell>
          <cell r="N389">
            <v>0</v>
          </cell>
        </row>
        <row r="390">
          <cell r="B390" t="str">
            <v>RE-BAR FORMING</v>
          </cell>
          <cell r="D390" t="str">
            <v>TON</v>
          </cell>
          <cell r="E390">
            <v>5.29</v>
          </cell>
          <cell r="F390">
            <v>227000</v>
          </cell>
          <cell r="G390">
            <v>1200830</v>
          </cell>
          <cell r="H390">
            <v>5.29</v>
          </cell>
          <cell r="I390">
            <v>227000</v>
          </cell>
          <cell r="J390">
            <v>1200830</v>
          </cell>
          <cell r="M390">
            <v>63480</v>
          </cell>
          <cell r="N390">
            <v>1137350</v>
          </cell>
        </row>
        <row r="392">
          <cell r="B392" t="str">
            <v>SUB-TOTAL</v>
          </cell>
          <cell r="G392">
            <v>2840730</v>
          </cell>
          <cell r="J392">
            <v>2840730</v>
          </cell>
          <cell r="M392">
            <v>1703380</v>
          </cell>
          <cell r="N392">
            <v>1137350</v>
          </cell>
        </row>
        <row r="394">
          <cell r="A394" t="str">
            <v xml:space="preserve">  5)</v>
          </cell>
          <cell r="B394" t="str">
            <v>철골공사</v>
          </cell>
        </row>
        <row r="395">
          <cell r="B395" t="str">
            <v>H-250*250*9*14</v>
          </cell>
          <cell r="D395" t="str">
            <v>TON</v>
          </cell>
          <cell r="E395">
            <v>7.9</v>
          </cell>
          <cell r="F395">
            <v>400000</v>
          </cell>
          <cell r="G395">
            <v>3160000</v>
          </cell>
          <cell r="H395">
            <v>7.9</v>
          </cell>
          <cell r="I395">
            <v>400000</v>
          </cell>
          <cell r="J395">
            <v>3160000</v>
          </cell>
          <cell r="M395">
            <v>3160000</v>
          </cell>
          <cell r="N395">
            <v>0</v>
          </cell>
        </row>
        <row r="396">
          <cell r="B396" t="str">
            <v>H-300*300*10*15</v>
          </cell>
          <cell r="D396" t="str">
            <v>TON</v>
          </cell>
          <cell r="E396">
            <v>36.659999999999997</v>
          </cell>
          <cell r="F396">
            <v>400000</v>
          </cell>
          <cell r="G396">
            <v>14664000</v>
          </cell>
          <cell r="H396">
            <v>36.659999999999997</v>
          </cell>
          <cell r="I396">
            <v>400000</v>
          </cell>
          <cell r="J396">
            <v>14664000</v>
          </cell>
          <cell r="M396">
            <v>14664000</v>
          </cell>
          <cell r="N396">
            <v>0</v>
          </cell>
        </row>
        <row r="397">
          <cell r="B397" t="str">
            <v>H-200*100*5.5*8</v>
          </cell>
          <cell r="D397" t="str">
            <v>TON</v>
          </cell>
          <cell r="E397">
            <v>2.38</v>
          </cell>
          <cell r="F397">
            <v>400000</v>
          </cell>
          <cell r="G397">
            <v>952000</v>
          </cell>
          <cell r="H397">
            <v>2.38</v>
          </cell>
          <cell r="I397">
            <v>400000</v>
          </cell>
          <cell r="J397">
            <v>952000</v>
          </cell>
          <cell r="M397">
            <v>952000</v>
          </cell>
          <cell r="N397">
            <v>0</v>
          </cell>
        </row>
        <row r="398">
          <cell r="B398" t="str">
            <v>H-194*150*6*9</v>
          </cell>
          <cell r="D398" t="str">
            <v>TON</v>
          </cell>
          <cell r="E398">
            <v>8.9600000000000009</v>
          </cell>
          <cell r="F398">
            <v>400000</v>
          </cell>
          <cell r="G398">
            <v>3584000</v>
          </cell>
          <cell r="H398">
            <v>8.9600000000000009</v>
          </cell>
          <cell r="I398">
            <v>400000</v>
          </cell>
          <cell r="J398">
            <v>3584000</v>
          </cell>
          <cell r="M398">
            <v>3584000</v>
          </cell>
          <cell r="N398">
            <v>0</v>
          </cell>
        </row>
        <row r="399">
          <cell r="B399" t="str">
            <v>H-244*175*7*11</v>
          </cell>
          <cell r="D399" t="str">
            <v>TON</v>
          </cell>
          <cell r="E399">
            <v>2.64</v>
          </cell>
          <cell r="F399">
            <v>400000</v>
          </cell>
          <cell r="G399">
            <v>1056000</v>
          </cell>
          <cell r="H399">
            <v>2.64</v>
          </cell>
          <cell r="I399">
            <v>400000</v>
          </cell>
          <cell r="J399">
            <v>1056000</v>
          </cell>
          <cell r="M399">
            <v>1056000</v>
          </cell>
          <cell r="N399">
            <v>0</v>
          </cell>
        </row>
        <row r="400">
          <cell r="B400" t="str">
            <v>H-294*200*8*12</v>
          </cell>
          <cell r="D400" t="str">
            <v>TON</v>
          </cell>
          <cell r="E400">
            <v>14.65</v>
          </cell>
          <cell r="F400">
            <v>400000</v>
          </cell>
          <cell r="G400">
            <v>5860000</v>
          </cell>
          <cell r="H400">
            <v>14.65</v>
          </cell>
          <cell r="I400">
            <v>400000</v>
          </cell>
          <cell r="J400">
            <v>5860000</v>
          </cell>
          <cell r="M400">
            <v>5860000</v>
          </cell>
          <cell r="N400">
            <v>0</v>
          </cell>
        </row>
        <row r="401">
          <cell r="B401" t="str">
            <v>H-390*300*10*16</v>
          </cell>
          <cell r="D401" t="str">
            <v>TON</v>
          </cell>
          <cell r="E401">
            <v>21.75</v>
          </cell>
          <cell r="F401">
            <v>400000</v>
          </cell>
          <cell r="G401">
            <v>8700000</v>
          </cell>
          <cell r="H401">
            <v>21.75</v>
          </cell>
          <cell r="I401">
            <v>400000</v>
          </cell>
          <cell r="J401">
            <v>8700000</v>
          </cell>
          <cell r="M401">
            <v>8700000</v>
          </cell>
          <cell r="N401">
            <v>0</v>
          </cell>
        </row>
        <row r="402">
          <cell r="B402" t="str">
            <v>H-250*125*6*9</v>
          </cell>
          <cell r="D402" t="str">
            <v>TON</v>
          </cell>
          <cell r="E402">
            <v>0.1</v>
          </cell>
          <cell r="F402">
            <v>400000</v>
          </cell>
          <cell r="G402">
            <v>40000</v>
          </cell>
          <cell r="H402">
            <v>0.1</v>
          </cell>
          <cell r="I402">
            <v>400000</v>
          </cell>
          <cell r="J402">
            <v>40000</v>
          </cell>
          <cell r="M402">
            <v>40000</v>
          </cell>
          <cell r="N402">
            <v>0</v>
          </cell>
        </row>
        <row r="403">
          <cell r="B403" t="str">
            <v>I-400*150*12.5*25</v>
          </cell>
          <cell r="D403" t="str">
            <v>TON</v>
          </cell>
          <cell r="E403">
            <v>2.46</v>
          </cell>
          <cell r="F403">
            <v>780000</v>
          </cell>
          <cell r="G403">
            <v>1918800</v>
          </cell>
          <cell r="H403">
            <v>2.46</v>
          </cell>
          <cell r="I403">
            <v>780000</v>
          </cell>
          <cell r="J403">
            <v>1918800</v>
          </cell>
          <cell r="M403">
            <v>1918800</v>
          </cell>
          <cell r="N403">
            <v>0</v>
          </cell>
        </row>
        <row r="404">
          <cell r="B404" t="str">
            <v>ㄷ-200*90*8*13.5</v>
          </cell>
          <cell r="D404" t="str">
            <v>TON</v>
          </cell>
          <cell r="E404">
            <v>2.0499999999999998</v>
          </cell>
          <cell r="F404">
            <v>430000</v>
          </cell>
          <cell r="G404">
            <v>881500</v>
          </cell>
          <cell r="H404">
            <v>2.0499999999999998</v>
          </cell>
          <cell r="I404">
            <v>430000</v>
          </cell>
          <cell r="J404">
            <v>881500</v>
          </cell>
          <cell r="M404">
            <v>881500</v>
          </cell>
          <cell r="N404">
            <v>0</v>
          </cell>
        </row>
        <row r="405">
          <cell r="B405" t="str">
            <v>L-75*75*6</v>
          </cell>
          <cell r="D405" t="str">
            <v>TON</v>
          </cell>
          <cell r="E405">
            <v>14.91</v>
          </cell>
          <cell r="F405">
            <v>360000</v>
          </cell>
          <cell r="G405">
            <v>5367600</v>
          </cell>
          <cell r="H405">
            <v>14.91</v>
          </cell>
          <cell r="I405">
            <v>360000</v>
          </cell>
          <cell r="J405">
            <v>5367600</v>
          </cell>
          <cell r="M405">
            <v>5367600</v>
          </cell>
          <cell r="N405">
            <v>0</v>
          </cell>
        </row>
        <row r="406">
          <cell r="B406" t="str">
            <v>STEEL PLATE</v>
          </cell>
          <cell r="D406" t="str">
            <v>TON</v>
          </cell>
          <cell r="E406">
            <v>11.13</v>
          </cell>
          <cell r="F406">
            <v>380000</v>
          </cell>
          <cell r="G406">
            <v>4229400</v>
          </cell>
          <cell r="H406">
            <v>11.13</v>
          </cell>
          <cell r="I406">
            <v>380000</v>
          </cell>
          <cell r="J406">
            <v>4229400</v>
          </cell>
          <cell r="M406">
            <v>4229400</v>
          </cell>
          <cell r="N406">
            <v>0</v>
          </cell>
        </row>
        <row r="407">
          <cell r="B407" t="str">
            <v>CHK'D PLATE</v>
          </cell>
          <cell r="D407" t="str">
            <v>TON</v>
          </cell>
          <cell r="E407">
            <v>25.76</v>
          </cell>
          <cell r="F407">
            <v>400000</v>
          </cell>
          <cell r="G407">
            <v>10304000</v>
          </cell>
          <cell r="H407">
            <v>25.76</v>
          </cell>
          <cell r="I407">
            <v>400000</v>
          </cell>
          <cell r="J407">
            <v>10304000</v>
          </cell>
          <cell r="M407">
            <v>10304000</v>
          </cell>
          <cell r="N407">
            <v>0</v>
          </cell>
        </row>
        <row r="408">
          <cell r="B408" t="str">
            <v>ST'L HANDRAIL</v>
          </cell>
          <cell r="D408" t="str">
            <v>TON</v>
          </cell>
          <cell r="E408">
            <v>5.28</v>
          </cell>
          <cell r="F408">
            <v>500000</v>
          </cell>
          <cell r="G408">
            <v>2640000</v>
          </cell>
          <cell r="H408">
            <v>5.28</v>
          </cell>
          <cell r="I408">
            <v>500000</v>
          </cell>
          <cell r="J408">
            <v>2640000</v>
          </cell>
          <cell r="M408">
            <v>2640000</v>
          </cell>
          <cell r="N408">
            <v>0</v>
          </cell>
        </row>
        <row r="409">
          <cell r="B409" t="str">
            <v>STEEL FORMING</v>
          </cell>
          <cell r="D409" t="str">
            <v>TON</v>
          </cell>
          <cell r="E409">
            <v>150.88</v>
          </cell>
          <cell r="F409">
            <v>430000</v>
          </cell>
          <cell r="G409">
            <v>64878400</v>
          </cell>
          <cell r="H409">
            <v>150.88</v>
          </cell>
          <cell r="I409">
            <v>430000</v>
          </cell>
          <cell r="J409">
            <v>64878400</v>
          </cell>
          <cell r="M409">
            <v>4526400</v>
          </cell>
          <cell r="N409">
            <v>60352000</v>
          </cell>
        </row>
        <row r="410">
          <cell r="B410" t="str">
            <v>STEEL ERECTION</v>
          </cell>
          <cell r="D410" t="str">
            <v>TON</v>
          </cell>
          <cell r="E410">
            <v>150.88</v>
          </cell>
          <cell r="F410">
            <v>140000</v>
          </cell>
          <cell r="G410">
            <v>21123200</v>
          </cell>
          <cell r="H410">
            <v>150.88</v>
          </cell>
          <cell r="I410">
            <v>140000</v>
          </cell>
          <cell r="J410">
            <v>21123200</v>
          </cell>
          <cell r="M410">
            <v>6035200</v>
          </cell>
          <cell r="N410">
            <v>15088000</v>
          </cell>
        </row>
        <row r="411">
          <cell r="B411" t="str">
            <v>ANC. BOLT</v>
          </cell>
          <cell r="C411" t="str">
            <v>M22*700L</v>
          </cell>
          <cell r="D411" t="str">
            <v>EA</v>
          </cell>
          <cell r="E411">
            <v>41</v>
          </cell>
          <cell r="F411">
            <v>9500</v>
          </cell>
          <cell r="G411">
            <v>389500</v>
          </cell>
          <cell r="H411">
            <v>41</v>
          </cell>
          <cell r="I411">
            <v>9500</v>
          </cell>
          <cell r="J411">
            <v>389500</v>
          </cell>
          <cell r="M411">
            <v>61500</v>
          </cell>
          <cell r="N411">
            <v>328000</v>
          </cell>
        </row>
        <row r="412">
          <cell r="C412" t="str">
            <v>M24*700L</v>
          </cell>
          <cell r="D412" t="str">
            <v>EA</v>
          </cell>
          <cell r="E412">
            <v>45</v>
          </cell>
          <cell r="F412">
            <v>10000</v>
          </cell>
          <cell r="G412">
            <v>450000</v>
          </cell>
          <cell r="H412">
            <v>45</v>
          </cell>
          <cell r="I412">
            <v>10000</v>
          </cell>
          <cell r="J412">
            <v>450000</v>
          </cell>
          <cell r="M412">
            <v>90000</v>
          </cell>
          <cell r="N412">
            <v>360000</v>
          </cell>
        </row>
        <row r="413">
          <cell r="B413" t="str">
            <v>H.T.B</v>
          </cell>
          <cell r="C413" t="str">
            <v>M20</v>
          </cell>
          <cell r="D413" t="str">
            <v>EA</v>
          </cell>
          <cell r="E413">
            <v>7980</v>
          </cell>
          <cell r="F413">
            <v>470</v>
          </cell>
          <cell r="G413">
            <v>3750600</v>
          </cell>
          <cell r="H413">
            <v>7980</v>
          </cell>
          <cell r="I413">
            <v>470</v>
          </cell>
          <cell r="J413">
            <v>3750600</v>
          </cell>
          <cell r="M413">
            <v>3750600</v>
          </cell>
          <cell r="N413">
            <v>0</v>
          </cell>
        </row>
        <row r="415">
          <cell r="B415" t="str">
            <v>SUB-TOTAL</v>
          </cell>
          <cell r="G415">
            <v>153949000</v>
          </cell>
          <cell r="J415">
            <v>153949000</v>
          </cell>
          <cell r="M415">
            <v>77821000</v>
          </cell>
          <cell r="N415">
            <v>76128000</v>
          </cell>
        </row>
        <row r="417">
          <cell r="A417" t="str">
            <v xml:space="preserve">  6)</v>
          </cell>
          <cell r="B417" t="str">
            <v>도장공사</v>
          </cell>
        </row>
        <row r="418">
          <cell r="B418" t="str">
            <v>광명단</v>
          </cell>
          <cell r="C418" t="str">
            <v>2회</v>
          </cell>
          <cell r="D418" t="str">
            <v>M2</v>
          </cell>
          <cell r="E418">
            <v>5089</v>
          </cell>
          <cell r="F418">
            <v>4000</v>
          </cell>
          <cell r="G418">
            <v>20356000</v>
          </cell>
          <cell r="H418">
            <v>5089</v>
          </cell>
          <cell r="I418">
            <v>4000</v>
          </cell>
          <cell r="J418">
            <v>20356000</v>
          </cell>
          <cell r="M418">
            <v>7633500</v>
          </cell>
          <cell r="N418">
            <v>12722500</v>
          </cell>
        </row>
        <row r="419">
          <cell r="B419" t="str">
            <v>유성페인트</v>
          </cell>
          <cell r="C419" t="str">
            <v>2회(중도)</v>
          </cell>
          <cell r="D419" t="str">
            <v>M2</v>
          </cell>
          <cell r="E419">
            <v>5089</v>
          </cell>
          <cell r="F419">
            <v>4000</v>
          </cell>
          <cell r="G419">
            <v>20356000</v>
          </cell>
          <cell r="H419">
            <v>5089</v>
          </cell>
          <cell r="I419">
            <v>4000</v>
          </cell>
          <cell r="J419">
            <v>20356000</v>
          </cell>
          <cell r="M419">
            <v>7633500</v>
          </cell>
          <cell r="N419">
            <v>12722500</v>
          </cell>
        </row>
        <row r="420">
          <cell r="B420" t="str">
            <v>유성페인트</v>
          </cell>
          <cell r="C420" t="str">
            <v>2회(하도)</v>
          </cell>
          <cell r="D420" t="str">
            <v>M2</v>
          </cell>
          <cell r="E420">
            <v>5089</v>
          </cell>
          <cell r="F420">
            <v>4000</v>
          </cell>
          <cell r="G420">
            <v>20356000</v>
          </cell>
          <cell r="H420">
            <v>5089</v>
          </cell>
          <cell r="I420">
            <v>4000</v>
          </cell>
          <cell r="J420">
            <v>20356000</v>
          </cell>
          <cell r="M420">
            <v>7633500</v>
          </cell>
          <cell r="N420">
            <v>12722500</v>
          </cell>
        </row>
        <row r="422">
          <cell r="B422" t="str">
            <v>SUB-TOTAL</v>
          </cell>
          <cell r="G422">
            <v>61068000</v>
          </cell>
          <cell r="J422">
            <v>61068000</v>
          </cell>
          <cell r="M422">
            <v>22900500</v>
          </cell>
          <cell r="N422">
            <v>38167500</v>
          </cell>
        </row>
        <row r="424">
          <cell r="A424" t="str">
            <v xml:space="preserve">  7)</v>
          </cell>
          <cell r="B424" t="str">
            <v>지정공사</v>
          </cell>
        </row>
        <row r="425">
          <cell r="B425" t="str">
            <v>PILE 두부보강 및 속채움</v>
          </cell>
          <cell r="D425" t="str">
            <v>NOS</v>
          </cell>
          <cell r="E425">
            <v>61</v>
          </cell>
          <cell r="F425">
            <v>10000</v>
          </cell>
          <cell r="G425">
            <v>610000</v>
          </cell>
          <cell r="H425">
            <v>61</v>
          </cell>
          <cell r="I425">
            <v>10000</v>
          </cell>
          <cell r="J425">
            <v>610000</v>
          </cell>
          <cell r="M425">
            <v>183000</v>
          </cell>
          <cell r="N425">
            <v>427000</v>
          </cell>
        </row>
        <row r="427">
          <cell r="B427" t="str">
            <v>SUB-TOTAL</v>
          </cell>
          <cell r="G427">
            <v>610000</v>
          </cell>
          <cell r="J427">
            <v>610000</v>
          </cell>
          <cell r="M427">
            <v>183000</v>
          </cell>
          <cell r="N427">
            <v>427000</v>
          </cell>
        </row>
        <row r="429">
          <cell r="B429" t="str">
            <v>T O T A L</v>
          </cell>
          <cell r="G429">
            <v>235875165</v>
          </cell>
          <cell r="J429">
            <v>235875165</v>
          </cell>
          <cell r="M429">
            <v>113888335</v>
          </cell>
          <cell r="N429">
            <v>121986830</v>
          </cell>
        </row>
        <row r="454">
          <cell r="A454" t="str">
            <v xml:space="preserve">  5.</v>
          </cell>
          <cell r="B454" t="str">
            <v>#500 SOLVENT RECOVERY</v>
          </cell>
        </row>
        <row r="456">
          <cell r="A456" t="str">
            <v xml:space="preserve">  1)</v>
          </cell>
          <cell r="B456" t="str">
            <v>토공사</v>
          </cell>
        </row>
        <row r="457">
          <cell r="B457" t="str">
            <v>터파기</v>
          </cell>
          <cell r="D457" t="str">
            <v>M3</v>
          </cell>
          <cell r="E457">
            <v>344</v>
          </cell>
          <cell r="F457">
            <v>0</v>
          </cell>
          <cell r="G457">
            <v>0</v>
          </cell>
          <cell r="H457">
            <v>344</v>
          </cell>
          <cell r="I457">
            <v>0</v>
          </cell>
          <cell r="J457">
            <v>0</v>
          </cell>
          <cell r="M457">
            <v>0</v>
          </cell>
          <cell r="N457">
            <v>0</v>
          </cell>
          <cell r="O457" t="str">
            <v xml:space="preserve"> 제외</v>
          </cell>
        </row>
        <row r="458">
          <cell r="B458" t="str">
            <v>잔토처리</v>
          </cell>
          <cell r="D458" t="str">
            <v>M3</v>
          </cell>
          <cell r="E458">
            <v>78</v>
          </cell>
          <cell r="F458">
            <v>0</v>
          </cell>
          <cell r="G458">
            <v>0</v>
          </cell>
          <cell r="H458">
            <v>78</v>
          </cell>
          <cell r="I458">
            <v>0</v>
          </cell>
          <cell r="J458">
            <v>0</v>
          </cell>
          <cell r="M458">
            <v>0</v>
          </cell>
          <cell r="N458">
            <v>0</v>
          </cell>
          <cell r="O458" t="str">
            <v xml:space="preserve"> 제외</v>
          </cell>
        </row>
        <row r="459">
          <cell r="B459" t="str">
            <v>되메우기</v>
          </cell>
          <cell r="D459" t="str">
            <v>M3</v>
          </cell>
          <cell r="E459">
            <v>284</v>
          </cell>
          <cell r="F459">
            <v>5700</v>
          </cell>
          <cell r="G459">
            <v>1618800</v>
          </cell>
          <cell r="H459">
            <v>284</v>
          </cell>
          <cell r="I459">
            <v>5700</v>
          </cell>
          <cell r="J459">
            <v>1618800</v>
          </cell>
          <cell r="M459">
            <v>1192800</v>
          </cell>
          <cell r="N459">
            <v>426000</v>
          </cell>
        </row>
        <row r="461">
          <cell r="B461" t="str">
            <v>SUB-TOTAL</v>
          </cell>
          <cell r="G461">
            <v>1618800</v>
          </cell>
          <cell r="J461">
            <v>1618800</v>
          </cell>
          <cell r="M461">
            <v>1192800</v>
          </cell>
          <cell r="N461">
            <v>426000</v>
          </cell>
        </row>
        <row r="463">
          <cell r="A463" t="str">
            <v xml:space="preserve">  2)</v>
          </cell>
          <cell r="B463" t="str">
            <v>콘크리트 공사</v>
          </cell>
        </row>
        <row r="464">
          <cell r="B464" t="str">
            <v>CON'C</v>
          </cell>
          <cell r="C464" t="str">
            <v>FC=135KG/㎠</v>
          </cell>
          <cell r="E464">
            <v>5.9</v>
          </cell>
          <cell r="F464">
            <v>50950</v>
          </cell>
          <cell r="G464">
            <v>300605</v>
          </cell>
          <cell r="H464">
            <v>5.9</v>
          </cell>
          <cell r="I464">
            <v>50950</v>
          </cell>
          <cell r="J464">
            <v>300605</v>
          </cell>
          <cell r="M464">
            <v>300605</v>
          </cell>
          <cell r="N464">
            <v>0</v>
          </cell>
        </row>
        <row r="465">
          <cell r="C465" t="str">
            <v>FC=210KG/㎠</v>
          </cell>
          <cell r="E465">
            <v>83.43</v>
          </cell>
          <cell r="F465">
            <v>59770</v>
          </cell>
          <cell r="G465">
            <v>4986611</v>
          </cell>
          <cell r="H465">
            <v>83.43</v>
          </cell>
          <cell r="I465">
            <v>59770</v>
          </cell>
          <cell r="J465">
            <v>4986611</v>
          </cell>
          <cell r="M465">
            <v>4986611</v>
          </cell>
          <cell r="N465">
            <v>0</v>
          </cell>
        </row>
        <row r="466">
          <cell r="B466" t="str">
            <v>콘크리트 치기</v>
          </cell>
          <cell r="E466">
            <v>86.7</v>
          </cell>
          <cell r="F466">
            <v>11400</v>
          </cell>
          <cell r="G466">
            <v>988380</v>
          </cell>
          <cell r="H466">
            <v>86.7</v>
          </cell>
          <cell r="I466">
            <v>11400</v>
          </cell>
          <cell r="J466">
            <v>988380</v>
          </cell>
          <cell r="M466">
            <v>156060</v>
          </cell>
          <cell r="N466">
            <v>832320</v>
          </cell>
        </row>
        <row r="467">
          <cell r="B467" t="str">
            <v>GROUT</v>
          </cell>
          <cell r="E467">
            <v>2.1</v>
          </cell>
          <cell r="F467">
            <v>1130800</v>
          </cell>
          <cell r="G467">
            <v>2374680</v>
          </cell>
          <cell r="H467">
            <v>2.1</v>
          </cell>
          <cell r="I467">
            <v>1130800</v>
          </cell>
          <cell r="J467">
            <v>2374680</v>
          </cell>
          <cell r="M467">
            <v>1407000</v>
          </cell>
          <cell r="N467">
            <v>967680</v>
          </cell>
        </row>
        <row r="469">
          <cell r="B469" t="str">
            <v>SUB-TOTAL</v>
          </cell>
          <cell r="G469">
            <v>8650276</v>
          </cell>
          <cell r="J469">
            <v>8650276</v>
          </cell>
          <cell r="M469">
            <v>6850276</v>
          </cell>
          <cell r="N469">
            <v>1800000</v>
          </cell>
        </row>
        <row r="471">
          <cell r="A471" t="str">
            <v xml:space="preserve">  3)</v>
          </cell>
          <cell r="B471" t="str">
            <v>거푸집 공사</v>
          </cell>
          <cell r="O471" t="str">
            <v xml:space="preserve"> 소운반,</v>
          </cell>
        </row>
        <row r="472">
          <cell r="B472" t="str">
            <v>거푸집</v>
          </cell>
          <cell r="C472" t="str">
            <v>4회</v>
          </cell>
          <cell r="D472" t="str">
            <v>M2</v>
          </cell>
          <cell r="E472">
            <v>159.30000000000001</v>
          </cell>
          <cell r="F472">
            <v>21360</v>
          </cell>
          <cell r="G472">
            <v>3402648</v>
          </cell>
          <cell r="H472">
            <v>159.30000000000001</v>
          </cell>
          <cell r="I472">
            <v>21360</v>
          </cell>
          <cell r="J472">
            <v>3402648</v>
          </cell>
          <cell r="M472">
            <v>981288</v>
          </cell>
          <cell r="N472">
            <v>2421360</v>
          </cell>
          <cell r="O472" t="str">
            <v xml:space="preserve"> 정리비</v>
          </cell>
        </row>
        <row r="473">
          <cell r="O473" t="str">
            <v xml:space="preserve"> 포  함</v>
          </cell>
        </row>
        <row r="474">
          <cell r="B474" t="str">
            <v>SUB-TOTAL</v>
          </cell>
          <cell r="G474">
            <v>3402648</v>
          </cell>
          <cell r="J474">
            <v>3402648</v>
          </cell>
          <cell r="M474">
            <v>981288</v>
          </cell>
          <cell r="N474">
            <v>2421360</v>
          </cell>
        </row>
        <row r="476">
          <cell r="A476" t="str">
            <v xml:space="preserve">  4)</v>
          </cell>
          <cell r="B476" t="str">
            <v>철근공사</v>
          </cell>
          <cell r="C476" t="str">
            <v>D10</v>
          </cell>
          <cell r="D476" t="str">
            <v>TON</v>
          </cell>
          <cell r="E476">
            <v>0.22</v>
          </cell>
          <cell r="F476">
            <v>310000</v>
          </cell>
          <cell r="G476">
            <v>68200</v>
          </cell>
          <cell r="H476">
            <v>0.22</v>
          </cell>
          <cell r="I476">
            <v>310000</v>
          </cell>
          <cell r="J476">
            <v>68200</v>
          </cell>
          <cell r="M476">
            <v>68200</v>
          </cell>
          <cell r="N476">
            <v>0</v>
          </cell>
        </row>
        <row r="477">
          <cell r="C477" t="str">
            <v>D16</v>
          </cell>
          <cell r="D477" t="str">
            <v>TON</v>
          </cell>
          <cell r="E477">
            <v>1.1299999999999999</v>
          </cell>
          <cell r="F477">
            <v>310000</v>
          </cell>
          <cell r="G477">
            <v>350300</v>
          </cell>
          <cell r="H477">
            <v>1.1299999999999999</v>
          </cell>
          <cell r="I477">
            <v>310000</v>
          </cell>
          <cell r="J477">
            <v>350300</v>
          </cell>
          <cell r="M477">
            <v>350300</v>
          </cell>
          <cell r="N477">
            <v>0</v>
          </cell>
        </row>
        <row r="478">
          <cell r="C478" t="str">
            <v>D19</v>
          </cell>
          <cell r="D478" t="str">
            <v>TON</v>
          </cell>
          <cell r="E478">
            <v>0.93</v>
          </cell>
          <cell r="F478">
            <v>310000</v>
          </cell>
          <cell r="G478">
            <v>288300</v>
          </cell>
          <cell r="H478">
            <v>0.93</v>
          </cell>
          <cell r="I478">
            <v>310000</v>
          </cell>
          <cell r="J478">
            <v>288300</v>
          </cell>
          <cell r="M478">
            <v>288300</v>
          </cell>
          <cell r="N478">
            <v>0</v>
          </cell>
        </row>
        <row r="479">
          <cell r="C479" t="str">
            <v>D22</v>
          </cell>
          <cell r="D479" t="str">
            <v>TON</v>
          </cell>
          <cell r="E479">
            <v>1.63</v>
          </cell>
          <cell r="F479">
            <v>310000</v>
          </cell>
          <cell r="G479">
            <v>505300</v>
          </cell>
          <cell r="H479">
            <v>1.63</v>
          </cell>
          <cell r="I479">
            <v>310000</v>
          </cell>
          <cell r="J479">
            <v>505300</v>
          </cell>
          <cell r="M479">
            <v>505300</v>
          </cell>
          <cell r="N479">
            <v>0</v>
          </cell>
        </row>
        <row r="480">
          <cell r="B480" t="str">
            <v>RE-BAR</v>
          </cell>
          <cell r="C480" t="str">
            <v>FORMING</v>
          </cell>
          <cell r="D480" t="str">
            <v>TON</v>
          </cell>
          <cell r="E480">
            <v>3.91</v>
          </cell>
          <cell r="F480">
            <v>227000</v>
          </cell>
          <cell r="G480">
            <v>887570</v>
          </cell>
          <cell r="H480">
            <v>3.91</v>
          </cell>
          <cell r="I480">
            <v>227000</v>
          </cell>
          <cell r="J480">
            <v>887570</v>
          </cell>
          <cell r="M480">
            <v>46920</v>
          </cell>
          <cell r="N480">
            <v>840650</v>
          </cell>
        </row>
        <row r="482">
          <cell r="B482" t="str">
            <v>SUB-TOTAL</v>
          </cell>
          <cell r="G482">
            <v>2099670</v>
          </cell>
          <cell r="J482">
            <v>2099670</v>
          </cell>
          <cell r="M482">
            <v>1259020</v>
          </cell>
          <cell r="N482">
            <v>840650</v>
          </cell>
        </row>
        <row r="484">
          <cell r="A484" t="str">
            <v xml:space="preserve">  5)</v>
          </cell>
          <cell r="B484" t="str">
            <v>철골공사</v>
          </cell>
        </row>
        <row r="485">
          <cell r="B485" t="str">
            <v>H-150*150*7*10</v>
          </cell>
          <cell r="D485" t="str">
            <v>TON</v>
          </cell>
          <cell r="E485">
            <v>2.4</v>
          </cell>
          <cell r="F485">
            <v>400000</v>
          </cell>
          <cell r="G485">
            <v>960000</v>
          </cell>
          <cell r="H485">
            <v>2.4</v>
          </cell>
          <cell r="I485">
            <v>400000</v>
          </cell>
          <cell r="J485">
            <v>960000</v>
          </cell>
          <cell r="M485">
            <v>960000</v>
          </cell>
          <cell r="N485">
            <v>0</v>
          </cell>
        </row>
        <row r="486">
          <cell r="B486" t="str">
            <v>H-200*200*8*12</v>
          </cell>
          <cell r="D486" t="str">
            <v>TON</v>
          </cell>
          <cell r="E486">
            <v>0.15</v>
          </cell>
          <cell r="F486">
            <v>400000</v>
          </cell>
          <cell r="G486">
            <v>60000</v>
          </cell>
          <cell r="H486">
            <v>0.15</v>
          </cell>
          <cell r="I486">
            <v>400000</v>
          </cell>
          <cell r="J486">
            <v>60000</v>
          </cell>
          <cell r="M486">
            <v>60000</v>
          </cell>
          <cell r="N486">
            <v>0</v>
          </cell>
        </row>
        <row r="487">
          <cell r="B487" t="str">
            <v>H-250*250*9*14</v>
          </cell>
          <cell r="D487" t="str">
            <v>TON</v>
          </cell>
          <cell r="E487">
            <v>6.46</v>
          </cell>
          <cell r="F487">
            <v>400000</v>
          </cell>
          <cell r="G487">
            <v>2584000</v>
          </cell>
          <cell r="H487">
            <v>6.46</v>
          </cell>
          <cell r="I487">
            <v>400000</v>
          </cell>
          <cell r="J487">
            <v>2584000</v>
          </cell>
          <cell r="M487">
            <v>2584000</v>
          </cell>
          <cell r="N487">
            <v>0</v>
          </cell>
        </row>
        <row r="488">
          <cell r="B488" t="str">
            <v>H-300*300*10*15</v>
          </cell>
          <cell r="D488" t="str">
            <v>TON</v>
          </cell>
          <cell r="E488">
            <v>29.1</v>
          </cell>
          <cell r="F488">
            <v>400000</v>
          </cell>
          <cell r="G488">
            <v>11640000</v>
          </cell>
          <cell r="H488">
            <v>29.1</v>
          </cell>
          <cell r="I488">
            <v>400000</v>
          </cell>
          <cell r="J488">
            <v>11640000</v>
          </cell>
          <cell r="M488">
            <v>11640000</v>
          </cell>
          <cell r="N488">
            <v>0</v>
          </cell>
        </row>
        <row r="489">
          <cell r="B489" t="str">
            <v>H-200*100*5.5*8</v>
          </cell>
          <cell r="D489" t="str">
            <v>TON</v>
          </cell>
          <cell r="E489">
            <v>1.78</v>
          </cell>
          <cell r="F489">
            <v>400000</v>
          </cell>
          <cell r="G489">
            <v>712000</v>
          </cell>
          <cell r="H489">
            <v>1.78</v>
          </cell>
          <cell r="I489">
            <v>400000</v>
          </cell>
          <cell r="J489">
            <v>712000</v>
          </cell>
          <cell r="M489">
            <v>712000</v>
          </cell>
          <cell r="N489">
            <v>0</v>
          </cell>
        </row>
        <row r="490">
          <cell r="B490" t="str">
            <v>H-194*150*6*9</v>
          </cell>
          <cell r="D490" t="str">
            <v>TON</v>
          </cell>
          <cell r="E490">
            <v>6.25</v>
          </cell>
          <cell r="F490">
            <v>400000</v>
          </cell>
          <cell r="G490">
            <v>2500000</v>
          </cell>
          <cell r="H490">
            <v>6.25</v>
          </cell>
          <cell r="I490">
            <v>400000</v>
          </cell>
          <cell r="J490">
            <v>2500000</v>
          </cell>
          <cell r="M490">
            <v>2500000</v>
          </cell>
          <cell r="N490">
            <v>0</v>
          </cell>
        </row>
        <row r="491">
          <cell r="B491" t="str">
            <v>H-244*175*7*11</v>
          </cell>
          <cell r="D491" t="str">
            <v>TON</v>
          </cell>
          <cell r="E491">
            <v>10.66</v>
          </cell>
          <cell r="F491">
            <v>400000</v>
          </cell>
          <cell r="G491">
            <v>4264000</v>
          </cell>
          <cell r="H491">
            <v>10.66</v>
          </cell>
          <cell r="I491">
            <v>400000</v>
          </cell>
          <cell r="J491">
            <v>4264000</v>
          </cell>
          <cell r="M491">
            <v>4264000</v>
          </cell>
          <cell r="N491">
            <v>0</v>
          </cell>
        </row>
        <row r="492">
          <cell r="B492" t="str">
            <v>H-294*200*8*12</v>
          </cell>
          <cell r="D492" t="str">
            <v>TON</v>
          </cell>
          <cell r="E492">
            <v>12.34</v>
          </cell>
          <cell r="F492">
            <v>400000</v>
          </cell>
          <cell r="G492">
            <v>4936000</v>
          </cell>
          <cell r="H492">
            <v>12.34</v>
          </cell>
          <cell r="I492">
            <v>400000</v>
          </cell>
          <cell r="J492">
            <v>4936000</v>
          </cell>
          <cell r="M492">
            <v>4936000</v>
          </cell>
          <cell r="N492">
            <v>0</v>
          </cell>
        </row>
        <row r="493">
          <cell r="B493" t="str">
            <v>H-350*250*9*14</v>
          </cell>
          <cell r="D493" t="str">
            <v>TON</v>
          </cell>
          <cell r="E493">
            <v>3.37</v>
          </cell>
          <cell r="F493">
            <v>400000</v>
          </cell>
          <cell r="G493">
            <v>1348000</v>
          </cell>
          <cell r="H493">
            <v>3.37</v>
          </cell>
          <cell r="I493">
            <v>400000</v>
          </cell>
          <cell r="J493">
            <v>1348000</v>
          </cell>
          <cell r="M493">
            <v>1348000</v>
          </cell>
          <cell r="N493">
            <v>0</v>
          </cell>
        </row>
        <row r="494">
          <cell r="B494" t="str">
            <v>H-390*300*10*16</v>
          </cell>
          <cell r="D494" t="str">
            <v>TON</v>
          </cell>
          <cell r="E494">
            <v>18.440000000000001</v>
          </cell>
          <cell r="F494">
            <v>400000</v>
          </cell>
          <cell r="G494">
            <v>7376000</v>
          </cell>
          <cell r="H494">
            <v>18.440000000000001</v>
          </cell>
          <cell r="I494">
            <v>400000</v>
          </cell>
          <cell r="J494">
            <v>7376000</v>
          </cell>
          <cell r="M494">
            <v>7376000</v>
          </cell>
          <cell r="N494">
            <v>0</v>
          </cell>
        </row>
        <row r="495">
          <cell r="B495" t="str">
            <v>H-488*300*11*18</v>
          </cell>
          <cell r="D495" t="str">
            <v>TON</v>
          </cell>
          <cell r="E495">
            <v>5.68</v>
          </cell>
          <cell r="F495">
            <v>400000</v>
          </cell>
          <cell r="G495">
            <v>2272000</v>
          </cell>
          <cell r="H495">
            <v>5.68</v>
          </cell>
          <cell r="I495">
            <v>400000</v>
          </cell>
          <cell r="J495">
            <v>2272000</v>
          </cell>
          <cell r="M495">
            <v>2272000</v>
          </cell>
          <cell r="N495">
            <v>0</v>
          </cell>
        </row>
        <row r="496">
          <cell r="B496" t="str">
            <v>I-250*125*7.5*12.5</v>
          </cell>
          <cell r="D496" t="str">
            <v>TON</v>
          </cell>
          <cell r="E496">
            <v>0.65</v>
          </cell>
          <cell r="F496">
            <v>470000</v>
          </cell>
          <cell r="G496">
            <v>305500</v>
          </cell>
          <cell r="H496">
            <v>0.65</v>
          </cell>
          <cell r="I496">
            <v>470000</v>
          </cell>
          <cell r="J496">
            <v>305500</v>
          </cell>
          <cell r="M496">
            <v>305500</v>
          </cell>
          <cell r="N496">
            <v>0</v>
          </cell>
        </row>
        <row r="497">
          <cell r="B497" t="str">
            <v>I-350*150*12*24</v>
          </cell>
          <cell r="D497" t="str">
            <v>TON</v>
          </cell>
          <cell r="E497">
            <v>0.73</v>
          </cell>
          <cell r="F497">
            <v>800000</v>
          </cell>
          <cell r="G497">
            <v>584000</v>
          </cell>
          <cell r="H497">
            <v>0.73</v>
          </cell>
          <cell r="I497">
            <v>800000</v>
          </cell>
          <cell r="J497">
            <v>584000</v>
          </cell>
          <cell r="M497">
            <v>584000</v>
          </cell>
          <cell r="N497">
            <v>0</v>
          </cell>
        </row>
        <row r="498">
          <cell r="B498" t="str">
            <v>I-400*150*12.5*25</v>
          </cell>
          <cell r="D498" t="str">
            <v>TON</v>
          </cell>
          <cell r="E498">
            <v>2.66</v>
          </cell>
          <cell r="F498">
            <v>780000</v>
          </cell>
          <cell r="G498">
            <v>2074800</v>
          </cell>
          <cell r="H498">
            <v>2.66</v>
          </cell>
          <cell r="I498">
            <v>780000</v>
          </cell>
          <cell r="J498">
            <v>2074800</v>
          </cell>
          <cell r="M498">
            <v>2074800</v>
          </cell>
          <cell r="N498">
            <v>0</v>
          </cell>
        </row>
        <row r="499">
          <cell r="B499" t="str">
            <v>ㄷ-200*90*8*13.5</v>
          </cell>
          <cell r="D499" t="str">
            <v>TON</v>
          </cell>
          <cell r="E499">
            <v>2.65</v>
          </cell>
          <cell r="F499">
            <v>430000</v>
          </cell>
          <cell r="G499">
            <v>1139500</v>
          </cell>
          <cell r="H499">
            <v>2.65</v>
          </cell>
          <cell r="I499">
            <v>430000</v>
          </cell>
          <cell r="J499">
            <v>1139500</v>
          </cell>
          <cell r="M499">
            <v>1139500</v>
          </cell>
          <cell r="N499">
            <v>0</v>
          </cell>
        </row>
        <row r="500">
          <cell r="B500" t="str">
            <v>L-75*75*6</v>
          </cell>
          <cell r="D500" t="str">
            <v>TON</v>
          </cell>
          <cell r="E500">
            <v>6.08</v>
          </cell>
          <cell r="F500">
            <v>360000</v>
          </cell>
          <cell r="G500">
            <v>2188800</v>
          </cell>
          <cell r="H500">
            <v>6.08</v>
          </cell>
          <cell r="I500">
            <v>360000</v>
          </cell>
          <cell r="J500">
            <v>2188800</v>
          </cell>
          <cell r="M500">
            <v>2188800</v>
          </cell>
          <cell r="N500">
            <v>0</v>
          </cell>
        </row>
        <row r="501">
          <cell r="B501" t="str">
            <v>L-90*90*9</v>
          </cell>
          <cell r="D501" t="str">
            <v>TON</v>
          </cell>
          <cell r="E501">
            <v>0.28999999999999998</v>
          </cell>
          <cell r="F501">
            <v>360000</v>
          </cell>
          <cell r="G501">
            <v>104400</v>
          </cell>
          <cell r="H501">
            <v>0.28999999999999998</v>
          </cell>
          <cell r="I501">
            <v>360000</v>
          </cell>
          <cell r="J501">
            <v>104400</v>
          </cell>
          <cell r="M501">
            <v>104400</v>
          </cell>
          <cell r="N501">
            <v>0</v>
          </cell>
        </row>
        <row r="502">
          <cell r="B502" t="str">
            <v>STEEL PLATE</v>
          </cell>
          <cell r="D502" t="str">
            <v>TON</v>
          </cell>
          <cell r="E502">
            <v>13.65</v>
          </cell>
          <cell r="F502">
            <v>380000</v>
          </cell>
          <cell r="G502">
            <v>5187000</v>
          </cell>
          <cell r="H502">
            <v>13.65</v>
          </cell>
          <cell r="I502">
            <v>380000</v>
          </cell>
          <cell r="J502">
            <v>5187000</v>
          </cell>
          <cell r="M502">
            <v>5187000</v>
          </cell>
          <cell r="N502">
            <v>0</v>
          </cell>
        </row>
        <row r="503">
          <cell r="B503" t="str">
            <v>CHK'D PLATE</v>
          </cell>
          <cell r="D503" t="str">
            <v>TON</v>
          </cell>
          <cell r="E503">
            <v>18.88</v>
          </cell>
          <cell r="F503">
            <v>400000</v>
          </cell>
          <cell r="G503">
            <v>7552000</v>
          </cell>
          <cell r="H503">
            <v>18.88</v>
          </cell>
          <cell r="I503">
            <v>400000</v>
          </cell>
          <cell r="J503">
            <v>7552000</v>
          </cell>
          <cell r="M503">
            <v>7552000</v>
          </cell>
          <cell r="N503">
            <v>0</v>
          </cell>
        </row>
        <row r="504">
          <cell r="B504" t="str">
            <v>HANDRAIL</v>
          </cell>
          <cell r="D504" t="str">
            <v>TON</v>
          </cell>
          <cell r="E504">
            <v>4.2300000000000004</v>
          </cell>
          <cell r="F504">
            <v>500000</v>
          </cell>
          <cell r="G504">
            <v>2115000</v>
          </cell>
          <cell r="H504">
            <v>4.2300000000000004</v>
          </cell>
          <cell r="I504">
            <v>500000</v>
          </cell>
          <cell r="J504">
            <v>2115000</v>
          </cell>
          <cell r="M504">
            <v>2115000</v>
          </cell>
          <cell r="N504">
            <v>0</v>
          </cell>
        </row>
        <row r="505">
          <cell r="B505" t="str">
            <v>STEEL FORMING</v>
          </cell>
          <cell r="D505" t="str">
            <v>TON</v>
          </cell>
          <cell r="E505">
            <v>172.48</v>
          </cell>
          <cell r="F505">
            <v>430000</v>
          </cell>
          <cell r="G505">
            <v>74166400</v>
          </cell>
          <cell r="H505">
            <v>172.48</v>
          </cell>
          <cell r="I505">
            <v>430000</v>
          </cell>
          <cell r="J505">
            <v>74166400</v>
          </cell>
          <cell r="M505">
            <v>5174400</v>
          </cell>
          <cell r="N505">
            <v>68992000</v>
          </cell>
        </row>
        <row r="506">
          <cell r="B506" t="str">
            <v>STEEL ERECTION</v>
          </cell>
          <cell r="D506" t="str">
            <v>TON</v>
          </cell>
          <cell r="E506">
            <v>172.48</v>
          </cell>
          <cell r="F506">
            <v>140000</v>
          </cell>
          <cell r="G506">
            <v>24147200</v>
          </cell>
          <cell r="H506">
            <v>172.48</v>
          </cell>
          <cell r="I506">
            <v>140000</v>
          </cell>
          <cell r="J506">
            <v>24147200</v>
          </cell>
          <cell r="M506">
            <v>6899200</v>
          </cell>
          <cell r="N506">
            <v>17248000</v>
          </cell>
        </row>
        <row r="507">
          <cell r="B507" t="str">
            <v>H.T.B</v>
          </cell>
          <cell r="D507" t="str">
            <v>TON</v>
          </cell>
          <cell r="E507">
            <v>8900</v>
          </cell>
          <cell r="F507">
            <v>470</v>
          </cell>
          <cell r="G507">
            <v>4183000</v>
          </cell>
          <cell r="H507">
            <v>8900</v>
          </cell>
          <cell r="I507">
            <v>470</v>
          </cell>
          <cell r="J507">
            <v>4183000</v>
          </cell>
          <cell r="M507">
            <v>4183000</v>
          </cell>
          <cell r="N507">
            <v>0</v>
          </cell>
        </row>
        <row r="508">
          <cell r="B508" t="str">
            <v>ANC. BOLT</v>
          </cell>
          <cell r="C508" t="str">
            <v>M22*700L</v>
          </cell>
          <cell r="D508" t="str">
            <v>EA</v>
          </cell>
          <cell r="E508">
            <v>12</v>
          </cell>
          <cell r="F508">
            <v>9500</v>
          </cell>
          <cell r="G508">
            <v>114000</v>
          </cell>
          <cell r="H508">
            <v>12</v>
          </cell>
          <cell r="I508">
            <v>9500</v>
          </cell>
          <cell r="J508">
            <v>114000</v>
          </cell>
          <cell r="M508">
            <v>18000</v>
          </cell>
          <cell r="N508">
            <v>96000</v>
          </cell>
        </row>
        <row r="509">
          <cell r="B509" t="str">
            <v>ANC. BOLT</v>
          </cell>
          <cell r="C509" t="str">
            <v>M24*700L</v>
          </cell>
          <cell r="D509" t="str">
            <v>EA</v>
          </cell>
          <cell r="E509">
            <v>45</v>
          </cell>
          <cell r="F509">
            <v>10000</v>
          </cell>
          <cell r="G509">
            <v>450000</v>
          </cell>
          <cell r="H509">
            <v>45</v>
          </cell>
          <cell r="I509">
            <v>10000</v>
          </cell>
          <cell r="J509">
            <v>450000</v>
          </cell>
          <cell r="M509">
            <v>90000</v>
          </cell>
          <cell r="N509">
            <v>360000</v>
          </cell>
        </row>
        <row r="511">
          <cell r="B511" t="str">
            <v>SUB-TOTAL</v>
          </cell>
          <cell r="G511">
            <v>162963600</v>
          </cell>
          <cell r="J511">
            <v>162963600</v>
          </cell>
          <cell r="M511">
            <v>76267600</v>
          </cell>
          <cell r="N511">
            <v>86696000</v>
          </cell>
        </row>
        <row r="513">
          <cell r="A513" t="str">
            <v xml:space="preserve">  6)</v>
          </cell>
          <cell r="B513" t="str">
            <v>도장공사</v>
          </cell>
        </row>
        <row r="514">
          <cell r="B514" t="str">
            <v>광명단</v>
          </cell>
          <cell r="C514" t="str">
            <v>2회</v>
          </cell>
          <cell r="D514" t="str">
            <v>M2</v>
          </cell>
          <cell r="E514">
            <v>5635</v>
          </cell>
          <cell r="F514">
            <v>4000</v>
          </cell>
          <cell r="G514">
            <v>22540000</v>
          </cell>
          <cell r="H514">
            <v>5635</v>
          </cell>
          <cell r="I514">
            <v>4000</v>
          </cell>
          <cell r="J514">
            <v>22540000</v>
          </cell>
          <cell r="M514">
            <v>8452500</v>
          </cell>
          <cell r="N514">
            <v>14087500</v>
          </cell>
        </row>
        <row r="515">
          <cell r="B515" t="str">
            <v>유성페인트</v>
          </cell>
          <cell r="C515" t="str">
            <v>2회(중도)</v>
          </cell>
          <cell r="D515" t="str">
            <v>M2</v>
          </cell>
          <cell r="E515">
            <v>5635</v>
          </cell>
          <cell r="F515">
            <v>4000</v>
          </cell>
          <cell r="G515">
            <v>22540000</v>
          </cell>
          <cell r="H515">
            <v>5635</v>
          </cell>
          <cell r="I515">
            <v>4000</v>
          </cell>
          <cell r="J515">
            <v>22540000</v>
          </cell>
          <cell r="M515">
            <v>8452500</v>
          </cell>
          <cell r="N515">
            <v>14087500</v>
          </cell>
        </row>
        <row r="516">
          <cell r="B516" t="str">
            <v>유성페인트</v>
          </cell>
          <cell r="C516" t="str">
            <v>2회(하도)</v>
          </cell>
          <cell r="D516" t="str">
            <v>M2</v>
          </cell>
          <cell r="E516">
            <v>5635</v>
          </cell>
          <cell r="F516">
            <v>4000</v>
          </cell>
          <cell r="G516">
            <v>22540000</v>
          </cell>
          <cell r="H516">
            <v>5635</v>
          </cell>
          <cell r="I516">
            <v>4000</v>
          </cell>
          <cell r="J516">
            <v>22540000</v>
          </cell>
          <cell r="M516">
            <v>8452500</v>
          </cell>
          <cell r="N516">
            <v>14087500</v>
          </cell>
        </row>
        <row r="518">
          <cell r="B518" t="str">
            <v>SUB-TOTAL</v>
          </cell>
          <cell r="G518">
            <v>67620000</v>
          </cell>
          <cell r="J518">
            <v>67620000</v>
          </cell>
          <cell r="M518">
            <v>25357500</v>
          </cell>
          <cell r="N518">
            <v>42262500</v>
          </cell>
        </row>
        <row r="520">
          <cell r="A520" t="str">
            <v xml:space="preserve">  7)</v>
          </cell>
          <cell r="B520" t="str">
            <v>지정공사</v>
          </cell>
        </row>
        <row r="521">
          <cell r="B521" t="str">
            <v>PILE 두부보강 및 속채움</v>
          </cell>
          <cell r="D521" t="str">
            <v>NOS</v>
          </cell>
          <cell r="E521">
            <v>59</v>
          </cell>
          <cell r="F521">
            <v>10000</v>
          </cell>
          <cell r="G521">
            <v>590000</v>
          </cell>
          <cell r="H521">
            <v>59</v>
          </cell>
          <cell r="I521">
            <v>10000</v>
          </cell>
          <cell r="J521">
            <v>590000</v>
          </cell>
          <cell r="M521">
            <v>177000</v>
          </cell>
          <cell r="N521">
            <v>413000</v>
          </cell>
        </row>
        <row r="522">
          <cell r="M522">
            <v>0</v>
          </cell>
          <cell r="N522">
            <v>0</v>
          </cell>
        </row>
        <row r="523">
          <cell r="B523" t="str">
            <v>SUB-TOTAL</v>
          </cell>
          <cell r="G523">
            <v>590000</v>
          </cell>
          <cell r="J523">
            <v>590000</v>
          </cell>
          <cell r="M523">
            <v>177000</v>
          </cell>
          <cell r="N523">
            <v>413000</v>
          </cell>
        </row>
        <row r="525">
          <cell r="B525" t="str">
            <v>T O T A L</v>
          </cell>
          <cell r="G525">
            <v>246944994</v>
          </cell>
          <cell r="J525">
            <v>246944994</v>
          </cell>
          <cell r="M525">
            <v>112085484</v>
          </cell>
          <cell r="N525">
            <v>134859510</v>
          </cell>
        </row>
        <row r="544">
          <cell r="A544" t="str">
            <v xml:space="preserve">  6.</v>
          </cell>
          <cell r="B544" t="str">
            <v>HOMOGENIZING STR. #400</v>
          </cell>
        </row>
        <row r="546">
          <cell r="A546" t="str">
            <v xml:space="preserve">  1)</v>
          </cell>
          <cell r="B546" t="str">
            <v>가설공사</v>
          </cell>
        </row>
        <row r="547">
          <cell r="B547" t="str">
            <v>먹메김</v>
          </cell>
          <cell r="D547" t="str">
            <v>M2</v>
          </cell>
          <cell r="E547">
            <v>33.5</v>
          </cell>
          <cell r="F547">
            <v>1080</v>
          </cell>
          <cell r="G547">
            <v>36180</v>
          </cell>
          <cell r="H547">
            <v>33.5</v>
          </cell>
          <cell r="I547">
            <v>1080</v>
          </cell>
          <cell r="J547">
            <v>36180</v>
          </cell>
          <cell r="M547">
            <v>0</v>
          </cell>
          <cell r="N547">
            <v>36180</v>
          </cell>
        </row>
        <row r="549">
          <cell r="B549" t="str">
            <v>SUB-TOTAL</v>
          </cell>
          <cell r="G549">
            <v>36180</v>
          </cell>
          <cell r="J549">
            <v>36180</v>
          </cell>
          <cell r="M549">
            <v>0</v>
          </cell>
          <cell r="N549">
            <v>36180</v>
          </cell>
        </row>
        <row r="551">
          <cell r="A551" t="str">
            <v xml:space="preserve">  2)</v>
          </cell>
          <cell r="B551" t="str">
            <v>토공사</v>
          </cell>
        </row>
        <row r="552">
          <cell r="B552" t="str">
            <v>터파기</v>
          </cell>
          <cell r="D552" t="str">
            <v>M3</v>
          </cell>
          <cell r="E552">
            <v>310.05</v>
          </cell>
          <cell r="F552">
            <v>0</v>
          </cell>
          <cell r="G552">
            <v>0</v>
          </cell>
          <cell r="H552">
            <v>310.05</v>
          </cell>
          <cell r="I552">
            <v>0</v>
          </cell>
          <cell r="J552">
            <v>0</v>
          </cell>
          <cell r="M552">
            <v>0</v>
          </cell>
          <cell r="N552">
            <v>0</v>
          </cell>
          <cell r="O552" t="str">
            <v xml:space="preserve"> 제외</v>
          </cell>
        </row>
        <row r="553">
          <cell r="B553" t="str">
            <v>잔토처리</v>
          </cell>
          <cell r="D553" t="str">
            <v>M3</v>
          </cell>
          <cell r="E553">
            <v>90.85</v>
          </cell>
          <cell r="F553">
            <v>0</v>
          </cell>
          <cell r="G553">
            <v>0</v>
          </cell>
          <cell r="H553">
            <v>90.85</v>
          </cell>
          <cell r="I553">
            <v>0</v>
          </cell>
          <cell r="J553">
            <v>0</v>
          </cell>
          <cell r="M553">
            <v>0</v>
          </cell>
          <cell r="N553">
            <v>0</v>
          </cell>
          <cell r="O553" t="str">
            <v xml:space="preserve"> 제외</v>
          </cell>
        </row>
        <row r="554">
          <cell r="B554" t="str">
            <v>되메우기</v>
          </cell>
          <cell r="D554" t="str">
            <v>M3</v>
          </cell>
          <cell r="E554">
            <v>400.9</v>
          </cell>
          <cell r="F554">
            <v>5700</v>
          </cell>
          <cell r="G554">
            <v>2285130</v>
          </cell>
          <cell r="H554">
            <v>400.9</v>
          </cell>
          <cell r="I554">
            <v>5700</v>
          </cell>
          <cell r="J554">
            <v>2285130</v>
          </cell>
          <cell r="M554">
            <v>1683780</v>
          </cell>
          <cell r="N554">
            <v>601350</v>
          </cell>
        </row>
        <row r="556">
          <cell r="B556" t="str">
            <v>SUB-TOTAL</v>
          </cell>
          <cell r="G556">
            <v>2285130</v>
          </cell>
          <cell r="J556">
            <v>2285130</v>
          </cell>
          <cell r="M556">
            <v>1683780</v>
          </cell>
          <cell r="N556">
            <v>601350</v>
          </cell>
        </row>
        <row r="558">
          <cell r="A558" t="str">
            <v xml:space="preserve">  3)</v>
          </cell>
          <cell r="B558" t="str">
            <v>지정공사</v>
          </cell>
        </row>
        <row r="559">
          <cell r="B559" t="str">
            <v>PC PILE</v>
          </cell>
          <cell r="C559" t="str">
            <v>φ350 L=15M</v>
          </cell>
          <cell r="D559" t="str">
            <v>NOS</v>
          </cell>
          <cell r="E559">
            <v>64</v>
          </cell>
          <cell r="F559">
            <v>0</v>
          </cell>
          <cell r="G559">
            <v>0</v>
          </cell>
          <cell r="H559">
            <v>64</v>
          </cell>
          <cell r="I559">
            <v>0</v>
          </cell>
          <cell r="J559">
            <v>0</v>
          </cell>
          <cell r="M559">
            <v>0</v>
          </cell>
          <cell r="N559">
            <v>0</v>
          </cell>
          <cell r="O559" t="str">
            <v xml:space="preserve"> 제외</v>
          </cell>
        </row>
        <row r="560">
          <cell r="B560" t="str">
            <v>PILE 두부보강 및 속채움</v>
          </cell>
          <cell r="D560" t="str">
            <v>NOS</v>
          </cell>
          <cell r="E560">
            <v>64</v>
          </cell>
          <cell r="F560">
            <v>10000</v>
          </cell>
          <cell r="G560">
            <v>640000</v>
          </cell>
          <cell r="H560">
            <v>64</v>
          </cell>
          <cell r="I560">
            <v>10000</v>
          </cell>
          <cell r="J560">
            <v>640000</v>
          </cell>
          <cell r="M560">
            <v>192000</v>
          </cell>
          <cell r="N560">
            <v>448000</v>
          </cell>
        </row>
        <row r="562">
          <cell r="B562" t="str">
            <v>SUB-TOTAL</v>
          </cell>
          <cell r="G562">
            <v>640000</v>
          </cell>
          <cell r="J562">
            <v>640000</v>
          </cell>
          <cell r="M562">
            <v>192000</v>
          </cell>
          <cell r="N562">
            <v>448000</v>
          </cell>
        </row>
        <row r="564">
          <cell r="A564" t="str">
            <v xml:space="preserve">  4)</v>
          </cell>
          <cell r="B564" t="str">
            <v>철근공사</v>
          </cell>
        </row>
        <row r="565">
          <cell r="B565" t="str">
            <v>RE-BAR</v>
          </cell>
          <cell r="C565" t="str">
            <v>D10</v>
          </cell>
          <cell r="D565" t="str">
            <v>TON</v>
          </cell>
          <cell r="E565">
            <v>0.25</v>
          </cell>
          <cell r="F565">
            <v>310000</v>
          </cell>
          <cell r="G565">
            <v>77500</v>
          </cell>
          <cell r="H565">
            <v>0.25</v>
          </cell>
          <cell r="I565">
            <v>310000</v>
          </cell>
          <cell r="J565">
            <v>77500</v>
          </cell>
          <cell r="M565">
            <v>77500</v>
          </cell>
          <cell r="N565">
            <v>0</v>
          </cell>
        </row>
        <row r="566">
          <cell r="C566" t="str">
            <v>D13</v>
          </cell>
          <cell r="D566" t="str">
            <v>TON</v>
          </cell>
          <cell r="E566">
            <v>1.19</v>
          </cell>
          <cell r="F566">
            <v>310000</v>
          </cell>
          <cell r="G566">
            <v>368900</v>
          </cell>
          <cell r="H566">
            <v>1.19</v>
          </cell>
          <cell r="I566">
            <v>310000</v>
          </cell>
          <cell r="J566">
            <v>368900</v>
          </cell>
          <cell r="M566">
            <v>368900</v>
          </cell>
          <cell r="N566">
            <v>0</v>
          </cell>
        </row>
        <row r="567">
          <cell r="C567" t="str">
            <v>D16</v>
          </cell>
          <cell r="D567" t="str">
            <v>TON</v>
          </cell>
          <cell r="E567">
            <v>3.97</v>
          </cell>
          <cell r="F567">
            <v>310000</v>
          </cell>
          <cell r="G567">
            <v>1230700</v>
          </cell>
          <cell r="H567">
            <v>3.97</v>
          </cell>
          <cell r="I567">
            <v>310000</v>
          </cell>
          <cell r="J567">
            <v>1230700</v>
          </cell>
          <cell r="M567">
            <v>1230700</v>
          </cell>
          <cell r="N567">
            <v>0</v>
          </cell>
        </row>
        <row r="568">
          <cell r="C568" t="str">
            <v>D19</v>
          </cell>
          <cell r="D568" t="str">
            <v>TON</v>
          </cell>
          <cell r="E568">
            <v>7.75</v>
          </cell>
          <cell r="F568">
            <v>310000</v>
          </cell>
          <cell r="G568">
            <v>2402500</v>
          </cell>
          <cell r="H568">
            <v>7.75</v>
          </cell>
          <cell r="I568">
            <v>310000</v>
          </cell>
          <cell r="J568">
            <v>2402500</v>
          </cell>
          <cell r="M568">
            <v>2402500</v>
          </cell>
          <cell r="N568">
            <v>0</v>
          </cell>
        </row>
        <row r="569">
          <cell r="C569" t="str">
            <v>D22</v>
          </cell>
          <cell r="D569" t="str">
            <v>TON</v>
          </cell>
          <cell r="E569">
            <v>0.91</v>
          </cell>
          <cell r="F569">
            <v>310000</v>
          </cell>
          <cell r="G569">
            <v>282100</v>
          </cell>
          <cell r="H569">
            <v>0.91</v>
          </cell>
          <cell r="I569">
            <v>310000</v>
          </cell>
          <cell r="J569">
            <v>282100</v>
          </cell>
          <cell r="M569">
            <v>282100</v>
          </cell>
          <cell r="N569">
            <v>0</v>
          </cell>
        </row>
        <row r="570">
          <cell r="B570" t="str">
            <v>RE-FORMING</v>
          </cell>
          <cell r="D570" t="str">
            <v>TON</v>
          </cell>
          <cell r="E570">
            <v>13.66</v>
          </cell>
          <cell r="F570">
            <v>227000</v>
          </cell>
          <cell r="G570">
            <v>3100820</v>
          </cell>
          <cell r="H570">
            <v>13.66</v>
          </cell>
          <cell r="I570">
            <v>227000</v>
          </cell>
          <cell r="J570">
            <v>3100820</v>
          </cell>
          <cell r="M570">
            <v>163920</v>
          </cell>
          <cell r="N570">
            <v>2936900</v>
          </cell>
        </row>
        <row r="572">
          <cell r="B572" t="str">
            <v>SUB-TOTAL</v>
          </cell>
          <cell r="G572">
            <v>7462520</v>
          </cell>
          <cell r="J572">
            <v>7462520</v>
          </cell>
          <cell r="M572">
            <v>4525620</v>
          </cell>
          <cell r="N572">
            <v>2936900</v>
          </cell>
        </row>
        <row r="574">
          <cell r="A574" t="str">
            <v xml:space="preserve">  5)</v>
          </cell>
          <cell r="B574" t="str">
            <v>콘크리트공사</v>
          </cell>
        </row>
        <row r="575">
          <cell r="B575" t="str">
            <v>CON'C</v>
          </cell>
          <cell r="C575" t="str">
            <v>FC=135KG/㎠</v>
          </cell>
          <cell r="D575" t="str">
            <v>M3</v>
          </cell>
          <cell r="E575">
            <v>13.94</v>
          </cell>
          <cell r="F575">
            <v>50950</v>
          </cell>
          <cell r="G575">
            <v>710243</v>
          </cell>
          <cell r="H575">
            <v>13.94</v>
          </cell>
          <cell r="I575">
            <v>50950</v>
          </cell>
          <cell r="J575">
            <v>710243</v>
          </cell>
          <cell r="M575">
            <v>710243</v>
          </cell>
          <cell r="N575">
            <v>0</v>
          </cell>
        </row>
        <row r="576">
          <cell r="B576" t="str">
            <v xml:space="preserve">  </v>
          </cell>
          <cell r="C576" t="str">
            <v>FC=210KG/㎠</v>
          </cell>
          <cell r="D576" t="str">
            <v>M3</v>
          </cell>
          <cell r="E576">
            <v>148.97</v>
          </cell>
          <cell r="F576">
            <v>59770</v>
          </cell>
          <cell r="G576">
            <v>8903936</v>
          </cell>
          <cell r="H576">
            <v>148.97</v>
          </cell>
          <cell r="I576">
            <v>59770</v>
          </cell>
          <cell r="J576">
            <v>8903936</v>
          </cell>
          <cell r="M576">
            <v>8903936</v>
          </cell>
          <cell r="N576">
            <v>0</v>
          </cell>
        </row>
        <row r="577">
          <cell r="B577" t="str">
            <v>콘크리트 치기</v>
          </cell>
          <cell r="D577" t="str">
            <v>M3</v>
          </cell>
          <cell r="E577">
            <v>162.91</v>
          </cell>
          <cell r="F577">
            <v>11400</v>
          </cell>
          <cell r="G577">
            <v>1857174</v>
          </cell>
          <cell r="H577">
            <v>162.91</v>
          </cell>
          <cell r="I577">
            <v>11400</v>
          </cell>
          <cell r="J577">
            <v>1857174</v>
          </cell>
          <cell r="M577">
            <v>293238</v>
          </cell>
          <cell r="N577">
            <v>1563936</v>
          </cell>
        </row>
        <row r="578">
          <cell r="B578" t="str">
            <v>GROUT</v>
          </cell>
          <cell r="C578" t="str">
            <v>T=30</v>
          </cell>
          <cell r="D578" t="str">
            <v>M3</v>
          </cell>
          <cell r="E578">
            <v>0.56999999999999995</v>
          </cell>
          <cell r="F578">
            <v>1130800</v>
          </cell>
          <cell r="G578">
            <v>644556</v>
          </cell>
          <cell r="H578">
            <v>0.56999999999999995</v>
          </cell>
          <cell r="I578">
            <v>1130800</v>
          </cell>
          <cell r="J578">
            <v>644556</v>
          </cell>
          <cell r="M578">
            <v>381900</v>
          </cell>
          <cell r="N578">
            <v>262656</v>
          </cell>
        </row>
        <row r="579">
          <cell r="B579" t="str">
            <v>GROUT</v>
          </cell>
          <cell r="C579" t="str">
            <v>T=50</v>
          </cell>
          <cell r="F579">
            <v>0</v>
          </cell>
          <cell r="G579">
            <v>0</v>
          </cell>
          <cell r="I579">
            <v>0</v>
          </cell>
          <cell r="J579">
            <v>0</v>
          </cell>
          <cell r="M579">
            <v>0</v>
          </cell>
          <cell r="N579">
            <v>0</v>
          </cell>
        </row>
        <row r="581">
          <cell r="B581" t="str">
            <v>SUB-TOTAL</v>
          </cell>
          <cell r="G581">
            <v>12115909</v>
          </cell>
          <cell r="J581">
            <v>12115909</v>
          </cell>
          <cell r="M581">
            <v>10289317</v>
          </cell>
          <cell r="N581">
            <v>1826592</v>
          </cell>
        </row>
        <row r="583">
          <cell r="A583" t="str">
            <v xml:space="preserve">  6)</v>
          </cell>
          <cell r="B583" t="str">
            <v>거푸집 공사</v>
          </cell>
          <cell r="O583" t="str">
            <v xml:space="preserve"> 소운반,</v>
          </cell>
        </row>
        <row r="584">
          <cell r="B584" t="str">
            <v>거푸집</v>
          </cell>
          <cell r="C584" t="str">
            <v>4회</v>
          </cell>
          <cell r="D584" t="str">
            <v>M2</v>
          </cell>
          <cell r="E584">
            <v>554.20000000000005</v>
          </cell>
          <cell r="F584">
            <v>21360</v>
          </cell>
          <cell r="G584">
            <v>11837712</v>
          </cell>
          <cell r="H584">
            <v>554.20000000000005</v>
          </cell>
          <cell r="I584">
            <v>21360</v>
          </cell>
          <cell r="J584">
            <v>11837712</v>
          </cell>
          <cell r="M584">
            <v>3413872</v>
          </cell>
          <cell r="N584">
            <v>8423840</v>
          </cell>
          <cell r="O584" t="str">
            <v xml:space="preserve"> 정리비</v>
          </cell>
        </row>
        <row r="585">
          <cell r="O585" t="str">
            <v xml:space="preserve"> 포  함</v>
          </cell>
        </row>
        <row r="586">
          <cell r="B586" t="str">
            <v>SUB-TOTAL</v>
          </cell>
          <cell r="G586">
            <v>11837712</v>
          </cell>
          <cell r="J586">
            <v>11837712</v>
          </cell>
          <cell r="M586">
            <v>3413872</v>
          </cell>
          <cell r="N586">
            <v>8423840</v>
          </cell>
        </row>
        <row r="588">
          <cell r="A588" t="str">
            <v xml:space="preserve">  7)</v>
          </cell>
          <cell r="B588" t="str">
            <v>철골공사</v>
          </cell>
        </row>
        <row r="589">
          <cell r="B589" t="str">
            <v>H-194*150*6*9</v>
          </cell>
          <cell r="D589" t="str">
            <v>TON</v>
          </cell>
          <cell r="E589">
            <v>4.54</v>
          </cell>
          <cell r="F589">
            <v>400000</v>
          </cell>
          <cell r="G589">
            <v>1816000</v>
          </cell>
          <cell r="H589">
            <v>4.54</v>
          </cell>
          <cell r="I589">
            <v>400000</v>
          </cell>
          <cell r="J589">
            <v>1816000</v>
          </cell>
          <cell r="M589">
            <v>1816000</v>
          </cell>
          <cell r="N589">
            <v>0</v>
          </cell>
        </row>
        <row r="590">
          <cell r="B590" t="str">
            <v>H-200*100*5.5*8</v>
          </cell>
          <cell r="D590" t="str">
            <v>TON</v>
          </cell>
          <cell r="E590">
            <v>0.09</v>
          </cell>
          <cell r="F590">
            <v>400000</v>
          </cell>
          <cell r="G590">
            <v>36000</v>
          </cell>
          <cell r="H590">
            <v>0.09</v>
          </cell>
          <cell r="I590">
            <v>400000</v>
          </cell>
          <cell r="J590">
            <v>36000</v>
          </cell>
          <cell r="M590">
            <v>36000</v>
          </cell>
          <cell r="N590">
            <v>0</v>
          </cell>
        </row>
        <row r="591">
          <cell r="B591" t="str">
            <v>H-250*125*6*9</v>
          </cell>
          <cell r="D591" t="str">
            <v>TON</v>
          </cell>
          <cell r="E591">
            <v>0.7</v>
          </cell>
          <cell r="F591">
            <v>400000</v>
          </cell>
          <cell r="G591">
            <v>280000</v>
          </cell>
          <cell r="H591">
            <v>0.7</v>
          </cell>
          <cell r="I591">
            <v>400000</v>
          </cell>
          <cell r="J591">
            <v>280000</v>
          </cell>
          <cell r="M591">
            <v>280000</v>
          </cell>
          <cell r="N591">
            <v>0</v>
          </cell>
        </row>
        <row r="592">
          <cell r="B592" t="str">
            <v>ㄷ-125*65*6*8</v>
          </cell>
          <cell r="D592" t="str">
            <v>TON</v>
          </cell>
          <cell r="E592">
            <v>1.44</v>
          </cell>
          <cell r="F592">
            <v>385000</v>
          </cell>
          <cell r="G592">
            <v>554400</v>
          </cell>
          <cell r="H592">
            <v>1.44</v>
          </cell>
          <cell r="I592">
            <v>385000</v>
          </cell>
          <cell r="J592">
            <v>554400</v>
          </cell>
          <cell r="M592">
            <v>554400</v>
          </cell>
          <cell r="N592">
            <v>0</v>
          </cell>
        </row>
        <row r="593">
          <cell r="B593" t="str">
            <v>ㄷ-200*90*8*13.5</v>
          </cell>
          <cell r="D593" t="str">
            <v>TON</v>
          </cell>
          <cell r="E593">
            <v>2.0099999999999998</v>
          </cell>
          <cell r="F593">
            <v>430000</v>
          </cell>
          <cell r="G593">
            <v>864300</v>
          </cell>
          <cell r="H593">
            <v>2.0099999999999998</v>
          </cell>
          <cell r="I593">
            <v>430000</v>
          </cell>
          <cell r="J593">
            <v>864300</v>
          </cell>
          <cell r="M593">
            <v>864300</v>
          </cell>
          <cell r="N593">
            <v>0</v>
          </cell>
        </row>
        <row r="594">
          <cell r="B594" t="str">
            <v>ㄷ-150*75*6.5*10</v>
          </cell>
          <cell r="D594" t="str">
            <v>TON</v>
          </cell>
          <cell r="E594">
            <v>0.33</v>
          </cell>
          <cell r="F594">
            <v>390000</v>
          </cell>
          <cell r="G594">
            <v>128700</v>
          </cell>
          <cell r="H594">
            <v>0.33</v>
          </cell>
          <cell r="I594">
            <v>390000</v>
          </cell>
          <cell r="J594">
            <v>128700</v>
          </cell>
          <cell r="M594">
            <v>128700</v>
          </cell>
          <cell r="N594">
            <v>0</v>
          </cell>
        </row>
        <row r="595">
          <cell r="B595" t="str">
            <v>ㄷ-100*50*5*7.5</v>
          </cell>
          <cell r="D595" t="str">
            <v>TON</v>
          </cell>
          <cell r="E595">
            <v>0.05</v>
          </cell>
          <cell r="F595">
            <v>385000</v>
          </cell>
          <cell r="G595">
            <v>19250</v>
          </cell>
          <cell r="H595">
            <v>0.05</v>
          </cell>
          <cell r="I595">
            <v>385000</v>
          </cell>
          <cell r="J595">
            <v>19250</v>
          </cell>
          <cell r="M595">
            <v>19250</v>
          </cell>
          <cell r="N595">
            <v>0</v>
          </cell>
        </row>
        <row r="596">
          <cell r="B596" t="str">
            <v>L-50*50*6</v>
          </cell>
          <cell r="D596" t="str">
            <v>TON</v>
          </cell>
          <cell r="E596">
            <v>0.78</v>
          </cell>
          <cell r="F596">
            <v>360000</v>
          </cell>
          <cell r="G596">
            <v>280800</v>
          </cell>
          <cell r="H596">
            <v>0.78</v>
          </cell>
          <cell r="I596">
            <v>360000</v>
          </cell>
          <cell r="J596">
            <v>280800</v>
          </cell>
          <cell r="M596">
            <v>280800</v>
          </cell>
          <cell r="N596">
            <v>0</v>
          </cell>
        </row>
        <row r="597">
          <cell r="B597" t="str">
            <v>L-65*65*6</v>
          </cell>
          <cell r="D597" t="str">
            <v>TON</v>
          </cell>
          <cell r="E597">
            <v>0.24</v>
          </cell>
          <cell r="F597">
            <v>360000</v>
          </cell>
          <cell r="G597">
            <v>86400</v>
          </cell>
          <cell r="H597">
            <v>0.24</v>
          </cell>
          <cell r="I597">
            <v>360000</v>
          </cell>
          <cell r="J597">
            <v>86400</v>
          </cell>
          <cell r="M597">
            <v>86400</v>
          </cell>
          <cell r="N597">
            <v>0</v>
          </cell>
        </row>
        <row r="598">
          <cell r="B598" t="str">
            <v>L-75*75*6</v>
          </cell>
          <cell r="D598" t="str">
            <v>TON</v>
          </cell>
          <cell r="E598">
            <v>0.35</v>
          </cell>
          <cell r="F598">
            <v>360000</v>
          </cell>
          <cell r="G598">
            <v>126000</v>
          </cell>
          <cell r="H598">
            <v>0.35</v>
          </cell>
          <cell r="I598">
            <v>360000</v>
          </cell>
          <cell r="J598">
            <v>126000</v>
          </cell>
          <cell r="M598">
            <v>126000</v>
          </cell>
          <cell r="N598">
            <v>0</v>
          </cell>
        </row>
        <row r="599">
          <cell r="B599" t="str">
            <v>STEEL PLATE</v>
          </cell>
          <cell r="D599" t="str">
            <v>TON</v>
          </cell>
          <cell r="E599">
            <v>1.05</v>
          </cell>
          <cell r="F599">
            <v>380000</v>
          </cell>
          <cell r="G599">
            <v>399000</v>
          </cell>
          <cell r="H599">
            <v>1.05</v>
          </cell>
          <cell r="I599">
            <v>380000</v>
          </cell>
          <cell r="J599">
            <v>399000</v>
          </cell>
          <cell r="M599">
            <v>399000</v>
          </cell>
          <cell r="N599">
            <v>0</v>
          </cell>
        </row>
        <row r="600">
          <cell r="B600" t="str">
            <v>CHK'D PLATE</v>
          </cell>
          <cell r="D600" t="str">
            <v>TON</v>
          </cell>
          <cell r="E600">
            <v>4.3</v>
          </cell>
          <cell r="F600">
            <v>400000</v>
          </cell>
          <cell r="G600">
            <v>1720000</v>
          </cell>
          <cell r="H600">
            <v>4.3</v>
          </cell>
          <cell r="I600">
            <v>400000</v>
          </cell>
          <cell r="J600">
            <v>1720000</v>
          </cell>
          <cell r="M600">
            <v>1720000</v>
          </cell>
          <cell r="N600">
            <v>0</v>
          </cell>
        </row>
        <row r="601">
          <cell r="B601" t="str">
            <v>HANDRAIL</v>
          </cell>
          <cell r="D601" t="str">
            <v>TON</v>
          </cell>
          <cell r="E601">
            <v>1.95</v>
          </cell>
          <cell r="F601">
            <v>500000</v>
          </cell>
          <cell r="G601">
            <v>975000</v>
          </cell>
          <cell r="H601">
            <v>1.95</v>
          </cell>
          <cell r="I601">
            <v>500000</v>
          </cell>
          <cell r="J601">
            <v>975000</v>
          </cell>
          <cell r="M601">
            <v>975000</v>
          </cell>
          <cell r="N601">
            <v>0</v>
          </cell>
        </row>
        <row r="602">
          <cell r="B602" t="str">
            <v>STEEL LADDER</v>
          </cell>
          <cell r="D602" t="str">
            <v>TON</v>
          </cell>
          <cell r="E602">
            <v>0.02</v>
          </cell>
          <cell r="F602">
            <v>500000</v>
          </cell>
          <cell r="G602">
            <v>10000</v>
          </cell>
          <cell r="H602">
            <v>0.02</v>
          </cell>
          <cell r="I602">
            <v>500000</v>
          </cell>
          <cell r="J602">
            <v>10000</v>
          </cell>
          <cell r="M602">
            <v>10000</v>
          </cell>
          <cell r="N602">
            <v>0</v>
          </cell>
        </row>
        <row r="603">
          <cell r="B603" t="str">
            <v>H.T.B</v>
          </cell>
          <cell r="D603" t="str">
            <v>EA</v>
          </cell>
          <cell r="E603">
            <v>1150</v>
          </cell>
          <cell r="F603">
            <v>470</v>
          </cell>
          <cell r="G603">
            <v>540500</v>
          </cell>
          <cell r="H603">
            <v>1150</v>
          </cell>
          <cell r="I603">
            <v>470</v>
          </cell>
          <cell r="J603">
            <v>540500</v>
          </cell>
          <cell r="M603">
            <v>540500</v>
          </cell>
          <cell r="N603">
            <v>0</v>
          </cell>
        </row>
        <row r="604">
          <cell r="B604" t="str">
            <v>STEEL FORMING</v>
          </cell>
          <cell r="D604" t="str">
            <v>TON</v>
          </cell>
          <cell r="E604">
            <v>16.690000000000001</v>
          </cell>
          <cell r="F604">
            <v>430000</v>
          </cell>
          <cell r="G604">
            <v>7176700</v>
          </cell>
          <cell r="H604">
            <v>16.690000000000001</v>
          </cell>
          <cell r="I604">
            <v>430000</v>
          </cell>
          <cell r="J604">
            <v>7176700</v>
          </cell>
          <cell r="M604">
            <v>500700</v>
          </cell>
          <cell r="N604">
            <v>6676000</v>
          </cell>
        </row>
        <row r="605">
          <cell r="B605" t="str">
            <v>STEEL ERECTION</v>
          </cell>
          <cell r="D605" t="str">
            <v>TON</v>
          </cell>
          <cell r="E605">
            <v>16.690000000000001</v>
          </cell>
          <cell r="F605">
            <v>140000</v>
          </cell>
          <cell r="G605">
            <v>2336600</v>
          </cell>
          <cell r="H605">
            <v>16.690000000000001</v>
          </cell>
          <cell r="I605">
            <v>140000</v>
          </cell>
          <cell r="J605">
            <v>2336600</v>
          </cell>
          <cell r="M605">
            <v>667600</v>
          </cell>
          <cell r="N605">
            <v>1669000</v>
          </cell>
        </row>
        <row r="606">
          <cell r="B606" t="str">
            <v>ANCHOR BOLT</v>
          </cell>
          <cell r="D606" t="str">
            <v>NOS</v>
          </cell>
          <cell r="E606">
            <v>40</v>
          </cell>
          <cell r="F606">
            <v>9500</v>
          </cell>
          <cell r="G606">
            <v>380000</v>
          </cell>
          <cell r="H606">
            <v>40</v>
          </cell>
          <cell r="I606">
            <v>9500</v>
          </cell>
          <cell r="J606">
            <v>380000</v>
          </cell>
          <cell r="M606">
            <v>60000</v>
          </cell>
          <cell r="N606">
            <v>320000</v>
          </cell>
        </row>
        <row r="608">
          <cell r="B608" t="str">
            <v>SUB-TOTAL</v>
          </cell>
          <cell r="G608">
            <v>17729650</v>
          </cell>
          <cell r="J608">
            <v>17729650</v>
          </cell>
          <cell r="M608">
            <v>9064650</v>
          </cell>
          <cell r="N608">
            <v>8665000</v>
          </cell>
        </row>
        <row r="610">
          <cell r="A610" t="str">
            <v xml:space="preserve">  8)</v>
          </cell>
          <cell r="B610" t="str">
            <v>도장공사</v>
          </cell>
        </row>
        <row r="611">
          <cell r="B611" t="str">
            <v>광명단</v>
          </cell>
          <cell r="C611" t="str">
            <v>2회</v>
          </cell>
          <cell r="D611" t="str">
            <v>M2</v>
          </cell>
          <cell r="E611">
            <v>634.16</v>
          </cell>
          <cell r="F611">
            <v>4000</v>
          </cell>
          <cell r="G611">
            <v>2536640</v>
          </cell>
          <cell r="H611">
            <v>634.16</v>
          </cell>
          <cell r="I611">
            <v>4000</v>
          </cell>
          <cell r="J611">
            <v>2536640</v>
          </cell>
          <cell r="M611">
            <v>951240</v>
          </cell>
          <cell r="N611">
            <v>1585400</v>
          </cell>
        </row>
        <row r="612">
          <cell r="B612" t="str">
            <v>유성페인트</v>
          </cell>
          <cell r="C612" t="str">
            <v>2회(중도)</v>
          </cell>
          <cell r="D612" t="str">
            <v>M2</v>
          </cell>
          <cell r="E612">
            <v>634.16</v>
          </cell>
          <cell r="F612">
            <v>4000</v>
          </cell>
          <cell r="G612">
            <v>2536640</v>
          </cell>
          <cell r="H612">
            <v>634.16</v>
          </cell>
          <cell r="I612">
            <v>4000</v>
          </cell>
          <cell r="J612">
            <v>2536640</v>
          </cell>
          <cell r="M612">
            <v>951240</v>
          </cell>
          <cell r="N612">
            <v>1585400</v>
          </cell>
        </row>
        <row r="613">
          <cell r="B613" t="str">
            <v>유성페인트</v>
          </cell>
          <cell r="C613" t="str">
            <v>2회(하도)</v>
          </cell>
          <cell r="D613" t="str">
            <v>M2</v>
          </cell>
          <cell r="E613">
            <v>634.16</v>
          </cell>
          <cell r="F613">
            <v>4000</v>
          </cell>
          <cell r="G613">
            <v>2536640</v>
          </cell>
          <cell r="H613">
            <v>634.16</v>
          </cell>
          <cell r="I613">
            <v>4000</v>
          </cell>
          <cell r="J613">
            <v>2536640</v>
          </cell>
          <cell r="M613">
            <v>951240</v>
          </cell>
          <cell r="N613">
            <v>1585400</v>
          </cell>
        </row>
        <row r="615">
          <cell r="B615" t="str">
            <v>SUB-TOTAL</v>
          </cell>
          <cell r="G615">
            <v>7609920</v>
          </cell>
          <cell r="J615">
            <v>7609920</v>
          </cell>
          <cell r="M615">
            <v>2853720</v>
          </cell>
          <cell r="N615">
            <v>4756200</v>
          </cell>
        </row>
        <row r="617">
          <cell r="B617" t="str">
            <v>T O T A L</v>
          </cell>
          <cell r="G617">
            <v>59717021</v>
          </cell>
          <cell r="J617">
            <v>59717021</v>
          </cell>
          <cell r="M617">
            <v>32022959</v>
          </cell>
          <cell r="N617">
            <v>27694062</v>
          </cell>
        </row>
        <row r="634">
          <cell r="A634" t="str">
            <v xml:space="preserve">  7.</v>
          </cell>
          <cell r="B634" t="str">
            <v>SHOWER ROOM</v>
          </cell>
        </row>
        <row r="636">
          <cell r="A636" t="str">
            <v xml:space="preserve">  1)</v>
          </cell>
          <cell r="B636" t="str">
            <v>가설공사</v>
          </cell>
        </row>
        <row r="637">
          <cell r="B637" t="str">
            <v>규준틀</v>
          </cell>
          <cell r="D637" t="str">
            <v>M2</v>
          </cell>
          <cell r="E637">
            <v>35.4</v>
          </cell>
          <cell r="F637">
            <v>1550</v>
          </cell>
          <cell r="G637">
            <v>54870</v>
          </cell>
          <cell r="H637">
            <v>35.4</v>
          </cell>
          <cell r="I637">
            <v>1550</v>
          </cell>
          <cell r="J637">
            <v>54870</v>
          </cell>
          <cell r="M637">
            <v>12390</v>
          </cell>
          <cell r="N637">
            <v>42480</v>
          </cell>
        </row>
        <row r="638">
          <cell r="B638" t="str">
            <v>외부비계</v>
          </cell>
          <cell r="D638" t="str">
            <v>M2</v>
          </cell>
          <cell r="E638">
            <v>91.4</v>
          </cell>
          <cell r="F638">
            <v>5840</v>
          </cell>
          <cell r="G638">
            <v>533776</v>
          </cell>
          <cell r="H638">
            <v>91.4</v>
          </cell>
          <cell r="I638">
            <v>5840</v>
          </cell>
          <cell r="J638">
            <v>533776</v>
          </cell>
          <cell r="M638">
            <v>82260</v>
          </cell>
          <cell r="N638">
            <v>451516</v>
          </cell>
        </row>
        <row r="639">
          <cell r="B639" t="str">
            <v>내부비계</v>
          </cell>
          <cell r="D639" t="str">
            <v>M2</v>
          </cell>
          <cell r="E639">
            <v>70.8</v>
          </cell>
          <cell r="F639">
            <v>5360</v>
          </cell>
          <cell r="G639">
            <v>379488</v>
          </cell>
          <cell r="H639">
            <v>70.8</v>
          </cell>
          <cell r="I639">
            <v>5360</v>
          </cell>
          <cell r="J639">
            <v>379488</v>
          </cell>
          <cell r="M639">
            <v>60180</v>
          </cell>
          <cell r="N639">
            <v>319308</v>
          </cell>
        </row>
        <row r="640">
          <cell r="B640" t="str">
            <v>비계다리</v>
          </cell>
          <cell r="D640" t="str">
            <v>M2</v>
          </cell>
          <cell r="E640">
            <v>20.2</v>
          </cell>
          <cell r="F640">
            <v>50000</v>
          </cell>
          <cell r="G640">
            <v>1010000</v>
          </cell>
          <cell r="H640">
            <v>20.2</v>
          </cell>
          <cell r="I640">
            <v>50000</v>
          </cell>
          <cell r="J640">
            <v>1010000</v>
          </cell>
          <cell r="M640">
            <v>404000</v>
          </cell>
          <cell r="N640">
            <v>606000</v>
          </cell>
        </row>
        <row r="641">
          <cell r="B641" t="str">
            <v>동바리</v>
          </cell>
          <cell r="D641" t="str">
            <v>공/M3</v>
          </cell>
          <cell r="E641">
            <v>184</v>
          </cell>
          <cell r="F641">
            <v>3610</v>
          </cell>
          <cell r="G641">
            <v>664240</v>
          </cell>
          <cell r="H641">
            <v>184</v>
          </cell>
          <cell r="I641">
            <v>3610</v>
          </cell>
          <cell r="J641">
            <v>664240</v>
          </cell>
          <cell r="M641">
            <v>167440</v>
          </cell>
          <cell r="N641">
            <v>496800</v>
          </cell>
        </row>
        <row r="642">
          <cell r="B642" t="str">
            <v>현장정리</v>
          </cell>
          <cell r="D642" t="str">
            <v>M2</v>
          </cell>
          <cell r="E642">
            <v>70.8</v>
          </cell>
          <cell r="F642">
            <v>2000</v>
          </cell>
          <cell r="G642">
            <v>141600</v>
          </cell>
          <cell r="H642">
            <v>70.8</v>
          </cell>
          <cell r="I642">
            <v>2000</v>
          </cell>
          <cell r="J642">
            <v>141600</v>
          </cell>
          <cell r="M642">
            <v>0</v>
          </cell>
          <cell r="N642">
            <v>141600</v>
          </cell>
        </row>
        <row r="643">
          <cell r="B643" t="str">
            <v>타일양생</v>
          </cell>
          <cell r="D643" t="str">
            <v>M2</v>
          </cell>
          <cell r="E643">
            <v>22.1</v>
          </cell>
          <cell r="F643">
            <v>350</v>
          </cell>
          <cell r="G643">
            <v>7735</v>
          </cell>
          <cell r="H643">
            <v>22.1</v>
          </cell>
          <cell r="I643">
            <v>350</v>
          </cell>
          <cell r="J643">
            <v>7735</v>
          </cell>
          <cell r="M643">
            <v>1105</v>
          </cell>
          <cell r="N643">
            <v>6630</v>
          </cell>
        </row>
        <row r="644">
          <cell r="B644" t="str">
            <v>콘크리트 양생</v>
          </cell>
          <cell r="D644" t="str">
            <v>M2</v>
          </cell>
          <cell r="E644">
            <v>106.2</v>
          </cell>
          <cell r="F644">
            <v>300</v>
          </cell>
          <cell r="G644">
            <v>31860</v>
          </cell>
          <cell r="H644">
            <v>106.2</v>
          </cell>
          <cell r="I644">
            <v>300</v>
          </cell>
          <cell r="J644">
            <v>31860</v>
          </cell>
          <cell r="M644">
            <v>0</v>
          </cell>
          <cell r="N644">
            <v>31860</v>
          </cell>
        </row>
        <row r="645">
          <cell r="B645" t="str">
            <v>먹메김</v>
          </cell>
          <cell r="D645" t="str">
            <v>M2</v>
          </cell>
          <cell r="E645">
            <v>35.4</v>
          </cell>
          <cell r="F645">
            <v>1080</v>
          </cell>
          <cell r="G645">
            <v>38232</v>
          </cell>
          <cell r="H645">
            <v>35.4</v>
          </cell>
          <cell r="I645">
            <v>1080</v>
          </cell>
          <cell r="J645">
            <v>38232</v>
          </cell>
          <cell r="M645">
            <v>0</v>
          </cell>
          <cell r="N645">
            <v>38232</v>
          </cell>
        </row>
        <row r="647">
          <cell r="B647" t="str">
            <v>SUB-TOTAL</v>
          </cell>
          <cell r="G647">
            <v>2861801</v>
          </cell>
          <cell r="J647">
            <v>2861801</v>
          </cell>
          <cell r="M647">
            <v>727375</v>
          </cell>
          <cell r="N647">
            <v>2134426</v>
          </cell>
        </row>
        <row r="649">
          <cell r="A649" t="str">
            <v xml:space="preserve">  2)</v>
          </cell>
          <cell r="B649" t="str">
            <v>토공사</v>
          </cell>
        </row>
        <row r="650">
          <cell r="B650" t="str">
            <v>터파기</v>
          </cell>
          <cell r="C650" t="str">
            <v>HAND</v>
          </cell>
          <cell r="D650" t="str">
            <v>M3</v>
          </cell>
          <cell r="E650">
            <v>30.55</v>
          </cell>
          <cell r="F650">
            <v>16500</v>
          </cell>
          <cell r="G650">
            <v>504075</v>
          </cell>
          <cell r="H650">
            <v>30.55</v>
          </cell>
          <cell r="I650">
            <v>16500</v>
          </cell>
          <cell r="J650">
            <v>504075</v>
          </cell>
          <cell r="M650">
            <v>0</v>
          </cell>
          <cell r="N650">
            <v>504075</v>
          </cell>
        </row>
        <row r="651">
          <cell r="B651" t="str">
            <v>잔토처리</v>
          </cell>
          <cell r="C651" t="str">
            <v>HAND</v>
          </cell>
          <cell r="D651" t="str">
            <v>M3</v>
          </cell>
          <cell r="E651">
            <v>17.41</v>
          </cell>
          <cell r="F651">
            <v>11350</v>
          </cell>
          <cell r="G651">
            <v>197603</v>
          </cell>
          <cell r="H651">
            <v>17.41</v>
          </cell>
          <cell r="I651">
            <v>11350</v>
          </cell>
          <cell r="J651">
            <v>197603</v>
          </cell>
          <cell r="M651">
            <v>95755</v>
          </cell>
          <cell r="N651">
            <v>101848</v>
          </cell>
        </row>
        <row r="652">
          <cell r="B652" t="str">
            <v>되메우기</v>
          </cell>
          <cell r="C652" t="str">
            <v>HAND</v>
          </cell>
          <cell r="D652" t="str">
            <v>M3</v>
          </cell>
          <cell r="E652">
            <v>13.14</v>
          </cell>
          <cell r="F652">
            <v>11800</v>
          </cell>
          <cell r="G652">
            <v>155052</v>
          </cell>
          <cell r="H652">
            <v>13.14</v>
          </cell>
          <cell r="I652">
            <v>11800</v>
          </cell>
          <cell r="J652">
            <v>155052</v>
          </cell>
          <cell r="M652">
            <v>0</v>
          </cell>
          <cell r="N652">
            <v>155052</v>
          </cell>
        </row>
        <row r="654">
          <cell r="B654" t="str">
            <v>SUB-TOTAL</v>
          </cell>
          <cell r="G654">
            <v>856730</v>
          </cell>
          <cell r="J654">
            <v>856730</v>
          </cell>
          <cell r="M654">
            <v>95755</v>
          </cell>
          <cell r="N654">
            <v>760975</v>
          </cell>
        </row>
        <row r="656">
          <cell r="A656" t="str">
            <v xml:space="preserve">  3)</v>
          </cell>
          <cell r="B656" t="str">
            <v>철근공사</v>
          </cell>
        </row>
        <row r="657">
          <cell r="B657" t="str">
            <v>RE-BAR</v>
          </cell>
          <cell r="C657" t="str">
            <v>D10</v>
          </cell>
          <cell r="D657" t="str">
            <v>TON</v>
          </cell>
          <cell r="E657">
            <v>0.38</v>
          </cell>
          <cell r="F657">
            <v>310000</v>
          </cell>
          <cell r="G657">
            <v>117800</v>
          </cell>
          <cell r="H657">
            <v>0.38</v>
          </cell>
          <cell r="I657">
            <v>310000</v>
          </cell>
          <cell r="J657">
            <v>117800</v>
          </cell>
          <cell r="M657">
            <v>117800</v>
          </cell>
          <cell r="N657">
            <v>0</v>
          </cell>
        </row>
        <row r="658">
          <cell r="C658" t="str">
            <v>D13</v>
          </cell>
          <cell r="D658" t="str">
            <v>TON</v>
          </cell>
          <cell r="E658">
            <v>1.2</v>
          </cell>
          <cell r="F658">
            <v>310000</v>
          </cell>
          <cell r="G658">
            <v>372000</v>
          </cell>
          <cell r="H658">
            <v>1.2</v>
          </cell>
          <cell r="I658">
            <v>310000</v>
          </cell>
          <cell r="J658">
            <v>372000</v>
          </cell>
          <cell r="M658">
            <v>372000</v>
          </cell>
          <cell r="N658">
            <v>0</v>
          </cell>
        </row>
        <row r="659">
          <cell r="C659" t="str">
            <v>D16</v>
          </cell>
          <cell r="D659" t="str">
            <v>TON</v>
          </cell>
          <cell r="E659">
            <v>0.76</v>
          </cell>
          <cell r="F659">
            <v>310000</v>
          </cell>
          <cell r="G659">
            <v>235600</v>
          </cell>
          <cell r="H659">
            <v>0.76</v>
          </cell>
          <cell r="I659">
            <v>310000</v>
          </cell>
          <cell r="J659">
            <v>235600</v>
          </cell>
          <cell r="M659">
            <v>235600</v>
          </cell>
          <cell r="N659">
            <v>0</v>
          </cell>
        </row>
        <row r="660">
          <cell r="C660" t="str">
            <v>D19</v>
          </cell>
          <cell r="D660" t="str">
            <v>TON</v>
          </cell>
          <cell r="E660">
            <v>0.35</v>
          </cell>
          <cell r="F660">
            <v>310000</v>
          </cell>
          <cell r="G660">
            <v>108500</v>
          </cell>
          <cell r="H660">
            <v>0.35</v>
          </cell>
          <cell r="I660">
            <v>310000</v>
          </cell>
          <cell r="J660">
            <v>108500</v>
          </cell>
          <cell r="M660">
            <v>108500</v>
          </cell>
          <cell r="N660">
            <v>0</v>
          </cell>
        </row>
        <row r="661">
          <cell r="B661" t="str">
            <v>RE-BAR FORMING</v>
          </cell>
          <cell r="D661" t="str">
            <v>TON</v>
          </cell>
          <cell r="E661">
            <v>2.61</v>
          </cell>
          <cell r="F661">
            <v>227000</v>
          </cell>
          <cell r="G661">
            <v>592470</v>
          </cell>
          <cell r="H661">
            <v>2.61</v>
          </cell>
          <cell r="I661">
            <v>227000</v>
          </cell>
          <cell r="J661">
            <v>592470</v>
          </cell>
          <cell r="M661">
            <v>31320</v>
          </cell>
          <cell r="N661">
            <v>561150</v>
          </cell>
        </row>
        <row r="663">
          <cell r="B663" t="str">
            <v>SUB-TOTAL</v>
          </cell>
          <cell r="G663">
            <v>1426370</v>
          </cell>
          <cell r="J663">
            <v>1426370</v>
          </cell>
          <cell r="M663">
            <v>865220</v>
          </cell>
          <cell r="N663">
            <v>561150</v>
          </cell>
        </row>
        <row r="665">
          <cell r="A665" t="str">
            <v xml:space="preserve">  4)</v>
          </cell>
          <cell r="B665" t="str">
            <v>거푸집 공사</v>
          </cell>
        </row>
        <row r="666">
          <cell r="B666" t="str">
            <v>거푸집</v>
          </cell>
          <cell r="C666" t="str">
            <v>3회</v>
          </cell>
          <cell r="D666" t="str">
            <v>M2</v>
          </cell>
          <cell r="E666">
            <v>114.55</v>
          </cell>
          <cell r="F666">
            <v>21360</v>
          </cell>
          <cell r="G666">
            <v>2446788</v>
          </cell>
          <cell r="H666">
            <v>114.55</v>
          </cell>
          <cell r="I666">
            <v>21360</v>
          </cell>
          <cell r="J666">
            <v>2446788</v>
          </cell>
          <cell r="M666">
            <v>705628</v>
          </cell>
          <cell r="N666">
            <v>1741160</v>
          </cell>
        </row>
        <row r="668">
          <cell r="B668" t="str">
            <v>SUB-TOTAL</v>
          </cell>
          <cell r="G668">
            <v>2446788</v>
          </cell>
          <cell r="J668">
            <v>2446788</v>
          </cell>
          <cell r="M668">
            <v>705628</v>
          </cell>
          <cell r="N668">
            <v>1741160</v>
          </cell>
        </row>
        <row r="670">
          <cell r="A670" t="str">
            <v xml:space="preserve">  5)</v>
          </cell>
          <cell r="B670" t="str">
            <v>콘크리트 공사</v>
          </cell>
        </row>
        <row r="671">
          <cell r="B671" t="str">
            <v>콘크리트</v>
          </cell>
          <cell r="C671" t="str">
            <v>FC=135KG/㎠</v>
          </cell>
          <cell r="D671" t="str">
            <v>M3</v>
          </cell>
          <cell r="E671">
            <v>3.47</v>
          </cell>
          <cell r="F671">
            <v>50950</v>
          </cell>
          <cell r="G671">
            <v>176796</v>
          </cell>
          <cell r="H671">
            <v>3.47</v>
          </cell>
          <cell r="I671">
            <v>50950</v>
          </cell>
          <cell r="J671">
            <v>176796</v>
          </cell>
          <cell r="M671">
            <v>176796</v>
          </cell>
          <cell r="N671">
            <v>0</v>
          </cell>
        </row>
        <row r="672">
          <cell r="B672" t="str">
            <v>콘크리트</v>
          </cell>
          <cell r="C672" t="str">
            <v>FC=210KG/㎠</v>
          </cell>
          <cell r="D672" t="str">
            <v>M3</v>
          </cell>
          <cell r="E672">
            <v>39.15</v>
          </cell>
          <cell r="F672">
            <v>59770</v>
          </cell>
          <cell r="G672">
            <v>2339995</v>
          </cell>
          <cell r="H672">
            <v>39.15</v>
          </cell>
          <cell r="I672">
            <v>59770</v>
          </cell>
          <cell r="J672">
            <v>2339995</v>
          </cell>
          <cell r="M672">
            <v>2339995</v>
          </cell>
          <cell r="N672">
            <v>0</v>
          </cell>
        </row>
        <row r="673">
          <cell r="B673" t="str">
            <v>콘크리트 치기</v>
          </cell>
          <cell r="D673" t="str">
            <v>M3</v>
          </cell>
          <cell r="E673">
            <v>42.62</v>
          </cell>
          <cell r="F673">
            <v>29600</v>
          </cell>
          <cell r="G673">
            <v>1261552</v>
          </cell>
          <cell r="H673">
            <v>42.62</v>
          </cell>
          <cell r="I673">
            <v>29600</v>
          </cell>
          <cell r="J673">
            <v>1261552</v>
          </cell>
          <cell r="M673">
            <v>852400</v>
          </cell>
          <cell r="N673">
            <v>409152</v>
          </cell>
        </row>
        <row r="675">
          <cell r="B675" t="str">
            <v>SUB-TOTAL</v>
          </cell>
          <cell r="G675">
            <v>3778343</v>
          </cell>
          <cell r="J675">
            <v>3778343</v>
          </cell>
          <cell r="M675">
            <v>3369191</v>
          </cell>
          <cell r="N675">
            <v>409152</v>
          </cell>
        </row>
        <row r="677">
          <cell r="A677" t="str">
            <v xml:space="preserve">  6)</v>
          </cell>
          <cell r="B677" t="str">
            <v>JOINT 공사</v>
          </cell>
        </row>
        <row r="678">
          <cell r="B678" t="str">
            <v>EXP.JT(W/JOINT FILLER)</v>
          </cell>
          <cell r="C678" t="str">
            <v>T=20</v>
          </cell>
          <cell r="D678" t="str">
            <v>M</v>
          </cell>
          <cell r="E678">
            <v>11.35</v>
          </cell>
          <cell r="F678">
            <v>6130</v>
          </cell>
          <cell r="G678">
            <v>69575</v>
          </cell>
          <cell r="H678">
            <v>11.35</v>
          </cell>
          <cell r="I678">
            <v>6130</v>
          </cell>
          <cell r="J678">
            <v>69575</v>
          </cell>
          <cell r="M678">
            <v>35752</v>
          </cell>
          <cell r="N678">
            <v>33823</v>
          </cell>
        </row>
        <row r="679">
          <cell r="C679" t="str">
            <v>T=12</v>
          </cell>
          <cell r="D679" t="str">
            <v>M</v>
          </cell>
          <cell r="E679">
            <v>34</v>
          </cell>
          <cell r="F679">
            <v>5280</v>
          </cell>
          <cell r="G679">
            <v>179520</v>
          </cell>
          <cell r="H679">
            <v>34</v>
          </cell>
          <cell r="I679">
            <v>5280</v>
          </cell>
          <cell r="J679">
            <v>179520</v>
          </cell>
          <cell r="M679">
            <v>78200</v>
          </cell>
          <cell r="N679">
            <v>101320</v>
          </cell>
        </row>
        <row r="681">
          <cell r="B681" t="str">
            <v>SUB-TOTAL</v>
          </cell>
          <cell r="G681">
            <v>249095</v>
          </cell>
          <cell r="J681">
            <v>249095</v>
          </cell>
          <cell r="M681">
            <v>113952</v>
          </cell>
          <cell r="N681">
            <v>135143</v>
          </cell>
        </row>
        <row r="683">
          <cell r="A683" t="str">
            <v xml:space="preserve">  7)</v>
          </cell>
          <cell r="B683" t="str">
            <v>잡철물 공사</v>
          </cell>
        </row>
        <row r="684">
          <cell r="B684" t="str">
            <v>FLASHING(COLOR SHT 0.7T)</v>
          </cell>
          <cell r="D684" t="str">
            <v>M2</v>
          </cell>
          <cell r="E684">
            <v>3.09</v>
          </cell>
          <cell r="F684">
            <v>37160</v>
          </cell>
          <cell r="G684">
            <v>114824</v>
          </cell>
          <cell r="H684">
            <v>3.09</v>
          </cell>
          <cell r="I684">
            <v>37160</v>
          </cell>
          <cell r="J684">
            <v>114824</v>
          </cell>
          <cell r="M684">
            <v>85160</v>
          </cell>
          <cell r="N684">
            <v>29664</v>
          </cell>
        </row>
        <row r="686">
          <cell r="B686" t="str">
            <v>SUB-TOTAL</v>
          </cell>
          <cell r="G686">
            <v>114824</v>
          </cell>
          <cell r="J686">
            <v>114824</v>
          </cell>
          <cell r="M686">
            <v>85160</v>
          </cell>
          <cell r="N686">
            <v>29664</v>
          </cell>
        </row>
        <row r="688">
          <cell r="A688" t="str">
            <v xml:space="preserve">  8)</v>
          </cell>
          <cell r="B688" t="str">
            <v>조적공사</v>
          </cell>
        </row>
        <row r="689">
          <cell r="B689" t="str">
            <v>CEMENT BLOCK</v>
          </cell>
          <cell r="C689" t="str">
            <v>0.5B</v>
          </cell>
          <cell r="D689" t="str">
            <v>M2</v>
          </cell>
          <cell r="E689">
            <v>85.38</v>
          </cell>
          <cell r="F689">
            <v>14260</v>
          </cell>
          <cell r="G689">
            <v>1217518</v>
          </cell>
          <cell r="H689">
            <v>85.38</v>
          </cell>
          <cell r="I689">
            <v>14260</v>
          </cell>
          <cell r="J689">
            <v>1217518</v>
          </cell>
          <cell r="M689">
            <v>418362</v>
          </cell>
          <cell r="N689">
            <v>799156</v>
          </cell>
        </row>
        <row r="690">
          <cell r="B690" t="str">
            <v>CEMENT BLOCK</v>
          </cell>
          <cell r="C690" t="str">
            <v>1.0B</v>
          </cell>
          <cell r="D690" t="str">
            <v>M2</v>
          </cell>
          <cell r="E690">
            <v>116.13</v>
          </cell>
          <cell r="F690">
            <v>27900</v>
          </cell>
          <cell r="G690">
            <v>3240027</v>
          </cell>
          <cell r="H690">
            <v>116.13</v>
          </cell>
          <cell r="I690">
            <v>27900</v>
          </cell>
          <cell r="J690">
            <v>3240027</v>
          </cell>
          <cell r="M690">
            <v>1080009</v>
          </cell>
          <cell r="N690">
            <v>2160018</v>
          </cell>
        </row>
        <row r="692">
          <cell r="B692" t="str">
            <v>SUB-TOTAL</v>
          </cell>
          <cell r="G692">
            <v>4457545</v>
          </cell>
          <cell r="J692">
            <v>4457545</v>
          </cell>
          <cell r="M692">
            <v>1498371</v>
          </cell>
          <cell r="N692">
            <v>2959174</v>
          </cell>
        </row>
        <row r="694">
          <cell r="A694" t="str">
            <v xml:space="preserve">  9)</v>
          </cell>
          <cell r="B694" t="str">
            <v>방수공사</v>
          </cell>
        </row>
        <row r="695">
          <cell r="B695" t="str">
            <v>시트방수</v>
          </cell>
          <cell r="C695" t="str">
            <v>T=3</v>
          </cell>
          <cell r="D695" t="str">
            <v>M2</v>
          </cell>
          <cell r="E695">
            <v>43.79</v>
          </cell>
          <cell r="F695">
            <v>17900</v>
          </cell>
          <cell r="G695">
            <v>783841</v>
          </cell>
          <cell r="H695">
            <v>43.79</v>
          </cell>
          <cell r="I695">
            <v>17900</v>
          </cell>
          <cell r="J695">
            <v>783841</v>
          </cell>
          <cell r="M695">
            <v>437900</v>
          </cell>
          <cell r="N695">
            <v>345941</v>
          </cell>
        </row>
        <row r="696">
          <cell r="B696" t="str">
            <v>액체방수</v>
          </cell>
          <cell r="C696" t="str">
            <v>3회</v>
          </cell>
          <cell r="D696" t="str">
            <v>M2</v>
          </cell>
          <cell r="E696">
            <v>54.64</v>
          </cell>
          <cell r="F696">
            <v>9590</v>
          </cell>
          <cell r="G696">
            <v>523997</v>
          </cell>
          <cell r="H696">
            <v>54.64</v>
          </cell>
          <cell r="I696">
            <v>9590</v>
          </cell>
          <cell r="J696">
            <v>523997</v>
          </cell>
          <cell r="M696">
            <v>59557</v>
          </cell>
          <cell r="N696">
            <v>464440</v>
          </cell>
        </row>
        <row r="697">
          <cell r="B697" t="str">
            <v>PE FILM</v>
          </cell>
          <cell r="C697" t="str">
            <v>0.08T</v>
          </cell>
          <cell r="D697" t="str">
            <v>M2</v>
          </cell>
          <cell r="E697">
            <v>38</v>
          </cell>
          <cell r="F697">
            <v>372</v>
          </cell>
          <cell r="G697">
            <v>14136</v>
          </cell>
          <cell r="H697">
            <v>38</v>
          </cell>
          <cell r="I697">
            <v>372</v>
          </cell>
          <cell r="J697">
            <v>14136</v>
          </cell>
          <cell r="M697">
            <v>2736</v>
          </cell>
          <cell r="N697">
            <v>11400</v>
          </cell>
        </row>
        <row r="699">
          <cell r="B699" t="str">
            <v>SUB-TOTAL</v>
          </cell>
          <cell r="G699">
            <v>1321974</v>
          </cell>
          <cell r="J699">
            <v>1321974</v>
          </cell>
          <cell r="M699">
            <v>500193</v>
          </cell>
          <cell r="N699">
            <v>821781</v>
          </cell>
        </row>
        <row r="701">
          <cell r="A701" t="str">
            <v xml:space="preserve"> 10)</v>
          </cell>
          <cell r="B701" t="str">
            <v>TILE 공사</v>
          </cell>
        </row>
        <row r="702">
          <cell r="B702" t="str">
            <v>CERAMIC TILE</v>
          </cell>
          <cell r="C702" t="str">
            <v>200*200</v>
          </cell>
          <cell r="D702" t="str">
            <v>M2</v>
          </cell>
          <cell r="E702">
            <v>22</v>
          </cell>
          <cell r="F702">
            <v>40000</v>
          </cell>
          <cell r="G702">
            <v>880000</v>
          </cell>
          <cell r="H702">
            <v>22</v>
          </cell>
          <cell r="I702">
            <v>40000</v>
          </cell>
          <cell r="J702">
            <v>880000</v>
          </cell>
          <cell r="M702">
            <v>330000</v>
          </cell>
          <cell r="N702">
            <v>550000</v>
          </cell>
        </row>
        <row r="703">
          <cell r="B703" t="str">
            <v>CERAMIC TILE</v>
          </cell>
          <cell r="C703" t="str">
            <v>200*250</v>
          </cell>
          <cell r="D703" t="str">
            <v>M2</v>
          </cell>
          <cell r="E703">
            <v>49.26</v>
          </cell>
          <cell r="F703">
            <v>40000</v>
          </cell>
          <cell r="G703">
            <v>1970400</v>
          </cell>
          <cell r="H703">
            <v>49.26</v>
          </cell>
          <cell r="I703">
            <v>40000</v>
          </cell>
          <cell r="J703">
            <v>1970400</v>
          </cell>
          <cell r="M703">
            <v>738900</v>
          </cell>
          <cell r="N703">
            <v>1231500</v>
          </cell>
        </row>
        <row r="704">
          <cell r="B704" t="str">
            <v>DELUXE TILE</v>
          </cell>
          <cell r="C704" t="str">
            <v>T=3</v>
          </cell>
          <cell r="D704" t="str">
            <v>M2</v>
          </cell>
          <cell r="E704">
            <v>34.200000000000003</v>
          </cell>
          <cell r="F704">
            <v>7600</v>
          </cell>
          <cell r="G704">
            <v>259920</v>
          </cell>
          <cell r="H704">
            <v>34.200000000000003</v>
          </cell>
          <cell r="I704">
            <v>7600</v>
          </cell>
          <cell r="J704">
            <v>259920</v>
          </cell>
          <cell r="M704">
            <v>102600</v>
          </cell>
          <cell r="N704">
            <v>157320</v>
          </cell>
        </row>
        <row r="706">
          <cell r="B706" t="str">
            <v>SUB-TOTAL</v>
          </cell>
          <cell r="G706">
            <v>3110320</v>
          </cell>
          <cell r="J706">
            <v>3110320</v>
          </cell>
          <cell r="M706">
            <v>1171500</v>
          </cell>
          <cell r="N706">
            <v>1938820</v>
          </cell>
        </row>
        <row r="708">
          <cell r="A708" t="str">
            <v xml:space="preserve"> 11)</v>
          </cell>
          <cell r="B708" t="str">
            <v>지붕,벽체공사</v>
          </cell>
        </row>
        <row r="709">
          <cell r="B709" t="str">
            <v>FLOOR DRAIN</v>
          </cell>
          <cell r="C709" t="str">
            <v>50A</v>
          </cell>
          <cell r="D709" t="str">
            <v>EA</v>
          </cell>
          <cell r="E709">
            <v>2</v>
          </cell>
          <cell r="F709">
            <v>7000</v>
          </cell>
          <cell r="G709">
            <v>14000</v>
          </cell>
          <cell r="H709">
            <v>2</v>
          </cell>
          <cell r="I709">
            <v>7000</v>
          </cell>
          <cell r="J709">
            <v>14000</v>
          </cell>
          <cell r="M709">
            <v>2000</v>
          </cell>
          <cell r="N709">
            <v>12000</v>
          </cell>
        </row>
        <row r="710">
          <cell r="B710" t="str">
            <v>ROOF DRAIN(ST'L)</v>
          </cell>
          <cell r="C710" t="str">
            <v>100A</v>
          </cell>
          <cell r="D710" t="str">
            <v>EA</v>
          </cell>
          <cell r="E710">
            <v>1</v>
          </cell>
          <cell r="F710">
            <v>16200</v>
          </cell>
          <cell r="G710">
            <v>16200</v>
          </cell>
          <cell r="H710">
            <v>1</v>
          </cell>
          <cell r="I710">
            <v>16200</v>
          </cell>
          <cell r="J710">
            <v>16200</v>
          </cell>
          <cell r="M710">
            <v>3000</v>
          </cell>
          <cell r="N710">
            <v>13200</v>
          </cell>
        </row>
        <row r="711">
          <cell r="B711" t="str">
            <v>선홈통(ST'L)</v>
          </cell>
          <cell r="C711" t="str">
            <v>100A</v>
          </cell>
          <cell r="D711" t="str">
            <v>M</v>
          </cell>
          <cell r="E711">
            <v>5.7</v>
          </cell>
          <cell r="F711">
            <v>31200</v>
          </cell>
          <cell r="G711">
            <v>177840</v>
          </cell>
          <cell r="H711">
            <v>5.7</v>
          </cell>
          <cell r="I711">
            <v>31200</v>
          </cell>
          <cell r="J711">
            <v>177840</v>
          </cell>
          <cell r="M711">
            <v>63840</v>
          </cell>
          <cell r="N711">
            <v>114000</v>
          </cell>
        </row>
        <row r="712">
          <cell r="B712" t="str">
            <v>장식홈통 1.2T*250*250</v>
          </cell>
          <cell r="D712" t="str">
            <v>EA</v>
          </cell>
          <cell r="E712">
            <v>1</v>
          </cell>
          <cell r="F712">
            <v>23000</v>
          </cell>
          <cell r="G712">
            <v>23000</v>
          </cell>
          <cell r="H712">
            <v>1</v>
          </cell>
          <cell r="I712">
            <v>23000</v>
          </cell>
          <cell r="J712">
            <v>23000</v>
          </cell>
          <cell r="M712">
            <v>18000</v>
          </cell>
          <cell r="N712">
            <v>5000</v>
          </cell>
        </row>
        <row r="714">
          <cell r="B714" t="str">
            <v>SUB-TOTAL</v>
          </cell>
          <cell r="G714">
            <v>231040</v>
          </cell>
          <cell r="J714">
            <v>231040</v>
          </cell>
          <cell r="M714">
            <v>86840</v>
          </cell>
          <cell r="N714">
            <v>144200</v>
          </cell>
        </row>
        <row r="716">
          <cell r="A716" t="str">
            <v xml:space="preserve"> 12)</v>
          </cell>
          <cell r="B716" t="str">
            <v>PARTITION 공사</v>
          </cell>
        </row>
        <row r="717">
          <cell r="B717" t="str">
            <v>PTN. T=50</v>
          </cell>
          <cell r="D717" t="str">
            <v>M2</v>
          </cell>
          <cell r="E717">
            <v>8.3000000000000007</v>
          </cell>
          <cell r="F717">
            <v>35000</v>
          </cell>
          <cell r="G717">
            <v>290500</v>
          </cell>
          <cell r="H717">
            <v>8.3000000000000007</v>
          </cell>
          <cell r="I717">
            <v>35000</v>
          </cell>
          <cell r="J717">
            <v>290500</v>
          </cell>
          <cell r="M717">
            <v>207500</v>
          </cell>
          <cell r="N717">
            <v>83000</v>
          </cell>
        </row>
        <row r="718">
          <cell r="B718" t="str">
            <v>GYP.BD.T=12 W/METAL</v>
          </cell>
          <cell r="D718" t="str">
            <v>M2</v>
          </cell>
          <cell r="E718">
            <v>18.2</v>
          </cell>
          <cell r="F718">
            <v>39000</v>
          </cell>
          <cell r="G718">
            <v>709800</v>
          </cell>
          <cell r="H718">
            <v>18.2</v>
          </cell>
          <cell r="I718">
            <v>39000</v>
          </cell>
          <cell r="J718">
            <v>709800</v>
          </cell>
          <cell r="M718">
            <v>491400</v>
          </cell>
          <cell r="N718">
            <v>218400</v>
          </cell>
        </row>
        <row r="719">
          <cell r="B719" t="str">
            <v>STYROFOAM</v>
          </cell>
          <cell r="C719" t="str">
            <v>T=50</v>
          </cell>
          <cell r="D719" t="str">
            <v>M2</v>
          </cell>
          <cell r="E719">
            <v>116.1</v>
          </cell>
          <cell r="F719">
            <v>3800</v>
          </cell>
          <cell r="G719">
            <v>441180</v>
          </cell>
          <cell r="H719">
            <v>116.1</v>
          </cell>
          <cell r="I719">
            <v>3800</v>
          </cell>
          <cell r="J719">
            <v>441180</v>
          </cell>
          <cell r="M719">
            <v>336690</v>
          </cell>
          <cell r="N719">
            <v>104490</v>
          </cell>
        </row>
        <row r="720">
          <cell r="B720" t="str">
            <v>STYROFOAM(비중0.03)</v>
          </cell>
          <cell r="C720" t="str">
            <v>T=60</v>
          </cell>
          <cell r="D720" t="str">
            <v>M2</v>
          </cell>
          <cell r="E720">
            <v>68.400000000000006</v>
          </cell>
          <cell r="F720">
            <v>4400</v>
          </cell>
          <cell r="G720">
            <v>300960</v>
          </cell>
          <cell r="H720">
            <v>68.400000000000006</v>
          </cell>
          <cell r="I720">
            <v>4400</v>
          </cell>
          <cell r="J720">
            <v>300960</v>
          </cell>
          <cell r="M720">
            <v>239400</v>
          </cell>
          <cell r="N720">
            <v>61560</v>
          </cell>
        </row>
        <row r="722">
          <cell r="B722" t="str">
            <v>SUB-TOTAL</v>
          </cell>
          <cell r="G722">
            <v>1742440</v>
          </cell>
          <cell r="J722">
            <v>1742440</v>
          </cell>
          <cell r="M722">
            <v>1274990</v>
          </cell>
          <cell r="N722">
            <v>467450</v>
          </cell>
        </row>
        <row r="724">
          <cell r="A724" t="str">
            <v xml:space="preserve"> 13)</v>
          </cell>
          <cell r="B724" t="str">
            <v>천정공사</v>
          </cell>
        </row>
        <row r="725">
          <cell r="B725" t="str">
            <v>NEW ASCALTEX T=6 W/</v>
          </cell>
          <cell r="D725" t="str">
            <v>M2</v>
          </cell>
          <cell r="E725">
            <v>46.32</v>
          </cell>
          <cell r="F725">
            <v>9000</v>
          </cell>
          <cell r="G725">
            <v>416880</v>
          </cell>
          <cell r="H725">
            <v>46.32</v>
          </cell>
          <cell r="I725">
            <v>9000</v>
          </cell>
          <cell r="J725">
            <v>416880</v>
          </cell>
          <cell r="M725">
            <v>277920</v>
          </cell>
          <cell r="N725">
            <v>138960</v>
          </cell>
        </row>
        <row r="726">
          <cell r="B726" t="str">
            <v>CEILING FRAME</v>
          </cell>
          <cell r="D726" t="str">
            <v>M2</v>
          </cell>
          <cell r="E726">
            <v>46.32</v>
          </cell>
          <cell r="F726">
            <v>22700</v>
          </cell>
          <cell r="G726">
            <v>1051464</v>
          </cell>
          <cell r="H726">
            <v>46.32</v>
          </cell>
          <cell r="I726">
            <v>22700</v>
          </cell>
          <cell r="J726">
            <v>1051464</v>
          </cell>
          <cell r="M726">
            <v>125064</v>
          </cell>
          <cell r="N726">
            <v>926400</v>
          </cell>
        </row>
        <row r="727">
          <cell r="B727" t="str">
            <v>PVC BOARD</v>
          </cell>
          <cell r="D727" t="str">
            <v>M2</v>
          </cell>
          <cell r="E727">
            <v>22.1</v>
          </cell>
          <cell r="F727">
            <v>27000</v>
          </cell>
          <cell r="G727">
            <v>596700</v>
          </cell>
          <cell r="H727">
            <v>22.1</v>
          </cell>
          <cell r="I727">
            <v>27000</v>
          </cell>
          <cell r="J727">
            <v>596700</v>
          </cell>
          <cell r="M727">
            <v>442000</v>
          </cell>
          <cell r="N727">
            <v>154700</v>
          </cell>
        </row>
        <row r="728">
          <cell r="B728" t="str">
            <v>AL. MOULDING</v>
          </cell>
          <cell r="D728" t="str">
            <v>M</v>
          </cell>
          <cell r="E728">
            <v>56.8</v>
          </cell>
          <cell r="F728">
            <v>2900</v>
          </cell>
          <cell r="G728">
            <v>164720</v>
          </cell>
          <cell r="H728">
            <v>56.8</v>
          </cell>
          <cell r="I728">
            <v>2900</v>
          </cell>
          <cell r="J728">
            <v>164720</v>
          </cell>
          <cell r="M728">
            <v>51120</v>
          </cell>
          <cell r="N728">
            <v>113600</v>
          </cell>
        </row>
        <row r="730">
          <cell r="B730" t="str">
            <v>SUB-TOTAL</v>
          </cell>
          <cell r="G730">
            <v>2229764</v>
          </cell>
          <cell r="J730">
            <v>2229764</v>
          </cell>
          <cell r="M730">
            <v>896104</v>
          </cell>
          <cell r="N730">
            <v>1333660</v>
          </cell>
        </row>
        <row r="732">
          <cell r="A732" t="str">
            <v xml:space="preserve"> 14)</v>
          </cell>
          <cell r="B732" t="str">
            <v>수장공사</v>
          </cell>
        </row>
        <row r="733">
          <cell r="B733" t="str">
            <v>CURTAIN BOX</v>
          </cell>
          <cell r="C733" t="str">
            <v>0.1*0.15</v>
          </cell>
          <cell r="D733" t="str">
            <v>M</v>
          </cell>
          <cell r="E733">
            <v>2.8</v>
          </cell>
          <cell r="F733">
            <v>32000</v>
          </cell>
          <cell r="G733">
            <v>89600</v>
          </cell>
          <cell r="H733">
            <v>2.8</v>
          </cell>
          <cell r="I733">
            <v>32000</v>
          </cell>
          <cell r="J733">
            <v>89600</v>
          </cell>
          <cell r="M733">
            <v>70000</v>
          </cell>
          <cell r="N733">
            <v>19600</v>
          </cell>
        </row>
        <row r="734">
          <cell r="B734" t="str">
            <v>SUS FRAME         0.9*2.1*0.5*1.6T</v>
          </cell>
          <cell r="D734" t="str">
            <v>NOS</v>
          </cell>
          <cell r="E734">
            <v>3</v>
          </cell>
          <cell r="F734">
            <v>250000</v>
          </cell>
          <cell r="G734">
            <v>750000</v>
          </cell>
          <cell r="H734">
            <v>3</v>
          </cell>
          <cell r="I734">
            <v>250000</v>
          </cell>
          <cell r="J734">
            <v>750000</v>
          </cell>
          <cell r="M734">
            <v>450000</v>
          </cell>
          <cell r="N734">
            <v>300000</v>
          </cell>
        </row>
        <row r="735">
          <cell r="B735" t="str">
            <v>RUX STRONG</v>
          </cell>
          <cell r="D735" t="str">
            <v>M2</v>
          </cell>
          <cell r="E735">
            <v>12.1</v>
          </cell>
          <cell r="F735">
            <v>18000</v>
          </cell>
          <cell r="G735">
            <v>217800</v>
          </cell>
          <cell r="H735">
            <v>12.1</v>
          </cell>
          <cell r="I735">
            <v>18000</v>
          </cell>
          <cell r="J735">
            <v>217800</v>
          </cell>
          <cell r="M735">
            <v>181500</v>
          </cell>
          <cell r="N735">
            <v>36300</v>
          </cell>
        </row>
        <row r="736">
          <cell r="B736" t="str">
            <v>PVC BASE</v>
          </cell>
          <cell r="D736" t="str">
            <v>M</v>
          </cell>
          <cell r="E736">
            <v>39</v>
          </cell>
          <cell r="F736">
            <v>1700</v>
          </cell>
          <cell r="G736">
            <v>66300</v>
          </cell>
          <cell r="H736">
            <v>39</v>
          </cell>
          <cell r="I736">
            <v>1700</v>
          </cell>
          <cell r="J736">
            <v>66300</v>
          </cell>
          <cell r="M736">
            <v>27300</v>
          </cell>
          <cell r="N736">
            <v>39000</v>
          </cell>
        </row>
        <row r="738">
          <cell r="B738" t="str">
            <v>SUB-TOTAL</v>
          </cell>
          <cell r="G738">
            <v>1123700</v>
          </cell>
          <cell r="J738">
            <v>1123700</v>
          </cell>
          <cell r="M738">
            <v>728800</v>
          </cell>
          <cell r="N738">
            <v>394900</v>
          </cell>
        </row>
        <row r="740">
          <cell r="A740" t="str">
            <v xml:space="preserve"> 15)</v>
          </cell>
          <cell r="B740" t="str">
            <v>미장공사</v>
          </cell>
        </row>
        <row r="741">
          <cell r="B741" t="str">
            <v>STEEL TROWEL FINISH</v>
          </cell>
          <cell r="D741" t="str">
            <v>M2</v>
          </cell>
          <cell r="E741">
            <v>5.3</v>
          </cell>
          <cell r="F741">
            <v>1500</v>
          </cell>
          <cell r="G741">
            <v>7950</v>
          </cell>
          <cell r="H741">
            <v>5.3</v>
          </cell>
          <cell r="I741">
            <v>1500</v>
          </cell>
          <cell r="J741">
            <v>7950</v>
          </cell>
          <cell r="M741">
            <v>0</v>
          </cell>
          <cell r="N741">
            <v>7950</v>
          </cell>
        </row>
        <row r="742">
          <cell r="B742" t="str">
            <v>바닥미장</v>
          </cell>
          <cell r="C742" t="str">
            <v>T=30</v>
          </cell>
          <cell r="D742" t="str">
            <v>M2</v>
          </cell>
          <cell r="E742">
            <v>102.6</v>
          </cell>
          <cell r="F742">
            <v>5800</v>
          </cell>
          <cell r="G742">
            <v>595080</v>
          </cell>
          <cell r="H742">
            <v>102.6</v>
          </cell>
          <cell r="I742">
            <v>5800</v>
          </cell>
          <cell r="J742">
            <v>595080</v>
          </cell>
          <cell r="M742">
            <v>92340</v>
          </cell>
          <cell r="N742">
            <v>502740</v>
          </cell>
        </row>
        <row r="743">
          <cell r="B743" t="str">
            <v>외부미장</v>
          </cell>
          <cell r="C743" t="str">
            <v>T=24</v>
          </cell>
          <cell r="D743" t="str">
            <v>M2</v>
          </cell>
          <cell r="E743">
            <v>46.15</v>
          </cell>
          <cell r="F743">
            <v>8500</v>
          </cell>
          <cell r="G743">
            <v>392275</v>
          </cell>
          <cell r="H743">
            <v>46.15</v>
          </cell>
          <cell r="I743">
            <v>8500</v>
          </cell>
          <cell r="J743">
            <v>392275</v>
          </cell>
          <cell r="M743">
            <v>41535</v>
          </cell>
          <cell r="N743">
            <v>350740</v>
          </cell>
        </row>
        <row r="744">
          <cell r="B744" t="str">
            <v>내부미장</v>
          </cell>
          <cell r="C744" t="str">
            <v>T=18</v>
          </cell>
          <cell r="D744" t="str">
            <v>M2</v>
          </cell>
          <cell r="E744">
            <v>260.45</v>
          </cell>
          <cell r="F744">
            <v>8500</v>
          </cell>
          <cell r="G744">
            <v>2213825</v>
          </cell>
          <cell r="H744">
            <v>260.45</v>
          </cell>
          <cell r="I744">
            <v>8500</v>
          </cell>
          <cell r="J744">
            <v>2213825</v>
          </cell>
          <cell r="M744">
            <v>234405</v>
          </cell>
          <cell r="N744">
            <v>1979420</v>
          </cell>
        </row>
        <row r="746">
          <cell r="B746" t="str">
            <v>SUB-TOTAL</v>
          </cell>
          <cell r="G746">
            <v>3209130</v>
          </cell>
          <cell r="J746">
            <v>3209130</v>
          </cell>
          <cell r="M746">
            <v>368280</v>
          </cell>
          <cell r="N746">
            <v>2840850</v>
          </cell>
        </row>
        <row r="748">
          <cell r="A748" t="str">
            <v xml:space="preserve"> 16)</v>
          </cell>
          <cell r="B748" t="str">
            <v>창호공사</v>
          </cell>
        </row>
        <row r="749">
          <cell r="B749" t="str">
            <v>WOOD DOOR</v>
          </cell>
          <cell r="D749" t="str">
            <v>M2</v>
          </cell>
          <cell r="E749">
            <v>1.68</v>
          </cell>
          <cell r="F749">
            <v>230000</v>
          </cell>
          <cell r="G749">
            <v>386400</v>
          </cell>
          <cell r="H749">
            <v>1.68</v>
          </cell>
          <cell r="I749">
            <v>230000</v>
          </cell>
          <cell r="J749">
            <v>386400</v>
          </cell>
          <cell r="M749">
            <v>218400</v>
          </cell>
          <cell r="N749">
            <v>168000</v>
          </cell>
        </row>
        <row r="750">
          <cell r="B750" t="str">
            <v>STEEL DOOR</v>
          </cell>
          <cell r="D750" t="str">
            <v>M2</v>
          </cell>
          <cell r="E750">
            <v>9.8699999999999992</v>
          </cell>
          <cell r="F750">
            <v>114000</v>
          </cell>
          <cell r="G750">
            <v>1125180</v>
          </cell>
          <cell r="H750">
            <v>9.8699999999999992</v>
          </cell>
          <cell r="I750">
            <v>114000</v>
          </cell>
          <cell r="J750">
            <v>1125180</v>
          </cell>
          <cell r="M750">
            <v>730380</v>
          </cell>
          <cell r="N750">
            <v>394800</v>
          </cell>
        </row>
        <row r="751">
          <cell r="B751" t="str">
            <v>PVC DOOR</v>
          </cell>
          <cell r="D751" t="str">
            <v>M2</v>
          </cell>
          <cell r="E751">
            <v>3.15</v>
          </cell>
          <cell r="F751">
            <v>114000</v>
          </cell>
          <cell r="G751">
            <v>359100</v>
          </cell>
          <cell r="H751">
            <v>3.15</v>
          </cell>
          <cell r="I751">
            <v>114000</v>
          </cell>
          <cell r="J751">
            <v>359100</v>
          </cell>
          <cell r="M751">
            <v>233100</v>
          </cell>
          <cell r="N751">
            <v>126000</v>
          </cell>
        </row>
        <row r="752">
          <cell r="B752" t="str">
            <v>PVC WINDOW</v>
          </cell>
          <cell r="D752" t="str">
            <v>M2</v>
          </cell>
          <cell r="E752">
            <v>5.04</v>
          </cell>
          <cell r="F752">
            <v>1705000</v>
          </cell>
          <cell r="G752">
            <v>8593200</v>
          </cell>
          <cell r="H752">
            <v>5.04</v>
          </cell>
          <cell r="I752">
            <v>1705000</v>
          </cell>
          <cell r="J752">
            <v>8593200</v>
          </cell>
          <cell r="M752">
            <v>8510040</v>
          </cell>
          <cell r="N752">
            <v>83160</v>
          </cell>
        </row>
        <row r="754">
          <cell r="B754" t="str">
            <v>SUB-TOTAL</v>
          </cell>
          <cell r="G754">
            <v>10463880</v>
          </cell>
          <cell r="J754">
            <v>10463880</v>
          </cell>
          <cell r="M754">
            <v>9691920</v>
          </cell>
          <cell r="N754">
            <v>771960</v>
          </cell>
        </row>
        <row r="756">
          <cell r="A756" t="str">
            <v xml:space="preserve"> 17)</v>
          </cell>
          <cell r="B756" t="str">
            <v>유리공사</v>
          </cell>
        </row>
        <row r="757">
          <cell r="B757" t="str">
            <v>복층유리</v>
          </cell>
          <cell r="C757" t="str">
            <v>T=12</v>
          </cell>
          <cell r="D757" t="str">
            <v>M2</v>
          </cell>
          <cell r="E757">
            <v>5.04</v>
          </cell>
          <cell r="F757">
            <v>28460</v>
          </cell>
          <cell r="G757">
            <v>143438</v>
          </cell>
          <cell r="H757">
            <v>5.04</v>
          </cell>
          <cell r="I757">
            <v>28460</v>
          </cell>
          <cell r="J757">
            <v>143438</v>
          </cell>
          <cell r="M757">
            <v>67838</v>
          </cell>
          <cell r="N757">
            <v>75600</v>
          </cell>
        </row>
        <row r="758">
          <cell r="B758" t="str">
            <v>불투명유리</v>
          </cell>
          <cell r="C758" t="str">
            <v>T=5</v>
          </cell>
          <cell r="D758" t="str">
            <v>M2</v>
          </cell>
          <cell r="E758">
            <v>1.58</v>
          </cell>
          <cell r="F758">
            <v>17700</v>
          </cell>
          <cell r="G758">
            <v>27966</v>
          </cell>
          <cell r="H758">
            <v>1.58</v>
          </cell>
          <cell r="I758">
            <v>17700</v>
          </cell>
          <cell r="J758">
            <v>27966</v>
          </cell>
          <cell r="M758">
            <v>10586</v>
          </cell>
          <cell r="N758">
            <v>17380</v>
          </cell>
        </row>
        <row r="760">
          <cell r="B760" t="str">
            <v>SUB-TOTAL</v>
          </cell>
          <cell r="G760">
            <v>171404</v>
          </cell>
          <cell r="J760">
            <v>171404</v>
          </cell>
          <cell r="M760">
            <v>78424</v>
          </cell>
          <cell r="N760">
            <v>92980</v>
          </cell>
        </row>
        <row r="762">
          <cell r="A762" t="str">
            <v xml:space="preserve"> 18)</v>
          </cell>
          <cell r="B762" t="str">
            <v>도장공사</v>
          </cell>
        </row>
        <row r="763">
          <cell r="B763" t="str">
            <v>수성페인트</v>
          </cell>
          <cell r="C763" t="str">
            <v>3회</v>
          </cell>
          <cell r="D763" t="str">
            <v>M2</v>
          </cell>
          <cell r="E763">
            <v>746.3</v>
          </cell>
          <cell r="F763">
            <v>5500</v>
          </cell>
          <cell r="G763">
            <v>4104650</v>
          </cell>
          <cell r="H763">
            <v>746.3</v>
          </cell>
          <cell r="I763">
            <v>5500</v>
          </cell>
          <cell r="J763">
            <v>4104650</v>
          </cell>
          <cell r="M763">
            <v>1119450</v>
          </cell>
          <cell r="N763">
            <v>2985200</v>
          </cell>
        </row>
        <row r="764">
          <cell r="B764" t="str">
            <v>유성페인트</v>
          </cell>
          <cell r="C764" t="str">
            <v>3회</v>
          </cell>
          <cell r="D764" t="str">
            <v>M2</v>
          </cell>
          <cell r="E764">
            <v>24.7</v>
          </cell>
          <cell r="F764">
            <v>5500</v>
          </cell>
          <cell r="G764">
            <v>135850</v>
          </cell>
          <cell r="H764">
            <v>24.7</v>
          </cell>
          <cell r="I764">
            <v>5500</v>
          </cell>
          <cell r="J764">
            <v>135850</v>
          </cell>
          <cell r="M764">
            <v>37050</v>
          </cell>
          <cell r="N764">
            <v>98800</v>
          </cell>
        </row>
        <row r="765">
          <cell r="B765" t="str">
            <v>클리어락카</v>
          </cell>
          <cell r="C765" t="str">
            <v>3회</v>
          </cell>
          <cell r="D765" t="str">
            <v>M2</v>
          </cell>
          <cell r="E765">
            <v>4.2</v>
          </cell>
          <cell r="F765">
            <v>4000</v>
          </cell>
          <cell r="G765">
            <v>16800</v>
          </cell>
          <cell r="H765">
            <v>4.2</v>
          </cell>
          <cell r="I765">
            <v>4000</v>
          </cell>
          <cell r="J765">
            <v>16800</v>
          </cell>
          <cell r="M765">
            <v>6300</v>
          </cell>
          <cell r="N765">
            <v>10500</v>
          </cell>
        </row>
        <row r="767">
          <cell r="B767" t="str">
            <v>SUB-TOTAL</v>
          </cell>
          <cell r="G767">
            <v>4257300</v>
          </cell>
          <cell r="J767">
            <v>4257300</v>
          </cell>
          <cell r="M767">
            <v>1162800</v>
          </cell>
          <cell r="N767">
            <v>3094500</v>
          </cell>
        </row>
        <row r="769">
          <cell r="A769" t="str">
            <v xml:space="preserve"> 19)</v>
          </cell>
          <cell r="B769" t="str">
            <v>부대공사</v>
          </cell>
        </row>
        <row r="770">
          <cell r="B770" t="str">
            <v>FRP정화조철거 및 신설</v>
          </cell>
          <cell r="C770" t="str">
            <v>2인용</v>
          </cell>
          <cell r="D770" t="str">
            <v>개소</v>
          </cell>
          <cell r="E770">
            <v>1</v>
          </cell>
          <cell r="F770">
            <v>1500000</v>
          </cell>
          <cell r="G770">
            <v>1500000</v>
          </cell>
          <cell r="H770">
            <v>1</v>
          </cell>
          <cell r="I770">
            <v>1500000</v>
          </cell>
          <cell r="J770">
            <v>1500000</v>
          </cell>
          <cell r="M770">
            <v>500000</v>
          </cell>
          <cell r="N770">
            <v>1000000</v>
          </cell>
        </row>
        <row r="771">
          <cell r="B771" t="str">
            <v>주변시설 철거</v>
          </cell>
          <cell r="C771" t="str">
            <v>HAND</v>
          </cell>
          <cell r="D771" t="str">
            <v>식</v>
          </cell>
          <cell r="E771">
            <v>1</v>
          </cell>
          <cell r="F771">
            <v>13000000</v>
          </cell>
          <cell r="G771">
            <v>13000000</v>
          </cell>
          <cell r="H771">
            <v>1</v>
          </cell>
          <cell r="I771">
            <v>13000000</v>
          </cell>
          <cell r="J771">
            <v>13000000</v>
          </cell>
          <cell r="M771">
            <v>3000000</v>
          </cell>
          <cell r="N771">
            <v>10000000</v>
          </cell>
        </row>
        <row r="773">
          <cell r="B773" t="str">
            <v>SUB-TOTAL</v>
          </cell>
          <cell r="G773">
            <v>14500000</v>
          </cell>
          <cell r="J773">
            <v>14500000</v>
          </cell>
          <cell r="M773">
            <v>3500000</v>
          </cell>
          <cell r="N773">
            <v>11000000</v>
          </cell>
        </row>
        <row r="775">
          <cell r="A775" t="str">
            <v xml:space="preserve"> 20)</v>
          </cell>
          <cell r="B775" t="str">
            <v>W. W. F.</v>
          </cell>
          <cell r="C775" t="str">
            <v>#8</v>
          </cell>
          <cell r="D775" t="str">
            <v>M2</v>
          </cell>
          <cell r="E775">
            <v>37</v>
          </cell>
          <cell r="F775">
            <v>1400</v>
          </cell>
          <cell r="G775">
            <v>51800</v>
          </cell>
          <cell r="H775">
            <v>37</v>
          </cell>
          <cell r="I775">
            <v>1400</v>
          </cell>
          <cell r="J775">
            <v>51800</v>
          </cell>
          <cell r="M775">
            <v>29600</v>
          </cell>
          <cell r="N775">
            <v>22200</v>
          </cell>
        </row>
        <row r="777">
          <cell r="A777" t="str">
            <v xml:space="preserve"> 21)</v>
          </cell>
          <cell r="B777" t="str">
            <v>PROTECTION CON'C</v>
          </cell>
          <cell r="C777" t="str">
            <v>TH'K=60</v>
          </cell>
          <cell r="D777" t="str">
            <v>M2</v>
          </cell>
          <cell r="E777">
            <v>35</v>
          </cell>
          <cell r="F777">
            <v>16900</v>
          </cell>
          <cell r="G777">
            <v>591500</v>
          </cell>
          <cell r="H777">
            <v>35</v>
          </cell>
          <cell r="I777">
            <v>16900</v>
          </cell>
          <cell r="J777">
            <v>591500</v>
          </cell>
          <cell r="M777">
            <v>416500</v>
          </cell>
          <cell r="N777">
            <v>175000</v>
          </cell>
        </row>
        <row r="779">
          <cell r="A779" t="str">
            <v xml:space="preserve"> 22)</v>
          </cell>
          <cell r="B779" t="str">
            <v>기존건물 철거 및 위생기구설치</v>
          </cell>
          <cell r="D779" t="str">
            <v>LOT</v>
          </cell>
          <cell r="E779">
            <v>1</v>
          </cell>
          <cell r="F779">
            <v>5000000</v>
          </cell>
          <cell r="G779">
            <v>5000000</v>
          </cell>
          <cell r="H779">
            <v>1</v>
          </cell>
          <cell r="I779">
            <v>5000000</v>
          </cell>
          <cell r="J779">
            <v>5000000</v>
          </cell>
          <cell r="M779">
            <v>3000000</v>
          </cell>
          <cell r="N779">
            <v>2000000</v>
          </cell>
        </row>
        <row r="781">
          <cell r="B781" t="str">
            <v>T O T A L</v>
          </cell>
          <cell r="G781">
            <v>64195748</v>
          </cell>
          <cell r="J781">
            <v>64195748</v>
          </cell>
          <cell r="M781">
            <v>30366603</v>
          </cell>
          <cell r="N781">
            <v>33829145</v>
          </cell>
        </row>
        <row r="784">
          <cell r="A784" t="str">
            <v xml:space="preserve">  8.</v>
          </cell>
          <cell r="B784" t="str">
            <v>PIPE RACK</v>
          </cell>
        </row>
        <row r="786">
          <cell r="A786" t="str">
            <v xml:space="preserve">  1)</v>
          </cell>
          <cell r="B786" t="str">
            <v>토공사</v>
          </cell>
        </row>
        <row r="787">
          <cell r="B787" t="str">
            <v>터파기</v>
          </cell>
          <cell r="D787" t="str">
            <v>M3</v>
          </cell>
          <cell r="E787">
            <v>70.7</v>
          </cell>
          <cell r="F787">
            <v>2760</v>
          </cell>
          <cell r="G787">
            <v>195132</v>
          </cell>
          <cell r="H787">
            <v>70.7</v>
          </cell>
          <cell r="I787">
            <v>2760</v>
          </cell>
          <cell r="J787">
            <v>195132</v>
          </cell>
          <cell r="M787">
            <v>159782</v>
          </cell>
          <cell r="N787">
            <v>35350</v>
          </cell>
        </row>
        <row r="788">
          <cell r="B788" t="str">
            <v>잔토처리</v>
          </cell>
          <cell r="D788" t="str">
            <v>M3</v>
          </cell>
          <cell r="E788">
            <v>13.93</v>
          </cell>
          <cell r="F788">
            <v>5500</v>
          </cell>
          <cell r="G788">
            <v>76615</v>
          </cell>
          <cell r="H788">
            <v>13.93</v>
          </cell>
          <cell r="I788">
            <v>5500</v>
          </cell>
          <cell r="J788">
            <v>76615</v>
          </cell>
          <cell r="M788">
            <v>76615</v>
          </cell>
          <cell r="N788">
            <v>0</v>
          </cell>
        </row>
        <row r="789">
          <cell r="B789" t="str">
            <v>되메우기</v>
          </cell>
          <cell r="D789" t="str">
            <v>M3</v>
          </cell>
          <cell r="E789">
            <v>56.77</v>
          </cell>
          <cell r="F789">
            <v>6500</v>
          </cell>
          <cell r="G789">
            <v>369005</v>
          </cell>
          <cell r="H789">
            <v>56.77</v>
          </cell>
          <cell r="I789">
            <v>6500</v>
          </cell>
          <cell r="J789">
            <v>369005</v>
          </cell>
          <cell r="M789">
            <v>283850</v>
          </cell>
          <cell r="N789">
            <v>85155</v>
          </cell>
        </row>
        <row r="791">
          <cell r="B791" t="str">
            <v>SUB-TOTAL</v>
          </cell>
          <cell r="G791">
            <v>640752</v>
          </cell>
          <cell r="J791">
            <v>640752</v>
          </cell>
          <cell r="M791">
            <v>520247</v>
          </cell>
          <cell r="N791">
            <v>120505</v>
          </cell>
        </row>
        <row r="793">
          <cell r="A793" t="str">
            <v xml:space="preserve">  2)</v>
          </cell>
          <cell r="B793" t="str">
            <v>지정공사</v>
          </cell>
        </row>
        <row r="794">
          <cell r="B794" t="str">
            <v>PC PILE         350A,L=15M</v>
          </cell>
          <cell r="D794" t="str">
            <v>NOS</v>
          </cell>
          <cell r="E794">
            <v>8</v>
          </cell>
          <cell r="F794">
            <v>0</v>
          </cell>
          <cell r="G794">
            <v>0</v>
          </cell>
          <cell r="H794">
            <v>8</v>
          </cell>
          <cell r="I794">
            <v>0</v>
          </cell>
          <cell r="J794">
            <v>0</v>
          </cell>
          <cell r="M794">
            <v>0</v>
          </cell>
          <cell r="N794">
            <v>0</v>
          </cell>
          <cell r="O794" t="str">
            <v xml:space="preserve"> 제외</v>
          </cell>
        </row>
        <row r="795">
          <cell r="B795" t="str">
            <v>PILE두부보강 및 속채움</v>
          </cell>
          <cell r="D795" t="str">
            <v>NOS</v>
          </cell>
          <cell r="E795">
            <v>8</v>
          </cell>
          <cell r="F795">
            <v>10000</v>
          </cell>
          <cell r="G795">
            <v>80000</v>
          </cell>
          <cell r="H795">
            <v>8</v>
          </cell>
          <cell r="I795">
            <v>10000</v>
          </cell>
          <cell r="J795">
            <v>80000</v>
          </cell>
          <cell r="M795">
            <v>24000</v>
          </cell>
          <cell r="N795">
            <v>56000</v>
          </cell>
        </row>
        <row r="797">
          <cell r="B797" t="str">
            <v>SUB-TOTAL</v>
          </cell>
          <cell r="G797">
            <v>80000</v>
          </cell>
          <cell r="J797">
            <v>80000</v>
          </cell>
          <cell r="M797">
            <v>24000</v>
          </cell>
          <cell r="N797">
            <v>56000</v>
          </cell>
        </row>
        <row r="799">
          <cell r="A799" t="str">
            <v xml:space="preserve">  3)</v>
          </cell>
          <cell r="B799" t="str">
            <v>철근공사</v>
          </cell>
        </row>
        <row r="800">
          <cell r="B800" t="str">
            <v>RE-BAR</v>
          </cell>
          <cell r="C800" t="str">
            <v>D10</v>
          </cell>
          <cell r="D800" t="str">
            <v>TON</v>
          </cell>
          <cell r="E800">
            <v>0.27</v>
          </cell>
          <cell r="F800">
            <v>310000</v>
          </cell>
          <cell r="G800">
            <v>83700</v>
          </cell>
          <cell r="H800">
            <v>0.27</v>
          </cell>
          <cell r="I800">
            <v>310000</v>
          </cell>
          <cell r="J800">
            <v>83700</v>
          </cell>
          <cell r="M800">
            <v>83700</v>
          </cell>
          <cell r="N800">
            <v>0</v>
          </cell>
        </row>
        <row r="801">
          <cell r="C801" t="str">
            <v>D16</v>
          </cell>
          <cell r="D801" t="str">
            <v>TON</v>
          </cell>
          <cell r="E801">
            <v>0.17</v>
          </cell>
          <cell r="F801">
            <v>310000</v>
          </cell>
          <cell r="G801">
            <v>52700</v>
          </cell>
          <cell r="H801">
            <v>0.17</v>
          </cell>
          <cell r="I801">
            <v>310000</v>
          </cell>
          <cell r="J801">
            <v>52700</v>
          </cell>
          <cell r="M801">
            <v>52700</v>
          </cell>
          <cell r="N801">
            <v>0</v>
          </cell>
        </row>
        <row r="802">
          <cell r="C802" t="str">
            <v>D19</v>
          </cell>
          <cell r="D802" t="str">
            <v>TON</v>
          </cell>
          <cell r="E802">
            <v>0.95</v>
          </cell>
          <cell r="F802">
            <v>310000</v>
          </cell>
          <cell r="G802">
            <v>294500</v>
          </cell>
          <cell r="H802">
            <v>0.95</v>
          </cell>
          <cell r="I802">
            <v>310000</v>
          </cell>
          <cell r="J802">
            <v>294500</v>
          </cell>
          <cell r="M802">
            <v>294500</v>
          </cell>
          <cell r="N802">
            <v>0</v>
          </cell>
        </row>
        <row r="803">
          <cell r="B803" t="str">
            <v>RE-BAR FORMING</v>
          </cell>
          <cell r="D803" t="str">
            <v>TON</v>
          </cell>
          <cell r="E803">
            <v>1.35</v>
          </cell>
          <cell r="F803">
            <v>227000</v>
          </cell>
          <cell r="G803">
            <v>306450</v>
          </cell>
          <cell r="H803">
            <v>1.35</v>
          </cell>
          <cell r="I803">
            <v>227000</v>
          </cell>
          <cell r="J803">
            <v>306450</v>
          </cell>
          <cell r="M803">
            <v>16200</v>
          </cell>
          <cell r="N803">
            <v>290250</v>
          </cell>
        </row>
        <row r="805">
          <cell r="B805" t="str">
            <v>SUB-TOTAL</v>
          </cell>
          <cell r="G805">
            <v>737350</v>
          </cell>
          <cell r="J805">
            <v>737350</v>
          </cell>
          <cell r="M805">
            <v>447100</v>
          </cell>
          <cell r="N805">
            <v>290250</v>
          </cell>
        </row>
        <row r="807">
          <cell r="A807" t="str">
            <v xml:space="preserve">  4)</v>
          </cell>
          <cell r="B807" t="str">
            <v>거푸집공사</v>
          </cell>
          <cell r="O807" t="str">
            <v xml:space="preserve"> 소운반,</v>
          </cell>
        </row>
        <row r="808">
          <cell r="B808" t="str">
            <v>거푸집</v>
          </cell>
          <cell r="C808" t="str">
            <v>4회</v>
          </cell>
          <cell r="D808" t="str">
            <v>M2</v>
          </cell>
          <cell r="E808">
            <v>127.9</v>
          </cell>
          <cell r="F808">
            <v>21360</v>
          </cell>
          <cell r="G808">
            <v>2731944</v>
          </cell>
          <cell r="H808">
            <v>127.9</v>
          </cell>
          <cell r="I808">
            <v>21360</v>
          </cell>
          <cell r="J808">
            <v>2731944</v>
          </cell>
          <cell r="M808">
            <v>787864</v>
          </cell>
          <cell r="N808">
            <v>1944080</v>
          </cell>
          <cell r="O808" t="str">
            <v xml:space="preserve"> 정리비</v>
          </cell>
        </row>
        <row r="809">
          <cell r="O809" t="str">
            <v xml:space="preserve"> 포  함</v>
          </cell>
        </row>
        <row r="810">
          <cell r="B810" t="str">
            <v>SUB-TOTAL</v>
          </cell>
          <cell r="G810">
            <v>2731944</v>
          </cell>
          <cell r="J810">
            <v>2731944</v>
          </cell>
          <cell r="M810">
            <v>787864</v>
          </cell>
          <cell r="N810">
            <v>1944080</v>
          </cell>
        </row>
        <row r="812">
          <cell r="A812" t="str">
            <v xml:space="preserve">  5)</v>
          </cell>
          <cell r="B812" t="str">
            <v>콘크리트 공사</v>
          </cell>
        </row>
        <row r="813">
          <cell r="B813" t="str">
            <v>콘크리트</v>
          </cell>
          <cell r="C813" t="str">
            <v>FC=135KG/㎠</v>
          </cell>
          <cell r="D813" t="str">
            <v>M3</v>
          </cell>
          <cell r="E813">
            <v>1.45</v>
          </cell>
          <cell r="F813">
            <v>50950</v>
          </cell>
          <cell r="G813">
            <v>73877</v>
          </cell>
          <cell r="H813">
            <v>1.45</v>
          </cell>
          <cell r="I813">
            <v>50950</v>
          </cell>
          <cell r="J813">
            <v>73877</v>
          </cell>
          <cell r="M813">
            <v>73877</v>
          </cell>
          <cell r="N813">
            <v>0</v>
          </cell>
        </row>
        <row r="814">
          <cell r="B814" t="str">
            <v>콘크리트</v>
          </cell>
          <cell r="C814" t="str">
            <v>FC=210KG/㎠</v>
          </cell>
          <cell r="D814" t="str">
            <v>M3</v>
          </cell>
          <cell r="E814">
            <v>15.97</v>
          </cell>
          <cell r="F814">
            <v>59770</v>
          </cell>
          <cell r="G814">
            <v>954526</v>
          </cell>
          <cell r="H814">
            <v>15.97</v>
          </cell>
          <cell r="I814">
            <v>59770</v>
          </cell>
          <cell r="J814">
            <v>954526</v>
          </cell>
          <cell r="M814">
            <v>954526</v>
          </cell>
          <cell r="N814">
            <v>0</v>
          </cell>
        </row>
        <row r="815">
          <cell r="B815" t="str">
            <v>콘크리트 치기</v>
          </cell>
          <cell r="D815" t="str">
            <v>M3</v>
          </cell>
          <cell r="E815">
            <v>17.420000000000002</v>
          </cell>
          <cell r="F815">
            <v>11400</v>
          </cell>
          <cell r="G815">
            <v>198588</v>
          </cell>
          <cell r="H815">
            <v>17.420000000000002</v>
          </cell>
          <cell r="I815">
            <v>11400</v>
          </cell>
          <cell r="J815">
            <v>198588</v>
          </cell>
          <cell r="M815">
            <v>31356</v>
          </cell>
          <cell r="N815">
            <v>167232</v>
          </cell>
        </row>
        <row r="816">
          <cell r="B816" t="str">
            <v>GROUT</v>
          </cell>
          <cell r="D816" t="str">
            <v>M3</v>
          </cell>
          <cell r="E816">
            <v>0.05</v>
          </cell>
          <cell r="F816">
            <v>1130800</v>
          </cell>
          <cell r="G816">
            <v>56540</v>
          </cell>
          <cell r="H816">
            <v>0.05</v>
          </cell>
          <cell r="I816">
            <v>1130800</v>
          </cell>
          <cell r="J816">
            <v>56540</v>
          </cell>
          <cell r="M816">
            <v>33500</v>
          </cell>
          <cell r="N816">
            <v>23040</v>
          </cell>
        </row>
        <row r="818">
          <cell r="B818" t="str">
            <v>SUB-TOTAL</v>
          </cell>
          <cell r="G818">
            <v>1283531</v>
          </cell>
          <cell r="J818">
            <v>1283531</v>
          </cell>
          <cell r="M818">
            <v>1093259</v>
          </cell>
          <cell r="N818">
            <v>190272</v>
          </cell>
        </row>
        <row r="820">
          <cell r="A820" t="str">
            <v xml:space="preserve">  6)</v>
          </cell>
          <cell r="B820" t="str">
            <v>철골공사</v>
          </cell>
        </row>
        <row r="821">
          <cell r="B821" t="str">
            <v>H-194*150*6*9</v>
          </cell>
          <cell r="D821" t="str">
            <v>TON</v>
          </cell>
          <cell r="E821">
            <v>2.85</v>
          </cell>
          <cell r="F821">
            <v>400000</v>
          </cell>
          <cell r="G821">
            <v>1140000</v>
          </cell>
          <cell r="H821">
            <v>2.85</v>
          </cell>
          <cell r="I821">
            <v>400000</v>
          </cell>
          <cell r="J821">
            <v>1140000</v>
          </cell>
          <cell r="M821">
            <v>1140000</v>
          </cell>
          <cell r="N821">
            <v>0</v>
          </cell>
        </row>
        <row r="822">
          <cell r="B822" t="str">
            <v>H-244*175*7*11</v>
          </cell>
          <cell r="D822" t="str">
            <v>TON</v>
          </cell>
          <cell r="E822">
            <v>3.82</v>
          </cell>
          <cell r="F822">
            <v>400000</v>
          </cell>
          <cell r="G822">
            <v>1528000</v>
          </cell>
          <cell r="H822">
            <v>3.82</v>
          </cell>
          <cell r="I822">
            <v>400000</v>
          </cell>
          <cell r="J822">
            <v>1528000</v>
          </cell>
          <cell r="M822">
            <v>1528000</v>
          </cell>
          <cell r="N822">
            <v>0</v>
          </cell>
        </row>
        <row r="823">
          <cell r="B823" t="str">
            <v>H-250*125*6*9</v>
          </cell>
          <cell r="D823" t="str">
            <v>TON</v>
          </cell>
          <cell r="E823">
            <v>1.05</v>
          </cell>
          <cell r="F823">
            <v>400000</v>
          </cell>
          <cell r="G823">
            <v>420000</v>
          </cell>
          <cell r="H823">
            <v>1.05</v>
          </cell>
          <cell r="I823">
            <v>400000</v>
          </cell>
          <cell r="J823">
            <v>420000</v>
          </cell>
          <cell r="M823">
            <v>420000</v>
          </cell>
          <cell r="N823">
            <v>0</v>
          </cell>
        </row>
        <row r="824">
          <cell r="B824" t="str">
            <v>H-350*175*7*11</v>
          </cell>
          <cell r="D824" t="str">
            <v>TON</v>
          </cell>
          <cell r="E824">
            <v>0.8</v>
          </cell>
          <cell r="F824">
            <v>400000</v>
          </cell>
          <cell r="G824">
            <v>320000</v>
          </cell>
          <cell r="H824">
            <v>0.8</v>
          </cell>
          <cell r="I824">
            <v>400000</v>
          </cell>
          <cell r="J824">
            <v>320000</v>
          </cell>
          <cell r="M824">
            <v>320000</v>
          </cell>
          <cell r="N824">
            <v>0</v>
          </cell>
        </row>
        <row r="825">
          <cell r="B825" t="str">
            <v>ㄷ-150*75*6.5*10</v>
          </cell>
          <cell r="D825" t="str">
            <v>TON</v>
          </cell>
          <cell r="E825">
            <v>0.21</v>
          </cell>
          <cell r="F825">
            <v>390000</v>
          </cell>
          <cell r="G825">
            <v>81900</v>
          </cell>
          <cell r="H825">
            <v>0.21</v>
          </cell>
          <cell r="I825">
            <v>390000</v>
          </cell>
          <cell r="J825">
            <v>81900</v>
          </cell>
          <cell r="M825">
            <v>81900</v>
          </cell>
          <cell r="N825">
            <v>0</v>
          </cell>
        </row>
        <row r="826">
          <cell r="B826" t="str">
            <v>ㄷ-100*50*5*7.5</v>
          </cell>
          <cell r="D826" t="str">
            <v>TON</v>
          </cell>
          <cell r="E826">
            <v>0.18</v>
          </cell>
          <cell r="F826">
            <v>385000</v>
          </cell>
          <cell r="G826">
            <v>69300</v>
          </cell>
          <cell r="H826">
            <v>0.18</v>
          </cell>
          <cell r="I826">
            <v>385000</v>
          </cell>
          <cell r="J826">
            <v>69300</v>
          </cell>
          <cell r="M826">
            <v>69300</v>
          </cell>
          <cell r="N826">
            <v>0</v>
          </cell>
        </row>
        <row r="827">
          <cell r="B827" t="str">
            <v>ㄴ-50*50*6</v>
          </cell>
          <cell r="D827" t="str">
            <v>TON</v>
          </cell>
          <cell r="E827">
            <v>0.33</v>
          </cell>
          <cell r="F827">
            <v>360000</v>
          </cell>
          <cell r="G827">
            <v>118800</v>
          </cell>
          <cell r="H827">
            <v>0.33</v>
          </cell>
          <cell r="I827">
            <v>360000</v>
          </cell>
          <cell r="J827">
            <v>118800</v>
          </cell>
          <cell r="M827">
            <v>118800</v>
          </cell>
          <cell r="N827">
            <v>0</v>
          </cell>
        </row>
        <row r="828">
          <cell r="B828" t="str">
            <v>ㄴ-75*75*6</v>
          </cell>
          <cell r="D828" t="str">
            <v>TON</v>
          </cell>
          <cell r="E828">
            <v>0.25</v>
          </cell>
          <cell r="F828">
            <v>360000</v>
          </cell>
          <cell r="G828">
            <v>90000</v>
          </cell>
          <cell r="H828">
            <v>0.25</v>
          </cell>
          <cell r="I828">
            <v>360000</v>
          </cell>
          <cell r="J828">
            <v>90000</v>
          </cell>
          <cell r="M828">
            <v>90000</v>
          </cell>
          <cell r="N828">
            <v>0</v>
          </cell>
        </row>
        <row r="829">
          <cell r="B829" t="str">
            <v>STEEL PLATE</v>
          </cell>
          <cell r="D829" t="str">
            <v>TON</v>
          </cell>
          <cell r="E829">
            <v>0.95</v>
          </cell>
          <cell r="F829">
            <v>380000</v>
          </cell>
          <cell r="G829">
            <v>361000</v>
          </cell>
          <cell r="H829">
            <v>0.95</v>
          </cell>
          <cell r="I829">
            <v>380000</v>
          </cell>
          <cell r="J829">
            <v>361000</v>
          </cell>
          <cell r="M829">
            <v>361000</v>
          </cell>
          <cell r="N829">
            <v>0</v>
          </cell>
        </row>
        <row r="830">
          <cell r="B830" t="str">
            <v>CHK'D PLATE</v>
          </cell>
          <cell r="C830" t="str">
            <v>4.5T</v>
          </cell>
          <cell r="D830" t="str">
            <v>TON</v>
          </cell>
          <cell r="E830">
            <v>1.04</v>
          </cell>
          <cell r="F830">
            <v>400000</v>
          </cell>
          <cell r="G830">
            <v>416000</v>
          </cell>
          <cell r="H830">
            <v>1.04</v>
          </cell>
          <cell r="I830">
            <v>400000</v>
          </cell>
          <cell r="J830">
            <v>416000</v>
          </cell>
          <cell r="M830">
            <v>416000</v>
          </cell>
          <cell r="N830">
            <v>0</v>
          </cell>
        </row>
        <row r="831">
          <cell r="B831" t="str">
            <v>HAND RAIL</v>
          </cell>
          <cell r="D831" t="str">
            <v>TON</v>
          </cell>
          <cell r="E831">
            <v>0.3</v>
          </cell>
          <cell r="F831">
            <v>500000</v>
          </cell>
          <cell r="G831">
            <v>150000</v>
          </cell>
          <cell r="H831">
            <v>0.3</v>
          </cell>
          <cell r="I831">
            <v>500000</v>
          </cell>
          <cell r="J831">
            <v>150000</v>
          </cell>
          <cell r="M831">
            <v>150000</v>
          </cell>
          <cell r="N831">
            <v>0</v>
          </cell>
        </row>
        <row r="832">
          <cell r="B832" t="str">
            <v>STEEL LADDER</v>
          </cell>
          <cell r="D832" t="str">
            <v>TON</v>
          </cell>
          <cell r="E832">
            <v>0.24</v>
          </cell>
          <cell r="F832">
            <v>500000</v>
          </cell>
          <cell r="G832">
            <v>120000</v>
          </cell>
          <cell r="H832">
            <v>0.24</v>
          </cell>
          <cell r="I832">
            <v>500000</v>
          </cell>
          <cell r="J832">
            <v>120000</v>
          </cell>
          <cell r="M832">
            <v>120000</v>
          </cell>
          <cell r="N832">
            <v>0</v>
          </cell>
        </row>
        <row r="833">
          <cell r="B833" t="str">
            <v>STEEL FORMING</v>
          </cell>
          <cell r="D833" t="str">
            <v>TON</v>
          </cell>
          <cell r="E833">
            <v>11.23</v>
          </cell>
          <cell r="F833">
            <v>430000</v>
          </cell>
          <cell r="G833">
            <v>4828900</v>
          </cell>
          <cell r="H833">
            <v>11.23</v>
          </cell>
          <cell r="I833">
            <v>430000</v>
          </cell>
          <cell r="J833">
            <v>4828900</v>
          </cell>
          <cell r="M833">
            <v>336900</v>
          </cell>
          <cell r="N833">
            <v>4492000</v>
          </cell>
        </row>
        <row r="834">
          <cell r="B834" t="str">
            <v>STEEL ERECTION</v>
          </cell>
          <cell r="D834" t="str">
            <v>TON</v>
          </cell>
          <cell r="E834">
            <v>11.23</v>
          </cell>
          <cell r="F834">
            <v>140000</v>
          </cell>
          <cell r="G834">
            <v>1572200</v>
          </cell>
          <cell r="H834">
            <v>11.23</v>
          </cell>
          <cell r="I834">
            <v>140000</v>
          </cell>
          <cell r="J834">
            <v>1572200</v>
          </cell>
          <cell r="M834">
            <v>449200</v>
          </cell>
          <cell r="N834">
            <v>1123000</v>
          </cell>
        </row>
        <row r="835">
          <cell r="B835" t="str">
            <v>H.T.B.</v>
          </cell>
          <cell r="C835" t="str">
            <v>M20</v>
          </cell>
          <cell r="D835" t="str">
            <v>EA</v>
          </cell>
          <cell r="E835">
            <v>610</v>
          </cell>
          <cell r="F835">
            <v>470</v>
          </cell>
          <cell r="G835">
            <v>286700</v>
          </cell>
          <cell r="H835">
            <v>610</v>
          </cell>
          <cell r="I835">
            <v>470</v>
          </cell>
          <cell r="J835">
            <v>286700</v>
          </cell>
          <cell r="M835">
            <v>286700</v>
          </cell>
          <cell r="N835">
            <v>0</v>
          </cell>
        </row>
        <row r="837">
          <cell r="B837" t="str">
            <v>SUB-TOTAL</v>
          </cell>
          <cell r="G837">
            <v>11502800</v>
          </cell>
          <cell r="J837">
            <v>11502800</v>
          </cell>
          <cell r="M837">
            <v>5887800</v>
          </cell>
          <cell r="N837">
            <v>5615000</v>
          </cell>
        </row>
        <row r="839">
          <cell r="A839" t="str">
            <v xml:space="preserve">  7)</v>
          </cell>
          <cell r="B839" t="str">
            <v>도장공사</v>
          </cell>
        </row>
        <row r="840">
          <cell r="B840" t="str">
            <v>광명단</v>
          </cell>
          <cell r="C840" t="str">
            <v>2회</v>
          </cell>
          <cell r="D840" t="str">
            <v>M2</v>
          </cell>
          <cell r="E840">
            <v>380.04</v>
          </cell>
          <cell r="F840">
            <v>4000</v>
          </cell>
          <cell r="G840">
            <v>1520160</v>
          </cell>
          <cell r="H840">
            <v>380.04</v>
          </cell>
          <cell r="I840">
            <v>4000</v>
          </cell>
          <cell r="J840">
            <v>1520160</v>
          </cell>
          <cell r="M840">
            <v>570060</v>
          </cell>
          <cell r="N840">
            <v>950100</v>
          </cell>
        </row>
        <row r="841">
          <cell r="B841" t="str">
            <v>유성페인트</v>
          </cell>
          <cell r="C841" t="str">
            <v>2회(중도)</v>
          </cell>
          <cell r="D841" t="str">
            <v>M2</v>
          </cell>
          <cell r="E841">
            <v>380.04</v>
          </cell>
          <cell r="F841">
            <v>4000</v>
          </cell>
          <cell r="G841">
            <v>1520160</v>
          </cell>
          <cell r="H841">
            <v>380.04</v>
          </cell>
          <cell r="I841">
            <v>4000</v>
          </cell>
          <cell r="J841">
            <v>1520160</v>
          </cell>
          <cell r="M841">
            <v>570060</v>
          </cell>
          <cell r="N841">
            <v>950100</v>
          </cell>
        </row>
        <row r="842">
          <cell r="B842" t="str">
            <v>유성페인트</v>
          </cell>
          <cell r="C842" t="str">
            <v>2회(상도)</v>
          </cell>
          <cell r="D842" t="str">
            <v>M2</v>
          </cell>
          <cell r="E842">
            <v>380.04</v>
          </cell>
          <cell r="F842">
            <v>4000</v>
          </cell>
          <cell r="G842">
            <v>1520160</v>
          </cell>
          <cell r="H842">
            <v>380.04</v>
          </cell>
          <cell r="I842">
            <v>4000</v>
          </cell>
          <cell r="J842">
            <v>1520160</v>
          </cell>
          <cell r="M842">
            <v>570060</v>
          </cell>
          <cell r="N842">
            <v>950100</v>
          </cell>
        </row>
        <row r="844">
          <cell r="B844" t="str">
            <v>SUB-TOTAL</v>
          </cell>
          <cell r="G844">
            <v>4560480</v>
          </cell>
          <cell r="J844">
            <v>4560480</v>
          </cell>
          <cell r="M844">
            <v>1710180</v>
          </cell>
          <cell r="N844">
            <v>2850300</v>
          </cell>
        </row>
        <row r="846">
          <cell r="B846" t="str">
            <v>T O T A L</v>
          </cell>
          <cell r="G846">
            <v>21536857</v>
          </cell>
          <cell r="J846">
            <v>21536857</v>
          </cell>
          <cell r="M846">
            <v>10470450</v>
          </cell>
          <cell r="N846">
            <v>11066407</v>
          </cell>
        </row>
        <row r="874">
          <cell r="A874" t="str">
            <v xml:space="preserve">  9.</v>
          </cell>
          <cell r="B874" t="str">
            <v>STRAINER HOUSE</v>
          </cell>
        </row>
        <row r="876">
          <cell r="A876" t="str">
            <v xml:space="preserve">  1)</v>
          </cell>
          <cell r="B876" t="str">
            <v>가설공사</v>
          </cell>
        </row>
        <row r="877">
          <cell r="B877" t="str">
            <v>먹메김</v>
          </cell>
          <cell r="D877" t="str">
            <v>M2</v>
          </cell>
          <cell r="E877">
            <v>20</v>
          </cell>
          <cell r="F877">
            <v>1080</v>
          </cell>
          <cell r="G877">
            <v>21600</v>
          </cell>
          <cell r="H877">
            <v>20</v>
          </cell>
          <cell r="I877">
            <v>1080</v>
          </cell>
          <cell r="J877">
            <v>21600</v>
          </cell>
          <cell r="M877">
            <v>0</v>
          </cell>
          <cell r="N877">
            <v>21600</v>
          </cell>
        </row>
        <row r="878">
          <cell r="B878" t="str">
            <v>규준틀</v>
          </cell>
          <cell r="D878" t="str">
            <v>M2</v>
          </cell>
          <cell r="E878">
            <v>20</v>
          </cell>
          <cell r="F878">
            <v>1550</v>
          </cell>
          <cell r="G878">
            <v>31000</v>
          </cell>
          <cell r="H878">
            <v>20</v>
          </cell>
          <cell r="I878">
            <v>1550</v>
          </cell>
          <cell r="J878">
            <v>31000</v>
          </cell>
          <cell r="M878">
            <v>7000</v>
          </cell>
          <cell r="N878">
            <v>24000</v>
          </cell>
        </row>
        <row r="880">
          <cell r="B880" t="str">
            <v>SUB-TOTAL</v>
          </cell>
          <cell r="G880">
            <v>52600</v>
          </cell>
          <cell r="J880">
            <v>52600</v>
          </cell>
          <cell r="M880">
            <v>7000</v>
          </cell>
          <cell r="N880">
            <v>45600</v>
          </cell>
        </row>
        <row r="882">
          <cell r="A882" t="str">
            <v xml:space="preserve">  2)</v>
          </cell>
          <cell r="B882" t="str">
            <v>토공사</v>
          </cell>
        </row>
        <row r="883">
          <cell r="B883" t="str">
            <v>터파기</v>
          </cell>
          <cell r="D883" t="str">
            <v>M3</v>
          </cell>
          <cell r="E883">
            <v>26.44</v>
          </cell>
          <cell r="F883">
            <v>2760</v>
          </cell>
          <cell r="G883">
            <v>72974</v>
          </cell>
          <cell r="H883">
            <v>26.44</v>
          </cell>
          <cell r="I883">
            <v>2760</v>
          </cell>
          <cell r="J883">
            <v>72974</v>
          </cell>
          <cell r="M883">
            <v>59754</v>
          </cell>
          <cell r="N883">
            <v>13220</v>
          </cell>
        </row>
        <row r="884">
          <cell r="B884" t="str">
            <v>잔토처리</v>
          </cell>
          <cell r="D884" t="str">
            <v>M3</v>
          </cell>
          <cell r="E884">
            <v>6.14</v>
          </cell>
          <cell r="F884">
            <v>5500</v>
          </cell>
          <cell r="G884">
            <v>33770</v>
          </cell>
          <cell r="H884">
            <v>6.14</v>
          </cell>
          <cell r="I884">
            <v>5500</v>
          </cell>
          <cell r="J884">
            <v>33770</v>
          </cell>
          <cell r="M884">
            <v>33770</v>
          </cell>
          <cell r="N884">
            <v>0</v>
          </cell>
        </row>
        <row r="885">
          <cell r="B885" t="str">
            <v>되메우기</v>
          </cell>
          <cell r="D885" t="str">
            <v>M3</v>
          </cell>
          <cell r="E885">
            <v>20.3</v>
          </cell>
          <cell r="F885">
            <v>6500</v>
          </cell>
          <cell r="G885">
            <v>131950</v>
          </cell>
          <cell r="H885">
            <v>20.3</v>
          </cell>
          <cell r="I885">
            <v>6500</v>
          </cell>
          <cell r="J885">
            <v>131950</v>
          </cell>
          <cell r="M885">
            <v>101500</v>
          </cell>
          <cell r="N885">
            <v>30450</v>
          </cell>
        </row>
        <row r="886">
          <cell r="M886">
            <v>0</v>
          </cell>
          <cell r="N886">
            <v>0</v>
          </cell>
        </row>
        <row r="887">
          <cell r="B887" t="str">
            <v>SUB-TOTAL</v>
          </cell>
          <cell r="G887">
            <v>238694</v>
          </cell>
          <cell r="J887">
            <v>238694</v>
          </cell>
          <cell r="M887">
            <v>195024</v>
          </cell>
          <cell r="N887">
            <v>43670</v>
          </cell>
        </row>
        <row r="889">
          <cell r="A889" t="str">
            <v xml:space="preserve">  3)</v>
          </cell>
          <cell r="B889" t="str">
            <v>지정공사</v>
          </cell>
        </row>
        <row r="890">
          <cell r="B890" t="str">
            <v>PC PILE      350A, L=15M</v>
          </cell>
          <cell r="D890" t="str">
            <v>NOS</v>
          </cell>
          <cell r="E890">
            <v>4</v>
          </cell>
          <cell r="F890">
            <v>0</v>
          </cell>
          <cell r="G890">
            <v>0</v>
          </cell>
          <cell r="H890">
            <v>4</v>
          </cell>
          <cell r="I890">
            <v>0</v>
          </cell>
          <cell r="J890">
            <v>0</v>
          </cell>
          <cell r="M890">
            <v>0</v>
          </cell>
          <cell r="N890">
            <v>0</v>
          </cell>
          <cell r="O890" t="str">
            <v xml:space="preserve"> 제외</v>
          </cell>
        </row>
        <row r="891">
          <cell r="B891" t="str">
            <v>PILE 두부보강 및 속채움</v>
          </cell>
          <cell r="D891" t="str">
            <v>NOS</v>
          </cell>
          <cell r="E891">
            <v>4</v>
          </cell>
          <cell r="F891">
            <v>10000</v>
          </cell>
          <cell r="G891">
            <v>40000</v>
          </cell>
          <cell r="H891">
            <v>4</v>
          </cell>
          <cell r="I891">
            <v>10000</v>
          </cell>
          <cell r="J891">
            <v>40000</v>
          </cell>
          <cell r="M891">
            <v>12000</v>
          </cell>
          <cell r="N891">
            <v>28000</v>
          </cell>
        </row>
        <row r="893">
          <cell r="B893" t="str">
            <v>SUB-TOTAL</v>
          </cell>
          <cell r="G893">
            <v>40000</v>
          </cell>
          <cell r="J893">
            <v>40000</v>
          </cell>
          <cell r="M893">
            <v>12000</v>
          </cell>
          <cell r="N893">
            <v>28000</v>
          </cell>
        </row>
        <row r="895">
          <cell r="A895" t="str">
            <v xml:space="preserve">  4)</v>
          </cell>
          <cell r="B895" t="str">
            <v>철근공사</v>
          </cell>
        </row>
        <row r="896">
          <cell r="B896" t="str">
            <v>RE-BAR</v>
          </cell>
          <cell r="C896" t="str">
            <v>D10</v>
          </cell>
          <cell r="D896" t="str">
            <v>TON</v>
          </cell>
          <cell r="E896">
            <v>0.11</v>
          </cell>
          <cell r="F896">
            <v>310000</v>
          </cell>
          <cell r="G896">
            <v>34100</v>
          </cell>
          <cell r="H896">
            <v>0.11</v>
          </cell>
          <cell r="I896">
            <v>310000</v>
          </cell>
          <cell r="J896">
            <v>34100</v>
          </cell>
          <cell r="M896">
            <v>34100</v>
          </cell>
          <cell r="N896">
            <v>0</v>
          </cell>
        </row>
        <row r="897">
          <cell r="C897" t="str">
            <v>D16</v>
          </cell>
          <cell r="D897" t="str">
            <v>TON</v>
          </cell>
          <cell r="E897">
            <v>0.28999999999999998</v>
          </cell>
          <cell r="F897">
            <v>310000</v>
          </cell>
          <cell r="G897">
            <v>89900</v>
          </cell>
          <cell r="H897">
            <v>0.28999999999999998</v>
          </cell>
          <cell r="I897">
            <v>310000</v>
          </cell>
          <cell r="J897">
            <v>89900</v>
          </cell>
          <cell r="M897">
            <v>89900</v>
          </cell>
          <cell r="N897">
            <v>0</v>
          </cell>
        </row>
        <row r="898">
          <cell r="C898" t="str">
            <v>D19</v>
          </cell>
          <cell r="D898" t="str">
            <v>TON</v>
          </cell>
          <cell r="E898">
            <v>0.09</v>
          </cell>
          <cell r="F898">
            <v>310000</v>
          </cell>
          <cell r="G898">
            <v>27900</v>
          </cell>
          <cell r="H898">
            <v>0.09</v>
          </cell>
          <cell r="I898">
            <v>310000</v>
          </cell>
          <cell r="J898">
            <v>27900</v>
          </cell>
          <cell r="M898">
            <v>27900</v>
          </cell>
          <cell r="N898">
            <v>0</v>
          </cell>
        </row>
        <row r="899">
          <cell r="B899" t="str">
            <v>RE-BAR FORMING</v>
          </cell>
          <cell r="D899" t="str">
            <v>TON</v>
          </cell>
          <cell r="E899">
            <v>0.47</v>
          </cell>
          <cell r="F899">
            <v>227000</v>
          </cell>
          <cell r="G899">
            <v>106690</v>
          </cell>
          <cell r="H899">
            <v>0.47</v>
          </cell>
          <cell r="I899">
            <v>227000</v>
          </cell>
          <cell r="J899">
            <v>106690</v>
          </cell>
          <cell r="M899">
            <v>5640</v>
          </cell>
          <cell r="N899">
            <v>101050</v>
          </cell>
        </row>
        <row r="901">
          <cell r="B901" t="str">
            <v>SUB-TOTAL</v>
          </cell>
          <cell r="G901">
            <v>258590</v>
          </cell>
          <cell r="J901">
            <v>258590</v>
          </cell>
          <cell r="M901">
            <v>157540</v>
          </cell>
          <cell r="N901">
            <v>101050</v>
          </cell>
        </row>
        <row r="903">
          <cell r="A903" t="str">
            <v xml:space="preserve">  5)</v>
          </cell>
          <cell r="B903" t="str">
            <v>거푸집 공사</v>
          </cell>
          <cell r="O903" t="str">
            <v xml:space="preserve"> 소운반,</v>
          </cell>
        </row>
        <row r="904">
          <cell r="B904" t="str">
            <v>거푸집</v>
          </cell>
          <cell r="C904" t="str">
            <v>4회</v>
          </cell>
          <cell r="D904" t="str">
            <v>M2</v>
          </cell>
          <cell r="E904">
            <v>32.5</v>
          </cell>
          <cell r="F904">
            <v>21360</v>
          </cell>
          <cell r="G904">
            <v>694200</v>
          </cell>
          <cell r="H904">
            <v>32.5</v>
          </cell>
          <cell r="I904">
            <v>21360</v>
          </cell>
          <cell r="J904">
            <v>694200</v>
          </cell>
          <cell r="M904">
            <v>200200</v>
          </cell>
          <cell r="N904">
            <v>494000</v>
          </cell>
          <cell r="O904" t="str">
            <v xml:space="preserve"> 정리비</v>
          </cell>
        </row>
        <row r="905">
          <cell r="O905" t="str">
            <v xml:space="preserve"> 포  함</v>
          </cell>
        </row>
        <row r="906">
          <cell r="B906" t="str">
            <v>SUB-TOTAL</v>
          </cell>
          <cell r="G906">
            <v>694200</v>
          </cell>
          <cell r="J906">
            <v>694200</v>
          </cell>
          <cell r="M906">
            <v>200200</v>
          </cell>
          <cell r="N906">
            <v>494000</v>
          </cell>
        </row>
        <row r="908">
          <cell r="A908" t="str">
            <v xml:space="preserve">  6)</v>
          </cell>
          <cell r="B908" t="str">
            <v>콘크리트 공사</v>
          </cell>
        </row>
        <row r="909">
          <cell r="B909" t="str">
            <v>콘크리트</v>
          </cell>
          <cell r="C909" t="str">
            <v>FC=135KG/㎠</v>
          </cell>
          <cell r="D909" t="str">
            <v>M3</v>
          </cell>
          <cell r="E909">
            <v>0.64</v>
          </cell>
          <cell r="F909">
            <v>50950</v>
          </cell>
          <cell r="G909">
            <v>32608</v>
          </cell>
          <cell r="H909">
            <v>0.64</v>
          </cell>
          <cell r="I909">
            <v>50950</v>
          </cell>
          <cell r="J909">
            <v>32608</v>
          </cell>
          <cell r="M909">
            <v>32608</v>
          </cell>
          <cell r="N909">
            <v>0</v>
          </cell>
        </row>
        <row r="910">
          <cell r="B910" t="str">
            <v>콘크리트</v>
          </cell>
          <cell r="C910" t="str">
            <v>FC=210KG/㎠</v>
          </cell>
          <cell r="D910" t="str">
            <v>M3</v>
          </cell>
          <cell r="E910">
            <v>5.26</v>
          </cell>
          <cell r="F910">
            <v>59770</v>
          </cell>
          <cell r="G910">
            <v>314390</v>
          </cell>
          <cell r="H910">
            <v>5.26</v>
          </cell>
          <cell r="I910">
            <v>59770</v>
          </cell>
          <cell r="J910">
            <v>314390</v>
          </cell>
          <cell r="M910">
            <v>314390</v>
          </cell>
          <cell r="N910">
            <v>0</v>
          </cell>
        </row>
        <row r="911">
          <cell r="B911" t="str">
            <v>콘크리트 치기</v>
          </cell>
          <cell r="D911" t="str">
            <v>M3</v>
          </cell>
          <cell r="E911">
            <v>5.9</v>
          </cell>
          <cell r="F911">
            <v>11400</v>
          </cell>
          <cell r="G911">
            <v>67260</v>
          </cell>
          <cell r="H911">
            <v>5.9</v>
          </cell>
          <cell r="I911">
            <v>11400</v>
          </cell>
          <cell r="J911">
            <v>67260</v>
          </cell>
          <cell r="M911">
            <v>10620</v>
          </cell>
          <cell r="N911">
            <v>56640</v>
          </cell>
        </row>
        <row r="912">
          <cell r="B912" t="str">
            <v>GROUT</v>
          </cell>
          <cell r="D912" t="str">
            <v>M3</v>
          </cell>
          <cell r="E912">
            <v>0.02</v>
          </cell>
          <cell r="F912">
            <v>1130800</v>
          </cell>
          <cell r="G912">
            <v>22616</v>
          </cell>
          <cell r="H912">
            <v>0.02</v>
          </cell>
          <cell r="I912">
            <v>1130800</v>
          </cell>
          <cell r="J912">
            <v>22616</v>
          </cell>
          <cell r="M912">
            <v>13400</v>
          </cell>
          <cell r="N912">
            <v>9216</v>
          </cell>
        </row>
        <row r="914">
          <cell r="B914" t="str">
            <v>SUB-TOTAL</v>
          </cell>
          <cell r="G914">
            <v>436874</v>
          </cell>
          <cell r="J914">
            <v>436874</v>
          </cell>
          <cell r="M914">
            <v>371018</v>
          </cell>
          <cell r="N914">
            <v>65856</v>
          </cell>
        </row>
        <row r="916">
          <cell r="A916" t="str">
            <v xml:space="preserve">  7)</v>
          </cell>
          <cell r="B916" t="str">
            <v>철골공사</v>
          </cell>
        </row>
        <row r="917">
          <cell r="B917" t="str">
            <v>H-200*200*8*12</v>
          </cell>
          <cell r="D917" t="str">
            <v>TON</v>
          </cell>
          <cell r="E917">
            <v>1.23</v>
          </cell>
          <cell r="F917">
            <v>400000</v>
          </cell>
          <cell r="G917">
            <v>492000</v>
          </cell>
          <cell r="H917">
            <v>1.23</v>
          </cell>
          <cell r="I917">
            <v>400000</v>
          </cell>
          <cell r="J917">
            <v>492000</v>
          </cell>
          <cell r="M917">
            <v>492000</v>
          </cell>
          <cell r="N917">
            <v>0</v>
          </cell>
        </row>
        <row r="918">
          <cell r="B918" t="str">
            <v>H-194*150*6*9</v>
          </cell>
          <cell r="D918" t="str">
            <v>TON</v>
          </cell>
          <cell r="E918">
            <v>2</v>
          </cell>
          <cell r="F918">
            <v>400000</v>
          </cell>
          <cell r="G918">
            <v>800000</v>
          </cell>
          <cell r="H918">
            <v>2</v>
          </cell>
          <cell r="I918">
            <v>400000</v>
          </cell>
          <cell r="J918">
            <v>800000</v>
          </cell>
          <cell r="M918">
            <v>800000</v>
          </cell>
          <cell r="N918">
            <v>0</v>
          </cell>
        </row>
        <row r="919">
          <cell r="B919" t="str">
            <v>H-244*175*7*11</v>
          </cell>
          <cell r="D919" t="str">
            <v>TON</v>
          </cell>
          <cell r="E919">
            <v>0.06</v>
          </cell>
          <cell r="F919">
            <v>400000</v>
          </cell>
          <cell r="G919">
            <v>24000</v>
          </cell>
          <cell r="H919">
            <v>0.06</v>
          </cell>
          <cell r="I919">
            <v>400000</v>
          </cell>
          <cell r="J919">
            <v>24000</v>
          </cell>
          <cell r="M919">
            <v>24000</v>
          </cell>
          <cell r="N919">
            <v>0</v>
          </cell>
        </row>
        <row r="920">
          <cell r="B920" t="str">
            <v>ㄷ-200*90*8*13.5</v>
          </cell>
          <cell r="D920" t="str">
            <v>TON</v>
          </cell>
          <cell r="E920">
            <v>0.34</v>
          </cell>
          <cell r="F920">
            <v>430000</v>
          </cell>
          <cell r="G920">
            <v>146200</v>
          </cell>
          <cell r="H920">
            <v>0.34</v>
          </cell>
          <cell r="I920">
            <v>430000</v>
          </cell>
          <cell r="J920">
            <v>146200</v>
          </cell>
          <cell r="M920">
            <v>146200</v>
          </cell>
          <cell r="N920">
            <v>0</v>
          </cell>
        </row>
        <row r="921">
          <cell r="B921" t="str">
            <v>ㄷ-125*65*6*8</v>
          </cell>
          <cell r="D921" t="str">
            <v>TON</v>
          </cell>
          <cell r="E921">
            <v>0.48</v>
          </cell>
          <cell r="F921">
            <v>385000</v>
          </cell>
          <cell r="G921">
            <v>184800</v>
          </cell>
          <cell r="H921">
            <v>0.48</v>
          </cell>
          <cell r="I921">
            <v>385000</v>
          </cell>
          <cell r="J921">
            <v>184800</v>
          </cell>
          <cell r="M921">
            <v>184800</v>
          </cell>
          <cell r="N921">
            <v>0</v>
          </cell>
        </row>
        <row r="922">
          <cell r="B922" t="str">
            <v>ㄴ-65*65*6</v>
          </cell>
          <cell r="D922" t="str">
            <v>TON</v>
          </cell>
          <cell r="E922">
            <v>0.25</v>
          </cell>
          <cell r="F922">
            <v>360000</v>
          </cell>
          <cell r="G922">
            <v>90000</v>
          </cell>
          <cell r="H922">
            <v>0.25</v>
          </cell>
          <cell r="I922">
            <v>360000</v>
          </cell>
          <cell r="J922">
            <v>90000</v>
          </cell>
          <cell r="M922">
            <v>90000</v>
          </cell>
          <cell r="N922">
            <v>0</v>
          </cell>
        </row>
        <row r="923">
          <cell r="B923" t="str">
            <v>ㄴ-50*50*6</v>
          </cell>
          <cell r="D923" t="str">
            <v>TON</v>
          </cell>
          <cell r="E923">
            <v>0.19</v>
          </cell>
          <cell r="F923">
            <v>360000</v>
          </cell>
          <cell r="G923">
            <v>68400</v>
          </cell>
          <cell r="H923">
            <v>0.19</v>
          </cell>
          <cell r="I923">
            <v>360000</v>
          </cell>
          <cell r="J923">
            <v>68400</v>
          </cell>
          <cell r="M923">
            <v>68400</v>
          </cell>
          <cell r="N923">
            <v>0</v>
          </cell>
        </row>
        <row r="924">
          <cell r="B924" t="str">
            <v>ㄴ-40*40*5</v>
          </cell>
          <cell r="D924" t="str">
            <v>TON</v>
          </cell>
          <cell r="E924">
            <v>0.02</v>
          </cell>
          <cell r="F924">
            <v>360000</v>
          </cell>
          <cell r="G924">
            <v>7200</v>
          </cell>
          <cell r="H924">
            <v>0.02</v>
          </cell>
          <cell r="I924">
            <v>360000</v>
          </cell>
          <cell r="J924">
            <v>7200</v>
          </cell>
          <cell r="M924">
            <v>7200</v>
          </cell>
          <cell r="N924">
            <v>0</v>
          </cell>
        </row>
        <row r="925">
          <cell r="B925" t="str">
            <v>I-200*100*7*10</v>
          </cell>
          <cell r="D925" t="str">
            <v>TON</v>
          </cell>
          <cell r="E925">
            <v>0.11</v>
          </cell>
          <cell r="F925">
            <v>470000</v>
          </cell>
          <cell r="G925">
            <v>51700</v>
          </cell>
          <cell r="H925">
            <v>0.11</v>
          </cell>
          <cell r="I925">
            <v>470000</v>
          </cell>
          <cell r="J925">
            <v>51700</v>
          </cell>
          <cell r="M925">
            <v>51700</v>
          </cell>
          <cell r="N925">
            <v>0</v>
          </cell>
        </row>
        <row r="926">
          <cell r="B926" t="str">
            <v>STEEL PLATE</v>
          </cell>
          <cell r="D926" t="str">
            <v>TON</v>
          </cell>
          <cell r="E926">
            <v>0.47</v>
          </cell>
          <cell r="F926">
            <v>380000</v>
          </cell>
          <cell r="G926">
            <v>178600</v>
          </cell>
          <cell r="H926">
            <v>0.47</v>
          </cell>
          <cell r="I926">
            <v>380000</v>
          </cell>
          <cell r="J926">
            <v>178600</v>
          </cell>
          <cell r="M926">
            <v>178600</v>
          </cell>
          <cell r="N926">
            <v>0</v>
          </cell>
        </row>
        <row r="927">
          <cell r="B927" t="str">
            <v>CHK'D PLATE</v>
          </cell>
          <cell r="C927" t="str">
            <v>4.5T</v>
          </cell>
          <cell r="D927" t="str">
            <v>TON</v>
          </cell>
          <cell r="E927">
            <v>0.77</v>
          </cell>
          <cell r="F927">
            <v>400000</v>
          </cell>
          <cell r="G927">
            <v>308000</v>
          </cell>
          <cell r="H927">
            <v>0.77</v>
          </cell>
          <cell r="I927">
            <v>400000</v>
          </cell>
          <cell r="J927">
            <v>308000</v>
          </cell>
          <cell r="M927">
            <v>308000</v>
          </cell>
          <cell r="N927">
            <v>0</v>
          </cell>
        </row>
        <row r="928">
          <cell r="B928" t="str">
            <v xml:space="preserve">HANDRAIL </v>
          </cell>
          <cell r="D928" t="str">
            <v>TON</v>
          </cell>
          <cell r="E928">
            <v>0.36</v>
          </cell>
          <cell r="F928">
            <v>500000</v>
          </cell>
          <cell r="G928">
            <v>180000</v>
          </cell>
          <cell r="H928">
            <v>0.36</v>
          </cell>
          <cell r="I928">
            <v>500000</v>
          </cell>
          <cell r="J928">
            <v>180000</v>
          </cell>
          <cell r="M928">
            <v>180000</v>
          </cell>
          <cell r="N928">
            <v>0</v>
          </cell>
        </row>
        <row r="929">
          <cell r="B929" t="str">
            <v>STEEL FORMING</v>
          </cell>
          <cell r="D929" t="str">
            <v>TON</v>
          </cell>
          <cell r="E929">
            <v>5.9</v>
          </cell>
          <cell r="F929">
            <v>430000</v>
          </cell>
          <cell r="G929">
            <v>2537000</v>
          </cell>
          <cell r="H929">
            <v>5.9</v>
          </cell>
          <cell r="I929">
            <v>430000</v>
          </cell>
          <cell r="J929">
            <v>2537000</v>
          </cell>
          <cell r="M929">
            <v>177000</v>
          </cell>
          <cell r="N929">
            <v>2360000</v>
          </cell>
        </row>
        <row r="930">
          <cell r="B930" t="str">
            <v>STEEL ERECTION</v>
          </cell>
          <cell r="D930" t="str">
            <v>TON</v>
          </cell>
          <cell r="E930">
            <v>5.9</v>
          </cell>
          <cell r="F930">
            <v>140000</v>
          </cell>
          <cell r="G930">
            <v>826000</v>
          </cell>
          <cell r="H930">
            <v>5.9</v>
          </cell>
          <cell r="I930">
            <v>140000</v>
          </cell>
          <cell r="J930">
            <v>826000</v>
          </cell>
          <cell r="M930">
            <v>236000</v>
          </cell>
          <cell r="N930">
            <v>590000</v>
          </cell>
        </row>
        <row r="931">
          <cell r="B931" t="str">
            <v>H.T.B.</v>
          </cell>
          <cell r="C931" t="str">
            <v>M20</v>
          </cell>
          <cell r="D931" t="str">
            <v>EA</v>
          </cell>
          <cell r="E931">
            <v>300</v>
          </cell>
          <cell r="F931">
            <v>470</v>
          </cell>
          <cell r="G931">
            <v>141000</v>
          </cell>
          <cell r="H931">
            <v>300</v>
          </cell>
          <cell r="I931">
            <v>470</v>
          </cell>
          <cell r="J931">
            <v>141000</v>
          </cell>
          <cell r="M931">
            <v>141000</v>
          </cell>
          <cell r="N931">
            <v>0</v>
          </cell>
        </row>
        <row r="932">
          <cell r="B932" t="str">
            <v>COMMON BOLT</v>
          </cell>
          <cell r="C932" t="str">
            <v>M20</v>
          </cell>
          <cell r="D932" t="str">
            <v>EA</v>
          </cell>
          <cell r="E932">
            <v>53</v>
          </cell>
          <cell r="F932">
            <v>470</v>
          </cell>
          <cell r="G932">
            <v>24910</v>
          </cell>
          <cell r="H932">
            <v>53</v>
          </cell>
          <cell r="I932">
            <v>470</v>
          </cell>
          <cell r="J932">
            <v>24910</v>
          </cell>
          <cell r="M932">
            <v>24910</v>
          </cell>
          <cell r="N932">
            <v>0</v>
          </cell>
        </row>
        <row r="933">
          <cell r="B933" t="str">
            <v>ANCHOR BOLT</v>
          </cell>
          <cell r="C933" t="str">
            <v>M24</v>
          </cell>
          <cell r="D933" t="str">
            <v>EA</v>
          </cell>
          <cell r="E933">
            <v>8</v>
          </cell>
          <cell r="F933">
            <v>10000</v>
          </cell>
          <cell r="G933">
            <v>80000</v>
          </cell>
          <cell r="H933">
            <v>8</v>
          </cell>
          <cell r="I933">
            <v>10000</v>
          </cell>
          <cell r="J933">
            <v>80000</v>
          </cell>
          <cell r="M933">
            <v>16000</v>
          </cell>
          <cell r="N933">
            <v>64000</v>
          </cell>
        </row>
        <row r="935">
          <cell r="B935" t="str">
            <v>SUB-TOTAL</v>
          </cell>
          <cell r="G935">
            <v>6139810</v>
          </cell>
          <cell r="J935">
            <v>6139810</v>
          </cell>
          <cell r="M935">
            <v>3125810</v>
          </cell>
          <cell r="N935">
            <v>3014000</v>
          </cell>
        </row>
        <row r="937">
          <cell r="A937" t="str">
            <v xml:space="preserve">  8)</v>
          </cell>
          <cell r="B937" t="str">
            <v>도장공사</v>
          </cell>
        </row>
        <row r="938">
          <cell r="B938" t="str">
            <v>광명단</v>
          </cell>
          <cell r="C938" t="str">
            <v>2회</v>
          </cell>
          <cell r="D938" t="str">
            <v>M2</v>
          </cell>
          <cell r="E938">
            <v>203</v>
          </cell>
          <cell r="F938">
            <v>4000</v>
          </cell>
          <cell r="G938">
            <v>812000</v>
          </cell>
          <cell r="H938">
            <v>203</v>
          </cell>
          <cell r="I938">
            <v>4000</v>
          </cell>
          <cell r="J938">
            <v>812000</v>
          </cell>
          <cell r="M938">
            <v>304500</v>
          </cell>
          <cell r="N938">
            <v>507500</v>
          </cell>
        </row>
        <row r="939">
          <cell r="B939" t="str">
            <v>유성페인트</v>
          </cell>
          <cell r="C939" t="str">
            <v>2회(중도)</v>
          </cell>
          <cell r="D939" t="str">
            <v>M2</v>
          </cell>
          <cell r="E939">
            <v>203</v>
          </cell>
          <cell r="F939">
            <v>4000</v>
          </cell>
          <cell r="G939">
            <v>812000</v>
          </cell>
          <cell r="H939">
            <v>203</v>
          </cell>
          <cell r="I939">
            <v>4000</v>
          </cell>
          <cell r="J939">
            <v>812000</v>
          </cell>
          <cell r="M939">
            <v>304500</v>
          </cell>
          <cell r="N939">
            <v>507500</v>
          </cell>
        </row>
        <row r="940">
          <cell r="B940" t="str">
            <v>유성페인트</v>
          </cell>
          <cell r="C940" t="str">
            <v>2회(상도)</v>
          </cell>
          <cell r="D940" t="str">
            <v>M2</v>
          </cell>
          <cell r="E940">
            <v>203</v>
          </cell>
          <cell r="F940">
            <v>4000</v>
          </cell>
          <cell r="G940">
            <v>812000</v>
          </cell>
          <cell r="H940">
            <v>203</v>
          </cell>
          <cell r="I940">
            <v>4000</v>
          </cell>
          <cell r="J940">
            <v>812000</v>
          </cell>
          <cell r="M940">
            <v>304500</v>
          </cell>
          <cell r="N940">
            <v>507500</v>
          </cell>
        </row>
        <row r="942">
          <cell r="B942" t="str">
            <v>SUB-TOTAL</v>
          </cell>
          <cell r="G942">
            <v>2436000</v>
          </cell>
          <cell r="J942">
            <v>2436000</v>
          </cell>
          <cell r="M942">
            <v>913500</v>
          </cell>
          <cell r="N942">
            <v>1522500</v>
          </cell>
        </row>
        <row r="944">
          <cell r="A944" t="str">
            <v xml:space="preserve">  9)</v>
          </cell>
          <cell r="B944" t="str">
            <v>지붕공사</v>
          </cell>
        </row>
        <row r="945">
          <cell r="B945" t="str">
            <v>A.P.M 0.7T V-115</v>
          </cell>
          <cell r="D945" t="str">
            <v>M2</v>
          </cell>
          <cell r="E945">
            <v>30.7</v>
          </cell>
          <cell r="F945">
            <v>37160</v>
          </cell>
          <cell r="G945">
            <v>1140812</v>
          </cell>
          <cell r="H945">
            <v>30.7</v>
          </cell>
          <cell r="I945">
            <v>37160</v>
          </cell>
          <cell r="J945">
            <v>1140812</v>
          </cell>
          <cell r="M945">
            <v>846092</v>
          </cell>
          <cell r="N945">
            <v>294720</v>
          </cell>
        </row>
        <row r="946">
          <cell r="B946" t="str">
            <v>GUTTER A.P.M 0.7T</v>
          </cell>
          <cell r="D946" t="str">
            <v>M2</v>
          </cell>
          <cell r="E946">
            <v>3.78</v>
          </cell>
          <cell r="F946">
            <v>47560</v>
          </cell>
          <cell r="G946">
            <v>179776</v>
          </cell>
          <cell r="H946">
            <v>3.78</v>
          </cell>
          <cell r="I946">
            <v>47560</v>
          </cell>
          <cell r="J946">
            <v>179776</v>
          </cell>
          <cell r="M946">
            <v>104176</v>
          </cell>
          <cell r="N946">
            <v>75600</v>
          </cell>
        </row>
        <row r="947">
          <cell r="B947" t="str">
            <v>ROOF DRAIN (ST'L)</v>
          </cell>
          <cell r="C947" t="str">
            <v>100A</v>
          </cell>
          <cell r="D947" t="str">
            <v>EA</v>
          </cell>
          <cell r="E947">
            <v>1</v>
          </cell>
          <cell r="F947">
            <v>16000</v>
          </cell>
          <cell r="G947">
            <v>16000</v>
          </cell>
          <cell r="H947">
            <v>1</v>
          </cell>
          <cell r="I947">
            <v>16000</v>
          </cell>
          <cell r="J947">
            <v>16000</v>
          </cell>
          <cell r="M947">
            <v>3000</v>
          </cell>
          <cell r="N947">
            <v>13000</v>
          </cell>
        </row>
        <row r="948">
          <cell r="B948" t="str">
            <v>STEEL PIPE</v>
          </cell>
          <cell r="C948" t="str">
            <v>100A</v>
          </cell>
          <cell r="D948" t="str">
            <v>M</v>
          </cell>
          <cell r="E948">
            <v>5.2</v>
          </cell>
          <cell r="F948">
            <v>31200</v>
          </cell>
          <cell r="G948">
            <v>162240</v>
          </cell>
          <cell r="H948">
            <v>5.2</v>
          </cell>
          <cell r="I948">
            <v>31200</v>
          </cell>
          <cell r="J948">
            <v>162240</v>
          </cell>
          <cell r="M948">
            <v>58240</v>
          </cell>
          <cell r="N948">
            <v>104000</v>
          </cell>
        </row>
        <row r="950">
          <cell r="B950" t="str">
            <v>SUB-TOTAL</v>
          </cell>
          <cell r="G950">
            <v>1498828</v>
          </cell>
          <cell r="J950">
            <v>1498828</v>
          </cell>
          <cell r="M950">
            <v>1011508</v>
          </cell>
          <cell r="N950">
            <v>487320</v>
          </cell>
        </row>
        <row r="952">
          <cell r="B952" t="str">
            <v>T O T A L</v>
          </cell>
          <cell r="G952">
            <v>11795596</v>
          </cell>
          <cell r="J952">
            <v>11795596</v>
          </cell>
          <cell r="M952">
            <v>5993600</v>
          </cell>
          <cell r="N952">
            <v>5801996</v>
          </cell>
        </row>
        <row r="964">
          <cell r="A964" t="str">
            <v xml:space="preserve"> 10.</v>
          </cell>
          <cell r="B964" t="str">
            <v>OIL SEPARATION (NEAR SHOWER ROOM)</v>
          </cell>
        </row>
        <row r="966">
          <cell r="A966" t="str">
            <v xml:space="preserve">  1)</v>
          </cell>
          <cell r="B966" t="str">
            <v>토공사</v>
          </cell>
        </row>
        <row r="967">
          <cell r="B967" t="str">
            <v>터파기</v>
          </cell>
          <cell r="C967" t="str">
            <v>HAND</v>
          </cell>
          <cell r="D967" t="str">
            <v>M3</v>
          </cell>
          <cell r="E967">
            <v>31.17</v>
          </cell>
          <cell r="F967">
            <v>18760</v>
          </cell>
          <cell r="G967">
            <v>584749</v>
          </cell>
          <cell r="H967">
            <v>31.17</v>
          </cell>
          <cell r="I967">
            <v>18760</v>
          </cell>
          <cell r="J967">
            <v>584749</v>
          </cell>
          <cell r="M967">
            <v>70444</v>
          </cell>
          <cell r="N967">
            <v>514305</v>
          </cell>
        </row>
        <row r="968">
          <cell r="B968" t="str">
            <v>잔토처리</v>
          </cell>
          <cell r="C968" t="str">
            <v>HAND</v>
          </cell>
          <cell r="D968" t="str">
            <v>M3</v>
          </cell>
          <cell r="E968">
            <v>16.239999999999998</v>
          </cell>
          <cell r="F968">
            <v>11350</v>
          </cell>
          <cell r="G968">
            <v>184324</v>
          </cell>
          <cell r="H968">
            <v>16.239999999999998</v>
          </cell>
          <cell r="I968">
            <v>11350</v>
          </cell>
          <cell r="J968">
            <v>184324</v>
          </cell>
          <cell r="M968">
            <v>89320</v>
          </cell>
          <cell r="N968">
            <v>95004</v>
          </cell>
        </row>
        <row r="969">
          <cell r="B969" t="str">
            <v>되메우기</v>
          </cell>
          <cell r="C969" t="str">
            <v>HAND</v>
          </cell>
          <cell r="D969" t="str">
            <v>M3</v>
          </cell>
          <cell r="E969">
            <v>14.93</v>
          </cell>
          <cell r="F969">
            <v>16800</v>
          </cell>
          <cell r="G969">
            <v>250824</v>
          </cell>
          <cell r="H969">
            <v>14.93</v>
          </cell>
          <cell r="I969">
            <v>16800</v>
          </cell>
          <cell r="J969">
            <v>250824</v>
          </cell>
          <cell r="M969">
            <v>74650</v>
          </cell>
          <cell r="N969">
            <v>176174</v>
          </cell>
        </row>
        <row r="971">
          <cell r="B971" t="str">
            <v>SUB-TOTAL</v>
          </cell>
          <cell r="G971">
            <v>1019897</v>
          </cell>
          <cell r="J971">
            <v>1019897</v>
          </cell>
          <cell r="M971">
            <v>234414</v>
          </cell>
          <cell r="N971">
            <v>785483</v>
          </cell>
        </row>
        <row r="973">
          <cell r="A973" t="str">
            <v xml:space="preserve">  2)</v>
          </cell>
          <cell r="B973" t="str">
            <v>지정공사</v>
          </cell>
        </row>
        <row r="974">
          <cell r="B974" t="str">
            <v>잡석지정</v>
          </cell>
          <cell r="D974" t="str">
            <v>M3</v>
          </cell>
          <cell r="E974">
            <v>2.52</v>
          </cell>
          <cell r="F974">
            <v>13500</v>
          </cell>
          <cell r="G974">
            <v>34020</v>
          </cell>
          <cell r="H974">
            <v>2.52</v>
          </cell>
          <cell r="I974">
            <v>13500</v>
          </cell>
          <cell r="J974">
            <v>34020</v>
          </cell>
          <cell r="M974">
            <v>22680</v>
          </cell>
          <cell r="N974">
            <v>11340</v>
          </cell>
        </row>
        <row r="976">
          <cell r="B976" t="str">
            <v>SUB-TOTAL</v>
          </cell>
          <cell r="G976">
            <v>34020</v>
          </cell>
          <cell r="J976">
            <v>34020</v>
          </cell>
          <cell r="M976">
            <v>22680</v>
          </cell>
          <cell r="N976">
            <v>11340</v>
          </cell>
        </row>
        <row r="978">
          <cell r="A978" t="str">
            <v xml:space="preserve">  3)</v>
          </cell>
          <cell r="B978" t="str">
            <v>철근공사</v>
          </cell>
        </row>
        <row r="979">
          <cell r="B979" t="str">
            <v>RE-BAR</v>
          </cell>
          <cell r="C979" t="str">
            <v>D10</v>
          </cell>
          <cell r="D979" t="str">
            <v>TON</v>
          </cell>
          <cell r="E979">
            <v>0.01</v>
          </cell>
          <cell r="F979">
            <v>310000</v>
          </cell>
          <cell r="G979">
            <v>3100</v>
          </cell>
          <cell r="H979">
            <v>0.01</v>
          </cell>
          <cell r="I979">
            <v>310000</v>
          </cell>
          <cell r="J979">
            <v>3100</v>
          </cell>
          <cell r="M979">
            <v>3100</v>
          </cell>
          <cell r="N979">
            <v>0</v>
          </cell>
        </row>
        <row r="980">
          <cell r="C980" t="str">
            <v>D13</v>
          </cell>
          <cell r="D980" t="str">
            <v>TON</v>
          </cell>
          <cell r="E980">
            <v>0.43</v>
          </cell>
          <cell r="F980">
            <v>310000</v>
          </cell>
          <cell r="G980">
            <v>133300</v>
          </cell>
          <cell r="H980">
            <v>0.43</v>
          </cell>
          <cell r="I980">
            <v>310000</v>
          </cell>
          <cell r="J980">
            <v>133300</v>
          </cell>
          <cell r="M980">
            <v>133300</v>
          </cell>
          <cell r="N980">
            <v>0</v>
          </cell>
        </row>
        <row r="981">
          <cell r="B981" t="str">
            <v>RE-BAR FORMING</v>
          </cell>
          <cell r="D981" t="str">
            <v>TON</v>
          </cell>
          <cell r="E981">
            <v>0.43</v>
          </cell>
          <cell r="F981">
            <v>227000</v>
          </cell>
          <cell r="G981">
            <v>97610</v>
          </cell>
          <cell r="H981">
            <v>0.43</v>
          </cell>
          <cell r="I981">
            <v>227000</v>
          </cell>
          <cell r="J981">
            <v>97610</v>
          </cell>
          <cell r="M981">
            <v>5160</v>
          </cell>
          <cell r="N981">
            <v>92450</v>
          </cell>
        </row>
        <row r="983">
          <cell r="B983" t="str">
            <v>SUB-TOTAL</v>
          </cell>
          <cell r="G983">
            <v>234010</v>
          </cell>
          <cell r="J983">
            <v>234010</v>
          </cell>
          <cell r="M983">
            <v>141560</v>
          </cell>
          <cell r="N983">
            <v>92450</v>
          </cell>
        </row>
        <row r="985">
          <cell r="A985" t="str">
            <v xml:space="preserve">  4)</v>
          </cell>
          <cell r="B985" t="str">
            <v>거푸집 공사</v>
          </cell>
          <cell r="O985" t="str">
            <v xml:space="preserve"> 소운반,</v>
          </cell>
        </row>
        <row r="986">
          <cell r="B986" t="str">
            <v>거푸집</v>
          </cell>
          <cell r="C986" t="str">
            <v>4회</v>
          </cell>
          <cell r="D986" t="str">
            <v>M2</v>
          </cell>
          <cell r="E986">
            <v>60.2</v>
          </cell>
          <cell r="F986">
            <v>21360</v>
          </cell>
          <cell r="G986">
            <v>1285872</v>
          </cell>
          <cell r="H986">
            <v>60.2</v>
          </cell>
          <cell r="I986">
            <v>21360</v>
          </cell>
          <cell r="J986">
            <v>1285872</v>
          </cell>
          <cell r="M986">
            <v>370832</v>
          </cell>
          <cell r="N986">
            <v>915040</v>
          </cell>
          <cell r="O986" t="str">
            <v xml:space="preserve"> 정리비</v>
          </cell>
        </row>
        <row r="987">
          <cell r="O987" t="str">
            <v xml:space="preserve"> 포  함</v>
          </cell>
        </row>
        <row r="988">
          <cell r="B988" t="str">
            <v>SUB-TOTAL</v>
          </cell>
          <cell r="G988">
            <v>1285872</v>
          </cell>
          <cell r="J988">
            <v>1285872</v>
          </cell>
          <cell r="M988">
            <v>370832</v>
          </cell>
          <cell r="N988">
            <v>915040</v>
          </cell>
        </row>
        <row r="990">
          <cell r="A990" t="str">
            <v xml:space="preserve">  5)</v>
          </cell>
          <cell r="B990" t="str">
            <v xml:space="preserve">콘크리트 공사 </v>
          </cell>
        </row>
        <row r="991">
          <cell r="B991" t="str">
            <v>LEAN CON'C</v>
          </cell>
          <cell r="C991" t="str">
            <v>FC=135KG/㎠</v>
          </cell>
          <cell r="D991" t="str">
            <v>M3</v>
          </cell>
          <cell r="E991">
            <v>0.81</v>
          </cell>
          <cell r="F991">
            <v>50950</v>
          </cell>
          <cell r="G991">
            <v>41269</v>
          </cell>
          <cell r="H991">
            <v>0.81</v>
          </cell>
          <cell r="I991">
            <v>50950</v>
          </cell>
          <cell r="J991">
            <v>41269</v>
          </cell>
          <cell r="M991">
            <v>41269</v>
          </cell>
          <cell r="N991">
            <v>0</v>
          </cell>
        </row>
        <row r="992">
          <cell r="B992" t="str">
            <v>CON'C</v>
          </cell>
          <cell r="C992" t="str">
            <v>FC=210KG/㎠</v>
          </cell>
          <cell r="D992" t="str">
            <v>M3</v>
          </cell>
          <cell r="E992">
            <v>6.6</v>
          </cell>
          <cell r="F992">
            <v>59770</v>
          </cell>
          <cell r="G992">
            <v>394482</v>
          </cell>
          <cell r="H992">
            <v>6.6</v>
          </cell>
          <cell r="I992">
            <v>59770</v>
          </cell>
          <cell r="J992">
            <v>394482</v>
          </cell>
          <cell r="M992">
            <v>394482</v>
          </cell>
          <cell r="N992">
            <v>0</v>
          </cell>
        </row>
        <row r="993">
          <cell r="B993" t="str">
            <v>콘크리트 치기</v>
          </cell>
          <cell r="D993" t="str">
            <v>M3</v>
          </cell>
          <cell r="E993">
            <v>7.41</v>
          </cell>
          <cell r="F993">
            <v>12600</v>
          </cell>
          <cell r="G993">
            <v>93366</v>
          </cell>
          <cell r="H993">
            <v>7.41</v>
          </cell>
          <cell r="I993">
            <v>12600</v>
          </cell>
          <cell r="J993">
            <v>93366</v>
          </cell>
          <cell r="M993">
            <v>22230</v>
          </cell>
          <cell r="N993">
            <v>71136</v>
          </cell>
        </row>
        <row r="994">
          <cell r="B994" t="str">
            <v>SUB-TOTAL</v>
          </cell>
          <cell r="G994">
            <v>529117</v>
          </cell>
          <cell r="J994">
            <v>529117</v>
          </cell>
          <cell r="M994">
            <v>457981</v>
          </cell>
          <cell r="N994">
            <v>71136</v>
          </cell>
        </row>
        <row r="996">
          <cell r="A996" t="str">
            <v xml:space="preserve">  6)</v>
          </cell>
          <cell r="B996" t="str">
            <v>철골공사</v>
          </cell>
        </row>
        <row r="997">
          <cell r="B997" t="str">
            <v>ㄷ-100*50*5*7.5</v>
          </cell>
          <cell r="D997" t="str">
            <v>TON</v>
          </cell>
          <cell r="E997">
            <v>0.03</v>
          </cell>
          <cell r="F997">
            <v>385000</v>
          </cell>
          <cell r="G997">
            <v>11550</v>
          </cell>
          <cell r="H997">
            <v>0.03</v>
          </cell>
          <cell r="I997">
            <v>385000</v>
          </cell>
          <cell r="J997">
            <v>11550</v>
          </cell>
          <cell r="M997">
            <v>11550</v>
          </cell>
          <cell r="N997">
            <v>0</v>
          </cell>
        </row>
        <row r="998">
          <cell r="B998" t="str">
            <v>ㄷ-75*40*5*7</v>
          </cell>
          <cell r="D998" t="str">
            <v>TON</v>
          </cell>
          <cell r="E998">
            <v>0.01</v>
          </cell>
          <cell r="F998">
            <v>385000</v>
          </cell>
          <cell r="G998">
            <v>3850</v>
          </cell>
          <cell r="H998">
            <v>0.01</v>
          </cell>
          <cell r="I998">
            <v>385000</v>
          </cell>
          <cell r="J998">
            <v>3850</v>
          </cell>
          <cell r="M998">
            <v>3850</v>
          </cell>
          <cell r="N998">
            <v>0</v>
          </cell>
        </row>
        <row r="999">
          <cell r="B999" t="str">
            <v>ㄴ-50*50*6</v>
          </cell>
          <cell r="D999" t="str">
            <v>TON</v>
          </cell>
          <cell r="E999">
            <v>0.03</v>
          </cell>
          <cell r="F999">
            <v>360000</v>
          </cell>
          <cell r="G999">
            <v>10800</v>
          </cell>
          <cell r="H999">
            <v>0.03</v>
          </cell>
          <cell r="I999">
            <v>360000</v>
          </cell>
          <cell r="J999">
            <v>10800</v>
          </cell>
          <cell r="M999">
            <v>10800</v>
          </cell>
          <cell r="N999">
            <v>0</v>
          </cell>
        </row>
        <row r="1000">
          <cell r="B1000" t="str">
            <v>ㄴ-30*30*4</v>
          </cell>
          <cell r="D1000" t="str">
            <v>TON</v>
          </cell>
          <cell r="E1000">
            <v>0.02</v>
          </cell>
          <cell r="F1000">
            <v>360000</v>
          </cell>
          <cell r="G1000">
            <v>7200</v>
          </cell>
          <cell r="H1000">
            <v>0.02</v>
          </cell>
          <cell r="I1000">
            <v>360000</v>
          </cell>
          <cell r="J1000">
            <v>7200</v>
          </cell>
          <cell r="M1000">
            <v>7200</v>
          </cell>
          <cell r="N1000">
            <v>0</v>
          </cell>
        </row>
        <row r="1001">
          <cell r="B1001" t="str">
            <v>FB-50*9</v>
          </cell>
          <cell r="F1001">
            <v>380000</v>
          </cell>
          <cell r="G1001">
            <v>0</v>
          </cell>
          <cell r="I1001">
            <v>380000</v>
          </cell>
          <cell r="J1001">
            <v>0</v>
          </cell>
          <cell r="M1001">
            <v>0</v>
          </cell>
          <cell r="N1001">
            <v>0</v>
          </cell>
        </row>
        <row r="1002">
          <cell r="B1002" t="str">
            <v>CHK'D PLATE</v>
          </cell>
          <cell r="C1002" t="str">
            <v>4.5T</v>
          </cell>
          <cell r="D1002" t="str">
            <v>TON</v>
          </cell>
          <cell r="E1002">
            <v>0.06</v>
          </cell>
          <cell r="F1002">
            <v>400000</v>
          </cell>
          <cell r="G1002">
            <v>24000</v>
          </cell>
          <cell r="H1002">
            <v>0.06</v>
          </cell>
          <cell r="I1002">
            <v>400000</v>
          </cell>
          <cell r="J1002">
            <v>24000</v>
          </cell>
          <cell r="M1002">
            <v>24000</v>
          </cell>
          <cell r="N1002">
            <v>0</v>
          </cell>
        </row>
        <row r="1003">
          <cell r="B1003" t="str">
            <v>GRATING</v>
          </cell>
          <cell r="C1003" t="str">
            <v>T=25</v>
          </cell>
          <cell r="D1003" t="str">
            <v>M2</v>
          </cell>
          <cell r="E1003">
            <v>3.63</v>
          </cell>
          <cell r="F1003">
            <v>60000</v>
          </cell>
          <cell r="G1003">
            <v>217800</v>
          </cell>
          <cell r="H1003">
            <v>3.63</v>
          </cell>
          <cell r="I1003">
            <v>60000</v>
          </cell>
          <cell r="J1003">
            <v>217800</v>
          </cell>
          <cell r="M1003">
            <v>181500</v>
          </cell>
          <cell r="N1003">
            <v>36300</v>
          </cell>
        </row>
        <row r="1004">
          <cell r="B1004" t="str">
            <v>SUS SCREEN #10</v>
          </cell>
          <cell r="D1004" t="str">
            <v>M2</v>
          </cell>
          <cell r="E1004">
            <v>0.16</v>
          </cell>
          <cell r="F1004">
            <v>800000</v>
          </cell>
          <cell r="G1004">
            <v>128000</v>
          </cell>
          <cell r="H1004">
            <v>0.16</v>
          </cell>
          <cell r="I1004">
            <v>800000</v>
          </cell>
          <cell r="J1004">
            <v>128000</v>
          </cell>
          <cell r="M1004">
            <v>48000</v>
          </cell>
          <cell r="N1004">
            <v>80000</v>
          </cell>
        </row>
        <row r="1005">
          <cell r="B1005" t="str">
            <v>STEEL FORMING</v>
          </cell>
          <cell r="D1005" t="str">
            <v>TON</v>
          </cell>
          <cell r="E1005">
            <v>0.15</v>
          </cell>
          <cell r="F1005">
            <v>1250000</v>
          </cell>
          <cell r="G1005">
            <v>187500</v>
          </cell>
          <cell r="H1005">
            <v>0.15</v>
          </cell>
          <cell r="I1005">
            <v>1250000</v>
          </cell>
          <cell r="J1005">
            <v>187500</v>
          </cell>
          <cell r="M1005">
            <v>0</v>
          </cell>
          <cell r="N1005">
            <v>187500</v>
          </cell>
        </row>
        <row r="1007">
          <cell r="B1007" t="str">
            <v>SUB-TOTAL</v>
          </cell>
          <cell r="G1007">
            <v>590700</v>
          </cell>
          <cell r="J1007">
            <v>590700</v>
          </cell>
          <cell r="M1007">
            <v>286900</v>
          </cell>
          <cell r="N1007">
            <v>303800</v>
          </cell>
        </row>
        <row r="1009">
          <cell r="A1009" t="str">
            <v xml:space="preserve">  7)</v>
          </cell>
          <cell r="B1009" t="str">
            <v>잡철물 공사</v>
          </cell>
        </row>
        <row r="1010">
          <cell r="B1010" t="str">
            <v>SUS SCREEN #10</v>
          </cell>
          <cell r="D1010" t="str">
            <v>M2</v>
          </cell>
          <cell r="E1010">
            <v>0.16</v>
          </cell>
          <cell r="F1010">
            <v>800000</v>
          </cell>
          <cell r="G1010">
            <v>128000</v>
          </cell>
          <cell r="H1010">
            <v>0.16</v>
          </cell>
          <cell r="I1010">
            <v>800000</v>
          </cell>
          <cell r="J1010">
            <v>128000</v>
          </cell>
          <cell r="M1010">
            <v>48000</v>
          </cell>
          <cell r="N1010">
            <v>80000</v>
          </cell>
        </row>
        <row r="1011">
          <cell r="B1011" t="str">
            <v>FB-4.5*50</v>
          </cell>
          <cell r="D1011" t="str">
            <v>TON</v>
          </cell>
          <cell r="E1011">
            <v>0.01</v>
          </cell>
          <cell r="F1011">
            <v>1630000</v>
          </cell>
          <cell r="G1011">
            <v>16300</v>
          </cell>
          <cell r="H1011">
            <v>0.01</v>
          </cell>
          <cell r="I1011">
            <v>1630000</v>
          </cell>
          <cell r="J1011">
            <v>16300</v>
          </cell>
          <cell r="M1011">
            <v>3800</v>
          </cell>
          <cell r="N1011">
            <v>12500</v>
          </cell>
        </row>
        <row r="1012">
          <cell r="B1012" t="str">
            <v>ST'L PIPE</v>
          </cell>
          <cell r="C1012" t="str">
            <v>250A</v>
          </cell>
          <cell r="D1012" t="str">
            <v>M</v>
          </cell>
          <cell r="E1012">
            <v>1.45</v>
          </cell>
          <cell r="F1012">
            <v>45000</v>
          </cell>
          <cell r="G1012">
            <v>65250</v>
          </cell>
          <cell r="H1012">
            <v>1.45</v>
          </cell>
          <cell r="I1012">
            <v>45000</v>
          </cell>
          <cell r="J1012">
            <v>65250</v>
          </cell>
          <cell r="M1012">
            <v>36250</v>
          </cell>
          <cell r="N1012">
            <v>29000</v>
          </cell>
        </row>
        <row r="1013">
          <cell r="B1013" t="str">
            <v>ST'L PIPE</v>
          </cell>
          <cell r="C1013" t="str">
            <v>300A</v>
          </cell>
          <cell r="D1013" t="str">
            <v>M</v>
          </cell>
          <cell r="E1013">
            <v>0.45</v>
          </cell>
          <cell r="F1013">
            <v>50000</v>
          </cell>
          <cell r="G1013">
            <v>22500</v>
          </cell>
          <cell r="H1013">
            <v>0.45</v>
          </cell>
          <cell r="I1013">
            <v>50000</v>
          </cell>
          <cell r="J1013">
            <v>22500</v>
          </cell>
          <cell r="M1013">
            <v>13500</v>
          </cell>
          <cell r="N1013">
            <v>9000</v>
          </cell>
        </row>
        <row r="1014">
          <cell r="B1014" t="str">
            <v>L-보</v>
          </cell>
          <cell r="C1014" t="str">
            <v>250A</v>
          </cell>
          <cell r="D1014" t="str">
            <v>EA</v>
          </cell>
          <cell r="E1014">
            <v>1</v>
          </cell>
          <cell r="F1014">
            <v>40000</v>
          </cell>
          <cell r="G1014">
            <v>40000</v>
          </cell>
          <cell r="H1014">
            <v>1</v>
          </cell>
          <cell r="I1014">
            <v>40000</v>
          </cell>
          <cell r="J1014">
            <v>40000</v>
          </cell>
          <cell r="M1014">
            <v>20000</v>
          </cell>
          <cell r="N1014">
            <v>20000</v>
          </cell>
        </row>
        <row r="1016">
          <cell r="B1016" t="str">
            <v>SUB-TOTAL</v>
          </cell>
          <cell r="G1016">
            <v>272050</v>
          </cell>
          <cell r="J1016">
            <v>272050</v>
          </cell>
          <cell r="M1016">
            <v>121550</v>
          </cell>
          <cell r="N1016">
            <v>150500</v>
          </cell>
        </row>
        <row r="1018">
          <cell r="A1018" t="str">
            <v xml:space="preserve">  8)</v>
          </cell>
          <cell r="B1018" t="str">
            <v>방수공사</v>
          </cell>
        </row>
        <row r="1019">
          <cell r="B1019" t="str">
            <v>액체방수</v>
          </cell>
          <cell r="C1019" t="str">
            <v>2회</v>
          </cell>
          <cell r="D1019" t="str">
            <v>M2</v>
          </cell>
          <cell r="E1019">
            <v>27</v>
          </cell>
          <cell r="F1019">
            <v>9590</v>
          </cell>
          <cell r="G1019">
            <v>258930</v>
          </cell>
          <cell r="H1019">
            <v>27</v>
          </cell>
          <cell r="I1019">
            <v>9590</v>
          </cell>
          <cell r="J1019">
            <v>258930</v>
          </cell>
          <cell r="M1019">
            <v>29430</v>
          </cell>
          <cell r="N1019">
            <v>229500</v>
          </cell>
        </row>
        <row r="1021">
          <cell r="B1021" t="str">
            <v>SUB-TOTAL</v>
          </cell>
          <cell r="G1021">
            <v>258930</v>
          </cell>
          <cell r="J1021">
            <v>258930</v>
          </cell>
          <cell r="M1021">
            <v>29430</v>
          </cell>
          <cell r="N1021">
            <v>229500</v>
          </cell>
        </row>
        <row r="1023">
          <cell r="B1023" t="str">
            <v>T O T A L</v>
          </cell>
          <cell r="G1023">
            <v>4224596</v>
          </cell>
          <cell r="J1023">
            <v>4224596</v>
          </cell>
          <cell r="M1023">
            <v>1665347</v>
          </cell>
          <cell r="N1023">
            <v>2559249</v>
          </cell>
        </row>
        <row r="1024">
          <cell r="A1024" t="str">
            <v xml:space="preserve"> 11.</v>
          </cell>
          <cell r="B1024" t="str">
            <v>PAVING</v>
          </cell>
        </row>
        <row r="1026">
          <cell r="A1026" t="str">
            <v xml:space="preserve">  1)</v>
          </cell>
          <cell r="B1026" t="str">
            <v>CON'C</v>
          </cell>
          <cell r="D1026" t="str">
            <v>M3</v>
          </cell>
          <cell r="E1026">
            <v>9.9</v>
          </cell>
          <cell r="F1026">
            <v>59770</v>
          </cell>
          <cell r="G1026">
            <v>591723</v>
          </cell>
          <cell r="H1026">
            <v>9.9</v>
          </cell>
          <cell r="I1026">
            <v>59770</v>
          </cell>
          <cell r="J1026">
            <v>591723</v>
          </cell>
          <cell r="M1026">
            <v>591723</v>
          </cell>
          <cell r="N1026">
            <v>0</v>
          </cell>
        </row>
        <row r="1027">
          <cell r="B1027" t="str">
            <v>CON'C 치기</v>
          </cell>
          <cell r="D1027" t="str">
            <v>M3</v>
          </cell>
          <cell r="E1027">
            <v>9.9</v>
          </cell>
          <cell r="F1027">
            <v>11400</v>
          </cell>
          <cell r="G1027">
            <v>112860</v>
          </cell>
          <cell r="H1027">
            <v>9.9</v>
          </cell>
          <cell r="I1027">
            <v>11400</v>
          </cell>
          <cell r="J1027">
            <v>112860</v>
          </cell>
          <cell r="M1027">
            <v>17820</v>
          </cell>
          <cell r="N1027">
            <v>95040</v>
          </cell>
        </row>
        <row r="1029">
          <cell r="B1029" t="str">
            <v>SUB-TOTAL</v>
          </cell>
          <cell r="G1029">
            <v>704583</v>
          </cell>
          <cell r="J1029">
            <v>704583</v>
          </cell>
          <cell r="M1029">
            <v>609543</v>
          </cell>
          <cell r="N1029">
            <v>95040</v>
          </cell>
        </row>
        <row r="1031">
          <cell r="A1031" t="str">
            <v xml:space="preserve">  2)</v>
          </cell>
          <cell r="B1031" t="str">
            <v>RE-BAR</v>
          </cell>
          <cell r="C1031" t="str">
            <v>D10</v>
          </cell>
          <cell r="D1031" t="str">
            <v>TON</v>
          </cell>
          <cell r="E1031">
            <v>0.9</v>
          </cell>
          <cell r="F1031">
            <v>310000</v>
          </cell>
          <cell r="G1031">
            <v>279000</v>
          </cell>
          <cell r="H1031">
            <v>0.9</v>
          </cell>
          <cell r="I1031">
            <v>310000</v>
          </cell>
          <cell r="J1031">
            <v>279000</v>
          </cell>
          <cell r="M1031">
            <v>279000</v>
          </cell>
          <cell r="N1031">
            <v>0</v>
          </cell>
        </row>
        <row r="1032">
          <cell r="B1032" t="str">
            <v>RE-BAR FORMING</v>
          </cell>
          <cell r="D1032" t="str">
            <v>TON</v>
          </cell>
          <cell r="E1032">
            <v>0.9</v>
          </cell>
          <cell r="F1032">
            <v>227000</v>
          </cell>
          <cell r="G1032">
            <v>204300</v>
          </cell>
          <cell r="H1032">
            <v>0.9</v>
          </cell>
          <cell r="I1032">
            <v>227000</v>
          </cell>
          <cell r="J1032">
            <v>204300</v>
          </cell>
          <cell r="M1032">
            <v>10800</v>
          </cell>
          <cell r="N1032">
            <v>193500</v>
          </cell>
        </row>
        <row r="1033">
          <cell r="B1033" t="str">
            <v>용접철망       #6*150*150</v>
          </cell>
          <cell r="D1033" t="str">
            <v>M2</v>
          </cell>
          <cell r="E1033">
            <v>1897</v>
          </cell>
          <cell r="F1033">
            <v>1200</v>
          </cell>
          <cell r="G1033">
            <v>2276400</v>
          </cell>
          <cell r="H1033">
            <v>1897</v>
          </cell>
          <cell r="I1033">
            <v>1200</v>
          </cell>
          <cell r="J1033">
            <v>2276400</v>
          </cell>
          <cell r="M1033">
            <v>2276400</v>
          </cell>
          <cell r="N1033">
            <v>0</v>
          </cell>
        </row>
        <row r="1034">
          <cell r="B1034" t="str">
            <v>용접철망 깔기</v>
          </cell>
          <cell r="D1034" t="str">
            <v>M2</v>
          </cell>
          <cell r="E1034">
            <v>1725</v>
          </cell>
          <cell r="F1034">
            <v>600</v>
          </cell>
          <cell r="G1034">
            <v>1035000</v>
          </cell>
          <cell r="H1034">
            <v>1725</v>
          </cell>
          <cell r="I1034">
            <v>600</v>
          </cell>
          <cell r="J1034">
            <v>1035000</v>
          </cell>
          <cell r="M1034">
            <v>0</v>
          </cell>
          <cell r="N1034">
            <v>1035000</v>
          </cell>
        </row>
        <row r="1036">
          <cell r="B1036" t="str">
            <v>SUB-TOTAL</v>
          </cell>
          <cell r="G1036">
            <v>3794700</v>
          </cell>
          <cell r="J1036">
            <v>3794700</v>
          </cell>
          <cell r="M1036">
            <v>2566200</v>
          </cell>
          <cell r="N1036">
            <v>1228500</v>
          </cell>
        </row>
        <row r="1038">
          <cell r="A1038" t="str">
            <v xml:space="preserve">  3)</v>
          </cell>
          <cell r="B1038" t="str">
            <v>EXPANSION JOINT</v>
          </cell>
          <cell r="C1038" t="str">
            <v>T-12</v>
          </cell>
          <cell r="D1038" t="str">
            <v>M</v>
          </cell>
          <cell r="E1038">
            <v>375</v>
          </cell>
          <cell r="F1038">
            <v>5280</v>
          </cell>
          <cell r="G1038">
            <v>1980000</v>
          </cell>
          <cell r="H1038">
            <v>375</v>
          </cell>
          <cell r="I1038">
            <v>5280</v>
          </cell>
          <cell r="J1038">
            <v>1980000</v>
          </cell>
          <cell r="M1038">
            <v>862500</v>
          </cell>
          <cell r="N1038">
            <v>1117500</v>
          </cell>
        </row>
        <row r="1040">
          <cell r="A1040" t="str">
            <v xml:space="preserve">  4)</v>
          </cell>
          <cell r="B1040" t="str">
            <v>FORM</v>
          </cell>
          <cell r="C1040" t="str">
            <v>4회</v>
          </cell>
          <cell r="D1040" t="str">
            <v>M2</v>
          </cell>
          <cell r="E1040">
            <v>166</v>
          </cell>
          <cell r="F1040">
            <v>21360</v>
          </cell>
          <cell r="G1040">
            <v>3545760</v>
          </cell>
          <cell r="H1040">
            <v>166</v>
          </cell>
          <cell r="I1040">
            <v>21360</v>
          </cell>
          <cell r="J1040">
            <v>3545760</v>
          </cell>
          <cell r="M1040">
            <v>1022560</v>
          </cell>
          <cell r="N1040">
            <v>2523200</v>
          </cell>
        </row>
        <row r="1042">
          <cell r="A1042" t="str">
            <v xml:space="preserve">  5)</v>
          </cell>
          <cell r="B1042" t="str">
            <v>CON'C 포장면마감</v>
          </cell>
          <cell r="D1042" t="str">
            <v>M2</v>
          </cell>
          <cell r="E1042">
            <v>258</v>
          </cell>
          <cell r="F1042">
            <v>2000</v>
          </cell>
          <cell r="G1042">
            <v>516000</v>
          </cell>
          <cell r="H1042">
            <v>258</v>
          </cell>
          <cell r="I1042">
            <v>2000</v>
          </cell>
          <cell r="J1042">
            <v>516000</v>
          </cell>
          <cell r="M1042">
            <v>0</v>
          </cell>
          <cell r="N1042">
            <v>516000</v>
          </cell>
        </row>
        <row r="1044">
          <cell r="B1044" t="str">
            <v>T O T A L</v>
          </cell>
          <cell r="G1044">
            <v>10541043</v>
          </cell>
          <cell r="J1044">
            <v>10541043</v>
          </cell>
          <cell r="M1044">
            <v>5060803</v>
          </cell>
          <cell r="N1044">
            <v>5480240</v>
          </cell>
        </row>
        <row r="1054">
          <cell r="A1054" t="str">
            <v xml:space="preserve"> 12.</v>
          </cell>
          <cell r="B1054" t="str">
            <v>FINISHING HOUSE (내부 STR. 제외)</v>
          </cell>
        </row>
        <row r="1056">
          <cell r="A1056" t="str">
            <v xml:space="preserve">  1)</v>
          </cell>
          <cell r="B1056" t="str">
            <v>가설공사</v>
          </cell>
        </row>
        <row r="1057">
          <cell r="B1057" t="str">
            <v>규준틀</v>
          </cell>
          <cell r="D1057" t="str">
            <v>M2</v>
          </cell>
          <cell r="E1057">
            <v>1201</v>
          </cell>
          <cell r="F1057">
            <v>1550</v>
          </cell>
          <cell r="G1057">
            <v>1861550</v>
          </cell>
          <cell r="H1057">
            <v>1201</v>
          </cell>
          <cell r="I1057">
            <v>1550</v>
          </cell>
          <cell r="J1057">
            <v>1861550</v>
          </cell>
          <cell r="M1057">
            <v>420350</v>
          </cell>
          <cell r="N1057">
            <v>1441200</v>
          </cell>
        </row>
        <row r="1058">
          <cell r="B1058" t="str">
            <v>현장정리</v>
          </cell>
          <cell r="D1058" t="str">
            <v>M2</v>
          </cell>
          <cell r="E1058">
            <v>1201</v>
          </cell>
          <cell r="F1058">
            <v>2000</v>
          </cell>
          <cell r="G1058">
            <v>2402000</v>
          </cell>
          <cell r="H1058">
            <v>1201</v>
          </cell>
          <cell r="I1058">
            <v>2000</v>
          </cell>
          <cell r="J1058">
            <v>2402000</v>
          </cell>
          <cell r="M1058">
            <v>0</v>
          </cell>
          <cell r="N1058">
            <v>2402000</v>
          </cell>
        </row>
        <row r="1059">
          <cell r="B1059" t="str">
            <v>콘크리트 양생</v>
          </cell>
          <cell r="D1059" t="str">
            <v>M2</v>
          </cell>
          <cell r="E1059">
            <v>1201</v>
          </cell>
          <cell r="F1059">
            <v>360</v>
          </cell>
          <cell r="G1059">
            <v>432360</v>
          </cell>
          <cell r="H1059">
            <v>1201</v>
          </cell>
          <cell r="I1059">
            <v>360</v>
          </cell>
          <cell r="J1059">
            <v>432360</v>
          </cell>
          <cell r="M1059">
            <v>0</v>
          </cell>
          <cell r="N1059">
            <v>432360</v>
          </cell>
        </row>
        <row r="1060">
          <cell r="B1060" t="str">
            <v>먹메김</v>
          </cell>
          <cell r="D1060" t="str">
            <v>M2</v>
          </cell>
          <cell r="E1060">
            <v>1201</v>
          </cell>
          <cell r="F1060">
            <v>1080</v>
          </cell>
          <cell r="G1060">
            <v>1297080</v>
          </cell>
          <cell r="H1060">
            <v>1201</v>
          </cell>
          <cell r="I1060">
            <v>1080</v>
          </cell>
          <cell r="J1060">
            <v>1297080</v>
          </cell>
          <cell r="M1060">
            <v>0</v>
          </cell>
          <cell r="N1060">
            <v>1297080</v>
          </cell>
        </row>
        <row r="1062">
          <cell r="B1062" t="str">
            <v>SUB-TOTAL</v>
          </cell>
          <cell r="G1062">
            <v>5992990</v>
          </cell>
          <cell r="J1062">
            <v>5992990</v>
          </cell>
          <cell r="M1062">
            <v>420350</v>
          </cell>
          <cell r="N1062">
            <v>5572640</v>
          </cell>
        </row>
        <row r="1064">
          <cell r="A1064" t="str">
            <v xml:space="preserve">  2)</v>
          </cell>
          <cell r="B1064" t="str">
            <v>토공사</v>
          </cell>
        </row>
        <row r="1065">
          <cell r="B1065" t="str">
            <v>터파기</v>
          </cell>
          <cell r="D1065" t="str">
            <v>M3</v>
          </cell>
          <cell r="E1065">
            <v>215.11</v>
          </cell>
          <cell r="F1065">
            <v>2760</v>
          </cell>
          <cell r="G1065">
            <v>593703</v>
          </cell>
          <cell r="H1065">
            <v>215.11</v>
          </cell>
          <cell r="I1065">
            <v>2760</v>
          </cell>
          <cell r="J1065">
            <v>593703</v>
          </cell>
          <cell r="M1065">
            <v>486148</v>
          </cell>
          <cell r="N1065">
            <v>107555</v>
          </cell>
        </row>
        <row r="1066">
          <cell r="B1066" t="str">
            <v>잔토처리</v>
          </cell>
          <cell r="D1066" t="str">
            <v>M3</v>
          </cell>
          <cell r="E1066">
            <v>54.4</v>
          </cell>
          <cell r="F1066">
            <v>5500</v>
          </cell>
          <cell r="G1066">
            <v>299200</v>
          </cell>
          <cell r="H1066">
            <v>54.4</v>
          </cell>
          <cell r="I1066">
            <v>5500</v>
          </cell>
          <cell r="J1066">
            <v>299200</v>
          </cell>
          <cell r="M1066">
            <v>299200</v>
          </cell>
          <cell r="N1066">
            <v>0</v>
          </cell>
        </row>
        <row r="1067">
          <cell r="B1067" t="str">
            <v>되메우기</v>
          </cell>
          <cell r="D1067" t="str">
            <v>M3</v>
          </cell>
          <cell r="E1067">
            <v>160.71</v>
          </cell>
          <cell r="F1067">
            <v>6500</v>
          </cell>
          <cell r="G1067">
            <v>1044615</v>
          </cell>
          <cell r="H1067">
            <v>160.71</v>
          </cell>
          <cell r="I1067">
            <v>6500</v>
          </cell>
          <cell r="J1067">
            <v>1044615</v>
          </cell>
          <cell r="M1067">
            <v>803550</v>
          </cell>
          <cell r="N1067">
            <v>241065</v>
          </cell>
        </row>
        <row r="1069">
          <cell r="B1069" t="str">
            <v>SUB-TOTAL</v>
          </cell>
          <cell r="G1069">
            <v>1937518</v>
          </cell>
          <cell r="J1069">
            <v>1937518</v>
          </cell>
          <cell r="M1069">
            <v>1588898</v>
          </cell>
          <cell r="N1069">
            <v>348620</v>
          </cell>
        </row>
        <row r="1071">
          <cell r="A1071" t="str">
            <v xml:space="preserve">  3)</v>
          </cell>
          <cell r="B1071" t="str">
            <v>지정공사</v>
          </cell>
        </row>
        <row r="1072">
          <cell r="B1072" t="str">
            <v>PC PILE        350A, L=15M</v>
          </cell>
          <cell r="D1072" t="str">
            <v>NOS</v>
          </cell>
          <cell r="E1072">
            <v>33</v>
          </cell>
          <cell r="F1072">
            <v>0</v>
          </cell>
          <cell r="G1072">
            <v>0</v>
          </cell>
          <cell r="H1072">
            <v>33</v>
          </cell>
          <cell r="I1072">
            <v>0</v>
          </cell>
          <cell r="J1072">
            <v>0</v>
          </cell>
          <cell r="M1072">
            <v>0</v>
          </cell>
          <cell r="N1072">
            <v>0</v>
          </cell>
          <cell r="O1072" t="str">
            <v xml:space="preserve"> 제외</v>
          </cell>
        </row>
        <row r="1073">
          <cell r="B1073" t="str">
            <v>잡석지정</v>
          </cell>
          <cell r="D1073" t="str">
            <v>M3</v>
          </cell>
          <cell r="E1073">
            <v>180.18</v>
          </cell>
          <cell r="F1073">
            <v>16500</v>
          </cell>
          <cell r="G1073">
            <v>2972970</v>
          </cell>
          <cell r="H1073">
            <v>180.18</v>
          </cell>
          <cell r="I1073">
            <v>16500</v>
          </cell>
          <cell r="J1073">
            <v>2972970</v>
          </cell>
          <cell r="M1073">
            <v>2162160</v>
          </cell>
          <cell r="N1073">
            <v>810810</v>
          </cell>
        </row>
        <row r="1074">
          <cell r="B1074" t="str">
            <v xml:space="preserve">PILE 두부보강 및 속채움 </v>
          </cell>
          <cell r="D1074" t="str">
            <v>NOS</v>
          </cell>
          <cell r="E1074">
            <v>33</v>
          </cell>
          <cell r="F1074">
            <v>10000</v>
          </cell>
          <cell r="G1074">
            <v>330000</v>
          </cell>
          <cell r="H1074">
            <v>33</v>
          </cell>
          <cell r="I1074">
            <v>10000</v>
          </cell>
          <cell r="J1074">
            <v>330000</v>
          </cell>
          <cell r="M1074">
            <v>99000</v>
          </cell>
          <cell r="N1074">
            <v>231000</v>
          </cell>
        </row>
        <row r="1076">
          <cell r="B1076" t="str">
            <v>SUB-TOTAL</v>
          </cell>
          <cell r="G1076">
            <v>3302970</v>
          </cell>
          <cell r="J1076">
            <v>3302970</v>
          </cell>
          <cell r="M1076">
            <v>2261160</v>
          </cell>
          <cell r="N1076">
            <v>1041810</v>
          </cell>
        </row>
        <row r="1078">
          <cell r="A1078" t="str">
            <v xml:space="preserve">  4)</v>
          </cell>
          <cell r="B1078" t="str">
            <v>철근공사</v>
          </cell>
        </row>
        <row r="1079">
          <cell r="B1079" t="str">
            <v>RE-BAR</v>
          </cell>
          <cell r="C1079" t="str">
            <v>D10</v>
          </cell>
          <cell r="D1079" t="str">
            <v>TON</v>
          </cell>
          <cell r="E1079">
            <v>1.61</v>
          </cell>
          <cell r="F1079">
            <v>310000</v>
          </cell>
          <cell r="G1079">
            <v>499100</v>
          </cell>
          <cell r="H1079">
            <v>1.61</v>
          </cell>
          <cell r="I1079">
            <v>310000</v>
          </cell>
          <cell r="J1079">
            <v>499100</v>
          </cell>
          <cell r="M1079">
            <v>499100</v>
          </cell>
          <cell r="N1079">
            <v>0</v>
          </cell>
        </row>
        <row r="1080">
          <cell r="C1080" t="str">
            <v>D13</v>
          </cell>
          <cell r="D1080" t="str">
            <v>TON</v>
          </cell>
          <cell r="E1080">
            <v>2.25</v>
          </cell>
          <cell r="F1080">
            <v>310000</v>
          </cell>
          <cell r="G1080">
            <v>697500</v>
          </cell>
          <cell r="H1080">
            <v>2.25</v>
          </cell>
          <cell r="I1080">
            <v>310000</v>
          </cell>
          <cell r="J1080">
            <v>697500</v>
          </cell>
          <cell r="M1080">
            <v>697500</v>
          </cell>
          <cell r="N1080">
            <v>0</v>
          </cell>
        </row>
        <row r="1081">
          <cell r="C1081" t="str">
            <v>D16</v>
          </cell>
          <cell r="D1081" t="str">
            <v>TON</v>
          </cell>
          <cell r="E1081">
            <v>0.75</v>
          </cell>
          <cell r="F1081">
            <v>310000</v>
          </cell>
          <cell r="G1081">
            <v>232500</v>
          </cell>
          <cell r="H1081">
            <v>0.75</v>
          </cell>
          <cell r="I1081">
            <v>310000</v>
          </cell>
          <cell r="J1081">
            <v>232500</v>
          </cell>
          <cell r="M1081">
            <v>232500</v>
          </cell>
          <cell r="N1081">
            <v>0</v>
          </cell>
        </row>
        <row r="1082">
          <cell r="C1082" t="str">
            <v>D19</v>
          </cell>
          <cell r="D1082" t="str">
            <v>TON</v>
          </cell>
          <cell r="E1082">
            <v>0.25</v>
          </cell>
          <cell r="F1082">
            <v>310000</v>
          </cell>
          <cell r="G1082">
            <v>77500</v>
          </cell>
          <cell r="H1082">
            <v>0.25</v>
          </cell>
          <cell r="I1082">
            <v>310000</v>
          </cell>
          <cell r="J1082">
            <v>77500</v>
          </cell>
          <cell r="M1082">
            <v>77500</v>
          </cell>
          <cell r="N1082">
            <v>0</v>
          </cell>
        </row>
        <row r="1083">
          <cell r="C1083" t="str">
            <v>D22</v>
          </cell>
          <cell r="D1083" t="str">
            <v>TON</v>
          </cell>
          <cell r="E1083">
            <v>4.59</v>
          </cell>
          <cell r="F1083">
            <v>310000</v>
          </cell>
          <cell r="G1083">
            <v>1422900</v>
          </cell>
          <cell r="H1083">
            <v>4.59</v>
          </cell>
          <cell r="I1083">
            <v>310000</v>
          </cell>
          <cell r="J1083">
            <v>1422900</v>
          </cell>
          <cell r="M1083">
            <v>1422900</v>
          </cell>
          <cell r="N1083">
            <v>0</v>
          </cell>
        </row>
        <row r="1084">
          <cell r="B1084" t="str">
            <v>RE-BAR FORMING</v>
          </cell>
          <cell r="D1084" t="str">
            <v>TON</v>
          </cell>
          <cell r="E1084">
            <v>9.17</v>
          </cell>
          <cell r="F1084">
            <v>227000</v>
          </cell>
          <cell r="G1084">
            <v>2081590</v>
          </cell>
          <cell r="H1084">
            <v>9.17</v>
          </cell>
          <cell r="I1084">
            <v>227000</v>
          </cell>
          <cell r="J1084">
            <v>2081590</v>
          </cell>
          <cell r="M1084">
            <v>110040</v>
          </cell>
          <cell r="N1084">
            <v>1971550</v>
          </cell>
        </row>
        <row r="1085">
          <cell r="B1085" t="str">
            <v>W.W.F.#6*150*150</v>
          </cell>
          <cell r="D1085" t="str">
            <v>M3</v>
          </cell>
          <cell r="E1085">
            <v>1201</v>
          </cell>
          <cell r="F1085">
            <v>1800</v>
          </cell>
          <cell r="G1085">
            <v>2161800</v>
          </cell>
          <cell r="H1085">
            <v>1201</v>
          </cell>
          <cell r="I1085">
            <v>1800</v>
          </cell>
          <cell r="J1085">
            <v>2161800</v>
          </cell>
          <cell r="M1085">
            <v>1441200</v>
          </cell>
          <cell r="N1085">
            <v>720600</v>
          </cell>
        </row>
        <row r="1087">
          <cell r="B1087" t="str">
            <v>SUB-TOTAL</v>
          </cell>
          <cell r="G1087">
            <v>7172890</v>
          </cell>
          <cell r="J1087">
            <v>7172890</v>
          </cell>
          <cell r="M1087">
            <v>4480740</v>
          </cell>
          <cell r="N1087">
            <v>2692150</v>
          </cell>
        </row>
        <row r="1089">
          <cell r="A1089" t="str">
            <v xml:space="preserve">  5)</v>
          </cell>
          <cell r="B1089" t="str">
            <v>거푸집 공사</v>
          </cell>
        </row>
        <row r="1090">
          <cell r="B1090" t="str">
            <v>거푸집</v>
          </cell>
          <cell r="C1090" t="str">
            <v>4회</v>
          </cell>
          <cell r="D1090" t="str">
            <v>M2</v>
          </cell>
          <cell r="E1090">
            <v>355.9</v>
          </cell>
          <cell r="F1090">
            <v>21360</v>
          </cell>
          <cell r="G1090">
            <v>7602024</v>
          </cell>
          <cell r="H1090">
            <v>355.9</v>
          </cell>
          <cell r="I1090">
            <v>21360</v>
          </cell>
          <cell r="J1090">
            <v>7602024</v>
          </cell>
          <cell r="M1090">
            <v>2192344</v>
          </cell>
          <cell r="N1090">
            <v>5409680</v>
          </cell>
        </row>
        <row r="1092">
          <cell r="G1092">
            <v>7602024</v>
          </cell>
          <cell r="J1092">
            <v>7602024</v>
          </cell>
          <cell r="M1092">
            <v>2192344</v>
          </cell>
          <cell r="N1092">
            <v>5409680</v>
          </cell>
        </row>
        <row r="1094">
          <cell r="A1094" t="str">
            <v xml:space="preserve">  6)</v>
          </cell>
          <cell r="B1094" t="str">
            <v>콘크리트 공사</v>
          </cell>
        </row>
        <row r="1095">
          <cell r="B1095" t="str">
            <v>콘크리트</v>
          </cell>
          <cell r="C1095" t="str">
            <v>FC=135KG/㎠</v>
          </cell>
          <cell r="D1095" t="str">
            <v>M3</v>
          </cell>
          <cell r="E1095">
            <v>68</v>
          </cell>
          <cell r="F1095">
            <v>50950</v>
          </cell>
          <cell r="G1095">
            <v>3464600</v>
          </cell>
          <cell r="H1095">
            <v>68</v>
          </cell>
          <cell r="I1095">
            <v>50950</v>
          </cell>
          <cell r="J1095">
            <v>3464600</v>
          </cell>
          <cell r="M1095">
            <v>3464600</v>
          </cell>
          <cell r="N1095">
            <v>0</v>
          </cell>
        </row>
        <row r="1096">
          <cell r="B1096" t="str">
            <v>콘크리트</v>
          </cell>
          <cell r="C1096" t="str">
            <v>FC=210KG/㎠</v>
          </cell>
          <cell r="D1096" t="str">
            <v>M3</v>
          </cell>
          <cell r="E1096">
            <v>244</v>
          </cell>
          <cell r="F1096">
            <v>59770</v>
          </cell>
          <cell r="G1096">
            <v>14583880</v>
          </cell>
          <cell r="H1096">
            <v>244</v>
          </cell>
          <cell r="I1096">
            <v>59770</v>
          </cell>
          <cell r="J1096">
            <v>14583880</v>
          </cell>
          <cell r="M1096">
            <v>14583880</v>
          </cell>
          <cell r="N1096">
            <v>0</v>
          </cell>
        </row>
        <row r="1097">
          <cell r="B1097" t="str">
            <v>콘크리트 치기</v>
          </cell>
          <cell r="D1097" t="str">
            <v>M3</v>
          </cell>
          <cell r="E1097">
            <v>302.94</v>
          </cell>
          <cell r="F1097">
            <v>11400</v>
          </cell>
          <cell r="G1097">
            <v>3453516</v>
          </cell>
          <cell r="H1097">
            <v>302.94</v>
          </cell>
          <cell r="I1097">
            <v>11400</v>
          </cell>
          <cell r="J1097">
            <v>3453516</v>
          </cell>
          <cell r="M1097">
            <v>545292</v>
          </cell>
          <cell r="N1097">
            <v>2908224</v>
          </cell>
        </row>
        <row r="1098">
          <cell r="B1098" t="str">
            <v>GROUT</v>
          </cell>
          <cell r="D1098" t="str">
            <v>M3</v>
          </cell>
          <cell r="E1098">
            <v>0.2</v>
          </cell>
          <cell r="F1098">
            <v>1130800</v>
          </cell>
          <cell r="G1098">
            <v>226160</v>
          </cell>
          <cell r="H1098">
            <v>0.2</v>
          </cell>
          <cell r="I1098">
            <v>1130800</v>
          </cell>
          <cell r="J1098">
            <v>226160</v>
          </cell>
          <cell r="M1098">
            <v>134000</v>
          </cell>
          <cell r="N1098">
            <v>92160</v>
          </cell>
        </row>
        <row r="1100">
          <cell r="B1100" t="str">
            <v>SUB-TOTAL</v>
          </cell>
          <cell r="G1100">
            <v>21728156</v>
          </cell>
          <cell r="J1100">
            <v>21728156</v>
          </cell>
          <cell r="M1100">
            <v>18727772</v>
          </cell>
          <cell r="N1100">
            <v>3000384</v>
          </cell>
        </row>
        <row r="1102">
          <cell r="A1102" t="str">
            <v xml:space="preserve">  7)</v>
          </cell>
          <cell r="B1102" t="str">
            <v>철골공사</v>
          </cell>
        </row>
        <row r="1103">
          <cell r="B1103" t="str">
            <v>H-450*200*9*14</v>
          </cell>
          <cell r="D1103" t="str">
            <v>TON</v>
          </cell>
          <cell r="E1103">
            <v>5.89</v>
          </cell>
          <cell r="F1103">
            <v>400000</v>
          </cell>
          <cell r="G1103">
            <v>2356000</v>
          </cell>
          <cell r="H1103">
            <v>5.89</v>
          </cell>
          <cell r="I1103">
            <v>400000</v>
          </cell>
          <cell r="J1103">
            <v>2356000</v>
          </cell>
          <cell r="M1103">
            <v>2356000</v>
          </cell>
          <cell r="N1103">
            <v>0</v>
          </cell>
        </row>
        <row r="1104">
          <cell r="B1104" t="str">
            <v>H-588*300*12*20</v>
          </cell>
          <cell r="D1104" t="str">
            <v>TON</v>
          </cell>
          <cell r="E1104">
            <v>22.93</v>
          </cell>
          <cell r="F1104">
            <v>400000</v>
          </cell>
          <cell r="G1104">
            <v>9172000</v>
          </cell>
          <cell r="H1104">
            <v>22.93</v>
          </cell>
          <cell r="I1104">
            <v>400000</v>
          </cell>
          <cell r="J1104">
            <v>9172000</v>
          </cell>
          <cell r="M1104">
            <v>9172000</v>
          </cell>
          <cell r="N1104">
            <v>0</v>
          </cell>
        </row>
        <row r="1105">
          <cell r="B1105" t="str">
            <v>H-300*300*10*15</v>
          </cell>
          <cell r="D1105" t="str">
            <v>TON</v>
          </cell>
          <cell r="E1105">
            <v>13.6</v>
          </cell>
          <cell r="F1105">
            <v>400000</v>
          </cell>
          <cell r="G1105">
            <v>5440000</v>
          </cell>
          <cell r="H1105">
            <v>13.6</v>
          </cell>
          <cell r="I1105">
            <v>400000</v>
          </cell>
          <cell r="J1105">
            <v>5440000</v>
          </cell>
          <cell r="M1105">
            <v>5440000</v>
          </cell>
          <cell r="N1105">
            <v>0</v>
          </cell>
        </row>
        <row r="1106">
          <cell r="B1106" t="str">
            <v>H-150*150*7*10</v>
          </cell>
          <cell r="D1106" t="str">
            <v>TON</v>
          </cell>
          <cell r="E1106">
            <v>0.27</v>
          </cell>
          <cell r="F1106">
            <v>400000</v>
          </cell>
          <cell r="G1106">
            <v>108000</v>
          </cell>
          <cell r="H1106">
            <v>0.27</v>
          </cell>
          <cell r="I1106">
            <v>400000</v>
          </cell>
          <cell r="J1106">
            <v>108000</v>
          </cell>
          <cell r="M1106">
            <v>108000</v>
          </cell>
          <cell r="N1106">
            <v>0</v>
          </cell>
        </row>
        <row r="1107">
          <cell r="B1107" t="str">
            <v>H-350*175*7*11</v>
          </cell>
          <cell r="D1107" t="str">
            <v>TON</v>
          </cell>
          <cell r="E1107">
            <v>21.92</v>
          </cell>
          <cell r="F1107">
            <v>400000</v>
          </cell>
          <cell r="G1107">
            <v>8768000</v>
          </cell>
          <cell r="H1107">
            <v>21.92</v>
          </cell>
          <cell r="I1107">
            <v>400000</v>
          </cell>
          <cell r="J1107">
            <v>8768000</v>
          </cell>
          <cell r="M1107">
            <v>8768000</v>
          </cell>
          <cell r="N1107">
            <v>0</v>
          </cell>
        </row>
        <row r="1108">
          <cell r="B1108" t="str">
            <v>H-200*100*5.5*8</v>
          </cell>
          <cell r="D1108" t="str">
            <v>TON</v>
          </cell>
          <cell r="E1108">
            <v>0.13</v>
          </cell>
          <cell r="F1108">
            <v>400000</v>
          </cell>
          <cell r="G1108">
            <v>52000</v>
          </cell>
          <cell r="H1108">
            <v>0.13</v>
          </cell>
          <cell r="I1108">
            <v>400000</v>
          </cell>
          <cell r="J1108">
            <v>52000</v>
          </cell>
          <cell r="M1108">
            <v>52000</v>
          </cell>
          <cell r="N1108">
            <v>0</v>
          </cell>
        </row>
        <row r="1109">
          <cell r="B1109" t="str">
            <v>H-150*75*5*7</v>
          </cell>
          <cell r="D1109" t="str">
            <v>TON</v>
          </cell>
          <cell r="E1109">
            <v>0.27</v>
          </cell>
          <cell r="F1109">
            <v>400000</v>
          </cell>
          <cell r="G1109">
            <v>108000</v>
          </cell>
          <cell r="H1109">
            <v>0.27</v>
          </cell>
          <cell r="I1109">
            <v>400000</v>
          </cell>
          <cell r="J1109">
            <v>108000</v>
          </cell>
          <cell r="M1109">
            <v>108000</v>
          </cell>
          <cell r="N1109">
            <v>0</v>
          </cell>
        </row>
        <row r="1110">
          <cell r="B1110" t="str">
            <v>H-700*300*13*24</v>
          </cell>
          <cell r="D1110" t="str">
            <v>TON</v>
          </cell>
          <cell r="E1110">
            <v>30.5</v>
          </cell>
          <cell r="F1110">
            <v>400000</v>
          </cell>
          <cell r="G1110">
            <v>12200000</v>
          </cell>
          <cell r="H1110">
            <v>30.5</v>
          </cell>
          <cell r="I1110">
            <v>400000</v>
          </cell>
          <cell r="J1110">
            <v>12200000</v>
          </cell>
          <cell r="M1110">
            <v>12200000</v>
          </cell>
          <cell r="N1110">
            <v>0</v>
          </cell>
        </row>
        <row r="1111">
          <cell r="B1111" t="str">
            <v>H-194*150*6*9</v>
          </cell>
          <cell r="D1111" t="str">
            <v>TON</v>
          </cell>
          <cell r="E1111">
            <v>0.59</v>
          </cell>
          <cell r="F1111">
            <v>400000</v>
          </cell>
          <cell r="G1111">
            <v>236000</v>
          </cell>
          <cell r="H1111">
            <v>0.59</v>
          </cell>
          <cell r="I1111">
            <v>400000</v>
          </cell>
          <cell r="J1111">
            <v>236000</v>
          </cell>
          <cell r="M1111">
            <v>236000</v>
          </cell>
          <cell r="N1111">
            <v>0</v>
          </cell>
        </row>
        <row r="1112">
          <cell r="B1112" t="str">
            <v>H-250*125*6*9</v>
          </cell>
          <cell r="D1112" t="str">
            <v>TON</v>
          </cell>
          <cell r="E1112">
            <v>4.75</v>
          </cell>
          <cell r="F1112">
            <v>400000</v>
          </cell>
          <cell r="G1112">
            <v>1900000</v>
          </cell>
          <cell r="H1112">
            <v>4.75</v>
          </cell>
          <cell r="I1112">
            <v>400000</v>
          </cell>
          <cell r="J1112">
            <v>1900000</v>
          </cell>
          <cell r="M1112">
            <v>1900000</v>
          </cell>
          <cell r="N1112">
            <v>0</v>
          </cell>
        </row>
        <row r="1113">
          <cell r="B1113" t="str">
            <v>ㄷ-150*75*6.5*10</v>
          </cell>
          <cell r="D1113" t="str">
            <v>TON</v>
          </cell>
          <cell r="E1113">
            <v>0.8</v>
          </cell>
          <cell r="F1113">
            <v>390000</v>
          </cell>
          <cell r="G1113">
            <v>312000</v>
          </cell>
          <cell r="H1113">
            <v>0.8</v>
          </cell>
          <cell r="I1113">
            <v>390000</v>
          </cell>
          <cell r="J1113">
            <v>312000</v>
          </cell>
          <cell r="M1113">
            <v>312000</v>
          </cell>
          <cell r="N1113">
            <v>0</v>
          </cell>
        </row>
        <row r="1114">
          <cell r="B1114" t="str">
            <v>ㄷ-125*65*6*8</v>
          </cell>
          <cell r="D1114" t="str">
            <v>TON</v>
          </cell>
          <cell r="E1114">
            <v>13.56</v>
          </cell>
          <cell r="F1114">
            <v>385000</v>
          </cell>
          <cell r="G1114">
            <v>5220600</v>
          </cell>
          <cell r="H1114">
            <v>13.56</v>
          </cell>
          <cell r="I1114">
            <v>385000</v>
          </cell>
          <cell r="J1114">
            <v>5220600</v>
          </cell>
          <cell r="M1114">
            <v>5220600</v>
          </cell>
          <cell r="N1114">
            <v>0</v>
          </cell>
        </row>
        <row r="1115">
          <cell r="B1115" t="str">
            <v>ㄴ-75*75*9</v>
          </cell>
          <cell r="D1115" t="str">
            <v>TON</v>
          </cell>
          <cell r="E1115">
            <v>2.13</v>
          </cell>
          <cell r="F1115">
            <v>360000</v>
          </cell>
          <cell r="G1115">
            <v>766800</v>
          </cell>
          <cell r="H1115">
            <v>2.13</v>
          </cell>
          <cell r="I1115">
            <v>360000</v>
          </cell>
          <cell r="J1115">
            <v>766800</v>
          </cell>
          <cell r="M1115">
            <v>766800</v>
          </cell>
          <cell r="N1115">
            <v>0</v>
          </cell>
        </row>
        <row r="1116">
          <cell r="B1116" t="str">
            <v>ㄴ-125*75*7</v>
          </cell>
          <cell r="D1116" t="str">
            <v>TON</v>
          </cell>
          <cell r="E1116">
            <v>0.71</v>
          </cell>
          <cell r="F1116">
            <v>500000</v>
          </cell>
          <cell r="G1116">
            <v>355000</v>
          </cell>
          <cell r="H1116">
            <v>0.71</v>
          </cell>
          <cell r="I1116">
            <v>500000</v>
          </cell>
          <cell r="J1116">
            <v>355000</v>
          </cell>
          <cell r="M1116">
            <v>355000</v>
          </cell>
          <cell r="N1116">
            <v>0</v>
          </cell>
        </row>
        <row r="1117">
          <cell r="B1117" t="str">
            <v>ㄴ-90*90*7</v>
          </cell>
          <cell r="D1117" t="str">
            <v>TON</v>
          </cell>
          <cell r="E1117">
            <v>0.62</v>
          </cell>
          <cell r="F1117">
            <v>360000</v>
          </cell>
          <cell r="G1117">
            <v>223200</v>
          </cell>
          <cell r="H1117">
            <v>0.62</v>
          </cell>
          <cell r="I1117">
            <v>360000</v>
          </cell>
          <cell r="J1117">
            <v>223200</v>
          </cell>
          <cell r="M1117">
            <v>223200</v>
          </cell>
          <cell r="N1117">
            <v>0</v>
          </cell>
        </row>
        <row r="1118">
          <cell r="B1118" t="str">
            <v>C-150*65*20*3.2</v>
          </cell>
          <cell r="D1118" t="str">
            <v>TON</v>
          </cell>
          <cell r="E1118">
            <v>12.01</v>
          </cell>
          <cell r="F1118">
            <v>410000</v>
          </cell>
          <cell r="G1118">
            <v>4924100</v>
          </cell>
          <cell r="H1118">
            <v>12.01</v>
          </cell>
          <cell r="I1118">
            <v>410000</v>
          </cell>
          <cell r="J1118">
            <v>4924100</v>
          </cell>
          <cell r="M1118">
            <v>4924100</v>
          </cell>
          <cell r="N1118">
            <v>0</v>
          </cell>
        </row>
        <row r="1119">
          <cell r="B1119" t="str">
            <v>CT-125*125*6*9</v>
          </cell>
          <cell r="D1119" t="str">
            <v>TON</v>
          </cell>
          <cell r="E1119">
            <v>1.23</v>
          </cell>
          <cell r="F1119">
            <v>419000</v>
          </cell>
          <cell r="G1119">
            <v>515370</v>
          </cell>
          <cell r="H1119">
            <v>1.23</v>
          </cell>
          <cell r="I1119">
            <v>419000</v>
          </cell>
          <cell r="J1119">
            <v>515370</v>
          </cell>
          <cell r="M1119">
            <v>515370</v>
          </cell>
          <cell r="N1119">
            <v>0</v>
          </cell>
        </row>
        <row r="1120">
          <cell r="B1120" t="str">
            <v>STEEL PLATE</v>
          </cell>
          <cell r="D1120" t="str">
            <v>TON</v>
          </cell>
          <cell r="E1120">
            <v>13.2</v>
          </cell>
          <cell r="F1120">
            <v>380000</v>
          </cell>
          <cell r="G1120">
            <v>5016000</v>
          </cell>
          <cell r="H1120">
            <v>13.2</v>
          </cell>
          <cell r="I1120">
            <v>380000</v>
          </cell>
          <cell r="J1120">
            <v>5016000</v>
          </cell>
          <cell r="M1120">
            <v>5016000</v>
          </cell>
          <cell r="N1120">
            <v>0</v>
          </cell>
        </row>
        <row r="1121">
          <cell r="B1121" t="str">
            <v>CHK'D PLATE</v>
          </cell>
          <cell r="C1121" t="str">
            <v>4.5T</v>
          </cell>
          <cell r="D1121" t="str">
            <v>TON</v>
          </cell>
          <cell r="E1121">
            <v>0.82</v>
          </cell>
          <cell r="F1121">
            <v>400000</v>
          </cell>
          <cell r="G1121">
            <v>328000</v>
          </cell>
          <cell r="H1121">
            <v>0.82</v>
          </cell>
          <cell r="I1121">
            <v>400000</v>
          </cell>
          <cell r="J1121">
            <v>328000</v>
          </cell>
          <cell r="M1121">
            <v>328000</v>
          </cell>
          <cell r="N1121">
            <v>0</v>
          </cell>
        </row>
        <row r="1122">
          <cell r="B1122" t="str">
            <v>HANDRAIL</v>
          </cell>
          <cell r="D1122" t="str">
            <v>TON</v>
          </cell>
          <cell r="E1122">
            <v>0.43</v>
          </cell>
          <cell r="F1122">
            <v>500000</v>
          </cell>
          <cell r="G1122">
            <v>215000</v>
          </cell>
          <cell r="H1122">
            <v>0.43</v>
          </cell>
          <cell r="I1122">
            <v>500000</v>
          </cell>
          <cell r="J1122">
            <v>215000</v>
          </cell>
          <cell r="M1122">
            <v>215000</v>
          </cell>
          <cell r="N1122">
            <v>0</v>
          </cell>
        </row>
        <row r="1123">
          <cell r="B1123" t="str">
            <v>STEEL FORMING</v>
          </cell>
          <cell r="D1123" t="str">
            <v>TON</v>
          </cell>
          <cell r="E1123">
            <v>136.79</v>
          </cell>
          <cell r="F1123">
            <v>430000</v>
          </cell>
          <cell r="G1123">
            <v>58819700</v>
          </cell>
          <cell r="H1123">
            <v>136.79</v>
          </cell>
          <cell r="I1123">
            <v>430000</v>
          </cell>
          <cell r="J1123">
            <v>58819700</v>
          </cell>
          <cell r="M1123">
            <v>4103700</v>
          </cell>
          <cell r="N1123">
            <v>54716000</v>
          </cell>
        </row>
        <row r="1124">
          <cell r="B1124" t="str">
            <v>STEEL ERECTION</v>
          </cell>
          <cell r="D1124" t="str">
            <v>TON</v>
          </cell>
          <cell r="E1124">
            <v>136.79</v>
          </cell>
          <cell r="F1124">
            <v>140000</v>
          </cell>
          <cell r="G1124">
            <v>19150600</v>
          </cell>
          <cell r="H1124">
            <v>136.79</v>
          </cell>
          <cell r="I1124">
            <v>140000</v>
          </cell>
          <cell r="J1124">
            <v>19150600</v>
          </cell>
          <cell r="M1124">
            <v>5471600</v>
          </cell>
          <cell r="N1124">
            <v>13679000</v>
          </cell>
        </row>
        <row r="1125">
          <cell r="B1125" t="str">
            <v>DECK PLATE - 1.6</v>
          </cell>
          <cell r="C1125" t="str">
            <v>V614*50</v>
          </cell>
          <cell r="D1125" t="str">
            <v>M2</v>
          </cell>
          <cell r="E1125">
            <v>182</v>
          </cell>
          <cell r="F1125">
            <v>25000</v>
          </cell>
          <cell r="G1125">
            <v>4550000</v>
          </cell>
          <cell r="H1125">
            <v>182</v>
          </cell>
          <cell r="I1125">
            <v>25000</v>
          </cell>
          <cell r="J1125">
            <v>4550000</v>
          </cell>
          <cell r="M1125">
            <v>2730000</v>
          </cell>
          <cell r="N1125">
            <v>1820000</v>
          </cell>
        </row>
        <row r="1126">
          <cell r="B1126" t="str">
            <v>H.T.B.</v>
          </cell>
          <cell r="C1126" t="str">
            <v>M20</v>
          </cell>
          <cell r="D1126" t="str">
            <v>EA</v>
          </cell>
          <cell r="E1126">
            <v>8500</v>
          </cell>
          <cell r="F1126">
            <v>470</v>
          </cell>
          <cell r="G1126">
            <v>3995000</v>
          </cell>
          <cell r="H1126">
            <v>8500</v>
          </cell>
          <cell r="I1126">
            <v>470</v>
          </cell>
          <cell r="J1126">
            <v>3995000</v>
          </cell>
          <cell r="M1126">
            <v>3995000</v>
          </cell>
          <cell r="N1126">
            <v>0</v>
          </cell>
        </row>
        <row r="1127">
          <cell r="B1127" t="str">
            <v>COMMON BOLT</v>
          </cell>
          <cell r="C1127" t="str">
            <v>M20</v>
          </cell>
          <cell r="D1127" t="str">
            <v>EA</v>
          </cell>
          <cell r="E1127">
            <v>1650</v>
          </cell>
          <cell r="F1127">
            <v>470</v>
          </cell>
          <cell r="G1127">
            <v>775500</v>
          </cell>
          <cell r="H1127">
            <v>1650</v>
          </cell>
          <cell r="I1127">
            <v>470</v>
          </cell>
          <cell r="J1127">
            <v>775500</v>
          </cell>
          <cell r="M1127">
            <v>775500</v>
          </cell>
          <cell r="N1127">
            <v>0</v>
          </cell>
        </row>
        <row r="1128">
          <cell r="B1128" t="str">
            <v>ANCHOR BOLT</v>
          </cell>
          <cell r="C1128" t="str">
            <v>M20,24</v>
          </cell>
          <cell r="D1128" t="str">
            <v>EA</v>
          </cell>
          <cell r="E1128">
            <v>122</v>
          </cell>
          <cell r="F1128">
            <v>10000</v>
          </cell>
          <cell r="G1128">
            <v>1220000</v>
          </cell>
          <cell r="H1128">
            <v>122</v>
          </cell>
          <cell r="I1128">
            <v>10000</v>
          </cell>
          <cell r="J1128">
            <v>1220000</v>
          </cell>
          <cell r="M1128">
            <v>244000</v>
          </cell>
          <cell r="N1128">
            <v>976000</v>
          </cell>
        </row>
        <row r="1130">
          <cell r="B1130" t="str">
            <v>SUB-TOTAL</v>
          </cell>
          <cell r="G1130">
            <v>146726870</v>
          </cell>
          <cell r="J1130">
            <v>146726870</v>
          </cell>
          <cell r="M1130">
            <v>75535870</v>
          </cell>
          <cell r="N1130">
            <v>71191000</v>
          </cell>
        </row>
        <row r="1132">
          <cell r="A1132" t="str">
            <v xml:space="preserve">  8)</v>
          </cell>
          <cell r="B1132" t="str">
            <v>도장공사</v>
          </cell>
        </row>
        <row r="1133">
          <cell r="B1133" t="str">
            <v>광명단</v>
          </cell>
          <cell r="C1133" t="str">
            <v>2회</v>
          </cell>
          <cell r="D1133" t="str">
            <v>M2</v>
          </cell>
          <cell r="E1133">
            <v>4109.5</v>
          </cell>
          <cell r="F1133">
            <v>4000</v>
          </cell>
          <cell r="G1133">
            <v>16438000</v>
          </cell>
          <cell r="H1133">
            <v>4109.5</v>
          </cell>
          <cell r="I1133">
            <v>4000</v>
          </cell>
          <cell r="J1133">
            <v>16438000</v>
          </cell>
          <cell r="M1133">
            <v>6164250</v>
          </cell>
          <cell r="N1133">
            <v>10273750</v>
          </cell>
        </row>
        <row r="1134">
          <cell r="B1134" t="str">
            <v>유성페인트</v>
          </cell>
          <cell r="C1134" t="str">
            <v>2회(중도)</v>
          </cell>
          <cell r="D1134" t="str">
            <v>M2</v>
          </cell>
          <cell r="E1134">
            <v>4109.5</v>
          </cell>
          <cell r="F1134">
            <v>4000</v>
          </cell>
          <cell r="G1134">
            <v>16438000</v>
          </cell>
          <cell r="H1134">
            <v>4109.5</v>
          </cell>
          <cell r="I1134">
            <v>4000</v>
          </cell>
          <cell r="J1134">
            <v>16438000</v>
          </cell>
          <cell r="M1134">
            <v>6164250</v>
          </cell>
          <cell r="N1134">
            <v>10273750</v>
          </cell>
        </row>
        <row r="1135">
          <cell r="B1135" t="str">
            <v>유성페인트</v>
          </cell>
          <cell r="C1135" t="str">
            <v>2회(상도)</v>
          </cell>
          <cell r="D1135" t="str">
            <v>M2</v>
          </cell>
          <cell r="E1135">
            <v>4109.5</v>
          </cell>
          <cell r="F1135">
            <v>4000</v>
          </cell>
          <cell r="G1135">
            <v>16438000</v>
          </cell>
          <cell r="H1135">
            <v>4109.5</v>
          </cell>
          <cell r="I1135">
            <v>4000</v>
          </cell>
          <cell r="J1135">
            <v>16438000</v>
          </cell>
          <cell r="M1135">
            <v>6164250</v>
          </cell>
          <cell r="N1135">
            <v>10273750</v>
          </cell>
        </row>
        <row r="1136">
          <cell r="B1136" t="str">
            <v>수성페인트</v>
          </cell>
          <cell r="C1136" t="str">
            <v>3회</v>
          </cell>
          <cell r="D1136" t="str">
            <v>M2</v>
          </cell>
          <cell r="E1136">
            <v>81</v>
          </cell>
          <cell r="F1136">
            <v>4000</v>
          </cell>
          <cell r="G1136">
            <v>324000</v>
          </cell>
          <cell r="H1136">
            <v>81</v>
          </cell>
          <cell r="I1136">
            <v>4000</v>
          </cell>
          <cell r="J1136">
            <v>324000</v>
          </cell>
          <cell r="M1136">
            <v>121500</v>
          </cell>
          <cell r="N1136">
            <v>202500</v>
          </cell>
        </row>
        <row r="1137">
          <cell r="B1137" t="str">
            <v>EPOXY PAINT FOR FLOOR</v>
          </cell>
          <cell r="D1137" t="str">
            <v>M2</v>
          </cell>
          <cell r="E1137">
            <v>266.89999999999998</v>
          </cell>
          <cell r="F1137">
            <v>7500</v>
          </cell>
          <cell r="G1137">
            <v>2001750</v>
          </cell>
          <cell r="H1137">
            <v>266.89999999999998</v>
          </cell>
          <cell r="I1137">
            <v>7500</v>
          </cell>
          <cell r="J1137">
            <v>2001750</v>
          </cell>
          <cell r="M1137">
            <v>1334500</v>
          </cell>
          <cell r="N1137">
            <v>667250</v>
          </cell>
        </row>
        <row r="1138">
          <cell r="B1138" t="str">
            <v>유성페인트(BLACK)</v>
          </cell>
          <cell r="C1138" t="str">
            <v>2회</v>
          </cell>
          <cell r="D1138" t="str">
            <v>M2</v>
          </cell>
          <cell r="E1138">
            <v>15.26</v>
          </cell>
          <cell r="F1138">
            <v>4000</v>
          </cell>
          <cell r="G1138">
            <v>61040</v>
          </cell>
          <cell r="H1138">
            <v>15.26</v>
          </cell>
          <cell r="I1138">
            <v>4000</v>
          </cell>
          <cell r="J1138">
            <v>61040</v>
          </cell>
          <cell r="M1138">
            <v>22890</v>
          </cell>
          <cell r="N1138">
            <v>38150</v>
          </cell>
        </row>
        <row r="1139">
          <cell r="B1139" t="str">
            <v>내화페인트</v>
          </cell>
          <cell r="C1139" t="str">
            <v>1HR</v>
          </cell>
          <cell r="D1139" t="str">
            <v>M2</v>
          </cell>
          <cell r="E1139">
            <v>455</v>
          </cell>
          <cell r="F1139">
            <v>26800</v>
          </cell>
          <cell r="G1139">
            <v>12194000</v>
          </cell>
          <cell r="H1139">
            <v>455</v>
          </cell>
          <cell r="I1139">
            <v>26800</v>
          </cell>
          <cell r="J1139">
            <v>12194000</v>
          </cell>
          <cell r="M1139">
            <v>8781500</v>
          </cell>
          <cell r="N1139">
            <v>3412500</v>
          </cell>
        </row>
        <row r="1140">
          <cell r="B1140" t="str">
            <v>EPOXY COATING</v>
          </cell>
          <cell r="C1140" t="str">
            <v>T=3</v>
          </cell>
          <cell r="D1140" t="str">
            <v>M2</v>
          </cell>
          <cell r="E1140">
            <v>660</v>
          </cell>
          <cell r="F1140">
            <v>35500</v>
          </cell>
          <cell r="G1140">
            <v>23430000</v>
          </cell>
          <cell r="H1140">
            <v>660</v>
          </cell>
          <cell r="I1140">
            <v>35500</v>
          </cell>
          <cell r="J1140">
            <v>23430000</v>
          </cell>
          <cell r="M1140">
            <v>17820000</v>
          </cell>
          <cell r="N1140">
            <v>5610000</v>
          </cell>
        </row>
        <row r="1142">
          <cell r="B1142" t="str">
            <v>SUB-TOTAL</v>
          </cell>
          <cell r="G1142">
            <v>87324790</v>
          </cell>
          <cell r="J1142">
            <v>87324790</v>
          </cell>
          <cell r="M1142">
            <v>46573140</v>
          </cell>
          <cell r="N1142">
            <v>40751650</v>
          </cell>
        </row>
        <row r="1144">
          <cell r="A1144" t="str">
            <v xml:space="preserve">  9)</v>
          </cell>
          <cell r="B1144" t="str">
            <v>조적공사</v>
          </cell>
        </row>
        <row r="1145">
          <cell r="B1145" t="str">
            <v>CON'C BLOCK</v>
          </cell>
          <cell r="C1145" t="str">
            <v>6"</v>
          </cell>
          <cell r="D1145" t="str">
            <v>M2</v>
          </cell>
          <cell r="E1145">
            <v>81</v>
          </cell>
          <cell r="F1145">
            <v>35500</v>
          </cell>
          <cell r="G1145">
            <v>2875500</v>
          </cell>
          <cell r="H1145">
            <v>81</v>
          </cell>
          <cell r="I1145">
            <v>35500</v>
          </cell>
          <cell r="J1145">
            <v>2875500</v>
          </cell>
          <cell r="M1145">
            <v>850500</v>
          </cell>
          <cell r="N1145">
            <v>2025000</v>
          </cell>
        </row>
        <row r="1146">
          <cell r="B1146" t="str">
            <v>BLOCK MESH</v>
          </cell>
          <cell r="C1146" t="str">
            <v>6"</v>
          </cell>
          <cell r="D1146" t="str">
            <v>M2</v>
          </cell>
          <cell r="E1146">
            <v>197</v>
          </cell>
          <cell r="F1146">
            <v>1100</v>
          </cell>
          <cell r="G1146">
            <v>216700</v>
          </cell>
          <cell r="H1146">
            <v>197</v>
          </cell>
          <cell r="I1146">
            <v>1100</v>
          </cell>
          <cell r="J1146">
            <v>216700</v>
          </cell>
          <cell r="M1146">
            <v>118200</v>
          </cell>
          <cell r="N1146">
            <v>98500</v>
          </cell>
        </row>
        <row r="1148">
          <cell r="B1148" t="str">
            <v>SUB-TOTAL</v>
          </cell>
          <cell r="G1148">
            <v>3092200</v>
          </cell>
          <cell r="J1148">
            <v>3092200</v>
          </cell>
          <cell r="M1148">
            <v>968700</v>
          </cell>
          <cell r="N1148">
            <v>2123500</v>
          </cell>
        </row>
        <row r="1150">
          <cell r="A1150" t="str">
            <v xml:space="preserve"> 10)</v>
          </cell>
          <cell r="B1150" t="str">
            <v>미장공사</v>
          </cell>
        </row>
        <row r="1151">
          <cell r="B1151" t="str">
            <v xml:space="preserve">STEEL TROWEL FINISH  </v>
          </cell>
          <cell r="D1151" t="str">
            <v>M2</v>
          </cell>
          <cell r="E1151">
            <v>1201</v>
          </cell>
          <cell r="F1151">
            <v>1500</v>
          </cell>
          <cell r="G1151">
            <v>1801500</v>
          </cell>
          <cell r="H1151">
            <v>1201</v>
          </cell>
          <cell r="I1151">
            <v>1500</v>
          </cell>
          <cell r="J1151">
            <v>1801500</v>
          </cell>
          <cell r="M1151">
            <v>0</v>
          </cell>
          <cell r="N1151">
            <v>1801500</v>
          </cell>
        </row>
        <row r="1153">
          <cell r="B1153" t="str">
            <v>SUB-TOTAL</v>
          </cell>
          <cell r="G1153">
            <v>1801500</v>
          </cell>
          <cell r="J1153">
            <v>1801500</v>
          </cell>
          <cell r="M1153">
            <v>0</v>
          </cell>
          <cell r="N1153">
            <v>1801500</v>
          </cell>
        </row>
        <row r="1155">
          <cell r="A1155" t="str">
            <v xml:space="preserve"> 11)</v>
          </cell>
          <cell r="B1155" t="str">
            <v>방수공사</v>
          </cell>
        </row>
        <row r="1156">
          <cell r="B1156" t="str">
            <v>PE FILM</v>
          </cell>
          <cell r="C1156" t="str">
            <v>T=0.08</v>
          </cell>
          <cell r="D1156" t="str">
            <v>M2</v>
          </cell>
          <cell r="E1156">
            <v>1201</v>
          </cell>
          <cell r="F1156">
            <v>372</v>
          </cell>
          <cell r="G1156">
            <v>446772</v>
          </cell>
          <cell r="H1156">
            <v>1201</v>
          </cell>
          <cell r="I1156">
            <v>372</v>
          </cell>
          <cell r="J1156">
            <v>446772</v>
          </cell>
          <cell r="M1156">
            <v>86472</v>
          </cell>
          <cell r="N1156">
            <v>360300</v>
          </cell>
        </row>
        <row r="1158">
          <cell r="B1158" t="str">
            <v>SUB-TOTAL</v>
          </cell>
          <cell r="G1158">
            <v>446772</v>
          </cell>
          <cell r="J1158">
            <v>446772</v>
          </cell>
          <cell r="M1158">
            <v>86472</v>
          </cell>
          <cell r="N1158">
            <v>360300</v>
          </cell>
        </row>
        <row r="1160">
          <cell r="A1160" t="str">
            <v xml:space="preserve"> 12)</v>
          </cell>
          <cell r="B1160" t="str">
            <v>지붕 및 벽체공사</v>
          </cell>
        </row>
        <row r="1161">
          <cell r="B1161" t="str">
            <v>A.P.M. V-115</v>
          </cell>
          <cell r="C1161" t="str">
            <v>T=0.7</v>
          </cell>
          <cell r="D1161" t="str">
            <v>M2</v>
          </cell>
          <cell r="E1161">
            <v>1697</v>
          </cell>
          <cell r="F1161">
            <v>36300</v>
          </cell>
          <cell r="G1161">
            <v>61601100</v>
          </cell>
          <cell r="H1161">
            <v>1697</v>
          </cell>
          <cell r="I1161">
            <v>36300</v>
          </cell>
          <cell r="J1161">
            <v>61601100</v>
          </cell>
          <cell r="M1161">
            <v>45309900</v>
          </cell>
          <cell r="N1161">
            <v>16291200</v>
          </cell>
        </row>
        <row r="1162">
          <cell r="B1162" t="str">
            <v>COLOR SHT. V-115</v>
          </cell>
          <cell r="C1162" t="str">
            <v>T=0.5</v>
          </cell>
          <cell r="D1162" t="str">
            <v>M2</v>
          </cell>
          <cell r="F1162">
            <v>0</v>
          </cell>
          <cell r="G1162">
            <v>0</v>
          </cell>
          <cell r="I1162">
            <v>0</v>
          </cell>
          <cell r="J1162">
            <v>0</v>
          </cell>
          <cell r="M1162">
            <v>0</v>
          </cell>
          <cell r="N1162">
            <v>0</v>
          </cell>
        </row>
        <row r="1163">
          <cell r="B1163" t="str">
            <v>GLASS WOOL</v>
          </cell>
          <cell r="C1163" t="str">
            <v>T=50</v>
          </cell>
          <cell r="D1163" t="str">
            <v>M2</v>
          </cell>
          <cell r="E1163">
            <v>1697</v>
          </cell>
          <cell r="F1163">
            <v>35700</v>
          </cell>
          <cell r="G1163">
            <v>60582900</v>
          </cell>
          <cell r="H1163">
            <v>1697</v>
          </cell>
          <cell r="I1163">
            <v>35700</v>
          </cell>
          <cell r="J1163">
            <v>60582900</v>
          </cell>
          <cell r="M1163">
            <v>44291700</v>
          </cell>
          <cell r="N1163">
            <v>16291200</v>
          </cell>
        </row>
        <row r="1164">
          <cell r="B1164" t="str">
            <v>A.P.M. V-115</v>
          </cell>
          <cell r="C1164" t="str">
            <v>T=0.7</v>
          </cell>
          <cell r="D1164" t="str">
            <v>M2</v>
          </cell>
          <cell r="E1164">
            <v>817.7</v>
          </cell>
          <cell r="F1164">
            <v>37160</v>
          </cell>
          <cell r="G1164">
            <v>30385732</v>
          </cell>
          <cell r="H1164">
            <v>817.7</v>
          </cell>
          <cell r="I1164">
            <v>37160</v>
          </cell>
          <cell r="J1164">
            <v>30385732</v>
          </cell>
          <cell r="M1164">
            <v>22535812</v>
          </cell>
          <cell r="N1164">
            <v>7849920</v>
          </cell>
        </row>
        <row r="1165">
          <cell r="B1165" t="str">
            <v>ARCHILIGHT</v>
          </cell>
          <cell r="C1165" t="str">
            <v>T=6</v>
          </cell>
          <cell r="D1165" t="str">
            <v>M2</v>
          </cell>
          <cell r="E1165">
            <v>288.7</v>
          </cell>
          <cell r="F1165">
            <v>53950</v>
          </cell>
          <cell r="G1165">
            <v>15575365</v>
          </cell>
          <cell r="H1165">
            <v>288.7</v>
          </cell>
          <cell r="I1165">
            <v>53950</v>
          </cell>
          <cell r="J1165">
            <v>15575365</v>
          </cell>
          <cell r="M1165">
            <v>12110965</v>
          </cell>
          <cell r="N1165">
            <v>3464400</v>
          </cell>
        </row>
        <row r="1167">
          <cell r="B1167" t="str">
            <v>SUB-TOTAL</v>
          </cell>
          <cell r="G1167">
            <v>168145097</v>
          </cell>
          <cell r="J1167">
            <v>168145097</v>
          </cell>
          <cell r="M1167">
            <v>124248377</v>
          </cell>
          <cell r="N1167">
            <v>43896720</v>
          </cell>
        </row>
        <row r="1169">
          <cell r="A1169" t="str">
            <v xml:space="preserve"> 13)</v>
          </cell>
          <cell r="B1169" t="str">
            <v>창호공사</v>
          </cell>
        </row>
        <row r="1170">
          <cell r="B1170" t="str">
            <v>STEEL DOOR</v>
          </cell>
          <cell r="D1170" t="str">
            <v>M2</v>
          </cell>
          <cell r="E1170">
            <v>10.5</v>
          </cell>
          <cell r="F1170">
            <v>97000</v>
          </cell>
          <cell r="G1170">
            <v>1018500</v>
          </cell>
          <cell r="H1170">
            <v>10.5</v>
          </cell>
          <cell r="I1170">
            <v>97000</v>
          </cell>
          <cell r="J1170">
            <v>1018500</v>
          </cell>
          <cell r="M1170">
            <v>808500</v>
          </cell>
          <cell r="N1170">
            <v>210000</v>
          </cell>
        </row>
        <row r="1171">
          <cell r="B1171" t="str">
            <v>STEEL HANGER DOOR</v>
          </cell>
          <cell r="D1171" t="str">
            <v>M2</v>
          </cell>
          <cell r="E1171">
            <v>20</v>
          </cell>
          <cell r="F1171">
            <v>127700</v>
          </cell>
          <cell r="G1171">
            <v>2554000</v>
          </cell>
          <cell r="H1171">
            <v>20</v>
          </cell>
          <cell r="I1171">
            <v>127700</v>
          </cell>
          <cell r="J1171">
            <v>2554000</v>
          </cell>
          <cell r="M1171">
            <v>2014000</v>
          </cell>
          <cell r="N1171">
            <v>540000</v>
          </cell>
        </row>
        <row r="1172">
          <cell r="B1172" t="str">
            <v>AUTO ROLLING DOOR</v>
          </cell>
          <cell r="C1172" t="str">
            <v>4W*5H</v>
          </cell>
          <cell r="D1172" t="str">
            <v>NOS</v>
          </cell>
          <cell r="E1172">
            <v>1</v>
          </cell>
          <cell r="F1172">
            <v>16214000</v>
          </cell>
          <cell r="G1172">
            <v>16214000</v>
          </cell>
          <cell r="H1172">
            <v>1</v>
          </cell>
          <cell r="I1172">
            <v>16214000</v>
          </cell>
          <cell r="J1172">
            <v>16214000</v>
          </cell>
          <cell r="M1172">
            <v>12074000</v>
          </cell>
          <cell r="N1172">
            <v>4140000</v>
          </cell>
        </row>
        <row r="1173">
          <cell r="C1173" t="str">
            <v>4W*4H</v>
          </cell>
          <cell r="D1173" t="str">
            <v>NOS</v>
          </cell>
          <cell r="E1173">
            <v>1</v>
          </cell>
          <cell r="F1173">
            <v>16214000</v>
          </cell>
          <cell r="G1173">
            <v>16214000</v>
          </cell>
          <cell r="H1173">
            <v>1</v>
          </cell>
          <cell r="I1173">
            <v>16214000</v>
          </cell>
          <cell r="J1173">
            <v>16214000</v>
          </cell>
          <cell r="M1173">
            <v>12074000</v>
          </cell>
          <cell r="N1173">
            <v>4140000</v>
          </cell>
        </row>
        <row r="1174">
          <cell r="B1174" t="str">
            <v>STEEL SHUTTER</v>
          </cell>
          <cell r="C1174" t="str">
            <v>4W*4H</v>
          </cell>
          <cell r="D1174" t="str">
            <v>NOS</v>
          </cell>
          <cell r="E1174">
            <v>1</v>
          </cell>
          <cell r="F1174">
            <v>2428800</v>
          </cell>
          <cell r="G1174">
            <v>2428800</v>
          </cell>
          <cell r="H1174">
            <v>1</v>
          </cell>
          <cell r="I1174">
            <v>2428800</v>
          </cell>
          <cell r="J1174">
            <v>2428800</v>
          </cell>
          <cell r="M1174">
            <v>1740800</v>
          </cell>
          <cell r="N1174">
            <v>688000</v>
          </cell>
        </row>
        <row r="1175">
          <cell r="B1175" t="str">
            <v xml:space="preserve"> (MOTOR DRIVEN)</v>
          </cell>
          <cell r="C1175" t="str">
            <v>3W*3H</v>
          </cell>
          <cell r="D1175" t="str">
            <v>NOS</v>
          </cell>
          <cell r="E1175">
            <v>1</v>
          </cell>
          <cell r="F1175">
            <v>8932000</v>
          </cell>
          <cell r="G1175">
            <v>8932000</v>
          </cell>
          <cell r="H1175">
            <v>1</v>
          </cell>
          <cell r="I1175">
            <v>8932000</v>
          </cell>
          <cell r="J1175">
            <v>8932000</v>
          </cell>
          <cell r="M1175">
            <v>4792000</v>
          </cell>
          <cell r="N1175">
            <v>4140000</v>
          </cell>
        </row>
        <row r="1176">
          <cell r="B1176" t="str">
            <v>AL WINDOW</v>
          </cell>
          <cell r="D1176" t="str">
            <v>M2</v>
          </cell>
          <cell r="E1176">
            <v>52.8</v>
          </cell>
          <cell r="F1176">
            <v>35970</v>
          </cell>
          <cell r="G1176">
            <v>1899216</v>
          </cell>
          <cell r="H1176">
            <v>52.8</v>
          </cell>
          <cell r="I1176">
            <v>35970</v>
          </cell>
          <cell r="J1176">
            <v>1899216</v>
          </cell>
          <cell r="M1176">
            <v>1492656</v>
          </cell>
          <cell r="N1176">
            <v>406560</v>
          </cell>
        </row>
        <row r="1177">
          <cell r="B1177" t="str">
            <v>AL LOUVER</v>
          </cell>
          <cell r="D1177" t="str">
            <v>M2</v>
          </cell>
          <cell r="E1177">
            <v>0.81</v>
          </cell>
          <cell r="F1177">
            <v>83000</v>
          </cell>
          <cell r="G1177">
            <v>67230</v>
          </cell>
          <cell r="H1177">
            <v>0.81</v>
          </cell>
          <cell r="I1177">
            <v>83000</v>
          </cell>
          <cell r="J1177">
            <v>67230</v>
          </cell>
          <cell r="M1177">
            <v>42930</v>
          </cell>
          <cell r="N1177">
            <v>24300</v>
          </cell>
        </row>
        <row r="1179">
          <cell r="B1179" t="str">
            <v>SUB-TOTAL</v>
          </cell>
          <cell r="G1179">
            <v>49327746</v>
          </cell>
          <cell r="J1179">
            <v>49327746</v>
          </cell>
          <cell r="M1179">
            <v>35038886</v>
          </cell>
          <cell r="N1179">
            <v>14288860</v>
          </cell>
        </row>
        <row r="1181">
          <cell r="A1181" t="str">
            <v xml:space="preserve"> 14)</v>
          </cell>
          <cell r="B1181" t="str">
            <v>유리공사</v>
          </cell>
        </row>
        <row r="1182">
          <cell r="B1182" t="str">
            <v>투명유리</v>
          </cell>
          <cell r="C1182" t="str">
            <v>T=5</v>
          </cell>
          <cell r="D1182" t="str">
            <v>M2</v>
          </cell>
          <cell r="E1182">
            <v>52.8</v>
          </cell>
          <cell r="F1182">
            <v>6700</v>
          </cell>
          <cell r="G1182">
            <v>353760</v>
          </cell>
          <cell r="H1182">
            <v>52.8</v>
          </cell>
          <cell r="I1182">
            <v>6700</v>
          </cell>
          <cell r="J1182">
            <v>353760</v>
          </cell>
          <cell r="M1182">
            <v>353760</v>
          </cell>
          <cell r="N1182">
            <v>0</v>
          </cell>
        </row>
        <row r="1183">
          <cell r="B1183" t="str">
            <v>유리끼우기</v>
          </cell>
          <cell r="D1183" t="str">
            <v>M2</v>
          </cell>
          <cell r="E1183">
            <v>52.8</v>
          </cell>
          <cell r="F1183">
            <v>7700</v>
          </cell>
          <cell r="G1183">
            <v>406560</v>
          </cell>
          <cell r="H1183">
            <v>52.8</v>
          </cell>
          <cell r="I1183">
            <v>7700</v>
          </cell>
          <cell r="J1183">
            <v>406560</v>
          </cell>
          <cell r="M1183">
            <v>36960</v>
          </cell>
          <cell r="N1183">
            <v>369600</v>
          </cell>
        </row>
        <row r="1184">
          <cell r="B1184" t="str">
            <v>유리닦기</v>
          </cell>
          <cell r="D1184" t="str">
            <v>M2</v>
          </cell>
          <cell r="E1184">
            <v>52.8</v>
          </cell>
          <cell r="F1184">
            <v>4400</v>
          </cell>
          <cell r="G1184">
            <v>232320</v>
          </cell>
          <cell r="H1184">
            <v>52.8</v>
          </cell>
          <cell r="I1184">
            <v>4400</v>
          </cell>
          <cell r="J1184">
            <v>232320</v>
          </cell>
          <cell r="M1184">
            <v>21120</v>
          </cell>
          <cell r="N1184">
            <v>211200</v>
          </cell>
        </row>
        <row r="1186">
          <cell r="B1186" t="str">
            <v>SUB-TOTAL</v>
          </cell>
          <cell r="G1186">
            <v>992640</v>
          </cell>
          <cell r="J1186">
            <v>992640</v>
          </cell>
          <cell r="M1186">
            <v>411840</v>
          </cell>
          <cell r="N1186">
            <v>580800</v>
          </cell>
        </row>
        <row r="1188">
          <cell r="A1188" t="str">
            <v xml:space="preserve"> 15)</v>
          </cell>
          <cell r="B1188" t="str">
            <v>철거공사</v>
          </cell>
        </row>
        <row r="1189">
          <cell r="B1189" t="str">
            <v>기존벽 철거(골철판)</v>
          </cell>
          <cell r="D1189" t="str">
            <v>M2</v>
          </cell>
          <cell r="E1189">
            <v>584.20000000000005</v>
          </cell>
          <cell r="F1189">
            <v>4500</v>
          </cell>
          <cell r="G1189">
            <v>2628900</v>
          </cell>
          <cell r="H1189">
            <v>584.20000000000005</v>
          </cell>
          <cell r="I1189">
            <v>4500</v>
          </cell>
          <cell r="J1189">
            <v>2628900</v>
          </cell>
          <cell r="M1189">
            <v>876300</v>
          </cell>
          <cell r="N1189">
            <v>1752600</v>
          </cell>
        </row>
        <row r="1190">
          <cell r="B1190" t="str">
            <v>CON'C BLOCK 철거</v>
          </cell>
          <cell r="D1190" t="str">
            <v>M2</v>
          </cell>
          <cell r="E1190">
            <v>54.6</v>
          </cell>
          <cell r="F1190">
            <v>27500</v>
          </cell>
          <cell r="G1190">
            <v>1501500</v>
          </cell>
          <cell r="H1190">
            <v>54.6</v>
          </cell>
          <cell r="I1190">
            <v>27500</v>
          </cell>
          <cell r="J1190">
            <v>1501500</v>
          </cell>
          <cell r="M1190">
            <v>1365000</v>
          </cell>
          <cell r="N1190">
            <v>136500</v>
          </cell>
        </row>
        <row r="1191">
          <cell r="B1191" t="str">
            <v>ST'L BRACING 철거</v>
          </cell>
          <cell r="D1191" t="str">
            <v>TON</v>
          </cell>
          <cell r="E1191">
            <v>1.72</v>
          </cell>
          <cell r="F1191">
            <v>270000</v>
          </cell>
          <cell r="G1191">
            <v>464400</v>
          </cell>
          <cell r="H1191">
            <v>1.72</v>
          </cell>
          <cell r="I1191">
            <v>270000</v>
          </cell>
          <cell r="J1191">
            <v>464400</v>
          </cell>
          <cell r="M1191">
            <v>34400</v>
          </cell>
          <cell r="N1191">
            <v>430000</v>
          </cell>
        </row>
        <row r="1193">
          <cell r="B1193" t="str">
            <v>SUB-TOTAL</v>
          </cell>
          <cell r="G1193">
            <v>4594800</v>
          </cell>
          <cell r="J1193">
            <v>4594800</v>
          </cell>
          <cell r="M1193">
            <v>2275700</v>
          </cell>
          <cell r="N1193">
            <v>2319100</v>
          </cell>
        </row>
        <row r="1195">
          <cell r="A1195" t="str">
            <v xml:space="preserve"> 16)</v>
          </cell>
          <cell r="B1195" t="str">
            <v>잡철물 공사</v>
          </cell>
        </row>
        <row r="1196">
          <cell r="B1196" t="str">
            <v>FLOOR DRAIN</v>
          </cell>
          <cell r="C1196" t="str">
            <v>100A</v>
          </cell>
          <cell r="D1196" t="str">
            <v>NOS</v>
          </cell>
          <cell r="E1196">
            <v>1</v>
          </cell>
          <cell r="F1196">
            <v>9000</v>
          </cell>
          <cell r="G1196">
            <v>9000</v>
          </cell>
          <cell r="H1196">
            <v>1</v>
          </cell>
          <cell r="I1196">
            <v>9000</v>
          </cell>
          <cell r="J1196">
            <v>9000</v>
          </cell>
          <cell r="M1196">
            <v>2000</v>
          </cell>
          <cell r="N1196">
            <v>7000</v>
          </cell>
        </row>
        <row r="1197">
          <cell r="B1197" t="str">
            <v>ROOF DRAIN(ST'L)</v>
          </cell>
          <cell r="C1197" t="str">
            <v>100A</v>
          </cell>
          <cell r="D1197" t="str">
            <v>NOS</v>
          </cell>
          <cell r="E1197">
            <v>8</v>
          </cell>
          <cell r="F1197">
            <v>16000</v>
          </cell>
          <cell r="G1197">
            <v>128000</v>
          </cell>
          <cell r="H1197">
            <v>8</v>
          </cell>
          <cell r="I1197">
            <v>16000</v>
          </cell>
          <cell r="J1197">
            <v>128000</v>
          </cell>
          <cell r="M1197">
            <v>24000</v>
          </cell>
          <cell r="N1197">
            <v>104000</v>
          </cell>
        </row>
        <row r="1198">
          <cell r="B1198" t="str">
            <v>ROOF DRAIN(ST'L)</v>
          </cell>
          <cell r="C1198" t="str">
            <v>200A</v>
          </cell>
          <cell r="D1198" t="str">
            <v>NOS</v>
          </cell>
          <cell r="E1198">
            <v>2</v>
          </cell>
          <cell r="F1198">
            <v>17000</v>
          </cell>
          <cell r="G1198">
            <v>34000</v>
          </cell>
          <cell r="H1198">
            <v>2</v>
          </cell>
          <cell r="I1198">
            <v>17000</v>
          </cell>
          <cell r="J1198">
            <v>34000</v>
          </cell>
          <cell r="M1198">
            <v>8000</v>
          </cell>
          <cell r="N1198">
            <v>26000</v>
          </cell>
        </row>
        <row r="1199">
          <cell r="B1199" t="str">
            <v xml:space="preserve"> DOWN SPOUT W/</v>
          </cell>
        </row>
        <row r="1200">
          <cell r="B1200" t="str">
            <v>HOLDER(STEEL)</v>
          </cell>
          <cell r="C1200" t="str">
            <v>100A</v>
          </cell>
          <cell r="D1200" t="str">
            <v>M</v>
          </cell>
          <cell r="E1200">
            <v>91.4</v>
          </cell>
          <cell r="F1200">
            <v>31200</v>
          </cell>
          <cell r="G1200">
            <v>2851680</v>
          </cell>
          <cell r="H1200">
            <v>91.4</v>
          </cell>
          <cell r="I1200">
            <v>31200</v>
          </cell>
          <cell r="J1200">
            <v>2851680</v>
          </cell>
          <cell r="M1200">
            <v>1023680</v>
          </cell>
          <cell r="N1200">
            <v>1828000</v>
          </cell>
        </row>
        <row r="1201">
          <cell r="B1201" t="str">
            <v>HOLDER(STEEL)</v>
          </cell>
          <cell r="C1201" t="str">
            <v>200A</v>
          </cell>
          <cell r="D1201" t="str">
            <v>M</v>
          </cell>
          <cell r="E1201">
            <v>23.2</v>
          </cell>
          <cell r="F1201">
            <v>49200</v>
          </cell>
          <cell r="G1201">
            <v>1141440</v>
          </cell>
          <cell r="H1201">
            <v>23.2</v>
          </cell>
          <cell r="I1201">
            <v>49200</v>
          </cell>
          <cell r="J1201">
            <v>1141440</v>
          </cell>
          <cell r="M1201">
            <v>561440</v>
          </cell>
          <cell r="N1201">
            <v>580000</v>
          </cell>
        </row>
        <row r="1202">
          <cell r="B1202" t="str">
            <v>HOLDER(STEEL)</v>
          </cell>
          <cell r="C1202" t="str">
            <v>125A</v>
          </cell>
          <cell r="D1202" t="str">
            <v>M</v>
          </cell>
          <cell r="E1202">
            <v>10</v>
          </cell>
          <cell r="F1202">
            <v>39300</v>
          </cell>
          <cell r="G1202">
            <v>393000</v>
          </cell>
          <cell r="H1202">
            <v>10</v>
          </cell>
          <cell r="I1202">
            <v>39300</v>
          </cell>
          <cell r="J1202">
            <v>393000</v>
          </cell>
          <cell r="M1202">
            <v>193000</v>
          </cell>
          <cell r="N1202">
            <v>200000</v>
          </cell>
        </row>
        <row r="1203">
          <cell r="B1203" t="str">
            <v>HOLDER(STEEL)</v>
          </cell>
          <cell r="C1203" t="str">
            <v>250A</v>
          </cell>
          <cell r="D1203" t="str">
            <v>M</v>
          </cell>
          <cell r="E1203">
            <v>2.4</v>
          </cell>
          <cell r="F1203">
            <v>57200</v>
          </cell>
          <cell r="G1203">
            <v>137280</v>
          </cell>
          <cell r="H1203">
            <v>2.4</v>
          </cell>
          <cell r="I1203">
            <v>57200</v>
          </cell>
          <cell r="J1203">
            <v>137280</v>
          </cell>
          <cell r="M1203">
            <v>77280</v>
          </cell>
          <cell r="N1203">
            <v>60000</v>
          </cell>
        </row>
        <row r="1204">
          <cell r="B1204" t="str">
            <v xml:space="preserve">EAVES GUTTER  1.6T*250W*250H </v>
          </cell>
          <cell r="D1204" t="str">
            <v>M</v>
          </cell>
          <cell r="E1204">
            <v>55.2</v>
          </cell>
          <cell r="F1204">
            <v>38350</v>
          </cell>
          <cell r="G1204">
            <v>2116920</v>
          </cell>
          <cell r="H1204">
            <v>55.2</v>
          </cell>
          <cell r="I1204">
            <v>38350</v>
          </cell>
          <cell r="J1204">
            <v>2116920</v>
          </cell>
          <cell r="M1204">
            <v>1454520</v>
          </cell>
          <cell r="N1204">
            <v>662400</v>
          </cell>
        </row>
        <row r="1205">
          <cell r="B1205" t="str">
            <v xml:space="preserve">VALLEY GUTTER 0.7T*1.52*0.2H </v>
          </cell>
          <cell r="D1205" t="str">
            <v>M</v>
          </cell>
          <cell r="E1205">
            <v>55.2</v>
          </cell>
          <cell r="F1205">
            <v>43360</v>
          </cell>
          <cell r="G1205">
            <v>2393472</v>
          </cell>
          <cell r="H1205">
            <v>55.2</v>
          </cell>
          <cell r="I1205">
            <v>43360</v>
          </cell>
          <cell r="J1205">
            <v>2393472</v>
          </cell>
          <cell r="M1205">
            <v>1841472</v>
          </cell>
          <cell r="N1205">
            <v>552000</v>
          </cell>
        </row>
        <row r="1206">
          <cell r="B1206" t="str">
            <v xml:space="preserve"> W/GUTTER HOLDER</v>
          </cell>
        </row>
        <row r="1207">
          <cell r="B1207" t="str">
            <v>NET FENCE</v>
          </cell>
          <cell r="C1207" t="str">
            <v>H:2.1</v>
          </cell>
          <cell r="D1207" t="str">
            <v>M</v>
          </cell>
          <cell r="E1207">
            <v>36</v>
          </cell>
          <cell r="F1207">
            <v>55000</v>
          </cell>
          <cell r="G1207">
            <v>1980000</v>
          </cell>
          <cell r="H1207">
            <v>36</v>
          </cell>
          <cell r="I1207">
            <v>55000</v>
          </cell>
          <cell r="J1207">
            <v>1980000</v>
          </cell>
          <cell r="M1207">
            <v>1260000</v>
          </cell>
          <cell r="N1207">
            <v>720000</v>
          </cell>
        </row>
        <row r="1208">
          <cell r="B1208" t="str">
            <v>MONITOR</v>
          </cell>
          <cell r="C1208" t="str">
            <v>W=1.2</v>
          </cell>
          <cell r="D1208" t="str">
            <v>M</v>
          </cell>
          <cell r="E1208">
            <v>52.6</v>
          </cell>
          <cell r="F1208">
            <v>400000</v>
          </cell>
          <cell r="G1208">
            <v>21040000</v>
          </cell>
          <cell r="H1208">
            <v>52.6</v>
          </cell>
          <cell r="I1208">
            <v>400000</v>
          </cell>
          <cell r="J1208">
            <v>21040000</v>
          </cell>
          <cell r="M1208">
            <v>16306000</v>
          </cell>
          <cell r="N1208">
            <v>4734000</v>
          </cell>
        </row>
        <row r="1210">
          <cell r="B1210" t="str">
            <v>SUB-TOTAL</v>
          </cell>
          <cell r="G1210">
            <v>32224792</v>
          </cell>
          <cell r="J1210">
            <v>32224792</v>
          </cell>
          <cell r="M1210">
            <v>22751392</v>
          </cell>
          <cell r="N1210">
            <v>9473400</v>
          </cell>
        </row>
        <row r="1212">
          <cell r="B1212" t="str">
            <v>T O T A L</v>
          </cell>
          <cell r="G1212">
            <v>542413755</v>
          </cell>
          <cell r="J1212">
            <v>542413755</v>
          </cell>
          <cell r="M1212">
            <v>337561641</v>
          </cell>
          <cell r="N1212">
            <v>204852114</v>
          </cell>
        </row>
        <row r="1234">
          <cell r="A1234" t="str">
            <v xml:space="preserve"> 13.</v>
          </cell>
          <cell r="B1234" t="str">
            <v>냉난방/위생설비공사</v>
          </cell>
        </row>
        <row r="1236">
          <cell r="A1236" t="str">
            <v xml:space="preserve">  1)</v>
          </cell>
          <cell r="B1236" t="str">
            <v>H.V.A.C EQUIP. WORK</v>
          </cell>
        </row>
        <row r="1237">
          <cell r="B1237" t="str">
            <v>PACKAGE AIR-CON</v>
          </cell>
          <cell r="C1237" t="str">
            <v>4,500Kcal/HR</v>
          </cell>
          <cell r="D1237" t="str">
            <v>SET</v>
          </cell>
          <cell r="E1237">
            <v>1</v>
          </cell>
          <cell r="F1237">
            <v>2200000</v>
          </cell>
          <cell r="G1237">
            <v>2200000</v>
          </cell>
          <cell r="H1237">
            <v>1</v>
          </cell>
          <cell r="I1237">
            <v>2200000</v>
          </cell>
          <cell r="J1237">
            <v>2200000</v>
          </cell>
          <cell r="M1237">
            <v>2200000</v>
          </cell>
          <cell r="N1237">
            <v>0</v>
          </cell>
        </row>
        <row r="1238">
          <cell r="B1238" t="str">
            <v>RADIATOR (ARS-600)</v>
          </cell>
          <cell r="C1238" t="str">
            <v>K56759</v>
          </cell>
          <cell r="D1238" t="str">
            <v>EA</v>
          </cell>
          <cell r="E1238">
            <v>60</v>
          </cell>
          <cell r="F1238">
            <v>4000</v>
          </cell>
          <cell r="G1238">
            <v>240000</v>
          </cell>
          <cell r="H1238">
            <v>60</v>
          </cell>
          <cell r="I1238">
            <v>4000</v>
          </cell>
          <cell r="J1238">
            <v>240000</v>
          </cell>
          <cell r="M1238">
            <v>240000</v>
          </cell>
          <cell r="N1238">
            <v>0</v>
          </cell>
        </row>
        <row r="1239">
          <cell r="B1239" t="str">
            <v>WALL FAN (9CMN/3MMAP)</v>
          </cell>
          <cell r="C1239" t="str">
            <v>1/20HP</v>
          </cell>
          <cell r="D1239" t="str">
            <v>SET</v>
          </cell>
          <cell r="E1239">
            <v>1</v>
          </cell>
          <cell r="F1239">
            <v>30000</v>
          </cell>
          <cell r="G1239">
            <v>30000</v>
          </cell>
          <cell r="H1239">
            <v>1</v>
          </cell>
          <cell r="I1239">
            <v>30000</v>
          </cell>
          <cell r="J1239">
            <v>30000</v>
          </cell>
          <cell r="M1239">
            <v>30000</v>
          </cell>
          <cell r="N1239">
            <v>0</v>
          </cell>
        </row>
        <row r="1240">
          <cell r="B1240" t="str">
            <v>WALL FAN (5CMN/3MMAP)</v>
          </cell>
          <cell r="C1240" t="str">
            <v>1/20HP</v>
          </cell>
          <cell r="D1240" t="str">
            <v>SET</v>
          </cell>
          <cell r="E1240">
            <v>1</v>
          </cell>
          <cell r="F1240">
            <v>30000</v>
          </cell>
          <cell r="G1240">
            <v>30000</v>
          </cell>
          <cell r="H1240">
            <v>1</v>
          </cell>
          <cell r="I1240">
            <v>30000</v>
          </cell>
          <cell r="J1240">
            <v>30000</v>
          </cell>
          <cell r="M1240">
            <v>30000</v>
          </cell>
          <cell r="N1240">
            <v>0</v>
          </cell>
        </row>
        <row r="1241">
          <cell r="B1241" t="str">
            <v>FRP 정화조 (접촉폭기식)</v>
          </cell>
          <cell r="C1241" t="str">
            <v>20인용</v>
          </cell>
          <cell r="D1241" t="str">
            <v>SET</v>
          </cell>
          <cell r="E1241">
            <v>1</v>
          </cell>
          <cell r="F1241">
            <v>1000000</v>
          </cell>
          <cell r="G1241">
            <v>1000000</v>
          </cell>
          <cell r="H1241">
            <v>1</v>
          </cell>
          <cell r="I1241">
            <v>1000000</v>
          </cell>
          <cell r="J1241">
            <v>1000000</v>
          </cell>
          <cell r="M1241">
            <v>1000000</v>
          </cell>
          <cell r="N1241">
            <v>0</v>
          </cell>
        </row>
        <row r="1243">
          <cell r="B1243" t="str">
            <v>SUB-TOTAL</v>
          </cell>
          <cell r="G1243">
            <v>3500000</v>
          </cell>
          <cell r="J1243">
            <v>3500000</v>
          </cell>
          <cell r="M1243">
            <v>3500000</v>
          </cell>
          <cell r="N1243">
            <v>0</v>
          </cell>
        </row>
        <row r="1245">
          <cell r="A1245" t="str">
            <v xml:space="preserve">  2)</v>
          </cell>
          <cell r="B1245" t="str">
            <v>HEATING PIPING</v>
          </cell>
        </row>
        <row r="1246">
          <cell r="B1246" t="str">
            <v>PIPE A53-B  BRW SCH60</v>
          </cell>
          <cell r="C1246" t="str">
            <v>2"</v>
          </cell>
          <cell r="D1246" t="str">
            <v>M</v>
          </cell>
          <cell r="E1246">
            <v>25</v>
          </cell>
          <cell r="F1246">
            <v>3200</v>
          </cell>
          <cell r="G1246">
            <v>80000</v>
          </cell>
          <cell r="H1246">
            <v>25</v>
          </cell>
          <cell r="I1246">
            <v>3200</v>
          </cell>
          <cell r="J1246">
            <v>80000</v>
          </cell>
          <cell r="M1246">
            <v>80000</v>
          </cell>
          <cell r="N1246">
            <v>0</v>
          </cell>
        </row>
        <row r="1247">
          <cell r="B1247" t="str">
            <v>PIPE A53-B  BRW SCH60</v>
          </cell>
          <cell r="C1247" t="str">
            <v>1.1/2"</v>
          </cell>
          <cell r="D1247" t="str">
            <v>M</v>
          </cell>
          <cell r="E1247">
            <v>25</v>
          </cell>
          <cell r="F1247">
            <v>2200</v>
          </cell>
          <cell r="G1247">
            <v>55000</v>
          </cell>
          <cell r="H1247">
            <v>25</v>
          </cell>
          <cell r="I1247">
            <v>2200</v>
          </cell>
          <cell r="J1247">
            <v>55000</v>
          </cell>
          <cell r="M1247">
            <v>55000</v>
          </cell>
          <cell r="N1247">
            <v>0</v>
          </cell>
        </row>
        <row r="1248">
          <cell r="B1248" t="str">
            <v>PIPE A53-B  BRW SCH60</v>
          </cell>
          <cell r="C1248" t="str">
            <v>1"</v>
          </cell>
          <cell r="D1248" t="str">
            <v>M</v>
          </cell>
          <cell r="E1248">
            <v>53</v>
          </cell>
          <cell r="F1248">
            <v>1300</v>
          </cell>
          <cell r="G1248">
            <v>68900</v>
          </cell>
          <cell r="H1248">
            <v>53</v>
          </cell>
          <cell r="I1248">
            <v>1300</v>
          </cell>
          <cell r="J1248">
            <v>68900</v>
          </cell>
          <cell r="M1248">
            <v>68900</v>
          </cell>
          <cell r="N1248">
            <v>0</v>
          </cell>
        </row>
        <row r="1249">
          <cell r="B1249" t="str">
            <v>PIPE A53-B  BRW SCH80</v>
          </cell>
          <cell r="C1249" t="str">
            <v>1/2"</v>
          </cell>
          <cell r="D1249" t="str">
            <v>M</v>
          </cell>
          <cell r="E1249">
            <v>9</v>
          </cell>
          <cell r="F1249">
            <v>700</v>
          </cell>
          <cell r="G1249">
            <v>6300</v>
          </cell>
          <cell r="H1249">
            <v>9</v>
          </cell>
          <cell r="I1249">
            <v>700</v>
          </cell>
          <cell r="J1249">
            <v>6300</v>
          </cell>
          <cell r="M1249">
            <v>6300</v>
          </cell>
          <cell r="N1249">
            <v>0</v>
          </cell>
        </row>
        <row r="1250">
          <cell r="B1250" t="str">
            <v>90 ELBOW ASTM A105</v>
          </cell>
          <cell r="C1250" t="str">
            <v>1.1/2"</v>
          </cell>
          <cell r="D1250" t="str">
            <v>EA</v>
          </cell>
          <cell r="E1250">
            <v>14</v>
          </cell>
          <cell r="F1250">
            <v>3500</v>
          </cell>
          <cell r="G1250">
            <v>49000</v>
          </cell>
          <cell r="H1250">
            <v>14</v>
          </cell>
          <cell r="I1250">
            <v>3500</v>
          </cell>
          <cell r="J1250">
            <v>49000</v>
          </cell>
          <cell r="M1250">
            <v>49000</v>
          </cell>
          <cell r="N1250">
            <v>0</v>
          </cell>
        </row>
        <row r="1251">
          <cell r="B1251" t="str">
            <v>90 ELBOW ASTM A105</v>
          </cell>
          <cell r="C1251" t="str">
            <v>1"</v>
          </cell>
          <cell r="D1251" t="str">
            <v>EA</v>
          </cell>
          <cell r="E1251">
            <v>20</v>
          </cell>
          <cell r="F1251">
            <v>1700</v>
          </cell>
          <cell r="G1251">
            <v>34000</v>
          </cell>
          <cell r="H1251">
            <v>20</v>
          </cell>
          <cell r="I1251">
            <v>1700</v>
          </cell>
          <cell r="J1251">
            <v>34000</v>
          </cell>
          <cell r="M1251">
            <v>34000</v>
          </cell>
          <cell r="N1251">
            <v>0</v>
          </cell>
        </row>
        <row r="1252">
          <cell r="B1252" t="str">
            <v>90 ELBOW ASTM A105</v>
          </cell>
          <cell r="C1252" t="str">
            <v>1/2"</v>
          </cell>
          <cell r="D1252" t="str">
            <v>EA</v>
          </cell>
          <cell r="E1252">
            <v>7</v>
          </cell>
          <cell r="F1252">
            <v>900</v>
          </cell>
          <cell r="G1252">
            <v>6300</v>
          </cell>
          <cell r="H1252">
            <v>7</v>
          </cell>
          <cell r="I1252">
            <v>900</v>
          </cell>
          <cell r="J1252">
            <v>6300</v>
          </cell>
          <cell r="M1252">
            <v>6300</v>
          </cell>
          <cell r="N1252">
            <v>0</v>
          </cell>
        </row>
        <row r="1253">
          <cell r="B1253" t="str">
            <v>TEE</v>
          </cell>
          <cell r="C1253" t="str">
            <v>1.1/2"</v>
          </cell>
          <cell r="D1253" t="str">
            <v>EA</v>
          </cell>
          <cell r="E1253">
            <v>3</v>
          </cell>
          <cell r="F1253">
            <v>5000</v>
          </cell>
          <cell r="G1253">
            <v>15000</v>
          </cell>
          <cell r="H1253">
            <v>3</v>
          </cell>
          <cell r="I1253">
            <v>5000</v>
          </cell>
          <cell r="J1253">
            <v>15000</v>
          </cell>
          <cell r="M1253">
            <v>15000</v>
          </cell>
          <cell r="N1253">
            <v>0</v>
          </cell>
        </row>
        <row r="1254">
          <cell r="B1254" t="str">
            <v>TEE</v>
          </cell>
          <cell r="C1254" t="str">
            <v>2"x1.1/2"</v>
          </cell>
          <cell r="D1254" t="str">
            <v>EA</v>
          </cell>
          <cell r="E1254">
            <v>2</v>
          </cell>
          <cell r="F1254">
            <v>7700</v>
          </cell>
          <cell r="G1254">
            <v>15400</v>
          </cell>
          <cell r="H1254">
            <v>2</v>
          </cell>
          <cell r="I1254">
            <v>7700</v>
          </cell>
          <cell r="J1254">
            <v>15400</v>
          </cell>
          <cell r="M1254">
            <v>15400</v>
          </cell>
          <cell r="N1254">
            <v>0</v>
          </cell>
        </row>
        <row r="1255">
          <cell r="B1255" t="str">
            <v>TEE</v>
          </cell>
          <cell r="C1255" t="str">
            <v>2.1/2"x2"</v>
          </cell>
          <cell r="D1255" t="str">
            <v>EA</v>
          </cell>
          <cell r="E1255">
            <v>2</v>
          </cell>
          <cell r="F1255">
            <v>8300</v>
          </cell>
          <cell r="G1255">
            <v>16600</v>
          </cell>
          <cell r="H1255">
            <v>2</v>
          </cell>
          <cell r="I1255">
            <v>8300</v>
          </cell>
          <cell r="J1255">
            <v>16600</v>
          </cell>
          <cell r="M1255">
            <v>16600</v>
          </cell>
          <cell r="N1255">
            <v>0</v>
          </cell>
        </row>
        <row r="1256">
          <cell r="B1256" t="str">
            <v>NIPPLE</v>
          </cell>
          <cell r="C1256" t="str">
            <v>1.1/2"</v>
          </cell>
          <cell r="D1256" t="str">
            <v>EA</v>
          </cell>
          <cell r="E1256">
            <v>5</v>
          </cell>
          <cell r="F1256">
            <v>1000</v>
          </cell>
          <cell r="G1256">
            <v>5000</v>
          </cell>
          <cell r="H1256">
            <v>5</v>
          </cell>
          <cell r="I1256">
            <v>1000</v>
          </cell>
          <cell r="J1256">
            <v>5000</v>
          </cell>
          <cell r="M1256">
            <v>5000</v>
          </cell>
          <cell r="N1256">
            <v>0</v>
          </cell>
        </row>
        <row r="1257">
          <cell r="B1257" t="str">
            <v>NIPPLE</v>
          </cell>
          <cell r="C1257" t="str">
            <v>1"</v>
          </cell>
          <cell r="D1257" t="str">
            <v>EA</v>
          </cell>
          <cell r="E1257">
            <v>5</v>
          </cell>
          <cell r="F1257">
            <v>1000</v>
          </cell>
          <cell r="G1257">
            <v>5000</v>
          </cell>
          <cell r="H1257">
            <v>5</v>
          </cell>
          <cell r="I1257">
            <v>1000</v>
          </cell>
          <cell r="J1257">
            <v>5000</v>
          </cell>
          <cell r="M1257">
            <v>5000</v>
          </cell>
          <cell r="N1257">
            <v>0</v>
          </cell>
        </row>
        <row r="1258">
          <cell r="B1258" t="str">
            <v>UNION</v>
          </cell>
          <cell r="C1258" t="str">
            <v>2"</v>
          </cell>
          <cell r="D1258" t="str">
            <v>EA</v>
          </cell>
          <cell r="E1258">
            <v>4</v>
          </cell>
          <cell r="F1258">
            <v>5000</v>
          </cell>
          <cell r="G1258">
            <v>20000</v>
          </cell>
          <cell r="H1258">
            <v>4</v>
          </cell>
          <cell r="I1258">
            <v>5000</v>
          </cell>
          <cell r="J1258">
            <v>20000</v>
          </cell>
          <cell r="M1258">
            <v>20000</v>
          </cell>
          <cell r="N1258">
            <v>0</v>
          </cell>
        </row>
        <row r="1259">
          <cell r="B1259" t="str">
            <v>UNION</v>
          </cell>
          <cell r="C1259" t="str">
            <v>1.1/2"</v>
          </cell>
          <cell r="D1259" t="str">
            <v>EA</v>
          </cell>
          <cell r="E1259">
            <v>1</v>
          </cell>
          <cell r="F1259">
            <v>5000</v>
          </cell>
          <cell r="G1259">
            <v>5000</v>
          </cell>
          <cell r="H1259">
            <v>1</v>
          </cell>
          <cell r="I1259">
            <v>5000</v>
          </cell>
          <cell r="J1259">
            <v>5000</v>
          </cell>
          <cell r="M1259">
            <v>5000</v>
          </cell>
          <cell r="N1259">
            <v>0</v>
          </cell>
        </row>
        <row r="1260">
          <cell r="B1260" t="str">
            <v>UNION</v>
          </cell>
          <cell r="C1260" t="str">
            <v>1"</v>
          </cell>
          <cell r="D1260" t="str">
            <v>EA</v>
          </cell>
          <cell r="E1260">
            <v>8</v>
          </cell>
          <cell r="F1260">
            <v>5000</v>
          </cell>
          <cell r="G1260">
            <v>40000</v>
          </cell>
          <cell r="H1260">
            <v>8</v>
          </cell>
          <cell r="I1260">
            <v>5000</v>
          </cell>
          <cell r="J1260">
            <v>40000</v>
          </cell>
          <cell r="M1260">
            <v>40000</v>
          </cell>
          <cell r="N1260">
            <v>0</v>
          </cell>
        </row>
        <row r="1261">
          <cell r="B1261" t="str">
            <v>UNION</v>
          </cell>
          <cell r="C1261" t="str">
            <v>3/4"</v>
          </cell>
          <cell r="D1261" t="str">
            <v>EA</v>
          </cell>
          <cell r="E1261">
            <v>1</v>
          </cell>
          <cell r="F1261">
            <v>5000</v>
          </cell>
          <cell r="G1261">
            <v>5000</v>
          </cell>
          <cell r="H1261">
            <v>1</v>
          </cell>
          <cell r="I1261">
            <v>5000</v>
          </cell>
          <cell r="J1261">
            <v>5000</v>
          </cell>
          <cell r="M1261">
            <v>5000</v>
          </cell>
          <cell r="N1261">
            <v>0</v>
          </cell>
        </row>
        <row r="1262">
          <cell r="B1262" t="str">
            <v>HANGER</v>
          </cell>
          <cell r="C1262" t="str">
            <v>2"</v>
          </cell>
          <cell r="D1262" t="str">
            <v>EA</v>
          </cell>
          <cell r="E1262">
            <v>8</v>
          </cell>
          <cell r="F1262">
            <v>500</v>
          </cell>
          <cell r="G1262">
            <v>4000</v>
          </cell>
          <cell r="H1262">
            <v>8</v>
          </cell>
          <cell r="I1262">
            <v>500</v>
          </cell>
          <cell r="J1262">
            <v>4000</v>
          </cell>
          <cell r="M1262">
            <v>4000</v>
          </cell>
          <cell r="N1262">
            <v>0</v>
          </cell>
        </row>
        <row r="1263">
          <cell r="B1263" t="str">
            <v>HANGER</v>
          </cell>
          <cell r="C1263" t="str">
            <v>1.1/2"</v>
          </cell>
          <cell r="D1263" t="str">
            <v>EA</v>
          </cell>
          <cell r="E1263">
            <v>6</v>
          </cell>
          <cell r="F1263">
            <v>500</v>
          </cell>
          <cell r="G1263">
            <v>3000</v>
          </cell>
          <cell r="H1263">
            <v>6</v>
          </cell>
          <cell r="I1263">
            <v>500</v>
          </cell>
          <cell r="J1263">
            <v>3000</v>
          </cell>
          <cell r="M1263">
            <v>3000</v>
          </cell>
          <cell r="N1263">
            <v>0</v>
          </cell>
        </row>
        <row r="1264">
          <cell r="B1264" t="str">
            <v>HANGER</v>
          </cell>
          <cell r="C1264" t="str">
            <v>1"</v>
          </cell>
          <cell r="D1264" t="str">
            <v>EA</v>
          </cell>
          <cell r="E1264">
            <v>16</v>
          </cell>
          <cell r="F1264">
            <v>500</v>
          </cell>
          <cell r="G1264">
            <v>8000</v>
          </cell>
          <cell r="H1264">
            <v>16</v>
          </cell>
          <cell r="I1264">
            <v>500</v>
          </cell>
          <cell r="J1264">
            <v>8000</v>
          </cell>
          <cell r="M1264">
            <v>8000</v>
          </cell>
          <cell r="N1264">
            <v>0</v>
          </cell>
        </row>
        <row r="1265">
          <cell r="B1265" t="str">
            <v>HANGER</v>
          </cell>
          <cell r="C1265" t="str">
            <v>3/4"</v>
          </cell>
          <cell r="D1265" t="str">
            <v>EA</v>
          </cell>
          <cell r="E1265">
            <v>3</v>
          </cell>
          <cell r="F1265">
            <v>500</v>
          </cell>
          <cell r="G1265">
            <v>1500</v>
          </cell>
          <cell r="H1265">
            <v>3</v>
          </cell>
          <cell r="I1265">
            <v>500</v>
          </cell>
          <cell r="J1265">
            <v>1500</v>
          </cell>
          <cell r="M1265">
            <v>1500</v>
          </cell>
          <cell r="N1265">
            <v>0</v>
          </cell>
        </row>
        <row r="1266">
          <cell r="B1266" t="str">
            <v>INSULATION</v>
          </cell>
          <cell r="C1266" t="str">
            <v>2"</v>
          </cell>
          <cell r="D1266" t="str">
            <v>M</v>
          </cell>
          <cell r="E1266">
            <v>50</v>
          </cell>
          <cell r="F1266">
            <v>5000</v>
          </cell>
          <cell r="G1266">
            <v>250000</v>
          </cell>
          <cell r="H1266">
            <v>50</v>
          </cell>
          <cell r="I1266">
            <v>5000</v>
          </cell>
          <cell r="J1266">
            <v>250000</v>
          </cell>
          <cell r="M1266">
            <v>250000</v>
          </cell>
          <cell r="N1266">
            <v>0</v>
          </cell>
        </row>
        <row r="1267">
          <cell r="B1267" t="str">
            <v>INSULATION</v>
          </cell>
          <cell r="C1267" t="str">
            <v>1.1/2"</v>
          </cell>
          <cell r="D1267" t="str">
            <v>M</v>
          </cell>
          <cell r="E1267">
            <v>50</v>
          </cell>
          <cell r="F1267">
            <v>5000</v>
          </cell>
          <cell r="G1267">
            <v>250000</v>
          </cell>
          <cell r="H1267">
            <v>50</v>
          </cell>
          <cell r="I1267">
            <v>5000</v>
          </cell>
          <cell r="J1267">
            <v>250000</v>
          </cell>
          <cell r="M1267">
            <v>250000</v>
          </cell>
          <cell r="N1267">
            <v>0</v>
          </cell>
        </row>
        <row r="1268">
          <cell r="B1268" t="str">
            <v>INSULATION</v>
          </cell>
          <cell r="C1268" t="str">
            <v>1"</v>
          </cell>
          <cell r="D1268" t="str">
            <v>M</v>
          </cell>
          <cell r="E1268">
            <v>10</v>
          </cell>
          <cell r="F1268">
            <v>5000</v>
          </cell>
          <cell r="G1268">
            <v>50000</v>
          </cell>
          <cell r="H1268">
            <v>10</v>
          </cell>
          <cell r="I1268">
            <v>5000</v>
          </cell>
          <cell r="J1268">
            <v>50000</v>
          </cell>
          <cell r="M1268">
            <v>50000</v>
          </cell>
          <cell r="N1268">
            <v>0</v>
          </cell>
        </row>
        <row r="1269">
          <cell r="B1269" t="str">
            <v>INSULATION</v>
          </cell>
          <cell r="C1269" t="str">
            <v>3/4"</v>
          </cell>
          <cell r="D1269" t="str">
            <v>M</v>
          </cell>
          <cell r="E1269">
            <v>10</v>
          </cell>
          <cell r="F1269">
            <v>5000</v>
          </cell>
          <cell r="G1269">
            <v>50000</v>
          </cell>
          <cell r="H1269">
            <v>10</v>
          </cell>
          <cell r="I1269">
            <v>5000</v>
          </cell>
          <cell r="J1269">
            <v>50000</v>
          </cell>
          <cell r="M1269">
            <v>50000</v>
          </cell>
          <cell r="N1269">
            <v>0</v>
          </cell>
        </row>
        <row r="1270">
          <cell r="B1270" t="str">
            <v>보루지</v>
          </cell>
          <cell r="D1270" t="str">
            <v>M2</v>
          </cell>
          <cell r="E1270">
            <v>10</v>
          </cell>
          <cell r="F1270">
            <v>5000</v>
          </cell>
          <cell r="G1270">
            <v>50000</v>
          </cell>
          <cell r="H1270">
            <v>10</v>
          </cell>
          <cell r="I1270">
            <v>5000</v>
          </cell>
          <cell r="J1270">
            <v>50000</v>
          </cell>
          <cell r="M1270">
            <v>50000</v>
          </cell>
          <cell r="N1270">
            <v>0</v>
          </cell>
        </row>
        <row r="1271">
          <cell r="B1271" t="str">
            <v>폴리머 테이프</v>
          </cell>
          <cell r="C1271" t="str">
            <v>0.5t</v>
          </cell>
          <cell r="D1271" t="str">
            <v>M2</v>
          </cell>
          <cell r="E1271">
            <v>10</v>
          </cell>
          <cell r="F1271">
            <v>7000</v>
          </cell>
          <cell r="G1271">
            <v>70000</v>
          </cell>
          <cell r="H1271">
            <v>10</v>
          </cell>
          <cell r="I1271">
            <v>7000</v>
          </cell>
          <cell r="J1271">
            <v>70000</v>
          </cell>
          <cell r="M1271">
            <v>70000</v>
          </cell>
          <cell r="N1271">
            <v>0</v>
          </cell>
        </row>
        <row r="1272">
          <cell r="B1272" t="str">
            <v>AL-BAND</v>
          </cell>
          <cell r="C1272" t="str">
            <v>0.3Tx30MM</v>
          </cell>
          <cell r="D1272" t="str">
            <v>M</v>
          </cell>
          <cell r="E1272">
            <v>24</v>
          </cell>
          <cell r="F1272">
            <v>1000</v>
          </cell>
          <cell r="G1272">
            <v>24000</v>
          </cell>
          <cell r="H1272">
            <v>24</v>
          </cell>
          <cell r="I1272">
            <v>1000</v>
          </cell>
          <cell r="J1272">
            <v>24000</v>
          </cell>
          <cell r="M1272">
            <v>24000</v>
          </cell>
          <cell r="N1272">
            <v>0</v>
          </cell>
        </row>
        <row r="1273">
          <cell r="B1273" t="str">
            <v>GATE VALVE</v>
          </cell>
          <cell r="C1273" t="str">
            <v>2"</v>
          </cell>
          <cell r="D1273" t="str">
            <v>EA</v>
          </cell>
          <cell r="E1273">
            <v>1</v>
          </cell>
          <cell r="F1273">
            <v>69000</v>
          </cell>
          <cell r="G1273">
            <v>69000</v>
          </cell>
          <cell r="H1273">
            <v>1</v>
          </cell>
          <cell r="I1273">
            <v>69000</v>
          </cell>
          <cell r="J1273">
            <v>69000</v>
          </cell>
          <cell r="M1273">
            <v>69000</v>
          </cell>
          <cell r="N1273">
            <v>0</v>
          </cell>
        </row>
        <row r="1274">
          <cell r="B1274" t="str">
            <v>GLOBE VALVE</v>
          </cell>
          <cell r="C1274" t="str">
            <v>1"</v>
          </cell>
          <cell r="D1274" t="str">
            <v>EA</v>
          </cell>
          <cell r="E1274">
            <v>1</v>
          </cell>
          <cell r="F1274">
            <v>25000</v>
          </cell>
          <cell r="G1274">
            <v>25000</v>
          </cell>
          <cell r="H1274">
            <v>1</v>
          </cell>
          <cell r="I1274">
            <v>25000</v>
          </cell>
          <cell r="J1274">
            <v>25000</v>
          </cell>
          <cell r="M1274">
            <v>25000</v>
          </cell>
          <cell r="N1274">
            <v>0</v>
          </cell>
        </row>
        <row r="1275">
          <cell r="B1275" t="str">
            <v>STRAINER (Y-TYPE)</v>
          </cell>
          <cell r="C1275" t="str">
            <v>2"</v>
          </cell>
          <cell r="D1275" t="str">
            <v>EA</v>
          </cell>
          <cell r="E1275">
            <v>1</v>
          </cell>
          <cell r="F1275">
            <v>77000</v>
          </cell>
          <cell r="G1275">
            <v>77000</v>
          </cell>
          <cell r="H1275">
            <v>1</v>
          </cell>
          <cell r="I1275">
            <v>77000</v>
          </cell>
          <cell r="J1275">
            <v>77000</v>
          </cell>
          <cell r="M1275">
            <v>77000</v>
          </cell>
          <cell r="N1275">
            <v>0</v>
          </cell>
        </row>
        <row r="1276">
          <cell r="B1276" t="str">
            <v>P.R.V</v>
          </cell>
          <cell r="C1276" t="str">
            <v>2"</v>
          </cell>
          <cell r="D1276" t="str">
            <v>EA</v>
          </cell>
          <cell r="E1276">
            <v>1</v>
          </cell>
          <cell r="F1276">
            <v>0</v>
          </cell>
          <cell r="G1276">
            <v>0</v>
          </cell>
          <cell r="H1276">
            <v>1</v>
          </cell>
          <cell r="I1276">
            <v>0</v>
          </cell>
          <cell r="J1276">
            <v>0</v>
          </cell>
          <cell r="M1276">
            <v>0</v>
          </cell>
          <cell r="N1276">
            <v>0</v>
          </cell>
        </row>
        <row r="1277">
          <cell r="B1277" t="str">
            <v>STEAM TRAP</v>
          </cell>
          <cell r="C1277" t="str">
            <v>2"</v>
          </cell>
          <cell r="D1277" t="str">
            <v>EA</v>
          </cell>
          <cell r="E1277">
            <v>3</v>
          </cell>
          <cell r="F1277">
            <v>150000</v>
          </cell>
          <cell r="G1277">
            <v>450000</v>
          </cell>
          <cell r="H1277">
            <v>3</v>
          </cell>
          <cell r="I1277">
            <v>150000</v>
          </cell>
          <cell r="J1277">
            <v>450000</v>
          </cell>
          <cell r="M1277">
            <v>450000</v>
          </cell>
          <cell r="N1277">
            <v>0</v>
          </cell>
        </row>
        <row r="1279">
          <cell r="B1279" t="str">
            <v>SUB-TOTAL</v>
          </cell>
          <cell r="G1279">
            <v>1808000</v>
          </cell>
          <cell r="J1279">
            <v>1808000</v>
          </cell>
          <cell r="M1279">
            <v>1808000</v>
          </cell>
          <cell r="N1279">
            <v>0</v>
          </cell>
        </row>
        <row r="1281">
          <cell r="A1281" t="str">
            <v xml:space="preserve">  3)</v>
          </cell>
          <cell r="B1281" t="str">
            <v>PLUMBING WORK</v>
          </cell>
        </row>
        <row r="1282">
          <cell r="B1282" t="str">
            <v>HOT WATER EXCHANGER</v>
          </cell>
          <cell r="C1282" t="str">
            <v>2.94M3/H</v>
          </cell>
          <cell r="D1282" t="str">
            <v>SET</v>
          </cell>
          <cell r="E1282">
            <v>1</v>
          </cell>
          <cell r="F1282">
            <v>80000</v>
          </cell>
          <cell r="G1282">
            <v>80000</v>
          </cell>
          <cell r="H1282">
            <v>1</v>
          </cell>
          <cell r="I1282">
            <v>80000</v>
          </cell>
          <cell r="J1282">
            <v>80000</v>
          </cell>
          <cell r="M1282">
            <v>80000</v>
          </cell>
          <cell r="N1282">
            <v>0</v>
          </cell>
        </row>
        <row r="1283">
          <cell r="B1283" t="str">
            <v>SHOWER</v>
          </cell>
          <cell r="C1283" t="str">
            <v>FB-B31</v>
          </cell>
          <cell r="D1283" t="str">
            <v>EA</v>
          </cell>
          <cell r="E1283">
            <v>19</v>
          </cell>
          <cell r="F1283">
            <v>6100</v>
          </cell>
          <cell r="G1283">
            <v>115900</v>
          </cell>
          <cell r="H1283">
            <v>19</v>
          </cell>
          <cell r="I1283">
            <v>6100</v>
          </cell>
          <cell r="J1283">
            <v>115900</v>
          </cell>
          <cell r="M1283">
            <v>115900</v>
          </cell>
          <cell r="N1283">
            <v>0</v>
          </cell>
        </row>
        <row r="1284">
          <cell r="B1284" t="str">
            <v>PIPE A312-TP304 SCH40S PE</v>
          </cell>
          <cell r="C1284" t="str">
            <v>1.1/2"</v>
          </cell>
          <cell r="D1284" t="str">
            <v>M</v>
          </cell>
          <cell r="E1284">
            <v>26</v>
          </cell>
          <cell r="F1284">
            <v>9400</v>
          </cell>
          <cell r="G1284">
            <v>244400</v>
          </cell>
          <cell r="H1284">
            <v>26</v>
          </cell>
          <cell r="I1284">
            <v>9400</v>
          </cell>
          <cell r="J1284">
            <v>244400</v>
          </cell>
          <cell r="M1284">
            <v>244400</v>
          </cell>
          <cell r="N1284">
            <v>0</v>
          </cell>
        </row>
        <row r="1285">
          <cell r="B1285" t="str">
            <v>PIPE A312-TP304 SCH40S PE</v>
          </cell>
          <cell r="C1285" t="str">
            <v>1.1/4"</v>
          </cell>
          <cell r="D1285" t="str">
            <v>M</v>
          </cell>
          <cell r="E1285">
            <v>18</v>
          </cell>
          <cell r="F1285">
            <v>8100</v>
          </cell>
          <cell r="G1285">
            <v>145800</v>
          </cell>
          <cell r="H1285">
            <v>18</v>
          </cell>
          <cell r="I1285">
            <v>8100</v>
          </cell>
          <cell r="J1285">
            <v>145800</v>
          </cell>
          <cell r="M1285">
            <v>145800</v>
          </cell>
          <cell r="N1285">
            <v>0</v>
          </cell>
        </row>
        <row r="1286">
          <cell r="B1286" t="str">
            <v>PIPE A312-TP304 SCH40S PE</v>
          </cell>
          <cell r="C1286" t="str">
            <v>1"</v>
          </cell>
          <cell r="D1286" t="str">
            <v>M</v>
          </cell>
          <cell r="E1286">
            <v>9</v>
          </cell>
          <cell r="F1286">
            <v>6300</v>
          </cell>
          <cell r="G1286">
            <v>56700</v>
          </cell>
          <cell r="H1286">
            <v>9</v>
          </cell>
          <cell r="I1286">
            <v>6300</v>
          </cell>
          <cell r="J1286">
            <v>56700</v>
          </cell>
          <cell r="M1286">
            <v>56700</v>
          </cell>
          <cell r="N1286">
            <v>0</v>
          </cell>
        </row>
        <row r="1287">
          <cell r="B1287" t="str">
            <v>PIPE A312-TP304 SCH40S PE</v>
          </cell>
          <cell r="C1287" t="str">
            <v>3/4"</v>
          </cell>
          <cell r="D1287" t="str">
            <v>M</v>
          </cell>
          <cell r="E1287">
            <v>22</v>
          </cell>
          <cell r="F1287">
            <v>5400</v>
          </cell>
          <cell r="G1287">
            <v>118800</v>
          </cell>
          <cell r="H1287">
            <v>22</v>
          </cell>
          <cell r="I1287">
            <v>5400</v>
          </cell>
          <cell r="J1287">
            <v>118800</v>
          </cell>
          <cell r="M1287">
            <v>118800</v>
          </cell>
          <cell r="N1287">
            <v>0</v>
          </cell>
        </row>
        <row r="1288">
          <cell r="B1288" t="str">
            <v>PIPE A312-TP304 SCH40S PE</v>
          </cell>
          <cell r="C1288" t="str">
            <v>1/2"</v>
          </cell>
          <cell r="D1288" t="str">
            <v>M</v>
          </cell>
          <cell r="E1288">
            <v>42</v>
          </cell>
          <cell r="F1288">
            <v>4100</v>
          </cell>
          <cell r="G1288">
            <v>172200</v>
          </cell>
          <cell r="H1288">
            <v>42</v>
          </cell>
          <cell r="I1288">
            <v>4100</v>
          </cell>
          <cell r="J1288">
            <v>172200</v>
          </cell>
          <cell r="M1288">
            <v>172200</v>
          </cell>
          <cell r="N1288">
            <v>0</v>
          </cell>
        </row>
        <row r="1289">
          <cell r="B1289" t="str">
            <v>PVC PIPE KSM-3401 VG2</v>
          </cell>
          <cell r="C1289" t="str">
            <v>3"</v>
          </cell>
          <cell r="D1289" t="str">
            <v>M</v>
          </cell>
          <cell r="E1289">
            <v>12</v>
          </cell>
          <cell r="F1289">
            <v>1500</v>
          </cell>
          <cell r="G1289">
            <v>18000</v>
          </cell>
          <cell r="H1289">
            <v>12</v>
          </cell>
          <cell r="I1289">
            <v>1500</v>
          </cell>
          <cell r="J1289">
            <v>18000</v>
          </cell>
          <cell r="M1289">
            <v>18000</v>
          </cell>
          <cell r="N1289">
            <v>0</v>
          </cell>
        </row>
        <row r="1290">
          <cell r="B1290" t="str">
            <v>90 ELBOW ALB2-F304</v>
          </cell>
          <cell r="C1290" t="str">
            <v>1.1/2"</v>
          </cell>
          <cell r="D1290" t="str">
            <v>EA</v>
          </cell>
          <cell r="E1290">
            <v>16</v>
          </cell>
          <cell r="F1290">
            <v>12000</v>
          </cell>
          <cell r="G1290">
            <v>192000</v>
          </cell>
          <cell r="H1290">
            <v>16</v>
          </cell>
          <cell r="I1290">
            <v>12000</v>
          </cell>
          <cell r="J1290">
            <v>192000</v>
          </cell>
          <cell r="M1290">
            <v>192000</v>
          </cell>
          <cell r="N1290">
            <v>0</v>
          </cell>
        </row>
        <row r="1291">
          <cell r="B1291" t="str">
            <v>90 ELBOW ALB2-F304</v>
          </cell>
          <cell r="C1291" t="str">
            <v>1.1/4"</v>
          </cell>
          <cell r="D1291" t="str">
            <v>EA</v>
          </cell>
          <cell r="E1291">
            <v>9</v>
          </cell>
          <cell r="F1291">
            <v>9800</v>
          </cell>
          <cell r="G1291">
            <v>88200</v>
          </cell>
          <cell r="H1291">
            <v>9</v>
          </cell>
          <cell r="I1291">
            <v>9800</v>
          </cell>
          <cell r="J1291">
            <v>88200</v>
          </cell>
          <cell r="M1291">
            <v>88200</v>
          </cell>
          <cell r="N1291">
            <v>0</v>
          </cell>
        </row>
        <row r="1292">
          <cell r="B1292" t="str">
            <v>90 ELBOW ALB2-F304</v>
          </cell>
          <cell r="C1292" t="str">
            <v>1"</v>
          </cell>
          <cell r="D1292" t="str">
            <v>EA</v>
          </cell>
          <cell r="E1292">
            <v>9</v>
          </cell>
          <cell r="F1292">
            <v>12000</v>
          </cell>
          <cell r="G1292">
            <v>108000</v>
          </cell>
          <cell r="H1292">
            <v>9</v>
          </cell>
          <cell r="I1292">
            <v>12000</v>
          </cell>
          <cell r="J1292">
            <v>108000</v>
          </cell>
          <cell r="M1292">
            <v>108000</v>
          </cell>
          <cell r="N1292">
            <v>0</v>
          </cell>
        </row>
        <row r="1293">
          <cell r="B1293" t="str">
            <v>90 ELBOW ALB2-F304</v>
          </cell>
          <cell r="C1293" t="str">
            <v>3/4"</v>
          </cell>
          <cell r="D1293" t="str">
            <v>EA</v>
          </cell>
          <cell r="E1293">
            <v>4</v>
          </cell>
          <cell r="F1293">
            <v>2500</v>
          </cell>
          <cell r="G1293">
            <v>10000</v>
          </cell>
          <cell r="H1293">
            <v>4</v>
          </cell>
          <cell r="I1293">
            <v>2500</v>
          </cell>
          <cell r="J1293">
            <v>10000</v>
          </cell>
          <cell r="M1293">
            <v>10000</v>
          </cell>
          <cell r="N1293">
            <v>0</v>
          </cell>
        </row>
        <row r="1294">
          <cell r="B1294" t="str">
            <v>90 ELBOW ALB2-F304</v>
          </cell>
          <cell r="C1294" t="str">
            <v>1/2"</v>
          </cell>
          <cell r="D1294" t="str">
            <v>EA</v>
          </cell>
          <cell r="E1294">
            <v>76</v>
          </cell>
          <cell r="F1294">
            <v>2100</v>
          </cell>
          <cell r="G1294">
            <v>159600</v>
          </cell>
          <cell r="H1294">
            <v>76</v>
          </cell>
          <cell r="I1294">
            <v>2100</v>
          </cell>
          <cell r="J1294">
            <v>159600</v>
          </cell>
          <cell r="M1294">
            <v>159600</v>
          </cell>
          <cell r="N1294">
            <v>0</v>
          </cell>
        </row>
        <row r="1295">
          <cell r="B1295" t="str">
            <v>TEE A182-F304</v>
          </cell>
          <cell r="C1295" t="str">
            <v>1.1/2x1.1/4"</v>
          </cell>
          <cell r="D1295" t="str">
            <v>EA</v>
          </cell>
          <cell r="E1295">
            <v>1</v>
          </cell>
          <cell r="F1295">
            <v>9200</v>
          </cell>
          <cell r="G1295">
            <v>9200</v>
          </cell>
          <cell r="H1295">
            <v>1</v>
          </cell>
          <cell r="I1295">
            <v>9200</v>
          </cell>
          <cell r="J1295">
            <v>9200</v>
          </cell>
          <cell r="M1295">
            <v>9200</v>
          </cell>
          <cell r="N1295">
            <v>0</v>
          </cell>
        </row>
        <row r="1296">
          <cell r="B1296" t="str">
            <v>TEE A182-F305</v>
          </cell>
          <cell r="C1296" t="str">
            <v>1.1/2x1"</v>
          </cell>
          <cell r="D1296" t="str">
            <v>EA</v>
          </cell>
          <cell r="E1296">
            <v>2</v>
          </cell>
          <cell r="F1296">
            <v>13000</v>
          </cell>
          <cell r="G1296">
            <v>26000</v>
          </cell>
          <cell r="H1296">
            <v>2</v>
          </cell>
          <cell r="I1296">
            <v>13000</v>
          </cell>
          <cell r="J1296">
            <v>26000</v>
          </cell>
          <cell r="M1296">
            <v>26000</v>
          </cell>
          <cell r="N1296">
            <v>0</v>
          </cell>
        </row>
        <row r="1297">
          <cell r="B1297" t="str">
            <v>TEE A182-F306</v>
          </cell>
          <cell r="C1297" t="str">
            <v>1.1/2x1.1/2"</v>
          </cell>
          <cell r="D1297" t="str">
            <v>EA</v>
          </cell>
          <cell r="E1297">
            <v>9</v>
          </cell>
          <cell r="F1297">
            <v>9600</v>
          </cell>
          <cell r="G1297">
            <v>86400</v>
          </cell>
          <cell r="H1297">
            <v>9</v>
          </cell>
          <cell r="I1297">
            <v>9600</v>
          </cell>
          <cell r="J1297">
            <v>86400</v>
          </cell>
          <cell r="M1297">
            <v>86400</v>
          </cell>
          <cell r="N1297">
            <v>0</v>
          </cell>
        </row>
        <row r="1298">
          <cell r="B1298" t="str">
            <v>TEE A182-F307</v>
          </cell>
          <cell r="C1298" t="str">
            <v>1.1/4x1/2"</v>
          </cell>
          <cell r="D1298" t="str">
            <v>EA</v>
          </cell>
          <cell r="E1298">
            <v>12</v>
          </cell>
          <cell r="F1298">
            <v>9200</v>
          </cell>
          <cell r="G1298">
            <v>110400</v>
          </cell>
          <cell r="H1298">
            <v>12</v>
          </cell>
          <cell r="I1298">
            <v>9200</v>
          </cell>
          <cell r="J1298">
            <v>110400</v>
          </cell>
          <cell r="M1298">
            <v>110400</v>
          </cell>
          <cell r="N1298">
            <v>0</v>
          </cell>
        </row>
        <row r="1299">
          <cell r="B1299" t="str">
            <v>TEE A182-F308</v>
          </cell>
          <cell r="C1299" t="str">
            <v>3/4x3/4"</v>
          </cell>
          <cell r="D1299" t="str">
            <v>EA</v>
          </cell>
          <cell r="E1299">
            <v>2</v>
          </cell>
          <cell r="F1299">
            <v>3600</v>
          </cell>
          <cell r="G1299">
            <v>7200</v>
          </cell>
          <cell r="H1299">
            <v>2</v>
          </cell>
          <cell r="I1299">
            <v>3600</v>
          </cell>
          <cell r="J1299">
            <v>7200</v>
          </cell>
          <cell r="M1299">
            <v>7200</v>
          </cell>
          <cell r="N1299">
            <v>0</v>
          </cell>
        </row>
        <row r="1300">
          <cell r="B1300" t="str">
            <v>TEE A182-F309</v>
          </cell>
          <cell r="C1300" t="str">
            <v>3/4x1/2"</v>
          </cell>
          <cell r="D1300" t="str">
            <v>EA</v>
          </cell>
          <cell r="E1300">
            <v>18</v>
          </cell>
          <cell r="F1300">
            <v>3600</v>
          </cell>
          <cell r="G1300">
            <v>64800</v>
          </cell>
          <cell r="H1300">
            <v>18</v>
          </cell>
          <cell r="I1300">
            <v>3600</v>
          </cell>
          <cell r="J1300">
            <v>64800</v>
          </cell>
          <cell r="M1300">
            <v>64800</v>
          </cell>
          <cell r="N1300">
            <v>0</v>
          </cell>
        </row>
        <row r="1301">
          <cell r="B1301" t="str">
            <v>TEE A182-F310</v>
          </cell>
          <cell r="C1301" t="str">
            <v>1.1/4"</v>
          </cell>
          <cell r="D1301" t="str">
            <v>EA</v>
          </cell>
          <cell r="E1301">
            <v>1</v>
          </cell>
          <cell r="F1301">
            <v>9200</v>
          </cell>
          <cell r="G1301">
            <v>9200</v>
          </cell>
          <cell r="H1301">
            <v>1</v>
          </cell>
          <cell r="I1301">
            <v>9200</v>
          </cell>
          <cell r="J1301">
            <v>9200</v>
          </cell>
          <cell r="M1301">
            <v>9200</v>
          </cell>
          <cell r="N1301">
            <v>0</v>
          </cell>
        </row>
        <row r="1302">
          <cell r="B1302" t="str">
            <v>TEE A182-F311</v>
          </cell>
          <cell r="C1302" t="str">
            <v>1"</v>
          </cell>
          <cell r="D1302" t="str">
            <v>EA</v>
          </cell>
          <cell r="E1302">
            <v>2</v>
          </cell>
          <cell r="F1302">
            <v>6800</v>
          </cell>
          <cell r="G1302">
            <v>13600</v>
          </cell>
          <cell r="H1302">
            <v>2</v>
          </cell>
          <cell r="I1302">
            <v>6800</v>
          </cell>
          <cell r="J1302">
            <v>13600</v>
          </cell>
          <cell r="M1302">
            <v>13600</v>
          </cell>
          <cell r="N1302">
            <v>0</v>
          </cell>
        </row>
        <row r="1303">
          <cell r="B1303" t="str">
            <v>TEE A182-F312</v>
          </cell>
          <cell r="C1303" t="str">
            <v>3/4"</v>
          </cell>
          <cell r="D1303" t="str">
            <v>EA</v>
          </cell>
          <cell r="E1303">
            <v>4</v>
          </cell>
          <cell r="F1303">
            <v>3100</v>
          </cell>
          <cell r="G1303">
            <v>12400</v>
          </cell>
          <cell r="H1303">
            <v>4</v>
          </cell>
          <cell r="I1303">
            <v>3100</v>
          </cell>
          <cell r="J1303">
            <v>12400</v>
          </cell>
          <cell r="M1303">
            <v>12400</v>
          </cell>
          <cell r="N1303">
            <v>0</v>
          </cell>
        </row>
        <row r="1304">
          <cell r="B1304" t="str">
            <v>TEE A182-F313</v>
          </cell>
          <cell r="C1304" t="str">
            <v>1/2"</v>
          </cell>
          <cell r="D1304" t="str">
            <v>EA</v>
          </cell>
          <cell r="E1304">
            <v>6</v>
          </cell>
          <cell r="F1304">
            <v>2500</v>
          </cell>
          <cell r="G1304">
            <v>15000</v>
          </cell>
          <cell r="H1304">
            <v>6</v>
          </cell>
          <cell r="I1304">
            <v>2500</v>
          </cell>
          <cell r="J1304">
            <v>15000</v>
          </cell>
          <cell r="M1304">
            <v>15000</v>
          </cell>
          <cell r="N1304">
            <v>0</v>
          </cell>
        </row>
        <row r="1305">
          <cell r="B1305" t="str">
            <v>REDUCER A182-F304</v>
          </cell>
          <cell r="C1305" t="str">
            <v>1.1/2x1.1/4"</v>
          </cell>
          <cell r="D1305" t="str">
            <v>EA</v>
          </cell>
          <cell r="E1305">
            <v>2</v>
          </cell>
          <cell r="F1305">
            <v>8000</v>
          </cell>
          <cell r="G1305">
            <v>16000</v>
          </cell>
          <cell r="H1305">
            <v>2</v>
          </cell>
          <cell r="I1305">
            <v>8000</v>
          </cell>
          <cell r="J1305">
            <v>16000</v>
          </cell>
          <cell r="M1305">
            <v>16000</v>
          </cell>
          <cell r="N1305">
            <v>0</v>
          </cell>
        </row>
        <row r="1306">
          <cell r="B1306" t="str">
            <v>REDUCER A182-F304</v>
          </cell>
          <cell r="C1306" t="str">
            <v>1x3/4"</v>
          </cell>
          <cell r="D1306" t="str">
            <v>EA</v>
          </cell>
          <cell r="E1306">
            <v>2</v>
          </cell>
          <cell r="F1306">
            <v>7000</v>
          </cell>
          <cell r="G1306">
            <v>14000</v>
          </cell>
          <cell r="H1306">
            <v>2</v>
          </cell>
          <cell r="I1306">
            <v>7000</v>
          </cell>
          <cell r="J1306">
            <v>14000</v>
          </cell>
          <cell r="M1306">
            <v>14000</v>
          </cell>
          <cell r="N1306">
            <v>0</v>
          </cell>
        </row>
        <row r="1307">
          <cell r="B1307" t="str">
            <v>UNION A182-F3O4</v>
          </cell>
          <cell r="C1307" t="str">
            <v>1.1/2"</v>
          </cell>
          <cell r="D1307" t="str">
            <v>EA</v>
          </cell>
          <cell r="E1307">
            <v>4</v>
          </cell>
          <cell r="F1307">
            <v>13000</v>
          </cell>
          <cell r="G1307">
            <v>52000</v>
          </cell>
          <cell r="H1307">
            <v>4</v>
          </cell>
          <cell r="I1307">
            <v>13000</v>
          </cell>
          <cell r="J1307">
            <v>52000</v>
          </cell>
          <cell r="M1307">
            <v>52000</v>
          </cell>
          <cell r="N1307">
            <v>0</v>
          </cell>
        </row>
        <row r="1308">
          <cell r="B1308" t="str">
            <v>UNION A182-F3O4</v>
          </cell>
          <cell r="C1308" t="str">
            <v>1.1/4"</v>
          </cell>
          <cell r="D1308" t="str">
            <v>EA</v>
          </cell>
          <cell r="E1308">
            <v>3</v>
          </cell>
          <cell r="F1308">
            <v>12000</v>
          </cell>
          <cell r="G1308">
            <v>36000</v>
          </cell>
          <cell r="H1308">
            <v>3</v>
          </cell>
          <cell r="I1308">
            <v>12000</v>
          </cell>
          <cell r="J1308">
            <v>36000</v>
          </cell>
          <cell r="M1308">
            <v>36000</v>
          </cell>
          <cell r="N1308">
            <v>0</v>
          </cell>
        </row>
        <row r="1309">
          <cell r="B1309" t="str">
            <v>UNION A182-F3O4</v>
          </cell>
          <cell r="C1309" t="str">
            <v>1"</v>
          </cell>
          <cell r="D1309" t="str">
            <v>EA</v>
          </cell>
          <cell r="E1309">
            <v>1</v>
          </cell>
          <cell r="F1309">
            <v>9000</v>
          </cell>
          <cell r="G1309">
            <v>9000</v>
          </cell>
          <cell r="H1309">
            <v>1</v>
          </cell>
          <cell r="I1309">
            <v>9000</v>
          </cell>
          <cell r="J1309">
            <v>9000</v>
          </cell>
          <cell r="M1309">
            <v>9000</v>
          </cell>
          <cell r="N1309">
            <v>0</v>
          </cell>
        </row>
        <row r="1310">
          <cell r="B1310" t="str">
            <v>UNION A182-F3O4</v>
          </cell>
          <cell r="C1310" t="str">
            <v>3/4"</v>
          </cell>
          <cell r="D1310" t="str">
            <v>EA</v>
          </cell>
          <cell r="E1310">
            <v>4</v>
          </cell>
          <cell r="F1310">
            <v>8000</v>
          </cell>
          <cell r="G1310">
            <v>32000</v>
          </cell>
          <cell r="H1310">
            <v>4</v>
          </cell>
          <cell r="I1310">
            <v>8000</v>
          </cell>
          <cell r="J1310">
            <v>32000</v>
          </cell>
          <cell r="M1310">
            <v>32000</v>
          </cell>
          <cell r="N1310">
            <v>0</v>
          </cell>
        </row>
        <row r="1311">
          <cell r="B1311" t="str">
            <v>Y-T PIPE PVC</v>
          </cell>
          <cell r="C1311" t="str">
            <v>3"</v>
          </cell>
          <cell r="D1311" t="str">
            <v>EA</v>
          </cell>
          <cell r="E1311">
            <v>2</v>
          </cell>
          <cell r="F1311">
            <v>2000</v>
          </cell>
          <cell r="G1311">
            <v>4000</v>
          </cell>
          <cell r="H1311">
            <v>2</v>
          </cell>
          <cell r="I1311">
            <v>2000</v>
          </cell>
          <cell r="J1311">
            <v>4000</v>
          </cell>
          <cell r="M1311">
            <v>4000</v>
          </cell>
          <cell r="N1311">
            <v>0</v>
          </cell>
        </row>
        <row r="1312">
          <cell r="B1312" t="str">
            <v>F.C.D PVC</v>
          </cell>
          <cell r="C1312" t="str">
            <v>3"</v>
          </cell>
          <cell r="D1312" t="str">
            <v>EA</v>
          </cell>
          <cell r="E1312">
            <v>1</v>
          </cell>
          <cell r="F1312">
            <v>1500</v>
          </cell>
          <cell r="G1312">
            <v>1500</v>
          </cell>
          <cell r="H1312">
            <v>1</v>
          </cell>
          <cell r="I1312">
            <v>1500</v>
          </cell>
          <cell r="J1312">
            <v>1500</v>
          </cell>
          <cell r="M1312">
            <v>1500</v>
          </cell>
          <cell r="N1312">
            <v>0</v>
          </cell>
        </row>
        <row r="1313">
          <cell r="B1313" t="str">
            <v>F.D PVC</v>
          </cell>
          <cell r="C1313" t="str">
            <v>3"</v>
          </cell>
          <cell r="D1313" t="str">
            <v>EA</v>
          </cell>
          <cell r="E1313">
            <v>2</v>
          </cell>
          <cell r="F1313">
            <v>1500</v>
          </cell>
          <cell r="G1313">
            <v>3000</v>
          </cell>
          <cell r="H1313">
            <v>2</v>
          </cell>
          <cell r="I1313">
            <v>1500</v>
          </cell>
          <cell r="J1313">
            <v>3000</v>
          </cell>
          <cell r="M1313">
            <v>3000</v>
          </cell>
          <cell r="N1313">
            <v>0</v>
          </cell>
        </row>
        <row r="1314">
          <cell r="B1314" t="str">
            <v>P-TRAP</v>
          </cell>
          <cell r="D1314" t="str">
            <v>EA</v>
          </cell>
          <cell r="E1314">
            <v>2</v>
          </cell>
          <cell r="F1314">
            <v>1500</v>
          </cell>
          <cell r="G1314">
            <v>3000</v>
          </cell>
          <cell r="H1314">
            <v>2</v>
          </cell>
          <cell r="I1314">
            <v>1500</v>
          </cell>
          <cell r="J1314">
            <v>3000</v>
          </cell>
          <cell r="M1314">
            <v>3000</v>
          </cell>
          <cell r="N1314">
            <v>0</v>
          </cell>
        </row>
        <row r="1315">
          <cell r="B1315" t="str">
            <v>INSULATION</v>
          </cell>
          <cell r="C1315" t="str">
            <v>1.1/2"</v>
          </cell>
          <cell r="D1315" t="str">
            <v>M</v>
          </cell>
          <cell r="E1315">
            <v>50</v>
          </cell>
          <cell r="F1315">
            <v>5000</v>
          </cell>
          <cell r="G1315">
            <v>250000</v>
          </cell>
          <cell r="H1315">
            <v>50</v>
          </cell>
          <cell r="I1315">
            <v>5000</v>
          </cell>
          <cell r="J1315">
            <v>250000</v>
          </cell>
          <cell r="M1315">
            <v>250000</v>
          </cell>
          <cell r="N1315">
            <v>0</v>
          </cell>
        </row>
        <row r="1316">
          <cell r="B1316" t="str">
            <v>INSULATION</v>
          </cell>
          <cell r="C1316" t="str">
            <v>1.1/4"</v>
          </cell>
          <cell r="D1316" t="str">
            <v>M</v>
          </cell>
          <cell r="E1316">
            <v>35</v>
          </cell>
          <cell r="F1316">
            <v>5000</v>
          </cell>
          <cell r="G1316">
            <v>175000</v>
          </cell>
          <cell r="H1316">
            <v>35</v>
          </cell>
          <cell r="I1316">
            <v>5000</v>
          </cell>
          <cell r="J1316">
            <v>175000</v>
          </cell>
          <cell r="M1316">
            <v>175000</v>
          </cell>
          <cell r="N1316">
            <v>0</v>
          </cell>
        </row>
        <row r="1317">
          <cell r="B1317" t="str">
            <v>INSULATION</v>
          </cell>
          <cell r="C1317" t="str">
            <v>1"</v>
          </cell>
          <cell r="D1317" t="str">
            <v>M</v>
          </cell>
          <cell r="E1317">
            <v>17</v>
          </cell>
          <cell r="F1317">
            <v>5000</v>
          </cell>
          <cell r="G1317">
            <v>85000</v>
          </cell>
          <cell r="H1317">
            <v>17</v>
          </cell>
          <cell r="I1317">
            <v>5000</v>
          </cell>
          <cell r="J1317">
            <v>85000</v>
          </cell>
          <cell r="M1317">
            <v>85000</v>
          </cell>
          <cell r="N1317">
            <v>0</v>
          </cell>
        </row>
        <row r="1318">
          <cell r="B1318" t="str">
            <v>INSULATION</v>
          </cell>
          <cell r="C1318" t="str">
            <v>3/4"</v>
          </cell>
          <cell r="D1318" t="str">
            <v>M</v>
          </cell>
          <cell r="E1318">
            <v>42</v>
          </cell>
          <cell r="F1318">
            <v>5000</v>
          </cell>
          <cell r="G1318">
            <v>210000</v>
          </cell>
          <cell r="H1318">
            <v>42</v>
          </cell>
          <cell r="I1318">
            <v>5000</v>
          </cell>
          <cell r="J1318">
            <v>210000</v>
          </cell>
          <cell r="M1318">
            <v>210000</v>
          </cell>
          <cell r="N1318">
            <v>0</v>
          </cell>
        </row>
        <row r="1319">
          <cell r="B1319" t="str">
            <v>INSULATION</v>
          </cell>
          <cell r="C1319" t="str">
            <v>1/2"</v>
          </cell>
          <cell r="D1319" t="str">
            <v>M</v>
          </cell>
          <cell r="E1319">
            <v>89</v>
          </cell>
          <cell r="F1319">
            <v>5000</v>
          </cell>
          <cell r="G1319">
            <v>445000</v>
          </cell>
          <cell r="H1319">
            <v>89</v>
          </cell>
          <cell r="I1319">
            <v>5000</v>
          </cell>
          <cell r="J1319">
            <v>445000</v>
          </cell>
          <cell r="M1319">
            <v>445000</v>
          </cell>
          <cell r="N1319">
            <v>0</v>
          </cell>
        </row>
        <row r="1320">
          <cell r="B1320" t="str">
            <v>보루지</v>
          </cell>
          <cell r="D1320" t="str">
            <v>EA</v>
          </cell>
          <cell r="E1320">
            <v>75</v>
          </cell>
          <cell r="F1320">
            <v>1000</v>
          </cell>
          <cell r="G1320">
            <v>75000</v>
          </cell>
          <cell r="H1320">
            <v>75</v>
          </cell>
          <cell r="I1320">
            <v>1000</v>
          </cell>
          <cell r="J1320">
            <v>75000</v>
          </cell>
          <cell r="M1320">
            <v>75000</v>
          </cell>
          <cell r="N1320">
            <v>0</v>
          </cell>
        </row>
        <row r="1321">
          <cell r="B1321" t="str">
            <v>폴리머 테이프</v>
          </cell>
          <cell r="D1321" t="str">
            <v>EA</v>
          </cell>
          <cell r="E1321">
            <v>75</v>
          </cell>
          <cell r="F1321">
            <v>750</v>
          </cell>
          <cell r="G1321">
            <v>56250</v>
          </cell>
          <cell r="H1321">
            <v>75</v>
          </cell>
          <cell r="I1321">
            <v>750</v>
          </cell>
          <cell r="J1321">
            <v>56250</v>
          </cell>
          <cell r="M1321">
            <v>56250</v>
          </cell>
          <cell r="N1321">
            <v>0</v>
          </cell>
        </row>
        <row r="1322">
          <cell r="B1322" t="str">
            <v>AL-BAND</v>
          </cell>
          <cell r="D1322" t="str">
            <v>EA</v>
          </cell>
          <cell r="E1322">
            <v>200</v>
          </cell>
          <cell r="F1322">
            <v>100</v>
          </cell>
          <cell r="G1322">
            <v>20000</v>
          </cell>
          <cell r="H1322">
            <v>200</v>
          </cell>
          <cell r="I1322">
            <v>100</v>
          </cell>
          <cell r="J1322">
            <v>20000</v>
          </cell>
          <cell r="M1322">
            <v>20000</v>
          </cell>
          <cell r="N1322">
            <v>0</v>
          </cell>
        </row>
        <row r="1323">
          <cell r="B1323" t="str">
            <v>GATE VALVE</v>
          </cell>
          <cell r="C1323" t="str">
            <v>2"</v>
          </cell>
          <cell r="D1323" t="str">
            <v>EA</v>
          </cell>
          <cell r="E1323">
            <v>4</v>
          </cell>
          <cell r="F1323">
            <v>69900</v>
          </cell>
          <cell r="G1323">
            <v>279600</v>
          </cell>
          <cell r="H1323">
            <v>4</v>
          </cell>
          <cell r="I1323">
            <v>69900</v>
          </cell>
          <cell r="J1323">
            <v>279600</v>
          </cell>
          <cell r="M1323">
            <v>279600</v>
          </cell>
          <cell r="N1323">
            <v>0</v>
          </cell>
        </row>
        <row r="1324">
          <cell r="B1324" t="str">
            <v>GATE VALVE</v>
          </cell>
          <cell r="C1324" t="str">
            <v>1.1/2"</v>
          </cell>
          <cell r="D1324" t="str">
            <v>EA</v>
          </cell>
          <cell r="E1324">
            <v>1</v>
          </cell>
          <cell r="F1324">
            <v>54100</v>
          </cell>
          <cell r="G1324">
            <v>54100</v>
          </cell>
          <cell r="H1324">
            <v>1</v>
          </cell>
          <cell r="I1324">
            <v>54100</v>
          </cell>
          <cell r="J1324">
            <v>54100</v>
          </cell>
          <cell r="M1324">
            <v>54100</v>
          </cell>
          <cell r="N1324">
            <v>0</v>
          </cell>
        </row>
        <row r="1325">
          <cell r="B1325" t="str">
            <v>CHECK VALVE</v>
          </cell>
          <cell r="C1325" t="str">
            <v>3/4"</v>
          </cell>
          <cell r="D1325" t="str">
            <v>EA</v>
          </cell>
          <cell r="E1325">
            <v>1</v>
          </cell>
          <cell r="F1325">
            <v>2700</v>
          </cell>
          <cell r="G1325">
            <v>2700</v>
          </cell>
          <cell r="H1325">
            <v>1</v>
          </cell>
          <cell r="I1325">
            <v>2700</v>
          </cell>
          <cell r="J1325">
            <v>2700</v>
          </cell>
          <cell r="M1325">
            <v>2700</v>
          </cell>
          <cell r="N1325">
            <v>0</v>
          </cell>
        </row>
        <row r="1326">
          <cell r="B1326" t="str">
            <v>3-WAY CONTROL VALVE</v>
          </cell>
          <cell r="D1326" t="str">
            <v>EA</v>
          </cell>
          <cell r="E1326">
            <v>1</v>
          </cell>
          <cell r="F1326">
            <v>500000</v>
          </cell>
          <cell r="G1326">
            <v>500000</v>
          </cell>
          <cell r="H1326">
            <v>1</v>
          </cell>
          <cell r="I1326">
            <v>500000</v>
          </cell>
          <cell r="J1326">
            <v>500000</v>
          </cell>
          <cell r="M1326">
            <v>500000</v>
          </cell>
          <cell r="N1326">
            <v>0</v>
          </cell>
        </row>
        <row r="1328">
          <cell r="B1328" t="str">
            <v>SUB-TOTAL</v>
          </cell>
          <cell r="G1328">
            <v>4186950</v>
          </cell>
          <cell r="J1328">
            <v>4186950</v>
          </cell>
          <cell r="M1328">
            <v>4186950</v>
          </cell>
          <cell r="N1328">
            <v>0</v>
          </cell>
        </row>
        <row r="1330">
          <cell r="A1330" t="str">
            <v xml:space="preserve">  4)</v>
          </cell>
          <cell r="B1330" t="str">
            <v>노무비</v>
          </cell>
          <cell r="D1330" t="str">
            <v>M/D</v>
          </cell>
          <cell r="E1330">
            <v>75</v>
          </cell>
          <cell r="F1330">
            <v>85000</v>
          </cell>
          <cell r="G1330">
            <v>6375000</v>
          </cell>
          <cell r="H1330">
            <v>75</v>
          </cell>
          <cell r="I1330">
            <v>85000</v>
          </cell>
          <cell r="J1330">
            <v>6375000</v>
          </cell>
          <cell r="M1330">
            <v>0</v>
          </cell>
          <cell r="N1330">
            <v>6375000</v>
          </cell>
        </row>
        <row r="1332">
          <cell r="B1332" t="str">
            <v>T O T A L</v>
          </cell>
          <cell r="G1332">
            <v>15869950</v>
          </cell>
          <cell r="J1332">
            <v>15869950</v>
          </cell>
          <cell r="M1332">
            <v>9494950</v>
          </cell>
          <cell r="N1332">
            <v>6375000</v>
          </cell>
        </row>
        <row r="1354">
          <cell r="A1354" t="str">
            <v xml:space="preserve"> 14.</v>
          </cell>
          <cell r="B1354" t="str">
            <v>TEMPORARY WORK</v>
          </cell>
        </row>
        <row r="1355">
          <cell r="B1355" t="str">
            <v>현장유지비(자재운반,출퇴근차량 외)</v>
          </cell>
          <cell r="D1355" t="str">
            <v>LOT</v>
          </cell>
          <cell r="E1355">
            <v>1</v>
          </cell>
          <cell r="G1355">
            <v>10000000</v>
          </cell>
          <cell r="H1355">
            <v>1</v>
          </cell>
          <cell r="J1355">
            <v>10000000</v>
          </cell>
          <cell r="M1355">
            <v>10000000</v>
          </cell>
          <cell r="N1355">
            <v>0</v>
          </cell>
        </row>
        <row r="1356">
          <cell r="B1356" t="str">
            <v>측량비</v>
          </cell>
          <cell r="D1356" t="str">
            <v>LOT</v>
          </cell>
          <cell r="E1356">
            <v>1</v>
          </cell>
          <cell r="G1356">
            <v>15000000</v>
          </cell>
          <cell r="H1356">
            <v>1</v>
          </cell>
          <cell r="J1356">
            <v>15000000</v>
          </cell>
          <cell r="M1356">
            <v>0</v>
          </cell>
          <cell r="N1356">
            <v>15000000</v>
          </cell>
        </row>
        <row r="1357">
          <cell r="B1357" t="str">
            <v>양수작업 및 도로청소</v>
          </cell>
          <cell r="D1357" t="str">
            <v>LOT</v>
          </cell>
          <cell r="E1357">
            <v>1</v>
          </cell>
          <cell r="G1357">
            <v>4293708</v>
          </cell>
          <cell r="H1357">
            <v>1</v>
          </cell>
          <cell r="J1357">
            <v>4293708</v>
          </cell>
          <cell r="M1357">
            <v>0</v>
          </cell>
          <cell r="N1357">
            <v>4293708</v>
          </cell>
        </row>
        <row r="1358">
          <cell r="B1358" t="str">
            <v>사용자배상책임보험 및 현장경비</v>
          </cell>
          <cell r="D1358" t="str">
            <v>LOT</v>
          </cell>
          <cell r="E1358">
            <v>1</v>
          </cell>
          <cell r="G1358">
            <v>28000000</v>
          </cell>
          <cell r="H1358">
            <v>1</v>
          </cell>
          <cell r="J1358">
            <v>28000000</v>
          </cell>
          <cell r="M1358">
            <v>28000000</v>
          </cell>
          <cell r="N1358">
            <v>0</v>
          </cell>
        </row>
        <row r="1360">
          <cell r="B1360" t="str">
            <v>T O T A L</v>
          </cell>
          <cell r="F1360">
            <v>0</v>
          </cell>
          <cell r="G1360">
            <v>57293708</v>
          </cell>
          <cell r="I1360">
            <v>0</v>
          </cell>
          <cell r="J1360">
            <v>57293708</v>
          </cell>
          <cell r="M1360">
            <v>38000000</v>
          </cell>
          <cell r="N1360">
            <v>19293708</v>
          </cell>
        </row>
      </sheetData>
      <sheetData sheetId="1" refreshError="1">
        <row r="1">
          <cell r="C1">
            <v>3</v>
          </cell>
        </row>
        <row r="9">
          <cell r="A9" t="str">
            <v xml:space="preserve">   YDR-4 PROJECT 토목 및 건축공사 현장관리비 (공사기간 : '97. 6. 1 - '97. 8. 31)</v>
          </cell>
        </row>
        <row r="11">
          <cell r="A11" t="str">
            <v xml:space="preserve"> 1. 급여 및 퇴직금</v>
          </cell>
          <cell r="C11" t="str">
            <v>식</v>
          </cell>
          <cell r="D11">
            <v>1</v>
          </cell>
          <cell r="F11">
            <v>33495727</v>
          </cell>
        </row>
        <row r="12">
          <cell r="A12" t="str">
            <v xml:space="preserve"> 2. 보험료 및 연금</v>
          </cell>
          <cell r="C12" t="str">
            <v>식</v>
          </cell>
          <cell r="D12">
            <v>1</v>
          </cell>
          <cell r="F12">
            <v>6327568</v>
          </cell>
        </row>
        <row r="13">
          <cell r="A13" t="str">
            <v xml:space="preserve"> 3. 산재보험료 및 공과금</v>
          </cell>
          <cell r="C13" t="str">
            <v>식</v>
          </cell>
          <cell r="D13">
            <v>1</v>
          </cell>
          <cell r="F13">
            <v>446642</v>
          </cell>
        </row>
        <row r="14">
          <cell r="A14" t="str">
            <v xml:space="preserve"> 4. 복리후생비 및 제경비</v>
          </cell>
          <cell r="C14" t="str">
            <v>식</v>
          </cell>
          <cell r="D14">
            <v>1</v>
          </cell>
          <cell r="F14">
            <v>21407620</v>
          </cell>
        </row>
        <row r="15">
          <cell r="A15" t="str">
            <v xml:space="preserve"> 5. 통신,전력,상하수도료</v>
          </cell>
          <cell r="C15" t="str">
            <v>식</v>
          </cell>
          <cell r="D15">
            <v>1</v>
          </cell>
          <cell r="F15">
            <v>3270000</v>
          </cell>
        </row>
        <row r="16">
          <cell r="A16" t="str">
            <v xml:space="preserve"> 6. 차량임차,비품,사무기기비</v>
          </cell>
          <cell r="C16" t="str">
            <v>식</v>
          </cell>
          <cell r="D16">
            <v>1</v>
          </cell>
          <cell r="F16">
            <v>6643000</v>
          </cell>
        </row>
        <row r="17">
          <cell r="A17" t="str">
            <v xml:space="preserve"> 7. 기타 비용</v>
          </cell>
          <cell r="C17" t="str">
            <v>식</v>
          </cell>
          <cell r="D17">
            <v>1</v>
          </cell>
          <cell r="F17">
            <v>1999443</v>
          </cell>
        </row>
        <row r="19">
          <cell r="A19" t="str">
            <v>계</v>
          </cell>
          <cell r="F19">
            <v>73590000</v>
          </cell>
        </row>
        <row r="40">
          <cell r="A40" t="str">
            <v xml:space="preserve"> 1. 급여 및 퇴직금</v>
          </cell>
        </row>
        <row r="42">
          <cell r="A42" t="str">
            <v xml:space="preserve"> 1-1) 정 직 급 여</v>
          </cell>
          <cell r="H42" t="str">
            <v>기본급여</v>
          </cell>
          <cell r="I42" t="str">
            <v>자격수당</v>
          </cell>
          <cell r="J42" t="str">
            <v>현장수당</v>
          </cell>
          <cell r="K42" t="str">
            <v>가족수당</v>
          </cell>
          <cell r="L42" t="str">
            <v>직책/월차</v>
          </cell>
        </row>
        <row r="43">
          <cell r="A43" t="str">
            <v xml:space="preserve">      소  장 (차장24호봉)</v>
          </cell>
          <cell r="C43" t="str">
            <v>개월</v>
          </cell>
          <cell r="D43">
            <v>3</v>
          </cell>
          <cell r="E43">
            <v>2257580</v>
          </cell>
          <cell r="F43">
            <v>6772740</v>
          </cell>
          <cell r="G43" t="str">
            <v>(</v>
          </cell>
          <cell r="H43">
            <v>1642000</v>
          </cell>
          <cell r="I43">
            <v>0</v>
          </cell>
          <cell r="J43">
            <v>406550</v>
          </cell>
          <cell r="K43">
            <v>45000</v>
          </cell>
          <cell r="L43">
            <v>164030</v>
          </cell>
        </row>
        <row r="44">
          <cell r="A44" t="str">
            <v xml:space="preserve">      안  전 (과장16호봉)</v>
          </cell>
          <cell r="C44" t="str">
            <v>개월</v>
          </cell>
          <cell r="D44">
            <v>3</v>
          </cell>
          <cell r="E44" t="str">
            <v xml:space="preserve">       ※ 안전관리비에 계상</v>
          </cell>
          <cell r="G44" t="str">
            <v>(</v>
          </cell>
          <cell r="H44">
            <v>1509000</v>
          </cell>
          <cell r="I44">
            <v>0</v>
          </cell>
          <cell r="J44">
            <v>355800</v>
          </cell>
          <cell r="K44">
            <v>45000</v>
          </cell>
          <cell r="L44">
            <v>58850</v>
          </cell>
          <cell r="P44">
            <v>5905950</v>
          </cell>
          <cell r="S44">
            <v>2452125</v>
          </cell>
        </row>
        <row r="45">
          <cell r="A45" t="str">
            <v xml:space="preserve">      토  목 (대리20호봉)</v>
          </cell>
          <cell r="C45" t="str">
            <v>개월</v>
          </cell>
          <cell r="D45">
            <v>3</v>
          </cell>
          <cell r="E45">
            <v>1604960</v>
          </cell>
          <cell r="F45">
            <v>4814880</v>
          </cell>
          <cell r="G45" t="str">
            <v>(</v>
          </cell>
          <cell r="H45">
            <v>1167000</v>
          </cell>
          <cell r="I45">
            <v>50000</v>
          </cell>
          <cell r="J45">
            <v>297450</v>
          </cell>
          <cell r="K45">
            <v>45000</v>
          </cell>
          <cell r="L45">
            <v>45510</v>
          </cell>
        </row>
        <row r="46">
          <cell r="A46" t="str">
            <v xml:space="preserve">      공  무 (사원21호봉)</v>
          </cell>
          <cell r="C46" t="str">
            <v>개월</v>
          </cell>
          <cell r="D46">
            <v>3</v>
          </cell>
          <cell r="E46">
            <v>1117900</v>
          </cell>
          <cell r="F46">
            <v>3353700</v>
          </cell>
          <cell r="G46" t="str">
            <v>(</v>
          </cell>
          <cell r="H46">
            <v>878000</v>
          </cell>
          <cell r="I46">
            <v>0</v>
          </cell>
          <cell r="J46">
            <v>205660</v>
          </cell>
          <cell r="K46">
            <v>0</v>
          </cell>
          <cell r="L46">
            <v>34240</v>
          </cell>
        </row>
        <row r="47">
          <cell r="A47" t="str">
            <v xml:space="preserve">      상  여  금</v>
          </cell>
          <cell r="C47" t="str">
            <v>식</v>
          </cell>
          <cell r="D47">
            <v>1</v>
          </cell>
          <cell r="F47">
            <v>5991375</v>
          </cell>
          <cell r="G47" t="str">
            <v>(</v>
          </cell>
          <cell r="H47" t="str">
            <v>기본급여 ×</v>
          </cell>
          <cell r="I47">
            <v>6.5</v>
          </cell>
          <cell r="J47">
            <v>12</v>
          </cell>
          <cell r="K47" t="str">
            <v>근무기간 )</v>
          </cell>
        </row>
        <row r="49">
          <cell r="A49" t="str">
            <v>소    계</v>
          </cell>
          <cell r="F49">
            <v>14159955</v>
          </cell>
        </row>
        <row r="51">
          <cell r="A51" t="str">
            <v xml:space="preserve"> 1-2) 임 직 급 여</v>
          </cell>
        </row>
        <row r="52">
          <cell r="A52" t="str">
            <v xml:space="preserve">      십  장 (22호)</v>
          </cell>
          <cell r="C52" t="str">
            <v>개월</v>
          </cell>
          <cell r="D52">
            <v>3</v>
          </cell>
          <cell r="E52">
            <v>1259000</v>
          </cell>
          <cell r="F52">
            <v>3777000</v>
          </cell>
        </row>
        <row r="53">
          <cell r="A53" t="str">
            <v xml:space="preserve">      기사보 ( 3호)</v>
          </cell>
          <cell r="C53" t="str">
            <v>개월</v>
          </cell>
          <cell r="D53">
            <v>3</v>
          </cell>
          <cell r="E53">
            <v>777000</v>
          </cell>
          <cell r="F53">
            <v>2331000</v>
          </cell>
        </row>
        <row r="54">
          <cell r="A54" t="str">
            <v xml:space="preserve">      자재보 ( 3호)</v>
          </cell>
          <cell r="C54" t="str">
            <v>개월</v>
          </cell>
          <cell r="D54">
            <v>3</v>
          </cell>
          <cell r="E54">
            <v>635000</v>
          </cell>
          <cell r="F54">
            <v>1905000</v>
          </cell>
        </row>
        <row r="55">
          <cell r="A55" t="str">
            <v xml:space="preserve">      여직원 ( 2호)</v>
          </cell>
          <cell r="C55" t="str">
            <v>개월</v>
          </cell>
          <cell r="D55">
            <v>3</v>
          </cell>
          <cell r="E55">
            <v>519000</v>
          </cell>
          <cell r="F55">
            <v>1557000</v>
          </cell>
        </row>
        <row r="56">
          <cell r="A56" t="str">
            <v xml:space="preserve">      여직원 ( 1호)</v>
          </cell>
          <cell r="C56" t="str">
            <v>개월</v>
          </cell>
          <cell r="D56">
            <v>3</v>
          </cell>
          <cell r="E56">
            <v>501000</v>
          </cell>
          <cell r="F56">
            <v>1503000</v>
          </cell>
        </row>
        <row r="57">
          <cell r="A57" t="str">
            <v xml:space="preserve">      상  여  금</v>
          </cell>
          <cell r="C57" t="str">
            <v>식</v>
          </cell>
          <cell r="D57">
            <v>1</v>
          </cell>
          <cell r="F57">
            <v>3229625</v>
          </cell>
          <cell r="G57" t="str">
            <v>(</v>
          </cell>
          <cell r="H57" t="str">
            <v>급여총액 ×</v>
          </cell>
          <cell r="I57">
            <v>3.5</v>
          </cell>
          <cell r="J57">
            <v>12</v>
          </cell>
          <cell r="K57" t="str">
            <v>근무기간 )</v>
          </cell>
        </row>
        <row r="59">
          <cell r="A59" t="str">
            <v>소    계</v>
          </cell>
          <cell r="F59">
            <v>14302625</v>
          </cell>
        </row>
        <row r="61">
          <cell r="A61" t="str">
            <v xml:space="preserve"> 1-3) 퇴직급여충당금</v>
          </cell>
          <cell r="C61" t="str">
            <v>식</v>
          </cell>
          <cell r="D61">
            <v>1</v>
          </cell>
          <cell r="F61">
            <v>5033147</v>
          </cell>
          <cell r="G61" t="str">
            <v>(</v>
          </cell>
          <cell r="H61" t="str">
            <v>정직총급여  ×</v>
          </cell>
          <cell r="I61">
            <v>0.16</v>
          </cell>
          <cell r="J61" t="str">
            <v>임직총급여</v>
          </cell>
          <cell r="K61">
            <v>0.1</v>
          </cell>
        </row>
        <row r="63">
          <cell r="A63" t="str">
            <v>계</v>
          </cell>
          <cell r="F63">
            <v>33495727</v>
          </cell>
        </row>
        <row r="66">
          <cell r="A66" t="str">
            <v xml:space="preserve"> 2. 보험료 및 연금</v>
          </cell>
        </row>
        <row r="68">
          <cell r="A68" t="str">
            <v xml:space="preserve"> 2-1) 고용보험료</v>
          </cell>
          <cell r="C68" t="str">
            <v>식</v>
          </cell>
          <cell r="D68">
            <v>1</v>
          </cell>
          <cell r="F68">
            <v>1914644</v>
          </cell>
          <cell r="G68" t="str">
            <v>(</v>
          </cell>
          <cell r="H68" t="str">
            <v>직원총급여 ＋</v>
          </cell>
          <cell r="I68" t="str">
            <v>직영노무비</v>
          </cell>
          <cell r="J68">
            <v>0.5</v>
          </cell>
          <cell r="K68">
            <v>5.4999999999999997E-3</v>
          </cell>
          <cell r="L68" t="str">
            <v>＋</v>
          </cell>
        </row>
        <row r="69">
          <cell r="G69" t="str">
            <v>(</v>
          </cell>
          <cell r="H69" t="str">
            <v>직영노무비 ×</v>
          </cell>
          <cell r="I69">
            <v>0.5</v>
          </cell>
          <cell r="J69" t="str">
            <v>외주인건비)</v>
          </cell>
          <cell r="K69">
            <v>2.5000000000000001E-3</v>
          </cell>
        </row>
        <row r="70">
          <cell r="A70" t="str">
            <v xml:space="preserve"> 2-2) 의료보험료</v>
          </cell>
          <cell r="C70" t="str">
            <v>식</v>
          </cell>
          <cell r="D70">
            <v>1</v>
          </cell>
          <cell r="F70">
            <v>413994</v>
          </cell>
          <cell r="G70" t="str">
            <v>(</v>
          </cell>
          <cell r="H70" t="str">
            <v>직원총급여 ×</v>
          </cell>
          <cell r="I70">
            <v>1.4999999999999999E-2</v>
          </cell>
          <cell r="J70" t="str">
            <v>* 상여금 제외</v>
          </cell>
        </row>
        <row r="72">
          <cell r="A72" t="str">
            <v xml:space="preserve"> 2-3) 국민  연금</v>
          </cell>
          <cell r="C72" t="str">
            <v>식</v>
          </cell>
          <cell r="D72">
            <v>1</v>
          </cell>
          <cell r="F72">
            <v>98880</v>
          </cell>
          <cell r="G72" t="str">
            <v>(</v>
          </cell>
          <cell r="H72" t="str">
            <v>직원총급여 ×</v>
          </cell>
          <cell r="I72">
            <v>0.02</v>
          </cell>
          <cell r="J72" t="str">
            <v>* 제수당 및 상여금 제외</v>
          </cell>
        </row>
        <row r="74">
          <cell r="A74" t="str">
            <v xml:space="preserve"> 2-4) 직업훈련분담금</v>
          </cell>
          <cell r="C74" t="str">
            <v>식</v>
          </cell>
          <cell r="D74">
            <v>1</v>
          </cell>
          <cell r="F74">
            <v>3900050</v>
          </cell>
          <cell r="G74" t="str">
            <v>(</v>
          </cell>
          <cell r="H74" t="str">
            <v>총공사금액 ×</v>
          </cell>
          <cell r="I74" t="str">
            <v>노무비율 ×</v>
          </cell>
          <cell r="J74" t="str">
            <v>훈련비율 )</v>
          </cell>
          <cell r="K74" t="str">
            <v>* 훈련비율 :</v>
          </cell>
          <cell r="L74">
            <v>1.013E-2</v>
          </cell>
        </row>
        <row r="76">
          <cell r="A76" t="str">
            <v>계</v>
          </cell>
          <cell r="F76">
            <v>6327568</v>
          </cell>
        </row>
        <row r="79">
          <cell r="A79" t="str">
            <v xml:space="preserve"> 3. 산재보험료 및 공과금</v>
          </cell>
        </row>
        <row r="81">
          <cell r="A81" t="str">
            <v xml:space="preserve"> 3-1) 산재보험료</v>
          </cell>
          <cell r="C81" t="str">
            <v>식</v>
          </cell>
          <cell r="D81">
            <v>1</v>
          </cell>
          <cell r="F81" t="str">
            <v>별도계상</v>
          </cell>
        </row>
        <row r="83">
          <cell r="A83" t="str">
            <v xml:space="preserve"> 3-2) 세금과공과</v>
          </cell>
        </row>
        <row r="84">
          <cell r="A84" t="str">
            <v xml:space="preserve">      주 민 세</v>
          </cell>
          <cell r="C84" t="str">
            <v>회</v>
          </cell>
          <cell r="D84">
            <v>1</v>
          </cell>
          <cell r="E84">
            <v>200000</v>
          </cell>
          <cell r="F84">
            <v>200000</v>
          </cell>
          <cell r="G84" t="str">
            <v>(</v>
          </cell>
          <cell r="H84" t="str">
            <v>사업소 정직원수 100인/일 미만시, 년1회 )</v>
          </cell>
        </row>
        <row r="85">
          <cell r="A85" t="str">
            <v xml:space="preserve">      하도급정산 인지대</v>
          </cell>
          <cell r="C85" t="str">
            <v>식</v>
          </cell>
          <cell r="D85">
            <v>1</v>
          </cell>
          <cell r="F85">
            <v>246642</v>
          </cell>
          <cell r="G85" t="str">
            <v>(</v>
          </cell>
          <cell r="H85" t="str">
            <v>실행외주비(VAT포함)   ×</v>
          </cell>
          <cell r="J85">
            <v>1.4999999999999999E-4</v>
          </cell>
        </row>
        <row r="87">
          <cell r="A87" t="str">
            <v>소    계</v>
          </cell>
          <cell r="F87">
            <v>446642</v>
          </cell>
        </row>
        <row r="89">
          <cell r="A89" t="str">
            <v>계</v>
          </cell>
          <cell r="F89">
            <v>446642</v>
          </cell>
        </row>
        <row r="92">
          <cell r="A92" t="str">
            <v xml:space="preserve"> 4. 복리후생비 및 제경비</v>
          </cell>
        </row>
        <row r="94">
          <cell r="A94" t="str">
            <v xml:space="preserve"> 4-1) 복리후생비</v>
          </cell>
        </row>
        <row r="95">
          <cell r="A95" t="str">
            <v xml:space="preserve">      식  대 (정직 및 임직)</v>
          </cell>
          <cell r="C95" t="str">
            <v>개월</v>
          </cell>
          <cell r="D95">
            <v>3</v>
          </cell>
          <cell r="E95">
            <v>3024000</v>
          </cell>
          <cell r="F95">
            <v>9072000</v>
          </cell>
          <cell r="G95" t="str">
            <v>(</v>
          </cell>
          <cell r="H95">
            <v>4000</v>
          </cell>
          <cell r="I95">
            <v>3</v>
          </cell>
          <cell r="J95">
            <v>28</v>
          </cell>
          <cell r="K95">
            <v>9</v>
          </cell>
        </row>
        <row r="96">
          <cell r="A96" t="str">
            <v xml:space="preserve">      간식대 (정직 및 임직)</v>
          </cell>
          <cell r="C96" t="str">
            <v>개월</v>
          </cell>
          <cell r="D96">
            <v>3</v>
          </cell>
          <cell r="E96">
            <v>252000</v>
          </cell>
          <cell r="F96">
            <v>756000</v>
          </cell>
          <cell r="G96" t="str">
            <v>(</v>
          </cell>
          <cell r="H96">
            <v>1000</v>
          </cell>
          <cell r="I96">
            <v>1</v>
          </cell>
          <cell r="J96">
            <v>28</v>
          </cell>
          <cell r="K96">
            <v>9</v>
          </cell>
        </row>
        <row r="97">
          <cell r="A97" t="str">
            <v xml:space="preserve">      회식대</v>
          </cell>
          <cell r="C97" t="str">
            <v>개월</v>
          </cell>
          <cell r="D97">
            <v>3</v>
          </cell>
          <cell r="E97">
            <v>450000</v>
          </cell>
          <cell r="F97">
            <v>1350000</v>
          </cell>
          <cell r="G97" t="str">
            <v>(</v>
          </cell>
          <cell r="H97">
            <v>50000</v>
          </cell>
          <cell r="I97">
            <v>9</v>
          </cell>
        </row>
        <row r="98">
          <cell r="A98" t="str">
            <v xml:space="preserve">      작업복</v>
          </cell>
          <cell r="C98" t="str">
            <v>인</v>
          </cell>
          <cell r="D98">
            <v>9</v>
          </cell>
          <cell r="E98">
            <v>14500</v>
          </cell>
          <cell r="F98">
            <v>130500</v>
          </cell>
          <cell r="G98" t="str">
            <v>(</v>
          </cell>
          <cell r="H98" t="str">
            <v>하절복 1벌 :</v>
          </cell>
          <cell r="I98">
            <v>14500</v>
          </cell>
        </row>
        <row r="99">
          <cell r="A99" t="str">
            <v xml:space="preserve">      에어콘</v>
          </cell>
          <cell r="C99" t="str">
            <v>대</v>
          </cell>
          <cell r="D99">
            <v>4</v>
          </cell>
          <cell r="E99">
            <v>269000</v>
          </cell>
          <cell r="F99">
            <v>1076000</v>
          </cell>
          <cell r="G99" t="str">
            <v>(</v>
          </cell>
          <cell r="H99" t="str">
            <v>신규구매가의 50% 적용)</v>
          </cell>
        </row>
        <row r="100">
          <cell r="A100" t="str">
            <v xml:space="preserve">      기  타 (생수)</v>
          </cell>
          <cell r="C100" t="str">
            <v>개월</v>
          </cell>
          <cell r="D100">
            <v>3</v>
          </cell>
          <cell r="E100">
            <v>150000</v>
          </cell>
          <cell r="F100">
            <v>450000</v>
          </cell>
        </row>
        <row r="101">
          <cell r="A101" t="str">
            <v xml:space="preserve">      이사비용</v>
          </cell>
          <cell r="C101" t="str">
            <v>인</v>
          </cell>
          <cell r="D101">
            <v>1</v>
          </cell>
          <cell r="E101">
            <v>500000</v>
          </cell>
          <cell r="F101">
            <v>500000</v>
          </cell>
        </row>
        <row r="102">
          <cell r="A102" t="str">
            <v xml:space="preserve">      현장부임비</v>
          </cell>
          <cell r="C102" t="str">
            <v>인</v>
          </cell>
          <cell r="D102">
            <v>1</v>
          </cell>
          <cell r="E102">
            <v>25000</v>
          </cell>
          <cell r="F102">
            <v>25000</v>
          </cell>
        </row>
        <row r="104">
          <cell r="A104" t="str">
            <v>소    계</v>
          </cell>
          <cell r="F104">
            <v>13359500</v>
          </cell>
        </row>
        <row r="106">
          <cell r="A106" t="str">
            <v xml:space="preserve"> 4-2) 여비 교통비</v>
          </cell>
        </row>
        <row r="107">
          <cell r="A107" t="str">
            <v xml:space="preserve">      출  장  비</v>
          </cell>
          <cell r="C107" t="str">
            <v>개월</v>
          </cell>
          <cell r="D107">
            <v>3</v>
          </cell>
          <cell r="E107">
            <v>150000</v>
          </cell>
          <cell r="F107">
            <v>450000</v>
          </cell>
          <cell r="G107" t="str">
            <v>(</v>
          </cell>
          <cell r="H107">
            <v>150000</v>
          </cell>
        </row>
        <row r="108">
          <cell r="A108" t="str">
            <v xml:space="preserve">      시내교통비</v>
          </cell>
          <cell r="C108" t="str">
            <v>개월</v>
          </cell>
          <cell r="D108">
            <v>3</v>
          </cell>
          <cell r="E108">
            <v>60000</v>
          </cell>
          <cell r="F108">
            <v>180000</v>
          </cell>
          <cell r="G108" t="str">
            <v>(</v>
          </cell>
          <cell r="H108">
            <v>60000</v>
          </cell>
        </row>
        <row r="110">
          <cell r="A110" t="str">
            <v>소    계</v>
          </cell>
          <cell r="F110">
            <v>630000</v>
          </cell>
        </row>
        <row r="112">
          <cell r="A112" t="str">
            <v xml:space="preserve"> 4-3) 경차량 유지비</v>
          </cell>
        </row>
        <row r="113">
          <cell r="A113" t="str">
            <v xml:space="preserve">      직원용</v>
          </cell>
          <cell r="C113" t="str">
            <v>개월</v>
          </cell>
          <cell r="D113">
            <v>3</v>
          </cell>
          <cell r="E113">
            <v>186340</v>
          </cell>
          <cell r="F113">
            <v>559020</v>
          </cell>
          <cell r="G113" t="str">
            <v>(</v>
          </cell>
          <cell r="H113">
            <v>110</v>
          </cell>
          <cell r="I113">
            <v>847</v>
          </cell>
          <cell r="J113">
            <v>2</v>
          </cell>
        </row>
        <row r="114">
          <cell r="A114" t="str">
            <v xml:space="preserve">      업무용</v>
          </cell>
          <cell r="C114" t="str">
            <v>개월</v>
          </cell>
          <cell r="D114">
            <v>3</v>
          </cell>
          <cell r="E114">
            <v>254100</v>
          </cell>
          <cell r="F114">
            <v>762300</v>
          </cell>
          <cell r="G114" t="str">
            <v>(</v>
          </cell>
          <cell r="H114">
            <v>300</v>
          </cell>
          <cell r="I114">
            <v>847</v>
          </cell>
          <cell r="J114">
            <v>1</v>
          </cell>
        </row>
        <row r="115">
          <cell r="A115" t="str">
            <v xml:space="preserve">      공사용 및 출퇴근용(더블캡)</v>
          </cell>
          <cell r="C115" t="str">
            <v>개월</v>
          </cell>
          <cell r="D115">
            <v>3</v>
          </cell>
          <cell r="E115">
            <v>105600</v>
          </cell>
          <cell r="F115">
            <v>316800</v>
          </cell>
          <cell r="G115" t="str">
            <v>(</v>
          </cell>
          <cell r="H115">
            <v>300</v>
          </cell>
          <cell r="I115">
            <v>352</v>
          </cell>
          <cell r="J115">
            <v>1</v>
          </cell>
        </row>
        <row r="117">
          <cell r="A117" t="str">
            <v>소    계</v>
          </cell>
          <cell r="F117">
            <v>1638120</v>
          </cell>
        </row>
        <row r="119">
          <cell r="A119" t="str">
            <v xml:space="preserve"> 4-4) 난  방  비</v>
          </cell>
        </row>
        <row r="121">
          <cell r="A121" t="str">
            <v xml:space="preserve"> 4-5) 노무관리비</v>
          </cell>
        </row>
        <row r="122">
          <cell r="A122" t="str">
            <v xml:space="preserve">      작업독려비</v>
          </cell>
          <cell r="C122" t="str">
            <v>개월</v>
          </cell>
          <cell r="D122">
            <v>3</v>
          </cell>
          <cell r="E122">
            <v>50000</v>
          </cell>
          <cell r="F122">
            <v>150000</v>
          </cell>
          <cell r="G122" t="str">
            <v>(</v>
          </cell>
          <cell r="H122">
            <v>50000</v>
          </cell>
          <cell r="I122" t="str">
            <v>)</v>
          </cell>
        </row>
        <row r="124">
          <cell r="A124" t="str">
            <v>소    계</v>
          </cell>
          <cell r="F124">
            <v>150000</v>
          </cell>
        </row>
        <row r="126">
          <cell r="A126" t="str">
            <v xml:space="preserve"> 4-6) 제  경  비</v>
          </cell>
        </row>
        <row r="127">
          <cell r="A127" t="str">
            <v xml:space="preserve">      교제비</v>
          </cell>
          <cell r="C127" t="str">
            <v>개월</v>
          </cell>
          <cell r="D127">
            <v>3</v>
          </cell>
          <cell r="E127">
            <v>700000</v>
          </cell>
          <cell r="F127">
            <v>2100000</v>
          </cell>
        </row>
        <row r="128">
          <cell r="A128" t="str">
            <v xml:space="preserve">      사무용품 및 소모품비</v>
          </cell>
          <cell r="C128" t="str">
            <v>개월</v>
          </cell>
          <cell r="D128">
            <v>3</v>
          </cell>
          <cell r="E128">
            <v>150000</v>
          </cell>
          <cell r="F128">
            <v>450000</v>
          </cell>
        </row>
        <row r="129">
          <cell r="A129" t="str">
            <v xml:space="preserve">      유지수선비</v>
          </cell>
          <cell r="C129" t="str">
            <v>개월</v>
          </cell>
          <cell r="D129">
            <v>3</v>
          </cell>
          <cell r="E129">
            <v>80000</v>
          </cell>
          <cell r="F129">
            <v>240000</v>
          </cell>
        </row>
        <row r="130">
          <cell r="A130" t="str">
            <v xml:space="preserve">      가설소형장비손료 및 유지비</v>
          </cell>
          <cell r="C130" t="str">
            <v>개월</v>
          </cell>
          <cell r="D130">
            <v>3</v>
          </cell>
          <cell r="E130">
            <v>100000</v>
          </cell>
          <cell r="F130">
            <v>300000</v>
          </cell>
        </row>
        <row r="131">
          <cell r="A131" t="str">
            <v xml:space="preserve">      도서인쇄비</v>
          </cell>
          <cell r="C131" t="str">
            <v>개월</v>
          </cell>
          <cell r="D131">
            <v>3</v>
          </cell>
          <cell r="E131">
            <v>480000</v>
          </cell>
          <cell r="F131">
            <v>1440000</v>
          </cell>
        </row>
        <row r="132">
          <cell r="A132" t="str">
            <v xml:space="preserve">      양식인쇄비</v>
          </cell>
          <cell r="C132" t="str">
            <v>식</v>
          </cell>
          <cell r="D132">
            <v>1</v>
          </cell>
          <cell r="E132">
            <v>500000</v>
          </cell>
          <cell r="F132">
            <v>500000</v>
          </cell>
        </row>
        <row r="133">
          <cell r="A133" t="str">
            <v xml:space="preserve">      숙소관리유지비</v>
          </cell>
          <cell r="C133" t="str">
            <v>개월</v>
          </cell>
          <cell r="D133">
            <v>3</v>
          </cell>
          <cell r="E133">
            <v>200000</v>
          </cell>
          <cell r="F133">
            <v>600000</v>
          </cell>
        </row>
        <row r="135">
          <cell r="A135" t="str">
            <v>소    계</v>
          </cell>
          <cell r="F135">
            <v>5630000</v>
          </cell>
        </row>
        <row r="137">
          <cell r="A137" t="str">
            <v>계</v>
          </cell>
          <cell r="F137">
            <v>21407620</v>
          </cell>
        </row>
        <row r="140">
          <cell r="A140" t="str">
            <v xml:space="preserve"> 5. 통신,전력,상하수도료</v>
          </cell>
        </row>
        <row r="142">
          <cell r="A142" t="str">
            <v xml:space="preserve"> 5-1) 통신요금</v>
          </cell>
        </row>
        <row r="143">
          <cell r="A143" t="str">
            <v xml:space="preserve">      전화 및 우편요금</v>
          </cell>
          <cell r="C143" t="str">
            <v>개월</v>
          </cell>
          <cell r="D143">
            <v>3</v>
          </cell>
          <cell r="E143">
            <v>800000</v>
          </cell>
          <cell r="F143">
            <v>2400000</v>
          </cell>
        </row>
        <row r="144">
          <cell r="A144" t="str">
            <v xml:space="preserve">      ON-LINE 사용료</v>
          </cell>
          <cell r="C144" t="str">
            <v>개월</v>
          </cell>
          <cell r="D144">
            <v>3</v>
          </cell>
          <cell r="E144">
            <v>250000</v>
          </cell>
          <cell r="F144">
            <v>750000</v>
          </cell>
        </row>
        <row r="146">
          <cell r="A146" t="str">
            <v>소    계</v>
          </cell>
          <cell r="F146">
            <v>3150000</v>
          </cell>
        </row>
        <row r="148">
          <cell r="A148" t="str">
            <v xml:space="preserve"> 5-2) 전력요금</v>
          </cell>
        </row>
        <row r="150">
          <cell r="A150" t="str">
            <v xml:space="preserve"> 5-3) 상,하수도 요금</v>
          </cell>
        </row>
        <row r="151">
          <cell r="A151" t="str">
            <v xml:space="preserve">      오물수거비</v>
          </cell>
          <cell r="C151" t="str">
            <v>개월</v>
          </cell>
          <cell r="D151">
            <v>3</v>
          </cell>
          <cell r="E151">
            <v>40000</v>
          </cell>
          <cell r="F151">
            <v>120000</v>
          </cell>
          <cell r="G151" t="str">
            <v>(</v>
          </cell>
          <cell r="H151">
            <v>40000</v>
          </cell>
          <cell r="I151" t="str">
            <v>)</v>
          </cell>
        </row>
        <row r="153">
          <cell r="A153" t="str">
            <v>소    계</v>
          </cell>
          <cell r="F153">
            <v>120000</v>
          </cell>
        </row>
        <row r="155">
          <cell r="A155" t="str">
            <v>계</v>
          </cell>
          <cell r="F155">
            <v>3270000</v>
          </cell>
        </row>
        <row r="158">
          <cell r="A158" t="str">
            <v xml:space="preserve"> 6. 차량임차,비품,사무기기비</v>
          </cell>
        </row>
        <row r="160">
          <cell r="A160" t="str">
            <v xml:space="preserve"> 6-1) 차량임차비</v>
          </cell>
        </row>
        <row r="161">
          <cell r="A161" t="str">
            <v xml:space="preserve">      업무용</v>
          </cell>
          <cell r="C161" t="str">
            <v>개월</v>
          </cell>
          <cell r="D161">
            <v>3</v>
          </cell>
          <cell r="E161">
            <v>300000</v>
          </cell>
          <cell r="F161">
            <v>900000</v>
          </cell>
        </row>
        <row r="162">
          <cell r="A162" t="str">
            <v xml:space="preserve">      공사용 및 출퇴근용(더블캡)</v>
          </cell>
          <cell r="C162" t="str">
            <v>개월</v>
          </cell>
          <cell r="D162">
            <v>3</v>
          </cell>
          <cell r="E162">
            <v>1200000</v>
          </cell>
          <cell r="F162">
            <v>3600000</v>
          </cell>
        </row>
        <row r="164">
          <cell r="A164" t="str">
            <v>소    계</v>
          </cell>
          <cell r="F164">
            <v>4500000</v>
          </cell>
        </row>
        <row r="166">
          <cell r="A166" t="str">
            <v xml:space="preserve"> 6-2) 집기비품비</v>
          </cell>
          <cell r="G166" t="str">
            <v>(</v>
          </cell>
          <cell r="H166" t="str">
            <v>신규구매가의 50% 적용)</v>
          </cell>
        </row>
        <row r="167">
          <cell r="A167" t="str">
            <v xml:space="preserve">      협소탁자</v>
          </cell>
          <cell r="B167" t="str">
            <v>무전기거취대</v>
          </cell>
          <cell r="C167" t="str">
            <v>개</v>
          </cell>
          <cell r="D167">
            <v>1</v>
          </cell>
          <cell r="E167">
            <v>31000</v>
          </cell>
          <cell r="F167">
            <v>31000</v>
          </cell>
        </row>
        <row r="168">
          <cell r="A168" t="str">
            <v xml:space="preserve">      화일박스</v>
          </cell>
          <cell r="B168" t="str">
            <v>2단</v>
          </cell>
          <cell r="C168" t="str">
            <v>개</v>
          </cell>
          <cell r="D168">
            <v>2</v>
          </cell>
          <cell r="E168">
            <v>25000</v>
          </cell>
          <cell r="F168">
            <v>50000</v>
          </cell>
        </row>
        <row r="169">
          <cell r="A169" t="str">
            <v xml:space="preserve">      화일박스</v>
          </cell>
          <cell r="B169" t="str">
            <v>4단</v>
          </cell>
          <cell r="C169" t="str">
            <v>개</v>
          </cell>
          <cell r="D169">
            <v>2</v>
          </cell>
          <cell r="E169">
            <v>31000</v>
          </cell>
          <cell r="F169">
            <v>62000</v>
          </cell>
        </row>
        <row r="171">
          <cell r="A171" t="str">
            <v>소    계</v>
          </cell>
          <cell r="F171">
            <v>143000</v>
          </cell>
        </row>
        <row r="173">
          <cell r="A173" t="str">
            <v xml:space="preserve"> 6-3) 사무기기비</v>
          </cell>
          <cell r="G173" t="str">
            <v>(</v>
          </cell>
          <cell r="H173" t="str">
            <v>신규구매가의 50% 적용)</v>
          </cell>
        </row>
        <row r="174">
          <cell r="A174" t="str">
            <v xml:space="preserve">      P.C</v>
          </cell>
          <cell r="C174" t="str">
            <v>대</v>
          </cell>
          <cell r="D174">
            <v>2</v>
          </cell>
          <cell r="E174">
            <v>750000</v>
          </cell>
          <cell r="F174">
            <v>1500000</v>
          </cell>
        </row>
        <row r="175">
          <cell r="A175" t="str">
            <v xml:space="preserve">      PRINTER</v>
          </cell>
          <cell r="C175" t="str">
            <v>대</v>
          </cell>
          <cell r="D175">
            <v>1</v>
          </cell>
          <cell r="E175">
            <v>500000</v>
          </cell>
          <cell r="F175">
            <v>500000</v>
          </cell>
        </row>
        <row r="177">
          <cell r="A177" t="str">
            <v>소    계</v>
          </cell>
          <cell r="F177">
            <v>2000000</v>
          </cell>
        </row>
        <row r="179">
          <cell r="A179" t="str">
            <v>계</v>
          </cell>
          <cell r="F179">
            <v>6643000</v>
          </cell>
        </row>
        <row r="182">
          <cell r="A182" t="str">
            <v xml:space="preserve"> 7. 기타 비용</v>
          </cell>
        </row>
        <row r="184">
          <cell r="A184" t="str">
            <v xml:space="preserve"> 7-1) 기,준공식비</v>
          </cell>
          <cell r="C184" t="str">
            <v>식</v>
          </cell>
          <cell r="D184">
            <v>1</v>
          </cell>
          <cell r="F184">
            <v>1000000</v>
          </cell>
        </row>
        <row r="185">
          <cell r="A185" t="str">
            <v xml:space="preserve"> 7-2) 보  상  비</v>
          </cell>
          <cell r="C185" t="str">
            <v>식</v>
          </cell>
          <cell r="D185">
            <v>1</v>
          </cell>
          <cell r="F185" t="str">
            <v>별도품의</v>
          </cell>
        </row>
        <row r="186">
          <cell r="A186" t="str">
            <v xml:space="preserve"> 7-3) 설계변경비</v>
          </cell>
          <cell r="C186" t="str">
            <v>식</v>
          </cell>
          <cell r="D186">
            <v>1</v>
          </cell>
          <cell r="F186">
            <v>999443</v>
          </cell>
        </row>
        <row r="187">
          <cell r="A187" t="str">
            <v xml:space="preserve"> 7-4) 구조검토 용역비</v>
          </cell>
        </row>
        <row r="188">
          <cell r="A188" t="str">
            <v xml:space="preserve"> 7-5) 기성 및 ESC. 검사비</v>
          </cell>
        </row>
        <row r="189">
          <cell r="A189" t="str">
            <v xml:space="preserve"> 7-6) 준공서류 작성비</v>
          </cell>
        </row>
        <row r="191">
          <cell r="A191" t="str">
            <v>계</v>
          </cell>
          <cell r="F191">
            <v>1999443</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NG"/>
    </sheetNames>
    <definedNames>
      <definedName name="_xlnm.Auto_Close" refersTo="='PING'!$B$34"/>
    </definedNames>
    <sheetDataSet>
      <sheetData sheetId="0" refreshError="1">
        <row r="34">
          <cell r="B34" t="str">
            <v>auto_fermer</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LC004"/>
    </sheetNames>
    <sheetDataSet>
      <sheetData sheetId="0" refreshError="1">
        <row r="30">
          <cell r="F30">
            <v>28</v>
          </cell>
        </row>
        <row r="31">
          <cell r="F31">
            <v>0</v>
          </cell>
        </row>
        <row r="32">
          <cell r="F32">
            <v>0</v>
          </cell>
        </row>
        <row r="33">
          <cell r="F33">
            <v>272</v>
          </cell>
        </row>
        <row r="34">
          <cell r="F34">
            <v>0</v>
          </cell>
        </row>
        <row r="35">
          <cell r="F35">
            <v>0</v>
          </cell>
        </row>
        <row r="36">
          <cell r="F36">
            <v>63</v>
          </cell>
        </row>
        <row r="37">
          <cell r="F37">
            <v>0</v>
          </cell>
        </row>
        <row r="38">
          <cell r="F38">
            <v>0</v>
          </cell>
        </row>
        <row r="39">
          <cell r="F39">
            <v>20</v>
          </cell>
        </row>
        <row r="40">
          <cell r="F40">
            <v>0</v>
          </cell>
        </row>
        <row r="41">
          <cell r="F41">
            <v>0</v>
          </cell>
        </row>
        <row r="42">
          <cell r="F42">
            <v>120</v>
          </cell>
        </row>
        <row r="43">
          <cell r="F43">
            <v>0</v>
          </cell>
        </row>
        <row r="44">
          <cell r="F44">
            <v>0</v>
          </cell>
        </row>
        <row r="45">
          <cell r="F45">
            <v>80</v>
          </cell>
        </row>
        <row r="47">
          <cell r="F47">
            <v>500</v>
          </cell>
        </row>
        <row r="48">
          <cell r="F48">
            <v>0</v>
          </cell>
        </row>
        <row r="49">
          <cell r="F49">
            <v>0</v>
          </cell>
        </row>
        <row r="50">
          <cell r="F50">
            <v>40</v>
          </cell>
        </row>
        <row r="63">
          <cell r="F63">
            <v>150</v>
          </cell>
        </row>
        <row r="72">
          <cell r="F72">
            <v>179750</v>
          </cell>
        </row>
        <row r="76">
          <cell r="F76">
            <v>19800</v>
          </cell>
        </row>
        <row r="77">
          <cell r="F77">
            <v>0</v>
          </cell>
        </row>
        <row r="78">
          <cell r="F78">
            <v>153620</v>
          </cell>
        </row>
        <row r="79">
          <cell r="F79">
            <v>0</v>
          </cell>
        </row>
        <row r="80">
          <cell r="F80">
            <v>12335</v>
          </cell>
        </row>
        <row r="81">
          <cell r="F81">
            <v>0</v>
          </cell>
        </row>
        <row r="82">
          <cell r="F82">
            <v>0</v>
          </cell>
        </row>
        <row r="83">
          <cell r="F83">
            <v>0</v>
          </cell>
        </row>
        <row r="84">
          <cell r="F84">
            <v>165000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AILC004"/>
      <sheetName val="look-up"/>
      <sheetName val="CAL(1)."/>
      <sheetName val="하중"/>
      <sheetName val="수_01"/>
      <sheetName val="슬래브(유곡)"/>
      <sheetName val="내역서(자동제어실행)"/>
      <sheetName val="spec"/>
      <sheetName val="program"/>
      <sheetName val="studbolt no."/>
      <sheetName val="studbolt size"/>
      <sheetName val="item sort no"/>
      <sheetName val="실행내역서(DCU)"/>
      <sheetName val="일위대가목록"/>
      <sheetName val="CAT_5"/>
      <sheetName val="Sheet5"/>
      <sheetName val="Cal"/>
      <sheetName val="2000년1차"/>
      <sheetName val="STR Paint"/>
      <sheetName val="계측 내역서"/>
      <sheetName val="표지"/>
      <sheetName val="인사자료총집계"/>
      <sheetName val="9-1차이내역"/>
      <sheetName val="VS배관내역서"/>
      <sheetName val="Sheet3"/>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실행내역서_DCU_"/>
      <sheetName val="점수"/>
      <sheetName val="Coding"/>
      <sheetName val="inter"/>
      <sheetName val="포장복구집계"/>
      <sheetName val="MAIN DT상세7월1주차  (2)"/>
      <sheetName val="대차대조"/>
      <sheetName val="Input"/>
      <sheetName val="Page 39"/>
      <sheetName val="Page 26"/>
      <sheetName val="Page 31"/>
      <sheetName val="Page 8"/>
      <sheetName val="Lume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FACE"/>
      <sheetName val="LEGEND"/>
      <sheetName val="INDX-C0"/>
    </sheetNames>
    <definedNames>
      <definedName name="BROWSE"/>
      <definedName name="loopcopy"/>
    </definedNames>
    <sheetDataSet>
      <sheetData sheetId="0"/>
      <sheetData sheetId="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산M11A"/>
      <sheetName val="길웅스틸"/>
      <sheetName val="kil woong"/>
      <sheetName val="10-4"/>
      <sheetName val="00000000"/>
    </sheetNames>
    <sheetDataSet>
      <sheetData sheetId="0"/>
      <sheetData sheetId="1" refreshError="1"/>
      <sheetData sheetId="2" refreshError="1"/>
      <sheetData sheetId="3" refreshError="1"/>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
      <sheetName val="Database"/>
      <sheetName val="Connections"/>
      <sheetName val="DWTables"/>
      <sheetName val="Functions"/>
      <sheetName val="CAPEX"/>
      <sheetName val="Abbre"/>
      <sheetName val="Cable Data"/>
      <sheetName val="取费表"/>
      <sheetName val="材料导入表"/>
      <sheetName val="基础数据表"/>
    </sheetNames>
    <sheetDataSet>
      <sheetData sheetId="0" refreshError="1"/>
      <sheetData sheetId="1"/>
      <sheetData sheetId="2" refreshError="1">
        <row r="21">
          <cell r="D21">
            <v>1</v>
          </cell>
          <cell r="G21">
            <v>2</v>
          </cell>
          <cell r="J21">
            <v>1</v>
          </cell>
        </row>
        <row r="23">
          <cell r="D23" t="str">
            <v>Yes</v>
          </cell>
          <cell r="G23" t="str">
            <v>Yes</v>
          </cell>
          <cell r="J23" t="str">
            <v>Liquid</v>
          </cell>
        </row>
        <row r="24">
          <cell r="D24" t="str">
            <v>No</v>
          </cell>
          <cell r="G24" t="str">
            <v>No</v>
          </cell>
          <cell r="J24" t="str">
            <v>Water</v>
          </cell>
        </row>
        <row r="25">
          <cell r="D25" t="str">
            <v xml:space="preserve"> </v>
          </cell>
          <cell r="G25" t="str">
            <v xml:space="preserve"> </v>
          </cell>
          <cell r="J25" t="str">
            <v>Gas</v>
          </cell>
        </row>
        <row r="26">
          <cell r="J26" t="str">
            <v>Steam</v>
          </cell>
        </row>
      </sheetData>
      <sheetData sheetId="3" refreshError="1">
        <row r="2">
          <cell r="I2">
            <v>206</v>
          </cell>
          <cell r="J2">
            <v>206</v>
          </cell>
          <cell r="L2">
            <v>11</v>
          </cell>
          <cell r="M2">
            <v>0</v>
          </cell>
          <cell r="N2">
            <v>11</v>
          </cell>
          <cell r="O2">
            <v>6</v>
          </cell>
          <cell r="P2">
            <v>0</v>
          </cell>
          <cell r="R2">
            <v>1</v>
          </cell>
          <cell r="S2">
            <v>1</v>
          </cell>
        </row>
        <row r="11">
          <cell r="AB11" t="str">
            <v xml:space="preserve">%         </v>
          </cell>
        </row>
        <row r="12">
          <cell r="E12" t="str">
            <v>1 1/2</v>
          </cell>
          <cell r="AB12" t="str">
            <v xml:space="preserve">1/ºC      </v>
          </cell>
        </row>
        <row r="13">
          <cell r="E13" t="str">
            <v>3</v>
          </cell>
          <cell r="AB13" t="str">
            <v xml:space="preserve">1/ºF      </v>
          </cell>
        </row>
        <row r="14">
          <cell r="E14" t="str">
            <v>3</v>
          </cell>
          <cell r="AB14" t="str">
            <v xml:space="preserve">A         </v>
          </cell>
        </row>
        <row r="15">
          <cell r="E15" t="str">
            <v>1 1/2</v>
          </cell>
          <cell r="AB15" t="str">
            <v>Btu IT/ft³</v>
          </cell>
        </row>
        <row r="16">
          <cell r="E16" t="str">
            <v>1</v>
          </cell>
          <cell r="AB16" t="str">
            <v>Btu IT/gal</v>
          </cell>
        </row>
        <row r="17">
          <cell r="E17" t="str">
            <v>1</v>
          </cell>
          <cell r="AB17" t="str">
            <v xml:space="preserve">Btu IT/h  </v>
          </cell>
        </row>
        <row r="18">
          <cell r="E18" t="str">
            <v>1</v>
          </cell>
          <cell r="AB18" t="str">
            <v xml:space="preserve">Btu IT/lb </v>
          </cell>
        </row>
        <row r="19">
          <cell r="E19" t="str">
            <v>2</v>
          </cell>
          <cell r="AB19" t="str">
            <v>Btu IT/min</v>
          </cell>
        </row>
        <row r="20">
          <cell r="E20" t="str">
            <v>1</v>
          </cell>
          <cell r="AB20" t="str">
            <v xml:space="preserve">Btu IT/s  </v>
          </cell>
        </row>
        <row r="21">
          <cell r="E21" t="str">
            <v>1</v>
          </cell>
          <cell r="AB21" t="str">
            <v xml:space="preserve">Btu M/lb  </v>
          </cell>
        </row>
        <row r="22">
          <cell r="E22" t="str">
            <v>1</v>
          </cell>
          <cell r="AB22" t="str">
            <v>Btu M/lbºF</v>
          </cell>
        </row>
        <row r="23">
          <cell r="E23" t="str">
            <v>1</v>
          </cell>
          <cell r="AB23" t="str">
            <v xml:space="preserve">Btu th/lb </v>
          </cell>
        </row>
        <row r="24">
          <cell r="E24" t="str">
            <v>1</v>
          </cell>
          <cell r="AB24" t="str">
            <v xml:space="preserve">Btu/ft²hF </v>
          </cell>
        </row>
        <row r="25">
          <cell r="E25" t="str">
            <v>1</v>
          </cell>
          <cell r="AB25" t="str">
            <v xml:space="preserve">Btu/ft²·h </v>
          </cell>
        </row>
        <row r="26">
          <cell r="E26" t="str">
            <v>1</v>
          </cell>
          <cell r="AB26" t="str">
            <v>Btu/ft³·ºF</v>
          </cell>
        </row>
        <row r="27">
          <cell r="E27" t="str">
            <v>1</v>
          </cell>
          <cell r="AB27" t="str">
            <v>Btu/ft·h·F</v>
          </cell>
        </row>
        <row r="28">
          <cell r="E28" t="str">
            <v>1</v>
          </cell>
          <cell r="AB28" t="str">
            <v xml:space="preserve">Btu39/lb  </v>
          </cell>
        </row>
        <row r="29">
          <cell r="E29" t="str">
            <v>1</v>
          </cell>
          <cell r="AB29" t="str">
            <v>Btu39/lbºF</v>
          </cell>
        </row>
        <row r="30">
          <cell r="E30" t="str">
            <v>2</v>
          </cell>
          <cell r="AB30" t="str">
            <v xml:space="preserve">Btu59/lb  </v>
          </cell>
        </row>
        <row r="31">
          <cell r="E31" t="str">
            <v xml:space="preserve"> 1/2</v>
          </cell>
          <cell r="AB31" t="str">
            <v>Btu59/lbºF</v>
          </cell>
        </row>
        <row r="32">
          <cell r="E32" t="str">
            <v>1</v>
          </cell>
          <cell r="AB32" t="str">
            <v xml:space="preserve">Btu60/lb  </v>
          </cell>
        </row>
        <row r="33">
          <cell r="E33" t="str">
            <v>1 1/2</v>
          </cell>
          <cell r="AB33" t="str">
            <v>Btu60/lbºF</v>
          </cell>
        </row>
        <row r="34">
          <cell r="E34" t="str">
            <v>3</v>
          </cell>
          <cell r="AB34" t="str">
            <v>BtuIT/lbºF</v>
          </cell>
        </row>
        <row r="35">
          <cell r="E35" t="str">
            <v>3</v>
          </cell>
          <cell r="AB35" t="str">
            <v>Btuin/f²hF</v>
          </cell>
        </row>
        <row r="36">
          <cell r="E36" t="str">
            <v>3</v>
          </cell>
          <cell r="AB36" t="str">
            <v>Btuth/lbºF</v>
          </cell>
        </row>
        <row r="37">
          <cell r="E37" t="str">
            <v>1</v>
          </cell>
          <cell r="AB37" t="str">
            <v xml:space="preserve">CN gal/d  </v>
          </cell>
        </row>
        <row r="38">
          <cell r="E38" t="str">
            <v xml:space="preserve"> 1/2</v>
          </cell>
          <cell r="AB38" t="str">
            <v xml:space="preserve">CN gal/h  </v>
          </cell>
        </row>
        <row r="39">
          <cell r="E39" t="str">
            <v>3</v>
          </cell>
          <cell r="AB39" t="str">
            <v>CN gal/min</v>
          </cell>
        </row>
        <row r="40">
          <cell r="E40" t="str">
            <v>3</v>
          </cell>
          <cell r="AB40" t="str">
            <v xml:space="preserve">CN gal/s  </v>
          </cell>
        </row>
        <row r="41">
          <cell r="E41" t="str">
            <v>2</v>
          </cell>
          <cell r="AB41" t="str">
            <v xml:space="preserve">F/ft      </v>
          </cell>
        </row>
        <row r="42">
          <cell r="E42" t="str">
            <v>8</v>
          </cell>
          <cell r="AB42" t="str">
            <v xml:space="preserve">F/km      </v>
          </cell>
        </row>
        <row r="43">
          <cell r="E43" t="str">
            <v>16</v>
          </cell>
          <cell r="AB43" t="str">
            <v xml:space="preserve">F/m       </v>
          </cell>
        </row>
        <row r="44">
          <cell r="E44" t="str">
            <v>8</v>
          </cell>
          <cell r="AB44" t="str">
            <v xml:space="preserve">G         </v>
          </cell>
        </row>
        <row r="45">
          <cell r="E45" t="str">
            <v xml:space="preserve">x"                  </v>
          </cell>
          <cell r="AB45" t="str">
            <v xml:space="preserve">H/ft      </v>
          </cell>
        </row>
        <row r="46">
          <cell r="E46" t="str">
            <v>2</v>
          </cell>
          <cell r="AB46" t="str">
            <v xml:space="preserve">H/km      </v>
          </cell>
        </row>
        <row r="47">
          <cell r="E47" t="str">
            <v xml:space="preserve">x"                  </v>
          </cell>
          <cell r="AB47" t="str">
            <v xml:space="preserve">H/m       </v>
          </cell>
        </row>
        <row r="48">
          <cell r="E48" t="str">
            <v xml:space="preserve">x"                  </v>
          </cell>
          <cell r="AB48" t="str">
            <v xml:space="preserve">H/ohm     </v>
          </cell>
        </row>
        <row r="49">
          <cell r="E49" t="str">
            <v>1</v>
          </cell>
          <cell r="AB49" t="str">
            <v xml:space="preserve">Hz        </v>
          </cell>
        </row>
        <row r="50">
          <cell r="E50" t="str">
            <v xml:space="preserve">x"                  </v>
          </cell>
          <cell r="AB50" t="str">
            <v xml:space="preserve">Hz        </v>
          </cell>
        </row>
        <row r="51">
          <cell r="E51" t="str">
            <v>4</v>
          </cell>
          <cell r="AB51" t="str">
            <v xml:space="preserve">Items     </v>
          </cell>
        </row>
        <row r="52">
          <cell r="E52" t="str">
            <v>4</v>
          </cell>
          <cell r="AB52" t="str">
            <v xml:space="preserve">J/(kg·K)  </v>
          </cell>
        </row>
        <row r="53">
          <cell r="E53" t="str">
            <v>2</v>
          </cell>
          <cell r="AB53" t="str">
            <v xml:space="preserve">J/kg      </v>
          </cell>
        </row>
        <row r="54">
          <cell r="E54" t="str">
            <v>2</v>
          </cell>
          <cell r="AB54" t="str">
            <v xml:space="preserve">K         </v>
          </cell>
        </row>
        <row r="55">
          <cell r="E55" t="str">
            <v>1</v>
          </cell>
          <cell r="AB55" t="str">
            <v xml:space="preserve">Kbyte     </v>
          </cell>
        </row>
        <row r="56">
          <cell r="E56" t="str">
            <v>4</v>
          </cell>
          <cell r="AB56" t="str">
            <v xml:space="preserve">Kohm      </v>
          </cell>
        </row>
        <row r="57">
          <cell r="E57" t="str">
            <v xml:space="preserve">2"                  </v>
          </cell>
          <cell r="AB57" t="str">
            <v xml:space="preserve">Ksi       </v>
          </cell>
        </row>
        <row r="58">
          <cell r="E58" t="str">
            <v>1</v>
          </cell>
          <cell r="AB58" t="str">
            <v xml:space="preserve">L         </v>
          </cell>
        </row>
        <row r="59">
          <cell r="E59" t="str">
            <v xml:space="preserve"> 3/4</v>
          </cell>
          <cell r="AB59" t="str">
            <v xml:space="preserve">MHz       </v>
          </cell>
        </row>
        <row r="60">
          <cell r="E60" t="str">
            <v>1</v>
          </cell>
          <cell r="AB60" t="str">
            <v xml:space="preserve">MILS      </v>
          </cell>
        </row>
        <row r="61">
          <cell r="E61" t="str">
            <v>2</v>
          </cell>
          <cell r="AB61" t="str">
            <v xml:space="preserve">MOhm/km   </v>
          </cell>
        </row>
        <row r="62">
          <cell r="E62" t="str">
            <v>4</v>
          </cell>
          <cell r="AB62" t="str">
            <v xml:space="preserve">MPa       </v>
          </cell>
        </row>
        <row r="63">
          <cell r="E63" t="str">
            <v>1</v>
          </cell>
          <cell r="AB63" t="str">
            <v xml:space="preserve">Mft³/d    </v>
          </cell>
        </row>
        <row r="64">
          <cell r="E64" t="str">
            <v>1</v>
          </cell>
          <cell r="AB64" t="str">
            <v xml:space="preserve">Mft³/h    </v>
          </cell>
        </row>
        <row r="65">
          <cell r="E65" t="str">
            <v>8</v>
          </cell>
          <cell r="AB65" t="str">
            <v xml:space="preserve">Mft³/min  </v>
          </cell>
        </row>
        <row r="66">
          <cell r="E66" t="str">
            <v>2</v>
          </cell>
          <cell r="AB66" t="str">
            <v xml:space="preserve">Mlb/d     </v>
          </cell>
        </row>
        <row r="67">
          <cell r="E67" t="str">
            <v>2</v>
          </cell>
          <cell r="AB67" t="str">
            <v xml:space="preserve">Mlb/h     </v>
          </cell>
        </row>
        <row r="68">
          <cell r="E68" t="str">
            <v>1</v>
          </cell>
          <cell r="AB68" t="str">
            <v xml:space="preserve">Mm³/d     </v>
          </cell>
        </row>
        <row r="69">
          <cell r="E69" t="str">
            <v>1</v>
          </cell>
          <cell r="AB69" t="str">
            <v xml:space="preserve">Mohm      </v>
          </cell>
        </row>
        <row r="70">
          <cell r="E70" t="str">
            <v>2</v>
          </cell>
          <cell r="AB70" t="str">
            <v xml:space="preserve">N         </v>
          </cell>
        </row>
        <row r="71">
          <cell r="E71" t="str">
            <v>1</v>
          </cell>
          <cell r="AB71" t="str">
            <v xml:space="preserve">Ohm/ft    </v>
          </cell>
        </row>
        <row r="72">
          <cell r="E72" t="str">
            <v>4</v>
          </cell>
          <cell r="AB72" t="str">
            <v xml:space="preserve">Ohm/km    </v>
          </cell>
        </row>
        <row r="73">
          <cell r="E73" t="str">
            <v xml:space="preserve">1"                  </v>
          </cell>
          <cell r="AB73" t="str">
            <v xml:space="preserve">Ohm/m     </v>
          </cell>
        </row>
        <row r="74">
          <cell r="E74" t="str">
            <v xml:space="preserve">0.5"                </v>
          </cell>
          <cell r="AB74" t="str">
            <v xml:space="preserve">P         </v>
          </cell>
        </row>
        <row r="75">
          <cell r="E75" t="str">
            <v xml:space="preserve">0.5"                </v>
          </cell>
          <cell r="AB75" t="str">
            <v xml:space="preserve">PPBV      </v>
          </cell>
        </row>
        <row r="76">
          <cell r="E76" t="str">
            <v>3</v>
          </cell>
          <cell r="AB76" t="str">
            <v xml:space="preserve">PPBW      </v>
          </cell>
        </row>
        <row r="77">
          <cell r="E77" t="str">
            <v>4</v>
          </cell>
          <cell r="AB77" t="str">
            <v xml:space="preserve">PPMV      </v>
          </cell>
        </row>
        <row r="78">
          <cell r="E78" t="str">
            <v>2</v>
          </cell>
          <cell r="AB78" t="str">
            <v xml:space="preserve">PPMW      </v>
          </cell>
        </row>
        <row r="79">
          <cell r="E79" t="str">
            <v>3</v>
          </cell>
          <cell r="AB79" t="str">
            <v xml:space="preserve">Pa        </v>
          </cell>
        </row>
        <row r="80">
          <cell r="E80" t="str">
            <v>2</v>
          </cell>
          <cell r="AB80" t="str">
            <v xml:space="preserve">Pa·s      </v>
          </cell>
        </row>
        <row r="81">
          <cell r="E81" t="str">
            <v xml:space="preserve">x"                  </v>
          </cell>
          <cell r="AB81" t="str">
            <v xml:space="preserve">S/cm      </v>
          </cell>
        </row>
        <row r="82">
          <cell r="E82" t="str">
            <v xml:space="preserve">0.5"                </v>
          </cell>
          <cell r="AB82" t="str">
            <v xml:space="preserve">SQRT      </v>
          </cell>
        </row>
        <row r="83">
          <cell r="E83" t="str">
            <v xml:space="preserve">2"                  </v>
          </cell>
          <cell r="AB83" t="str">
            <v xml:space="preserve">SSF       </v>
          </cell>
        </row>
        <row r="84">
          <cell r="E84" t="str">
            <v xml:space="preserve">1.5"                </v>
          </cell>
          <cell r="AB84" t="str">
            <v xml:space="preserve">SSU       </v>
          </cell>
        </row>
        <row r="85">
          <cell r="E85" t="str">
            <v xml:space="preserve">1.5"                </v>
          </cell>
          <cell r="AB85" t="str">
            <v xml:space="preserve">St        </v>
          </cell>
        </row>
        <row r="86">
          <cell r="E86" t="str">
            <v xml:space="preserve">1.5"                </v>
          </cell>
          <cell r="AB86" t="str">
            <v xml:space="preserve">Torr      </v>
          </cell>
        </row>
        <row r="87">
          <cell r="E87" t="str">
            <v xml:space="preserve">1.5"                </v>
          </cell>
          <cell r="AB87" t="str">
            <v xml:space="preserve">UK bbl/d  </v>
          </cell>
        </row>
        <row r="88">
          <cell r="E88" t="str">
            <v xml:space="preserve">1.5"                </v>
          </cell>
          <cell r="AB88" t="str">
            <v xml:space="preserve">UK bbl/h  </v>
          </cell>
        </row>
        <row r="89">
          <cell r="E89" t="str">
            <v xml:space="preserve">1.5"                </v>
          </cell>
          <cell r="AB89" t="str">
            <v xml:space="preserve">UK gal/d  </v>
          </cell>
        </row>
        <row r="90">
          <cell r="E90" t="str">
            <v>2</v>
          </cell>
          <cell r="AB90" t="str">
            <v xml:space="preserve">UK gal/h  </v>
          </cell>
        </row>
        <row r="91">
          <cell r="E91" t="str">
            <v xml:space="preserve">2"                  </v>
          </cell>
          <cell r="AB91" t="str">
            <v>UK gal/min</v>
          </cell>
        </row>
        <row r="92">
          <cell r="E92" t="str">
            <v xml:space="preserve">1.5"                </v>
          </cell>
          <cell r="AB92" t="str">
            <v xml:space="preserve">UK gal/s  </v>
          </cell>
        </row>
        <row r="93">
          <cell r="E93" t="str">
            <v xml:space="preserve">x"                  </v>
          </cell>
          <cell r="AB93" t="str">
            <v xml:space="preserve">UK ton/d  </v>
          </cell>
        </row>
        <row r="94">
          <cell r="E94" t="str">
            <v>1</v>
          </cell>
          <cell r="AB94" t="str">
            <v xml:space="preserve">UK ton/h  </v>
          </cell>
        </row>
        <row r="95">
          <cell r="E95" t="str">
            <v>1</v>
          </cell>
          <cell r="AB95" t="str">
            <v>UK ton/min</v>
          </cell>
        </row>
        <row r="96">
          <cell r="E96" t="str">
            <v xml:space="preserve">x"                  </v>
          </cell>
          <cell r="AB96" t="str">
            <v xml:space="preserve">UK ton/s  </v>
          </cell>
        </row>
        <row r="97">
          <cell r="E97" t="str">
            <v xml:space="preserve">2"                  </v>
          </cell>
          <cell r="AB97" t="str">
            <v xml:space="preserve">US bbl/d  </v>
          </cell>
        </row>
        <row r="98">
          <cell r="E98" t="str">
            <v xml:space="preserve">3"                  </v>
          </cell>
          <cell r="AB98" t="str">
            <v xml:space="preserve">US bbl/h  </v>
          </cell>
        </row>
        <row r="99">
          <cell r="E99" t="str">
            <v xml:space="preserve">1"                  </v>
          </cell>
          <cell r="AB99" t="str">
            <v>US bbl/min</v>
          </cell>
        </row>
        <row r="100">
          <cell r="E100" t="str">
            <v xml:space="preserve">1.5"                </v>
          </cell>
          <cell r="AB100" t="str">
            <v xml:space="preserve">US bbl/s  </v>
          </cell>
        </row>
        <row r="101">
          <cell r="E101" t="str">
            <v>2</v>
          </cell>
          <cell r="AB101" t="str">
            <v xml:space="preserve">US gal    </v>
          </cell>
        </row>
        <row r="102">
          <cell r="E102" t="str">
            <v>2</v>
          </cell>
          <cell r="AB102" t="str">
            <v xml:space="preserve">US gal/d  </v>
          </cell>
        </row>
        <row r="103">
          <cell r="E103" t="str">
            <v>2</v>
          </cell>
          <cell r="AB103" t="str">
            <v xml:space="preserve">US gal/h  </v>
          </cell>
        </row>
        <row r="104">
          <cell r="E104" t="str">
            <v>2</v>
          </cell>
          <cell r="AB104" t="str">
            <v>US gal/min</v>
          </cell>
        </row>
        <row r="105">
          <cell r="E105" t="str">
            <v xml:space="preserve"> 3/4</v>
          </cell>
          <cell r="AB105" t="str">
            <v xml:space="preserve">US gal/s  </v>
          </cell>
        </row>
        <row r="106">
          <cell r="E106" t="str">
            <v>2</v>
          </cell>
          <cell r="AB106" t="str">
            <v xml:space="preserve">US kbbl/d </v>
          </cell>
        </row>
        <row r="107">
          <cell r="E107" t="str">
            <v xml:space="preserve"> 1/2</v>
          </cell>
          <cell r="AB107" t="str">
            <v xml:space="preserve">US kbbl/h </v>
          </cell>
        </row>
        <row r="108">
          <cell r="E108" t="str">
            <v xml:space="preserve"> 1/2</v>
          </cell>
          <cell r="AB108" t="str">
            <v xml:space="preserve">US mbbl/d </v>
          </cell>
        </row>
        <row r="109">
          <cell r="E109" t="str">
            <v>10</v>
          </cell>
          <cell r="AB109" t="str">
            <v xml:space="preserve">V         </v>
          </cell>
        </row>
        <row r="110">
          <cell r="E110" t="str">
            <v>10</v>
          </cell>
          <cell r="AB110" t="str">
            <v xml:space="preserve">W         </v>
          </cell>
        </row>
        <row r="111">
          <cell r="E111" t="str">
            <v xml:space="preserve">x"                  </v>
          </cell>
          <cell r="AB111" t="str">
            <v xml:space="preserve">Watt      </v>
          </cell>
        </row>
        <row r="112">
          <cell r="E112" t="str">
            <v xml:space="preserve">x"                  </v>
          </cell>
          <cell r="AB112" t="str">
            <v xml:space="preserve">at (tech) </v>
          </cell>
        </row>
        <row r="113">
          <cell r="E113" t="str">
            <v>1</v>
          </cell>
          <cell r="AB113" t="str">
            <v>atm(stand)</v>
          </cell>
        </row>
        <row r="114">
          <cell r="E114" t="str">
            <v xml:space="preserve">1"                  </v>
          </cell>
          <cell r="AB114" t="str">
            <v xml:space="preserve">bar       </v>
          </cell>
        </row>
        <row r="115">
          <cell r="E115" t="str">
            <v xml:space="preserve">0.5"                </v>
          </cell>
          <cell r="AB115" t="str">
            <v xml:space="preserve">cP        </v>
          </cell>
        </row>
        <row r="116">
          <cell r="E116" t="str">
            <v xml:space="preserve">1"                  </v>
          </cell>
          <cell r="AB116" t="str">
            <v xml:space="preserve">cS        </v>
          </cell>
        </row>
        <row r="117">
          <cell r="E117" t="str">
            <v xml:space="preserve">0.5"                </v>
          </cell>
          <cell r="AB117" t="str">
            <v xml:space="preserve">cal IT/g  </v>
          </cell>
        </row>
        <row r="118">
          <cell r="E118" t="str">
            <v xml:space="preserve">0.5"                </v>
          </cell>
          <cell r="AB118" t="str">
            <v xml:space="preserve">cal IT/h  </v>
          </cell>
        </row>
        <row r="119">
          <cell r="E119" t="str">
            <v>2</v>
          </cell>
          <cell r="AB119" t="str">
            <v xml:space="preserve">cal IT/l  </v>
          </cell>
        </row>
        <row r="120">
          <cell r="E120" t="str">
            <v xml:space="preserve">3"                  </v>
          </cell>
          <cell r="AB120" t="str">
            <v>cal IT/min</v>
          </cell>
        </row>
        <row r="121">
          <cell r="E121" t="str">
            <v>1</v>
          </cell>
          <cell r="AB121" t="str">
            <v xml:space="preserve">cal IT/m³ </v>
          </cell>
        </row>
        <row r="122">
          <cell r="E122" t="str">
            <v>2</v>
          </cell>
          <cell r="AB122" t="str">
            <v xml:space="preserve">cal IT/s  </v>
          </cell>
        </row>
        <row r="123">
          <cell r="E123" t="str">
            <v>8</v>
          </cell>
          <cell r="AB123" t="str">
            <v>cal M/(gK)</v>
          </cell>
        </row>
        <row r="124">
          <cell r="E124" t="str">
            <v>1</v>
          </cell>
          <cell r="AB124" t="str">
            <v xml:space="preserve">cal M/g   </v>
          </cell>
        </row>
        <row r="125">
          <cell r="E125" t="str">
            <v>1 1/2</v>
          </cell>
          <cell r="AB125" t="str">
            <v xml:space="preserve">cal th/g  </v>
          </cell>
        </row>
        <row r="126">
          <cell r="E126" t="str">
            <v>1</v>
          </cell>
          <cell r="AB126" t="str">
            <v xml:space="preserve">cal/m²·h  </v>
          </cell>
        </row>
        <row r="127">
          <cell r="E127" t="str">
            <v>16</v>
          </cell>
          <cell r="AB127" t="str">
            <v>cal/m²·h·C</v>
          </cell>
        </row>
        <row r="128">
          <cell r="E128" t="str">
            <v xml:space="preserve">x"                  </v>
          </cell>
          <cell r="AB128" t="str">
            <v xml:space="preserve">cal/m³·ºC </v>
          </cell>
        </row>
        <row r="129">
          <cell r="E129" t="str">
            <v xml:space="preserve">x"                  </v>
          </cell>
          <cell r="AB129" t="str">
            <v xml:space="preserve">cal/m·h·C </v>
          </cell>
        </row>
        <row r="130">
          <cell r="E130" t="str">
            <v>1 1/2</v>
          </cell>
          <cell r="AB130" t="str">
            <v>cal15/(gK)</v>
          </cell>
        </row>
        <row r="131">
          <cell r="E131" t="str">
            <v>1 1/2</v>
          </cell>
          <cell r="AB131" t="str">
            <v xml:space="preserve">cal15/g   </v>
          </cell>
        </row>
        <row r="132">
          <cell r="E132" t="str">
            <v>1</v>
          </cell>
          <cell r="AB132" t="str">
            <v>cal20/(gK)</v>
          </cell>
        </row>
        <row r="133">
          <cell r="E133" t="str">
            <v>2</v>
          </cell>
          <cell r="AB133" t="str">
            <v xml:space="preserve">cal20/g   </v>
          </cell>
        </row>
        <row r="134">
          <cell r="E134" t="str">
            <v>1 1/2</v>
          </cell>
          <cell r="AB134" t="str">
            <v>calIT/(gK)</v>
          </cell>
        </row>
        <row r="135">
          <cell r="E135" t="str">
            <v xml:space="preserve"> 1/2</v>
          </cell>
          <cell r="AB135" t="str">
            <v>calth/(gK)</v>
          </cell>
        </row>
        <row r="136">
          <cell r="E136" t="str">
            <v xml:space="preserve"> 1/2</v>
          </cell>
          <cell r="AB136" t="str">
            <v xml:space="preserve">cm        </v>
          </cell>
        </row>
        <row r="137">
          <cell r="E137" t="str">
            <v xml:space="preserve">2"                  </v>
          </cell>
          <cell r="AB137" t="str">
            <v xml:space="preserve">cm/min    </v>
          </cell>
        </row>
        <row r="138">
          <cell r="E138" t="str">
            <v>4</v>
          </cell>
          <cell r="AB138" t="str">
            <v xml:space="preserve">cmH2O 4ºC </v>
          </cell>
        </row>
        <row r="139">
          <cell r="E139" t="str">
            <v>6</v>
          </cell>
          <cell r="AB139" t="str">
            <v xml:space="preserve">cmHg 0ºC  </v>
          </cell>
        </row>
        <row r="140">
          <cell r="E140" t="str">
            <v>2</v>
          </cell>
          <cell r="AB140" t="str">
            <v xml:space="preserve">cm²       </v>
          </cell>
        </row>
        <row r="141">
          <cell r="E141" t="str">
            <v>3</v>
          </cell>
          <cell r="AB141" t="str">
            <v xml:space="preserve">cm²/s     </v>
          </cell>
        </row>
        <row r="142">
          <cell r="E142" t="str">
            <v>1</v>
          </cell>
          <cell r="AB142" t="str">
            <v xml:space="preserve">cm³/min   </v>
          </cell>
        </row>
        <row r="143">
          <cell r="E143" t="str">
            <v xml:space="preserve">4"                  </v>
          </cell>
          <cell r="AB143" t="str">
            <v xml:space="preserve">dBA       </v>
          </cell>
        </row>
        <row r="144">
          <cell r="E144" t="str">
            <v>3</v>
          </cell>
          <cell r="AB144" t="str">
            <v xml:space="preserve">db/1000ft </v>
          </cell>
        </row>
        <row r="145">
          <cell r="E145" t="str">
            <v>2</v>
          </cell>
          <cell r="AB145" t="str">
            <v xml:space="preserve">db/ft     </v>
          </cell>
        </row>
        <row r="146">
          <cell r="E146" t="str">
            <v xml:space="preserve">2"                  </v>
          </cell>
          <cell r="AB146" t="str">
            <v xml:space="preserve">db/km     </v>
          </cell>
        </row>
        <row r="147">
          <cell r="E147" t="str">
            <v xml:space="preserve">x"                  </v>
          </cell>
          <cell r="AB147" t="str">
            <v xml:space="preserve">db/m      </v>
          </cell>
        </row>
        <row r="148">
          <cell r="E148" t="str">
            <v xml:space="preserve">3"                  </v>
          </cell>
          <cell r="AB148" t="str">
            <v xml:space="preserve">dm³/s     </v>
          </cell>
        </row>
        <row r="149">
          <cell r="E149" t="str">
            <v xml:space="preserve">3"                  </v>
          </cell>
          <cell r="AB149" t="str">
            <v xml:space="preserve">dyne/cm²  </v>
          </cell>
        </row>
        <row r="150">
          <cell r="E150" t="str">
            <v xml:space="preserve">3"                  </v>
          </cell>
          <cell r="AB150" t="str">
            <v xml:space="preserve">ft        </v>
          </cell>
        </row>
        <row r="151">
          <cell r="E151" t="str">
            <v>1 1/2</v>
          </cell>
          <cell r="AB151" t="str">
            <v xml:space="preserve">ft/h      </v>
          </cell>
        </row>
        <row r="152">
          <cell r="E152" t="str">
            <v xml:space="preserve">x"                  </v>
          </cell>
          <cell r="AB152" t="str">
            <v xml:space="preserve">ft/min    </v>
          </cell>
        </row>
        <row r="153">
          <cell r="E153" t="str">
            <v xml:space="preserve">6"                  </v>
          </cell>
          <cell r="AB153" t="str">
            <v xml:space="preserve">ft/s      </v>
          </cell>
        </row>
        <row r="154">
          <cell r="E154" t="str">
            <v>3</v>
          </cell>
          <cell r="AB154" t="str">
            <v xml:space="preserve">ftH2O     </v>
          </cell>
        </row>
        <row r="155">
          <cell r="E155" t="str">
            <v>3</v>
          </cell>
          <cell r="AB155" t="str">
            <v xml:space="preserve">ft²       </v>
          </cell>
        </row>
        <row r="156">
          <cell r="E156" t="str">
            <v xml:space="preserve">3"                  </v>
          </cell>
          <cell r="AB156" t="str">
            <v xml:space="preserve">ft²/s     </v>
          </cell>
        </row>
        <row r="157">
          <cell r="E157" t="str">
            <v>3</v>
          </cell>
          <cell r="AB157" t="str">
            <v xml:space="preserve">ft³       </v>
          </cell>
        </row>
        <row r="158">
          <cell r="E158" t="str">
            <v>3</v>
          </cell>
          <cell r="AB158" t="str">
            <v xml:space="preserve">ft³/d     </v>
          </cell>
        </row>
        <row r="159">
          <cell r="E159" t="str">
            <v xml:space="preserve">x"                  </v>
          </cell>
          <cell r="AB159" t="str">
            <v xml:space="preserve">ft³/h     </v>
          </cell>
        </row>
        <row r="160">
          <cell r="E160" t="str">
            <v xml:space="preserve">6"                  </v>
          </cell>
          <cell r="AB160" t="str">
            <v xml:space="preserve">ft³/min   </v>
          </cell>
        </row>
        <row r="161">
          <cell r="E161" t="str">
            <v>3</v>
          </cell>
          <cell r="AB161" t="str">
            <v xml:space="preserve">ft³/s     </v>
          </cell>
        </row>
        <row r="162">
          <cell r="E162" t="str">
            <v xml:space="preserve">3"                  </v>
          </cell>
          <cell r="AB162" t="str">
            <v xml:space="preserve">g         </v>
          </cell>
        </row>
        <row r="163">
          <cell r="E163" t="str">
            <v xml:space="preserve">3"                  </v>
          </cell>
          <cell r="AB163" t="str">
            <v xml:space="preserve">g/cm³     </v>
          </cell>
        </row>
        <row r="164">
          <cell r="E164" t="str">
            <v>3</v>
          </cell>
          <cell r="AB164" t="str">
            <v xml:space="preserve">g/d       </v>
          </cell>
        </row>
        <row r="165">
          <cell r="E165" t="str">
            <v>3</v>
          </cell>
          <cell r="AB165" t="str">
            <v xml:space="preserve">g/h       </v>
          </cell>
        </row>
        <row r="166">
          <cell r="E166" t="str">
            <v xml:space="preserve">4"                  </v>
          </cell>
          <cell r="AB166" t="str">
            <v xml:space="preserve">g/min     </v>
          </cell>
        </row>
        <row r="167">
          <cell r="E167" t="str">
            <v xml:space="preserve">1.5"                </v>
          </cell>
          <cell r="AB167" t="str">
            <v xml:space="preserve">g/ml      </v>
          </cell>
        </row>
        <row r="168">
          <cell r="E168" t="str">
            <v xml:space="preserve">1"                  </v>
          </cell>
          <cell r="AB168" t="str">
            <v xml:space="preserve">g/s       </v>
          </cell>
        </row>
        <row r="169">
          <cell r="E169" t="str">
            <v xml:space="preserve">1.5"                </v>
          </cell>
          <cell r="AB169" t="str">
            <v xml:space="preserve">gf/cm²    </v>
          </cell>
        </row>
        <row r="170">
          <cell r="E170" t="str">
            <v>1</v>
          </cell>
          <cell r="AB170" t="str">
            <v xml:space="preserve">grain/d   </v>
          </cell>
        </row>
        <row r="171">
          <cell r="E171" t="str">
            <v>6</v>
          </cell>
          <cell r="AB171" t="str">
            <v xml:space="preserve">grain/h   </v>
          </cell>
        </row>
        <row r="172">
          <cell r="E172" t="str">
            <v xml:space="preserve">4"                  </v>
          </cell>
          <cell r="AB172" t="str">
            <v xml:space="preserve">grain/min </v>
          </cell>
        </row>
        <row r="173">
          <cell r="E173" t="str">
            <v xml:space="preserve">4"                  </v>
          </cell>
          <cell r="AB173" t="str">
            <v xml:space="preserve">grain/s   </v>
          </cell>
        </row>
        <row r="174">
          <cell r="E174" t="str">
            <v>12</v>
          </cell>
          <cell r="AB174" t="str">
            <v xml:space="preserve">h         </v>
          </cell>
        </row>
        <row r="175">
          <cell r="E175" t="str">
            <v xml:space="preserve">x"                  </v>
          </cell>
          <cell r="AB175" t="str">
            <v xml:space="preserve">hL/d      </v>
          </cell>
        </row>
        <row r="176">
          <cell r="E176" t="str">
            <v>1</v>
          </cell>
          <cell r="AB176" t="str">
            <v xml:space="preserve">hL/h      </v>
          </cell>
        </row>
        <row r="177">
          <cell r="E177" t="str">
            <v>8</v>
          </cell>
          <cell r="AB177" t="str">
            <v xml:space="preserve">hPa       </v>
          </cell>
        </row>
        <row r="178">
          <cell r="E178" t="str">
            <v xml:space="preserve">4"                  </v>
          </cell>
          <cell r="AB178" t="str">
            <v xml:space="preserve">in        </v>
          </cell>
        </row>
        <row r="179">
          <cell r="E179" t="str">
            <v xml:space="preserve">4"                  </v>
          </cell>
          <cell r="AB179" t="str">
            <v xml:space="preserve">in/min    </v>
          </cell>
        </row>
        <row r="180">
          <cell r="E180" t="str">
            <v xml:space="preserve">4"                  </v>
          </cell>
          <cell r="AB180" t="str">
            <v xml:space="preserve">in/s      </v>
          </cell>
        </row>
        <row r="181">
          <cell r="E181" t="str">
            <v xml:space="preserve">1.5"                </v>
          </cell>
          <cell r="AB181" t="str">
            <v xml:space="preserve">inH2O     </v>
          </cell>
        </row>
        <row r="182">
          <cell r="E182" t="str">
            <v xml:space="preserve">1.5"                </v>
          </cell>
          <cell r="AB182" t="str">
            <v xml:space="preserve">inHg      </v>
          </cell>
        </row>
        <row r="183">
          <cell r="E183" t="str">
            <v xml:space="preserve">1.5"                </v>
          </cell>
          <cell r="AB183" t="str">
            <v xml:space="preserve">in²       </v>
          </cell>
        </row>
        <row r="184">
          <cell r="E184" t="str">
            <v xml:space="preserve">1.5"                </v>
          </cell>
          <cell r="AB184" t="str">
            <v xml:space="preserve">in²/s     </v>
          </cell>
        </row>
        <row r="185">
          <cell r="E185" t="str">
            <v xml:space="preserve">1.5"                </v>
          </cell>
          <cell r="AB185" t="str">
            <v xml:space="preserve">in³       </v>
          </cell>
        </row>
        <row r="186">
          <cell r="E186" t="str">
            <v xml:space="preserve">1.5"                </v>
          </cell>
          <cell r="AB186" t="str">
            <v xml:space="preserve">in³/d     </v>
          </cell>
        </row>
        <row r="187">
          <cell r="E187" t="str">
            <v xml:space="preserve">2"                  </v>
          </cell>
          <cell r="AB187" t="str">
            <v xml:space="preserve">in³/h     </v>
          </cell>
        </row>
        <row r="188">
          <cell r="E188" t="str">
            <v>3</v>
          </cell>
          <cell r="AB188" t="str">
            <v xml:space="preserve">in³/min   </v>
          </cell>
        </row>
        <row r="189">
          <cell r="E189" t="str">
            <v>4</v>
          </cell>
          <cell r="AB189" t="str">
            <v xml:space="preserve">in³/s     </v>
          </cell>
        </row>
        <row r="190">
          <cell r="E190" t="str">
            <v>2</v>
          </cell>
          <cell r="AB190" t="str">
            <v xml:space="preserve">kHz       </v>
          </cell>
        </row>
        <row r="191">
          <cell r="E191" t="str">
            <v>2</v>
          </cell>
          <cell r="AB191" t="str">
            <v xml:space="preserve">kJ/kg     </v>
          </cell>
        </row>
        <row r="192">
          <cell r="E192" t="str">
            <v xml:space="preserve">x"                  </v>
          </cell>
          <cell r="AB192" t="str">
            <v xml:space="preserve">kKg/h     </v>
          </cell>
        </row>
        <row r="193">
          <cell r="E193" t="str">
            <v xml:space="preserve">3"                  </v>
          </cell>
          <cell r="AB193" t="str">
            <v xml:space="preserve">kOhm/ft   </v>
          </cell>
        </row>
        <row r="194">
          <cell r="E194" t="str">
            <v xml:space="preserve">14"                 </v>
          </cell>
          <cell r="AB194" t="str">
            <v xml:space="preserve">kOhm/km   </v>
          </cell>
        </row>
        <row r="195">
          <cell r="E195" t="str">
            <v>8</v>
          </cell>
          <cell r="AB195" t="str">
            <v xml:space="preserve">kOhm/m    </v>
          </cell>
        </row>
        <row r="196">
          <cell r="E196" t="str">
            <v xml:space="preserve">10"                 </v>
          </cell>
          <cell r="AB196" t="str">
            <v xml:space="preserve">kPa       </v>
          </cell>
        </row>
        <row r="197">
          <cell r="E197" t="str">
            <v xml:space="preserve">10"                 </v>
          </cell>
          <cell r="AB197" t="str">
            <v xml:space="preserve">kV        </v>
          </cell>
        </row>
        <row r="198">
          <cell r="E198" t="str">
            <v xml:space="preserve">x"                  </v>
          </cell>
          <cell r="AB198" t="str">
            <v xml:space="preserve">kVA       </v>
          </cell>
        </row>
        <row r="199">
          <cell r="E199" t="str">
            <v xml:space="preserve">4"                  </v>
          </cell>
          <cell r="AB199" t="str">
            <v xml:space="preserve">kVAr      </v>
          </cell>
        </row>
        <row r="200">
          <cell r="E200" t="str">
            <v>4</v>
          </cell>
          <cell r="AB200" t="str">
            <v xml:space="preserve">kW        </v>
          </cell>
        </row>
        <row r="201">
          <cell r="E201" t="str">
            <v>2</v>
          </cell>
          <cell r="AB201" t="str">
            <v>kcal IT/kg</v>
          </cell>
        </row>
        <row r="202">
          <cell r="E202" t="str">
            <v>2</v>
          </cell>
          <cell r="AB202" t="str">
            <v xml:space="preserve">kcal M/kg </v>
          </cell>
        </row>
        <row r="203">
          <cell r="E203" t="str">
            <v xml:space="preserve">2"                  </v>
          </cell>
          <cell r="AB203" t="str">
            <v>kcal M/kgK</v>
          </cell>
        </row>
        <row r="204">
          <cell r="E204" t="str">
            <v>2</v>
          </cell>
          <cell r="AB204" t="str">
            <v>kcal th/kg</v>
          </cell>
        </row>
        <row r="205">
          <cell r="E205" t="str">
            <v xml:space="preserve">x"                  </v>
          </cell>
          <cell r="AB205" t="str">
            <v xml:space="preserve">kcal15/kg </v>
          </cell>
        </row>
        <row r="206">
          <cell r="E206" t="str">
            <v>4</v>
          </cell>
          <cell r="AB206" t="str">
            <v>kcal15/kgK</v>
          </cell>
        </row>
        <row r="207">
          <cell r="E207" t="str">
            <v>2</v>
          </cell>
          <cell r="AB207" t="str">
            <v xml:space="preserve">kcal20/kg </v>
          </cell>
        </row>
        <row r="208">
          <cell r="E208" t="str">
            <v xml:space="preserve">2"                  </v>
          </cell>
          <cell r="AB208" t="str">
            <v>kcal20/kgK</v>
          </cell>
        </row>
        <row r="209">
          <cell r="E209" t="str">
            <v xml:space="preserve">2"                  </v>
          </cell>
          <cell r="AB209" t="str">
            <v>kcalIT/kgK</v>
          </cell>
        </row>
        <row r="210">
          <cell r="E210" t="str">
            <v xml:space="preserve">2"                  </v>
          </cell>
          <cell r="AB210" t="str">
            <v>kcalth/kgK</v>
          </cell>
        </row>
        <row r="211">
          <cell r="E211" t="str">
            <v xml:space="preserve">8"                  </v>
          </cell>
          <cell r="AB211" t="str">
            <v xml:space="preserve">kft³/d    </v>
          </cell>
        </row>
        <row r="212">
          <cell r="E212" t="str">
            <v xml:space="preserve">8"                  </v>
          </cell>
          <cell r="AB212" t="str">
            <v xml:space="preserve">kft³/h    </v>
          </cell>
        </row>
        <row r="213">
          <cell r="E213" t="str">
            <v xml:space="preserve">8"                  </v>
          </cell>
          <cell r="AB213" t="str">
            <v xml:space="preserve">kft³/min  </v>
          </cell>
        </row>
        <row r="214">
          <cell r="E214" t="str">
            <v xml:space="preserve">8"                  </v>
          </cell>
          <cell r="AB214" t="str">
            <v xml:space="preserve">kg        </v>
          </cell>
        </row>
        <row r="215">
          <cell r="E215" t="str">
            <v xml:space="preserve">8"                  </v>
          </cell>
          <cell r="AB215" t="str">
            <v xml:space="preserve">kg/d      </v>
          </cell>
        </row>
        <row r="216">
          <cell r="E216" t="str">
            <v xml:space="preserve">8"                  </v>
          </cell>
          <cell r="AB216" t="str">
            <v xml:space="preserve">kg/h      </v>
          </cell>
        </row>
        <row r="217">
          <cell r="E217" t="str">
            <v xml:space="preserve">12"                 </v>
          </cell>
          <cell r="AB217" t="str">
            <v xml:space="preserve">kg/km     </v>
          </cell>
        </row>
        <row r="218">
          <cell r="E218" t="str">
            <v xml:space="preserve">12"                 </v>
          </cell>
          <cell r="AB218" t="str">
            <v xml:space="preserve">kg/l      </v>
          </cell>
        </row>
        <row r="219">
          <cell r="E219" t="str">
            <v>10</v>
          </cell>
          <cell r="AB219" t="str">
            <v xml:space="preserve">kg/m      </v>
          </cell>
        </row>
        <row r="220">
          <cell r="E220" t="str">
            <v xml:space="preserve">10"                 </v>
          </cell>
          <cell r="AB220" t="str">
            <v xml:space="preserve">kg/min    </v>
          </cell>
        </row>
        <row r="221">
          <cell r="E221" t="str">
            <v xml:space="preserve">10"                 </v>
          </cell>
          <cell r="AB221" t="str">
            <v xml:space="preserve">kg/m³     </v>
          </cell>
        </row>
        <row r="222">
          <cell r="E222" t="str">
            <v xml:space="preserve">10"                 </v>
          </cell>
          <cell r="AB222" t="str">
            <v xml:space="preserve">kg/s      </v>
          </cell>
        </row>
        <row r="223">
          <cell r="E223" t="str">
            <v xml:space="preserve">6"                  </v>
          </cell>
          <cell r="AB223" t="str">
            <v xml:space="preserve">kgf       </v>
          </cell>
        </row>
        <row r="224">
          <cell r="E224" t="str">
            <v xml:space="preserve">6"                  </v>
          </cell>
          <cell r="AB224" t="str">
            <v xml:space="preserve">kgf/cm²   </v>
          </cell>
        </row>
        <row r="225">
          <cell r="E225" t="str">
            <v xml:space="preserve">6"                  </v>
          </cell>
          <cell r="AB225" t="str">
            <v xml:space="preserve">kgf/mm²   </v>
          </cell>
        </row>
        <row r="226">
          <cell r="E226" t="str">
            <v xml:space="preserve">6"                  </v>
          </cell>
          <cell r="AB226" t="str">
            <v xml:space="preserve">kgf/m²    </v>
          </cell>
        </row>
        <row r="227">
          <cell r="E227" t="str">
            <v xml:space="preserve">6"                  </v>
          </cell>
          <cell r="AB227" t="str">
            <v xml:space="preserve">kj/(kg·K) </v>
          </cell>
        </row>
        <row r="228">
          <cell r="E228" t="str">
            <v xml:space="preserve">6"                  </v>
          </cell>
          <cell r="AB228" t="str">
            <v xml:space="preserve">klb/d     </v>
          </cell>
        </row>
        <row r="229">
          <cell r="E229" t="str">
            <v xml:space="preserve">6"                  </v>
          </cell>
          <cell r="AB229" t="str">
            <v xml:space="preserve">klb/h     </v>
          </cell>
        </row>
        <row r="230">
          <cell r="E230" t="str">
            <v xml:space="preserve">6"                  </v>
          </cell>
          <cell r="AB230" t="str">
            <v xml:space="preserve">klb/h     </v>
          </cell>
        </row>
        <row r="231">
          <cell r="E231" t="str">
            <v>6</v>
          </cell>
          <cell r="AB231" t="str">
            <v xml:space="preserve">km        </v>
          </cell>
        </row>
        <row r="232">
          <cell r="E232" t="str">
            <v xml:space="preserve">6"                  </v>
          </cell>
          <cell r="AB232" t="str">
            <v xml:space="preserve">km/h      </v>
          </cell>
        </row>
        <row r="233">
          <cell r="E233" t="str">
            <v>2</v>
          </cell>
          <cell r="AB233" t="str">
            <v xml:space="preserve">km²       </v>
          </cell>
        </row>
        <row r="234">
          <cell r="E234" t="str">
            <v>1</v>
          </cell>
          <cell r="AB234" t="str">
            <v xml:space="preserve">l/d       </v>
          </cell>
        </row>
        <row r="235">
          <cell r="E235" t="str">
            <v>8</v>
          </cell>
          <cell r="AB235" t="str">
            <v xml:space="preserve">l/h       </v>
          </cell>
        </row>
        <row r="236">
          <cell r="E236" t="str">
            <v>8</v>
          </cell>
          <cell r="AB236" t="str">
            <v xml:space="preserve">l/min     </v>
          </cell>
        </row>
        <row r="237">
          <cell r="E237" t="str">
            <v>8</v>
          </cell>
          <cell r="AB237" t="str">
            <v xml:space="preserve">l/s       </v>
          </cell>
        </row>
        <row r="238">
          <cell r="E238" t="str">
            <v xml:space="preserve">x"                  </v>
          </cell>
          <cell r="AB238" t="str">
            <v xml:space="preserve">lb        </v>
          </cell>
        </row>
        <row r="239">
          <cell r="E239" t="str">
            <v xml:space="preserve">4"                  </v>
          </cell>
          <cell r="AB239" t="str">
            <v xml:space="preserve">lb/1000ft </v>
          </cell>
        </row>
        <row r="240">
          <cell r="E240" t="str">
            <v xml:space="preserve">4"                  </v>
          </cell>
          <cell r="AB240" t="str">
            <v xml:space="preserve">lb/UK gal </v>
          </cell>
        </row>
        <row r="241">
          <cell r="E241" t="str">
            <v xml:space="preserve">4"                  </v>
          </cell>
          <cell r="AB241" t="str">
            <v xml:space="preserve">lb/US gal </v>
          </cell>
        </row>
        <row r="242">
          <cell r="E242" t="str">
            <v xml:space="preserve">4"                  </v>
          </cell>
          <cell r="AB242" t="str">
            <v xml:space="preserve">lb/d      </v>
          </cell>
        </row>
        <row r="243">
          <cell r="E243" t="str">
            <v xml:space="preserve">4"                  </v>
          </cell>
          <cell r="AB243" t="str">
            <v xml:space="preserve">lb/ft     </v>
          </cell>
        </row>
        <row r="244">
          <cell r="E244" t="str">
            <v xml:space="preserve">4"                  </v>
          </cell>
          <cell r="AB244" t="str">
            <v xml:space="preserve">lb/ft³    </v>
          </cell>
        </row>
        <row r="245">
          <cell r="E245" t="str">
            <v xml:space="preserve">8"                  </v>
          </cell>
          <cell r="AB245" t="str">
            <v xml:space="preserve">lb/ft·h   </v>
          </cell>
        </row>
        <row r="246">
          <cell r="E246" t="str">
            <v xml:space="preserve">6"                  </v>
          </cell>
          <cell r="AB246" t="str">
            <v xml:space="preserve">lb/ft·s   </v>
          </cell>
        </row>
        <row r="247">
          <cell r="E247" t="str">
            <v xml:space="preserve">6"                  </v>
          </cell>
          <cell r="AB247" t="str">
            <v xml:space="preserve">lb/h      </v>
          </cell>
        </row>
        <row r="248">
          <cell r="E248" t="str">
            <v xml:space="preserve">x"                  </v>
          </cell>
          <cell r="AB248" t="str">
            <v xml:space="preserve">lb/in³    </v>
          </cell>
        </row>
        <row r="249">
          <cell r="E249" t="str">
            <v xml:space="preserve">6"                  </v>
          </cell>
          <cell r="AB249" t="str">
            <v xml:space="preserve">lb/mile   </v>
          </cell>
        </row>
        <row r="250">
          <cell r="E250" t="str">
            <v xml:space="preserve">6"                  </v>
          </cell>
          <cell r="AB250" t="str">
            <v xml:space="preserve">lb/min    </v>
          </cell>
        </row>
        <row r="251">
          <cell r="E251" t="str">
            <v xml:space="preserve">6"                  </v>
          </cell>
          <cell r="AB251" t="str">
            <v xml:space="preserve">lb/s      </v>
          </cell>
        </row>
        <row r="252">
          <cell r="E252" t="str">
            <v xml:space="preserve">3"                  </v>
          </cell>
          <cell r="AB252" t="str">
            <v xml:space="preserve">lb/yd     </v>
          </cell>
        </row>
        <row r="253">
          <cell r="E253" t="str">
            <v xml:space="preserve">6"                  </v>
          </cell>
          <cell r="AB253" t="str">
            <v xml:space="preserve">lb/yd³    </v>
          </cell>
        </row>
        <row r="254">
          <cell r="E254" t="str">
            <v xml:space="preserve">6"                  </v>
          </cell>
          <cell r="AB254" t="str">
            <v xml:space="preserve">lbf       </v>
          </cell>
        </row>
        <row r="255">
          <cell r="E255" t="str">
            <v xml:space="preserve">6"                  </v>
          </cell>
          <cell r="AB255" t="str">
            <v xml:space="preserve">lbf/ft²   </v>
          </cell>
        </row>
        <row r="256">
          <cell r="E256" t="str">
            <v xml:space="preserve">3"                  </v>
          </cell>
          <cell r="AB256" t="str">
            <v xml:space="preserve">lbf/in²   </v>
          </cell>
        </row>
        <row r="257">
          <cell r="E257" t="str">
            <v xml:space="preserve">6"                  </v>
          </cell>
          <cell r="AB257" t="str">
            <v xml:space="preserve">lbf·s/ft² </v>
          </cell>
        </row>
        <row r="258">
          <cell r="E258" t="str">
            <v xml:space="preserve">6"                  </v>
          </cell>
          <cell r="AB258" t="str">
            <v xml:space="preserve">lbf·s/in² </v>
          </cell>
        </row>
        <row r="259">
          <cell r="E259" t="str">
            <v xml:space="preserve">6"                  </v>
          </cell>
          <cell r="AB259" t="str">
            <v xml:space="preserve">lm        </v>
          </cell>
        </row>
        <row r="260">
          <cell r="E260" t="str">
            <v xml:space="preserve">6"                  </v>
          </cell>
          <cell r="AB260" t="str">
            <v xml:space="preserve">lot       </v>
          </cell>
        </row>
        <row r="261">
          <cell r="E261" t="str">
            <v xml:space="preserve">x"                  </v>
          </cell>
          <cell r="AB261" t="str">
            <v xml:space="preserve">m         </v>
          </cell>
        </row>
        <row r="262">
          <cell r="E262" t="str">
            <v xml:space="preserve">1.5"                </v>
          </cell>
          <cell r="AB262" t="str">
            <v xml:space="preserve">m/s       </v>
          </cell>
        </row>
        <row r="263">
          <cell r="E263" t="str">
            <v xml:space="preserve"> 1/8</v>
          </cell>
          <cell r="AB263" t="str">
            <v xml:space="preserve">mA        </v>
          </cell>
        </row>
        <row r="264">
          <cell r="E264" t="str">
            <v xml:space="preserve">10"                 </v>
          </cell>
          <cell r="AB264" t="str">
            <v xml:space="preserve">mCi       </v>
          </cell>
        </row>
        <row r="265">
          <cell r="E265" t="str">
            <v>14</v>
          </cell>
          <cell r="AB265" t="str">
            <v xml:space="preserve">mF/ft     </v>
          </cell>
        </row>
        <row r="266">
          <cell r="E266" t="str">
            <v xml:space="preserve"> 3/4</v>
          </cell>
          <cell r="AB266" t="str">
            <v xml:space="preserve">mF/km     </v>
          </cell>
        </row>
        <row r="267">
          <cell r="E267" t="str">
            <v>1</v>
          </cell>
          <cell r="AB267" t="str">
            <v xml:space="preserve">mF/m      </v>
          </cell>
        </row>
        <row r="268">
          <cell r="E268" t="str">
            <v>4</v>
          </cell>
          <cell r="AB268" t="str">
            <v xml:space="preserve">mH        </v>
          </cell>
        </row>
        <row r="269">
          <cell r="E269" t="str">
            <v>2</v>
          </cell>
          <cell r="AB269" t="str">
            <v xml:space="preserve">mH/Km     </v>
          </cell>
        </row>
        <row r="270">
          <cell r="E270" t="str">
            <v>1</v>
          </cell>
          <cell r="AB270" t="str">
            <v xml:space="preserve">mH/ft     </v>
          </cell>
        </row>
        <row r="271">
          <cell r="E271" t="str">
            <v>6</v>
          </cell>
          <cell r="AB271" t="str">
            <v xml:space="preserve">mH/ohm    </v>
          </cell>
        </row>
        <row r="272">
          <cell r="E272" t="str">
            <v>2</v>
          </cell>
          <cell r="AB272" t="str">
            <v xml:space="preserve">mH2O 4ºC  </v>
          </cell>
        </row>
        <row r="273">
          <cell r="E273" t="str">
            <v>2</v>
          </cell>
          <cell r="AB273" t="str">
            <v xml:space="preserve">mPa·s     </v>
          </cell>
        </row>
        <row r="274">
          <cell r="E274" t="str">
            <v>2</v>
          </cell>
          <cell r="AB274" t="str">
            <v xml:space="preserve">mS/cm     </v>
          </cell>
        </row>
        <row r="275">
          <cell r="E275" t="str">
            <v>18</v>
          </cell>
          <cell r="AB275" t="str">
            <v xml:space="preserve">mV        </v>
          </cell>
        </row>
        <row r="276">
          <cell r="E276" t="str">
            <v>8</v>
          </cell>
          <cell r="AB276" t="str">
            <v xml:space="preserve">mV/in/s   </v>
          </cell>
        </row>
        <row r="277">
          <cell r="E277" t="str">
            <v>2</v>
          </cell>
          <cell r="AB277" t="str">
            <v xml:space="preserve">mV/mil    </v>
          </cell>
        </row>
        <row r="278">
          <cell r="E278" t="str">
            <v>3</v>
          </cell>
          <cell r="AB278" t="str">
            <v xml:space="preserve">mW        </v>
          </cell>
        </row>
        <row r="279">
          <cell r="E279" t="str">
            <v>2</v>
          </cell>
          <cell r="AB279" t="str">
            <v xml:space="preserve">mbar      </v>
          </cell>
        </row>
        <row r="280">
          <cell r="E280" t="str">
            <v>8</v>
          </cell>
          <cell r="AB280" t="str">
            <v xml:space="preserve">mg/l      </v>
          </cell>
        </row>
        <row r="281">
          <cell r="E281" t="str">
            <v>1 1/2</v>
          </cell>
          <cell r="AB281" t="str">
            <v xml:space="preserve">mho/cm    </v>
          </cell>
        </row>
        <row r="282">
          <cell r="E282" t="str">
            <v>1</v>
          </cell>
          <cell r="AB282" t="str">
            <v xml:space="preserve">micron    </v>
          </cell>
        </row>
        <row r="283">
          <cell r="E283" t="str">
            <v>1</v>
          </cell>
          <cell r="AB283" t="str">
            <v xml:space="preserve">mile      </v>
          </cell>
        </row>
        <row r="284">
          <cell r="E284" t="str">
            <v>4</v>
          </cell>
          <cell r="AB284" t="str">
            <v xml:space="preserve">mile²     </v>
          </cell>
        </row>
        <row r="285">
          <cell r="E285" t="str">
            <v>2</v>
          </cell>
          <cell r="AB285" t="str">
            <v xml:space="preserve">min       </v>
          </cell>
        </row>
        <row r="286">
          <cell r="E286" t="str">
            <v>2</v>
          </cell>
          <cell r="AB286" t="str">
            <v xml:space="preserve">ml/h      </v>
          </cell>
        </row>
        <row r="287">
          <cell r="E287" t="str">
            <v>2</v>
          </cell>
          <cell r="AB287" t="str">
            <v xml:space="preserve">mm        </v>
          </cell>
        </row>
        <row r="288">
          <cell r="E288" t="str">
            <v>1 1/2</v>
          </cell>
          <cell r="AB288" t="str">
            <v xml:space="preserve">mmH2O 4ºC </v>
          </cell>
        </row>
        <row r="289">
          <cell r="E289" t="str">
            <v>8</v>
          </cell>
          <cell r="AB289" t="str">
            <v xml:space="preserve">mmHg 0ºC  </v>
          </cell>
        </row>
        <row r="290">
          <cell r="E290" t="str">
            <v>8</v>
          </cell>
          <cell r="AB290" t="str">
            <v xml:space="preserve">mmho/cm   </v>
          </cell>
        </row>
        <row r="291">
          <cell r="E291" t="str">
            <v>1</v>
          </cell>
          <cell r="AB291" t="str">
            <v xml:space="preserve">mm²       </v>
          </cell>
        </row>
        <row r="292">
          <cell r="E292" t="str">
            <v>14</v>
          </cell>
          <cell r="AB292" t="str">
            <v xml:space="preserve">mm²/s     </v>
          </cell>
        </row>
        <row r="293">
          <cell r="E293" t="str">
            <v>2</v>
          </cell>
          <cell r="AB293" t="str">
            <v xml:space="preserve">m²        </v>
          </cell>
        </row>
        <row r="294">
          <cell r="E294" t="str">
            <v>1</v>
          </cell>
          <cell r="AB294" t="str">
            <v xml:space="preserve">m²/s      </v>
          </cell>
        </row>
        <row r="295">
          <cell r="E295" t="str">
            <v>2</v>
          </cell>
          <cell r="AB295" t="str">
            <v xml:space="preserve">m³        </v>
          </cell>
        </row>
        <row r="296">
          <cell r="E296" t="str">
            <v>1</v>
          </cell>
          <cell r="AB296" t="str">
            <v xml:space="preserve">m³/d      </v>
          </cell>
        </row>
        <row r="297">
          <cell r="E297" t="str">
            <v>1</v>
          </cell>
          <cell r="AB297" t="str">
            <v xml:space="preserve">m³/h      </v>
          </cell>
        </row>
        <row r="298">
          <cell r="E298" t="str">
            <v>3</v>
          </cell>
          <cell r="AB298" t="str">
            <v xml:space="preserve">m³/min    </v>
          </cell>
        </row>
        <row r="299">
          <cell r="E299" t="str">
            <v>1 1/2</v>
          </cell>
          <cell r="AB299" t="str">
            <v xml:space="preserve">m³/s      </v>
          </cell>
        </row>
        <row r="300">
          <cell r="E300" t="str">
            <v>2</v>
          </cell>
          <cell r="AB300" t="str">
            <v xml:space="preserve">nF        </v>
          </cell>
        </row>
        <row r="301">
          <cell r="E301" t="str">
            <v>2</v>
          </cell>
          <cell r="AB301" t="str">
            <v xml:space="preserve">nF/ft     </v>
          </cell>
        </row>
        <row r="302">
          <cell r="E302" t="str">
            <v>2</v>
          </cell>
          <cell r="AB302" t="str">
            <v xml:space="preserve">nF/km     </v>
          </cell>
        </row>
        <row r="303">
          <cell r="E303" t="str">
            <v>2</v>
          </cell>
          <cell r="AB303" t="str">
            <v xml:space="preserve">nF/m      </v>
          </cell>
        </row>
        <row r="304">
          <cell r="E304" t="str">
            <v>1</v>
          </cell>
          <cell r="AB304" t="str">
            <v xml:space="preserve">nH/km     </v>
          </cell>
        </row>
        <row r="305">
          <cell r="E305" t="str">
            <v>4</v>
          </cell>
          <cell r="AB305" t="str">
            <v xml:space="preserve">ohm       </v>
          </cell>
        </row>
        <row r="306">
          <cell r="E306" t="str">
            <v>2</v>
          </cell>
          <cell r="AB306" t="str">
            <v xml:space="preserve">oz        </v>
          </cell>
        </row>
        <row r="307">
          <cell r="E307" t="str">
            <v>3</v>
          </cell>
          <cell r="AB307" t="str">
            <v xml:space="preserve">oz/UK gal </v>
          </cell>
        </row>
        <row r="308">
          <cell r="E308" t="str">
            <v>2</v>
          </cell>
          <cell r="AB308" t="str">
            <v xml:space="preserve">oz/US gal </v>
          </cell>
        </row>
        <row r="309">
          <cell r="E309" t="str">
            <v>2</v>
          </cell>
          <cell r="AB309" t="str">
            <v xml:space="preserve">oz/in²    </v>
          </cell>
        </row>
        <row r="310">
          <cell r="E310" t="str">
            <v>16</v>
          </cell>
          <cell r="AB310" t="str">
            <v xml:space="preserve">oz/in³    </v>
          </cell>
        </row>
        <row r="311">
          <cell r="E311" t="str">
            <v>1</v>
          </cell>
          <cell r="AB311" t="str">
            <v xml:space="preserve">pF        </v>
          </cell>
        </row>
        <row r="312">
          <cell r="E312" t="str">
            <v>2</v>
          </cell>
          <cell r="AB312" t="str">
            <v xml:space="preserve">pF/ft     </v>
          </cell>
        </row>
        <row r="313">
          <cell r="E313" t="str">
            <v>8</v>
          </cell>
          <cell r="AB313" t="str">
            <v xml:space="preserve">pF/km     </v>
          </cell>
        </row>
        <row r="314">
          <cell r="E314" t="str">
            <v>3</v>
          </cell>
          <cell r="AB314" t="str">
            <v xml:space="preserve">pF/m      </v>
          </cell>
        </row>
        <row r="315">
          <cell r="E315" t="str">
            <v>1</v>
          </cell>
          <cell r="AB315" t="str">
            <v xml:space="preserve">pH        </v>
          </cell>
        </row>
        <row r="316">
          <cell r="E316" t="str">
            <v>1</v>
          </cell>
          <cell r="AB316" t="str">
            <v xml:space="preserve">pH/ft     </v>
          </cell>
        </row>
        <row r="317">
          <cell r="E317" t="str">
            <v>1</v>
          </cell>
          <cell r="AB317" t="str">
            <v xml:space="preserve">pcs       </v>
          </cell>
        </row>
        <row r="318">
          <cell r="E318" t="str">
            <v>1</v>
          </cell>
          <cell r="AB318" t="str">
            <v xml:space="preserve">psi       </v>
          </cell>
        </row>
        <row r="319">
          <cell r="E319" t="str">
            <v xml:space="preserve"> 1/2</v>
          </cell>
          <cell r="AB319" t="str">
            <v>puls/USgal</v>
          </cell>
        </row>
        <row r="320">
          <cell r="E320" t="str">
            <v xml:space="preserve"> 1/2</v>
          </cell>
          <cell r="AB320" t="str">
            <v xml:space="preserve">pulse/L   </v>
          </cell>
        </row>
        <row r="321">
          <cell r="E321" t="str">
            <v xml:space="preserve"> 1/2</v>
          </cell>
          <cell r="AB321" t="str">
            <v xml:space="preserve">pulse/ft³ </v>
          </cell>
        </row>
        <row r="322">
          <cell r="E322" t="str">
            <v xml:space="preserve"> 1/2</v>
          </cell>
          <cell r="AB322" t="str">
            <v xml:space="preserve">pulse/m³  </v>
          </cell>
        </row>
        <row r="323">
          <cell r="E323" t="str">
            <v>1</v>
          </cell>
          <cell r="AB323" t="str">
            <v xml:space="preserve">rad       </v>
          </cell>
        </row>
        <row r="324">
          <cell r="E324" t="str">
            <v>2</v>
          </cell>
          <cell r="AB324" t="str">
            <v xml:space="preserve">rpm       </v>
          </cell>
        </row>
        <row r="325">
          <cell r="E325" t="str">
            <v>1 1/2</v>
          </cell>
          <cell r="AB325" t="str">
            <v xml:space="preserve">s         </v>
          </cell>
        </row>
        <row r="326">
          <cell r="E326" t="str">
            <v>1</v>
          </cell>
          <cell r="AB326" t="str">
            <v xml:space="preserve">slug/ft³  </v>
          </cell>
        </row>
        <row r="327">
          <cell r="E327" t="str">
            <v>1</v>
          </cell>
          <cell r="AB327" t="str">
            <v xml:space="preserve">slug/ft·s </v>
          </cell>
        </row>
        <row r="328">
          <cell r="E328" t="str">
            <v>18</v>
          </cell>
          <cell r="AB328" t="str">
            <v>statOhm/km</v>
          </cell>
        </row>
        <row r="329">
          <cell r="E329" t="str">
            <v>1</v>
          </cell>
          <cell r="AB329" t="str">
            <v xml:space="preserve">t         </v>
          </cell>
        </row>
        <row r="330">
          <cell r="E330" t="str">
            <v>2</v>
          </cell>
          <cell r="AB330" t="str">
            <v xml:space="preserve">t/d       </v>
          </cell>
        </row>
        <row r="331">
          <cell r="E331" t="str">
            <v>18</v>
          </cell>
          <cell r="AB331" t="str">
            <v xml:space="preserve">t/h       </v>
          </cell>
        </row>
        <row r="332">
          <cell r="E332" t="str">
            <v>2</v>
          </cell>
          <cell r="AB332" t="str">
            <v xml:space="preserve">t/min     </v>
          </cell>
        </row>
        <row r="333">
          <cell r="E333" t="str">
            <v>1</v>
          </cell>
          <cell r="AB333" t="str">
            <v xml:space="preserve">t/s       </v>
          </cell>
        </row>
        <row r="334">
          <cell r="E334" t="str">
            <v>1 1/2</v>
          </cell>
          <cell r="AB334" t="str">
            <v xml:space="preserve">tonl/yd³  </v>
          </cell>
        </row>
        <row r="335">
          <cell r="E335" t="str">
            <v>2</v>
          </cell>
          <cell r="AB335" t="str">
            <v xml:space="preserve">tons/yd³  </v>
          </cell>
        </row>
        <row r="336">
          <cell r="E336" t="str">
            <v>2</v>
          </cell>
          <cell r="AB336" t="str">
            <v xml:space="preserve">yd        </v>
          </cell>
        </row>
        <row r="337">
          <cell r="E337" t="str">
            <v>1</v>
          </cell>
          <cell r="AB337" t="str">
            <v xml:space="preserve">yd²       </v>
          </cell>
        </row>
        <row r="338">
          <cell r="E338" t="str">
            <v>1</v>
          </cell>
          <cell r="AB338" t="str">
            <v xml:space="preserve">µF        </v>
          </cell>
        </row>
        <row r="339">
          <cell r="E339" t="str">
            <v>1 1/2</v>
          </cell>
          <cell r="AB339" t="str">
            <v xml:space="preserve">µF/ft     </v>
          </cell>
        </row>
        <row r="340">
          <cell r="E340" t="str">
            <v>1</v>
          </cell>
          <cell r="AB340" t="str">
            <v xml:space="preserve">µF/km     </v>
          </cell>
        </row>
        <row r="341">
          <cell r="E341" t="str">
            <v>1 1/2</v>
          </cell>
          <cell r="AB341" t="str">
            <v xml:space="preserve">µF/m      </v>
          </cell>
        </row>
        <row r="342">
          <cell r="E342" t="str">
            <v>1</v>
          </cell>
          <cell r="AB342" t="str">
            <v xml:space="preserve">µH        </v>
          </cell>
        </row>
        <row r="343">
          <cell r="E343" t="str">
            <v>1</v>
          </cell>
          <cell r="AB343" t="str">
            <v xml:space="preserve">µH/ft     </v>
          </cell>
        </row>
        <row r="344">
          <cell r="E344" t="str">
            <v>3</v>
          </cell>
          <cell r="AB344" t="str">
            <v xml:space="preserve">µH/km     </v>
          </cell>
        </row>
        <row r="345">
          <cell r="E345" t="str">
            <v>1 1/2</v>
          </cell>
          <cell r="AB345" t="str">
            <v xml:space="preserve">µH/m      </v>
          </cell>
        </row>
        <row r="346">
          <cell r="E346" t="str">
            <v>1 1/2</v>
          </cell>
          <cell r="AB346" t="str">
            <v xml:space="preserve">µS/cm     </v>
          </cell>
        </row>
        <row r="347">
          <cell r="E347" t="str">
            <v>2</v>
          </cell>
          <cell r="AB347" t="str">
            <v xml:space="preserve">µmho/cm   </v>
          </cell>
        </row>
        <row r="348">
          <cell r="E348" t="str">
            <v>2</v>
          </cell>
          <cell r="AB348" t="str">
            <v xml:space="preserve">µmho/in   </v>
          </cell>
        </row>
        <row r="349">
          <cell r="E349" t="str">
            <v>2</v>
          </cell>
          <cell r="AB349" t="str">
            <v xml:space="preserve">º         </v>
          </cell>
        </row>
        <row r="350">
          <cell r="E350" t="str">
            <v>1</v>
          </cell>
          <cell r="AB350" t="str">
            <v xml:space="preserve">ºC        </v>
          </cell>
        </row>
        <row r="351">
          <cell r="E351" t="str">
            <v>1</v>
          </cell>
          <cell r="AB351" t="str">
            <v xml:space="preserve">ºC/min    </v>
          </cell>
        </row>
        <row r="352">
          <cell r="E352" t="str">
            <v>1</v>
          </cell>
          <cell r="AB352" t="str">
            <v xml:space="preserve">ºF        </v>
          </cell>
        </row>
        <row r="353">
          <cell r="E353" t="str">
            <v>2</v>
          </cell>
          <cell r="AB353" t="str">
            <v xml:space="preserve">ºF/min    </v>
          </cell>
        </row>
        <row r="354">
          <cell r="E354" t="str">
            <v>1 1/2</v>
          </cell>
          <cell r="AB354" t="str">
            <v xml:space="preserve">ºR        </v>
          </cell>
        </row>
        <row r="355">
          <cell r="E355" t="str">
            <v>1 1/2</v>
          </cell>
        </row>
        <row r="356">
          <cell r="E356" t="str">
            <v>3</v>
          </cell>
        </row>
        <row r="357">
          <cell r="E357" t="str">
            <v>1</v>
          </cell>
        </row>
        <row r="358">
          <cell r="E358" t="str">
            <v>1 1/2</v>
          </cell>
        </row>
        <row r="359">
          <cell r="E359" t="str">
            <v>1</v>
          </cell>
        </row>
        <row r="360">
          <cell r="E360" t="str">
            <v>1</v>
          </cell>
        </row>
        <row r="361">
          <cell r="E361" t="str">
            <v>1 1/2</v>
          </cell>
        </row>
        <row r="362">
          <cell r="E362" t="str">
            <v>1 1/2</v>
          </cell>
        </row>
        <row r="363">
          <cell r="E363" t="str">
            <v>1 1/2</v>
          </cell>
        </row>
        <row r="364">
          <cell r="E364" t="str">
            <v>1 1/2</v>
          </cell>
        </row>
        <row r="365">
          <cell r="E365" t="str">
            <v>1 1/2</v>
          </cell>
        </row>
        <row r="366">
          <cell r="E366" t="str">
            <v>4</v>
          </cell>
        </row>
        <row r="367">
          <cell r="E367" t="str">
            <v>1</v>
          </cell>
        </row>
        <row r="368">
          <cell r="E368" t="str">
            <v>1</v>
          </cell>
        </row>
        <row r="369">
          <cell r="E369" t="str">
            <v>1</v>
          </cell>
        </row>
        <row r="370">
          <cell r="E370" t="str">
            <v>1</v>
          </cell>
        </row>
        <row r="371">
          <cell r="E371" t="str">
            <v>1</v>
          </cell>
        </row>
        <row r="372">
          <cell r="E372" t="str">
            <v>1</v>
          </cell>
        </row>
        <row r="373">
          <cell r="E373" t="str">
            <v>1</v>
          </cell>
        </row>
        <row r="374">
          <cell r="E374" t="str">
            <v>1</v>
          </cell>
        </row>
        <row r="375">
          <cell r="E375" t="str">
            <v>1</v>
          </cell>
        </row>
        <row r="376">
          <cell r="E376" t="str">
            <v>1</v>
          </cell>
        </row>
        <row r="377">
          <cell r="E377" t="str">
            <v>1</v>
          </cell>
        </row>
        <row r="378">
          <cell r="E378" t="str">
            <v>1</v>
          </cell>
        </row>
        <row r="379">
          <cell r="E379" t="str">
            <v>1</v>
          </cell>
        </row>
        <row r="380">
          <cell r="E380" t="str">
            <v>20</v>
          </cell>
        </row>
        <row r="381">
          <cell r="E381" t="str">
            <v>20</v>
          </cell>
        </row>
        <row r="382">
          <cell r="E382" t="str">
            <v>4</v>
          </cell>
        </row>
        <row r="383">
          <cell r="E383" t="str">
            <v>4</v>
          </cell>
        </row>
        <row r="384">
          <cell r="E384" t="str">
            <v>1</v>
          </cell>
        </row>
        <row r="385">
          <cell r="E385" t="str">
            <v>6</v>
          </cell>
        </row>
        <row r="386">
          <cell r="E386" t="str">
            <v>3</v>
          </cell>
        </row>
        <row r="387">
          <cell r="E387" t="str">
            <v xml:space="preserve"> 3/4</v>
          </cell>
        </row>
        <row r="388">
          <cell r="E388" t="str">
            <v>2</v>
          </cell>
        </row>
        <row r="389">
          <cell r="E389" t="str">
            <v>3</v>
          </cell>
        </row>
        <row r="390">
          <cell r="E390" t="str">
            <v>2</v>
          </cell>
        </row>
        <row r="391">
          <cell r="E391" t="str">
            <v>2</v>
          </cell>
        </row>
        <row r="392">
          <cell r="E392" t="str">
            <v>2</v>
          </cell>
        </row>
        <row r="393">
          <cell r="E393" t="str">
            <v>18</v>
          </cell>
        </row>
        <row r="394">
          <cell r="E394" t="str">
            <v xml:space="preserve"> 1/2</v>
          </cell>
        </row>
        <row r="395">
          <cell r="E395" t="str">
            <v>2</v>
          </cell>
        </row>
        <row r="396">
          <cell r="E396" t="str">
            <v>1</v>
          </cell>
        </row>
        <row r="397">
          <cell r="E397" t="str">
            <v>1</v>
          </cell>
        </row>
        <row r="398">
          <cell r="E398" t="str">
            <v>3</v>
          </cell>
        </row>
        <row r="399">
          <cell r="E399" t="str">
            <v>1</v>
          </cell>
        </row>
        <row r="400">
          <cell r="E400" t="str">
            <v>1</v>
          </cell>
        </row>
        <row r="401">
          <cell r="E401" t="str">
            <v>1</v>
          </cell>
        </row>
        <row r="402">
          <cell r="E402" t="str">
            <v>3</v>
          </cell>
        </row>
        <row r="403">
          <cell r="E403" t="str">
            <v>8</v>
          </cell>
        </row>
        <row r="404">
          <cell r="E404" t="str">
            <v>1</v>
          </cell>
        </row>
        <row r="405">
          <cell r="E405" t="str">
            <v>1</v>
          </cell>
        </row>
        <row r="406">
          <cell r="E406" t="str">
            <v>1 1/2</v>
          </cell>
        </row>
        <row r="407">
          <cell r="E407" t="str">
            <v>1 1/2</v>
          </cell>
        </row>
        <row r="408">
          <cell r="E408" t="str">
            <v>3</v>
          </cell>
        </row>
        <row r="409">
          <cell r="E409" t="str">
            <v>8</v>
          </cell>
        </row>
        <row r="410">
          <cell r="E410" t="str">
            <v>3</v>
          </cell>
        </row>
        <row r="411">
          <cell r="E411" t="str">
            <v>3</v>
          </cell>
        </row>
        <row r="412">
          <cell r="E412" t="str">
            <v>3</v>
          </cell>
        </row>
        <row r="413">
          <cell r="E413" t="str">
            <v>2</v>
          </cell>
        </row>
        <row r="414">
          <cell r="E414" t="str">
            <v>1</v>
          </cell>
        </row>
        <row r="415">
          <cell r="E415" t="str">
            <v>2</v>
          </cell>
        </row>
        <row r="416">
          <cell r="E416" t="str">
            <v>3</v>
          </cell>
        </row>
        <row r="417">
          <cell r="E417" t="str">
            <v>1</v>
          </cell>
        </row>
        <row r="418">
          <cell r="E418" t="str">
            <v>1 1/2</v>
          </cell>
        </row>
        <row r="419">
          <cell r="E419" t="str">
            <v>1</v>
          </cell>
        </row>
        <row r="420">
          <cell r="E420" t="str">
            <v>1</v>
          </cell>
        </row>
        <row r="421">
          <cell r="E421" t="str">
            <v>1</v>
          </cell>
        </row>
        <row r="422">
          <cell r="E422" t="str">
            <v>2</v>
          </cell>
        </row>
        <row r="423">
          <cell r="E423" t="str">
            <v>1</v>
          </cell>
        </row>
        <row r="424">
          <cell r="E424" t="str">
            <v>1</v>
          </cell>
        </row>
        <row r="425">
          <cell r="E425" t="str">
            <v>1</v>
          </cell>
        </row>
        <row r="426">
          <cell r="E426" t="str">
            <v>1</v>
          </cell>
        </row>
        <row r="427">
          <cell r="E427" t="str">
            <v>1</v>
          </cell>
        </row>
        <row r="428">
          <cell r="E428" t="str">
            <v xml:space="preserve"> 1/2</v>
          </cell>
        </row>
        <row r="429">
          <cell r="E429" t="str">
            <v>1</v>
          </cell>
        </row>
        <row r="430">
          <cell r="E430" t="str">
            <v>1</v>
          </cell>
        </row>
        <row r="431">
          <cell r="E431" t="str">
            <v>1</v>
          </cell>
        </row>
        <row r="432">
          <cell r="E432" t="str">
            <v>1</v>
          </cell>
        </row>
        <row r="433">
          <cell r="E433" t="str">
            <v>1</v>
          </cell>
        </row>
        <row r="434">
          <cell r="E434" t="str">
            <v xml:space="preserve"> 1/2</v>
          </cell>
        </row>
        <row r="435">
          <cell r="E435" t="str">
            <v>1</v>
          </cell>
        </row>
        <row r="436">
          <cell r="E436" t="str">
            <v>1</v>
          </cell>
        </row>
        <row r="437">
          <cell r="E437" t="str">
            <v>1</v>
          </cell>
        </row>
        <row r="438">
          <cell r="E438" t="str">
            <v>1</v>
          </cell>
        </row>
        <row r="439">
          <cell r="E439" t="str">
            <v>1</v>
          </cell>
        </row>
        <row r="440">
          <cell r="E440" t="str">
            <v>4</v>
          </cell>
        </row>
        <row r="441">
          <cell r="E441" t="str">
            <v>3</v>
          </cell>
        </row>
        <row r="442">
          <cell r="E442" t="str">
            <v>4</v>
          </cell>
        </row>
        <row r="443">
          <cell r="E443" t="str">
            <v>1 1/2</v>
          </cell>
        </row>
        <row r="445">
          <cell r="E445" t="str">
            <v>1</v>
          </cell>
        </row>
        <row r="446">
          <cell r="E446" t="str">
            <v>4</v>
          </cell>
        </row>
        <row r="447">
          <cell r="E447" t="str">
            <v>4</v>
          </cell>
        </row>
        <row r="448">
          <cell r="E448" t="str">
            <v>4</v>
          </cell>
        </row>
        <row r="452">
          <cell r="E452" t="str">
            <v>2</v>
          </cell>
        </row>
        <row r="453">
          <cell r="E453" t="str">
            <v>4</v>
          </cell>
        </row>
        <row r="454">
          <cell r="E454" t="str">
            <v>2</v>
          </cell>
        </row>
        <row r="455">
          <cell r="E455" t="str">
            <v>2</v>
          </cell>
        </row>
        <row r="456">
          <cell r="E456" t="str">
            <v>2</v>
          </cell>
        </row>
        <row r="457">
          <cell r="E457" t="str">
            <v>2</v>
          </cell>
        </row>
        <row r="458">
          <cell r="E458" t="str">
            <v>1 1/2</v>
          </cell>
        </row>
        <row r="459">
          <cell r="E459" t="str">
            <v>1</v>
          </cell>
        </row>
        <row r="460">
          <cell r="E460" t="str">
            <v>3</v>
          </cell>
        </row>
        <row r="461">
          <cell r="E461" t="str">
            <v>3</v>
          </cell>
        </row>
        <row r="462">
          <cell r="E462" t="str">
            <v>1</v>
          </cell>
        </row>
        <row r="463">
          <cell r="E463" t="str">
            <v>4</v>
          </cell>
        </row>
        <row r="464">
          <cell r="E464" t="str">
            <v>1</v>
          </cell>
        </row>
        <row r="465">
          <cell r="E465" t="str">
            <v>1</v>
          </cell>
        </row>
        <row r="468">
          <cell r="E468" t="str">
            <v>2</v>
          </cell>
        </row>
        <row r="469">
          <cell r="E469" t="str">
            <v>2</v>
          </cell>
        </row>
        <row r="470">
          <cell r="E470" t="str">
            <v>2</v>
          </cell>
        </row>
        <row r="471">
          <cell r="E471" t="str">
            <v>8</v>
          </cell>
        </row>
        <row r="472">
          <cell r="E472" t="str">
            <v>3</v>
          </cell>
        </row>
        <row r="473">
          <cell r="E473" t="str">
            <v>8</v>
          </cell>
        </row>
        <row r="474">
          <cell r="E474" t="str">
            <v>4</v>
          </cell>
        </row>
        <row r="475">
          <cell r="E475" t="str">
            <v>2</v>
          </cell>
        </row>
        <row r="476">
          <cell r="E476" t="str">
            <v>2</v>
          </cell>
        </row>
        <row r="477">
          <cell r="E477" t="str">
            <v>1</v>
          </cell>
        </row>
        <row r="478">
          <cell r="E478" t="str">
            <v>1</v>
          </cell>
        </row>
        <row r="479">
          <cell r="E479" t="str">
            <v>1</v>
          </cell>
        </row>
        <row r="480">
          <cell r="E480" t="str">
            <v>1</v>
          </cell>
        </row>
        <row r="481">
          <cell r="E481" t="str">
            <v>1</v>
          </cell>
        </row>
        <row r="482">
          <cell r="E482" t="str">
            <v>1 1/2</v>
          </cell>
        </row>
        <row r="484">
          <cell r="E484" t="str">
            <v>2</v>
          </cell>
        </row>
        <row r="485">
          <cell r="E485" t="str">
            <v>2</v>
          </cell>
        </row>
        <row r="486">
          <cell r="E486" t="str">
            <v>2</v>
          </cell>
        </row>
        <row r="487">
          <cell r="E487" t="str">
            <v>1</v>
          </cell>
        </row>
        <row r="489">
          <cell r="E489" t="str">
            <v>1</v>
          </cell>
        </row>
        <row r="490">
          <cell r="E490" t="str">
            <v xml:space="preserve"> 1/2</v>
          </cell>
        </row>
        <row r="492">
          <cell r="E492" t="str">
            <v xml:space="preserve"> 1/2</v>
          </cell>
        </row>
        <row r="493">
          <cell r="E493" t="str">
            <v>1</v>
          </cell>
        </row>
        <row r="494">
          <cell r="E494" t="str">
            <v>12</v>
          </cell>
        </row>
        <row r="495">
          <cell r="E495" t="str">
            <v>12</v>
          </cell>
        </row>
        <row r="496">
          <cell r="E496" t="str">
            <v>12</v>
          </cell>
        </row>
        <row r="497">
          <cell r="E497" t="str">
            <v>2</v>
          </cell>
        </row>
        <row r="498">
          <cell r="E498" t="str">
            <v>1</v>
          </cell>
        </row>
        <row r="499">
          <cell r="E499" t="str">
            <v xml:space="preserve"> 3/4</v>
          </cell>
        </row>
        <row r="501">
          <cell r="E501" t="str">
            <v>1</v>
          </cell>
        </row>
        <row r="502">
          <cell r="E502" t="str">
            <v>2</v>
          </cell>
        </row>
        <row r="503">
          <cell r="E503" t="str">
            <v xml:space="preserve"> 3/4</v>
          </cell>
        </row>
        <row r="504">
          <cell r="E504" t="str">
            <v xml:space="preserve"> 3/4</v>
          </cell>
        </row>
        <row r="505">
          <cell r="E505" t="str">
            <v>4</v>
          </cell>
        </row>
        <row r="506">
          <cell r="E506" t="str">
            <v>4</v>
          </cell>
        </row>
        <row r="507">
          <cell r="E507" t="str">
            <v>4</v>
          </cell>
        </row>
        <row r="508">
          <cell r="E508" t="str">
            <v>4</v>
          </cell>
        </row>
        <row r="509">
          <cell r="E509" t="str">
            <v>4</v>
          </cell>
        </row>
        <row r="510">
          <cell r="E510" t="str">
            <v>4</v>
          </cell>
        </row>
        <row r="511">
          <cell r="E511" t="str">
            <v>4</v>
          </cell>
        </row>
        <row r="512">
          <cell r="E512" t="str">
            <v>4</v>
          </cell>
        </row>
        <row r="513">
          <cell r="E513" t="str">
            <v>4</v>
          </cell>
        </row>
        <row r="514">
          <cell r="E514" t="str">
            <v>4</v>
          </cell>
        </row>
        <row r="515">
          <cell r="E515" t="str">
            <v>18</v>
          </cell>
        </row>
        <row r="516">
          <cell r="E516" t="str">
            <v>1</v>
          </cell>
        </row>
        <row r="517">
          <cell r="E517" t="str">
            <v>16</v>
          </cell>
        </row>
        <row r="518">
          <cell r="E518" t="str">
            <v>1</v>
          </cell>
        </row>
        <row r="519">
          <cell r="E519" t="str">
            <v>1</v>
          </cell>
        </row>
        <row r="520">
          <cell r="E520" t="str">
            <v>1</v>
          </cell>
        </row>
        <row r="521">
          <cell r="E521" t="str">
            <v>1</v>
          </cell>
        </row>
        <row r="522">
          <cell r="E522" t="str">
            <v>1</v>
          </cell>
        </row>
        <row r="523">
          <cell r="E523" t="str">
            <v>1</v>
          </cell>
        </row>
        <row r="524">
          <cell r="E524" t="str">
            <v>1</v>
          </cell>
        </row>
        <row r="525">
          <cell r="E525" t="str">
            <v>6</v>
          </cell>
        </row>
        <row r="526">
          <cell r="E526" t="str">
            <v>6</v>
          </cell>
        </row>
        <row r="527">
          <cell r="E527" t="str">
            <v>6</v>
          </cell>
        </row>
        <row r="528">
          <cell r="E528" t="str">
            <v>6</v>
          </cell>
        </row>
        <row r="529">
          <cell r="E529" t="str">
            <v>6</v>
          </cell>
        </row>
        <row r="530">
          <cell r="E530" t="str">
            <v>6</v>
          </cell>
        </row>
        <row r="531">
          <cell r="E531" t="str">
            <v>4</v>
          </cell>
        </row>
        <row r="532">
          <cell r="E532" t="str">
            <v>4</v>
          </cell>
        </row>
        <row r="533">
          <cell r="E533" t="str">
            <v>4</v>
          </cell>
        </row>
        <row r="534">
          <cell r="E534" t="str">
            <v>4</v>
          </cell>
        </row>
        <row r="535">
          <cell r="E535" t="str">
            <v>4</v>
          </cell>
        </row>
        <row r="536">
          <cell r="E536" t="str">
            <v>3</v>
          </cell>
        </row>
        <row r="537">
          <cell r="E537" t="str">
            <v>4</v>
          </cell>
        </row>
        <row r="538">
          <cell r="E538" t="str">
            <v xml:space="preserve"> 1/2</v>
          </cell>
        </row>
        <row r="539">
          <cell r="E539" t="str">
            <v xml:space="preserve"> 1/2</v>
          </cell>
        </row>
        <row r="540">
          <cell r="E540" t="str">
            <v xml:space="preserve"> 1/2</v>
          </cell>
        </row>
        <row r="541">
          <cell r="E541" t="str">
            <v>2</v>
          </cell>
        </row>
        <row r="542">
          <cell r="E542" t="str">
            <v>2</v>
          </cell>
        </row>
        <row r="543">
          <cell r="E543" t="str">
            <v>2</v>
          </cell>
        </row>
        <row r="544">
          <cell r="E544" t="str">
            <v>8</v>
          </cell>
        </row>
        <row r="545">
          <cell r="E545" t="str">
            <v>2</v>
          </cell>
        </row>
        <row r="546">
          <cell r="E546" t="str">
            <v>2</v>
          </cell>
        </row>
        <row r="547">
          <cell r="E547" t="str">
            <v xml:space="preserve"> 1/2</v>
          </cell>
        </row>
        <row r="548">
          <cell r="E548" t="str">
            <v>1</v>
          </cell>
        </row>
        <row r="549">
          <cell r="E549" t="str">
            <v>1 1/2</v>
          </cell>
        </row>
        <row r="550">
          <cell r="E550" t="str">
            <v>4</v>
          </cell>
        </row>
        <row r="551">
          <cell r="E551" t="str">
            <v>4</v>
          </cell>
        </row>
        <row r="552">
          <cell r="E552" t="str">
            <v>4</v>
          </cell>
        </row>
        <row r="553">
          <cell r="E553" t="str">
            <v>4</v>
          </cell>
        </row>
        <row r="554">
          <cell r="E554" t="str">
            <v>4</v>
          </cell>
        </row>
        <row r="555">
          <cell r="E555" t="str">
            <v>4</v>
          </cell>
        </row>
        <row r="556">
          <cell r="E556" t="str">
            <v>1</v>
          </cell>
        </row>
        <row r="557">
          <cell r="E557" t="str">
            <v>1</v>
          </cell>
        </row>
        <row r="558">
          <cell r="E558" t="str">
            <v>3</v>
          </cell>
        </row>
        <row r="559">
          <cell r="E559" t="str">
            <v>1</v>
          </cell>
        </row>
        <row r="560">
          <cell r="E560" t="str">
            <v>1</v>
          </cell>
        </row>
        <row r="561">
          <cell r="E561" t="str">
            <v>1</v>
          </cell>
        </row>
        <row r="562">
          <cell r="E562" t="str">
            <v>1</v>
          </cell>
        </row>
        <row r="563">
          <cell r="E563" t="str">
            <v xml:space="preserve"> 1/2</v>
          </cell>
        </row>
        <row r="564">
          <cell r="E564" t="str">
            <v xml:space="preserve"> 3/4</v>
          </cell>
        </row>
        <row r="565">
          <cell r="E565" t="str">
            <v xml:space="preserve"> 3/4</v>
          </cell>
        </row>
        <row r="566">
          <cell r="E566" t="str">
            <v xml:space="preserve"> 3/4</v>
          </cell>
        </row>
        <row r="567">
          <cell r="E567" t="str">
            <v xml:space="preserve"> 3/4</v>
          </cell>
        </row>
        <row r="568">
          <cell r="E568" t="str">
            <v xml:space="preserve"> 3/4</v>
          </cell>
        </row>
        <row r="569">
          <cell r="E569" t="str">
            <v>1</v>
          </cell>
        </row>
        <row r="570">
          <cell r="E570" t="str">
            <v>1</v>
          </cell>
        </row>
        <row r="571">
          <cell r="E571" t="str">
            <v>1</v>
          </cell>
        </row>
        <row r="572">
          <cell r="E572" t="str">
            <v>4</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Database"/>
      <sheetName val="Connections"/>
      <sheetName val="DWTables"/>
      <sheetName val="Functions"/>
      <sheetName val="Sheet1"/>
      <sheetName val="12129"/>
      <sheetName val="综合概算"/>
      <sheetName val="DEZSH"/>
      <sheetName val="EQU"/>
      <sheetName val="安装指标库"/>
      <sheetName val="CAPEX"/>
    </sheetNames>
    <sheetDataSet>
      <sheetData sheetId="0" refreshError="1"/>
      <sheetData sheetId="1"/>
      <sheetData sheetId="2" refreshError="1">
        <row r="21">
          <cell r="D21">
            <v>1</v>
          </cell>
          <cell r="G21">
            <v>2</v>
          </cell>
        </row>
        <row r="23">
          <cell r="D23" t="str">
            <v>Yes</v>
          </cell>
          <cell r="G23" t="str">
            <v>Yes</v>
          </cell>
        </row>
        <row r="24">
          <cell r="D24" t="str">
            <v>No</v>
          </cell>
          <cell r="G24" t="str">
            <v>No</v>
          </cell>
        </row>
        <row r="25">
          <cell r="D25" t="str">
            <v xml:space="preserve"> </v>
          </cell>
          <cell r="G25" t="str">
            <v xml:space="preserve"> </v>
          </cell>
        </row>
      </sheetData>
      <sheetData sheetId="3" refreshError="1">
        <row r="2">
          <cell r="G2">
            <v>4</v>
          </cell>
          <cell r="H2">
            <v>0</v>
          </cell>
          <cell r="I2">
            <v>1</v>
          </cell>
          <cell r="J2">
            <v>6</v>
          </cell>
          <cell r="K2">
            <v>19</v>
          </cell>
          <cell r="L2">
            <v>1</v>
          </cell>
          <cell r="M2">
            <v>9</v>
          </cell>
          <cell r="N2">
            <v>11</v>
          </cell>
          <cell r="O2">
            <v>11</v>
          </cell>
          <cell r="P2">
            <v>11</v>
          </cell>
          <cell r="Q2">
            <v>1</v>
          </cell>
          <cell r="R2">
            <v>1</v>
          </cell>
        </row>
        <row r="11">
          <cell r="T11" t="str">
            <v xml:space="preserve">MILS      </v>
          </cell>
          <cell r="X11" t="str">
            <v xml:space="preserve">Ksi       </v>
          </cell>
          <cell r="Z11" t="str">
            <v xml:space="preserve">K         </v>
          </cell>
          <cell r="AC11" t="str">
            <v xml:space="preserve">P         </v>
          </cell>
          <cell r="AF11" t="str">
            <v xml:space="preserve"> </v>
          </cell>
          <cell r="AL11" t="str">
            <v xml:space="preserve"> </v>
          </cell>
        </row>
        <row r="12">
          <cell r="T12" t="str">
            <v xml:space="preserve">cm        </v>
          </cell>
          <cell r="X12" t="str">
            <v>Ksi       -a</v>
          </cell>
          <cell r="Z12" t="str">
            <v xml:space="preserve">ºC        </v>
          </cell>
          <cell r="AC12" t="str">
            <v xml:space="preserve">Pa·s      </v>
          </cell>
          <cell r="AF12" t="str">
            <v>ASCO</v>
          </cell>
        </row>
        <row r="13">
          <cell r="T13" t="str">
            <v xml:space="preserve">ft        </v>
          </cell>
          <cell r="X13" t="str">
            <v>Ksi       -g</v>
          </cell>
          <cell r="Z13" t="str">
            <v xml:space="preserve">ºF        </v>
          </cell>
          <cell r="AC13" t="str">
            <v xml:space="preserve">SSF       </v>
          </cell>
          <cell r="AF13" t="str">
            <v>ASHCROFT</v>
          </cell>
        </row>
        <row r="14">
          <cell r="T14" t="str">
            <v xml:space="preserve">in        </v>
          </cell>
          <cell r="X14" t="str">
            <v xml:space="preserve">MPa       </v>
          </cell>
          <cell r="Z14" t="str">
            <v xml:space="preserve">ºR        </v>
          </cell>
          <cell r="AC14" t="str">
            <v xml:space="preserve">SSU       </v>
          </cell>
          <cell r="AF14" t="str">
            <v>CASHCO</v>
          </cell>
        </row>
        <row r="15">
          <cell r="T15" t="str">
            <v xml:space="preserve">km        </v>
          </cell>
          <cell r="X15" t="str">
            <v>MPa       -a</v>
          </cell>
          <cell r="Z15">
            <v>0</v>
          </cell>
          <cell r="AC15" t="str">
            <v xml:space="preserve">St        </v>
          </cell>
          <cell r="AF15" t="str">
            <v>CONSOLIDATED</v>
          </cell>
        </row>
        <row r="16">
          <cell r="T16" t="str">
            <v xml:space="preserve">m         </v>
          </cell>
          <cell r="X16" t="str">
            <v>MPa       -g</v>
          </cell>
          <cell r="AC16" t="str">
            <v xml:space="preserve">cP        </v>
          </cell>
          <cell r="AF16" t="str">
            <v>DYNISCO</v>
          </cell>
        </row>
        <row r="17">
          <cell r="T17" t="str">
            <v xml:space="preserve">micron    </v>
          </cell>
          <cell r="X17" t="str">
            <v xml:space="preserve">Pa        </v>
          </cell>
          <cell r="AC17" t="str">
            <v xml:space="preserve">cS        </v>
          </cell>
          <cell r="AF17" t="str">
            <v>FISHER</v>
          </cell>
        </row>
        <row r="18">
          <cell r="T18" t="str">
            <v xml:space="preserve">mile      </v>
          </cell>
          <cell r="X18" t="str">
            <v>Pa        -a</v>
          </cell>
          <cell r="AC18" t="str">
            <v xml:space="preserve">cm²/s     </v>
          </cell>
          <cell r="AF18" t="str">
            <v>FLOWSERVE-KAMMER</v>
          </cell>
        </row>
        <row r="19">
          <cell r="T19" t="str">
            <v xml:space="preserve">mm        </v>
          </cell>
          <cell r="X19" t="str">
            <v>Pa        -g</v>
          </cell>
          <cell r="AC19" t="str">
            <v xml:space="preserve">ft²/s     </v>
          </cell>
          <cell r="AF19" t="str">
            <v>FLOWSERVE-SEREG</v>
          </cell>
        </row>
        <row r="20">
          <cell r="T20" t="str">
            <v xml:space="preserve">yd        </v>
          </cell>
          <cell r="X20" t="str">
            <v xml:space="preserve">Torr      </v>
          </cell>
          <cell r="AC20" t="str">
            <v xml:space="preserve">in²/s     </v>
          </cell>
          <cell r="AF20" t="str">
            <v>FLOWSERVE-VALTEK</v>
          </cell>
        </row>
        <row r="21">
          <cell r="X21" t="str">
            <v>Torr      -a</v>
          </cell>
          <cell r="AC21" t="str">
            <v xml:space="preserve">lb/ft·h   </v>
          </cell>
          <cell r="AF21" t="str">
            <v>MASONEILAN</v>
          </cell>
        </row>
        <row r="22">
          <cell r="X22" t="str">
            <v>Torr      -g</v>
          </cell>
          <cell r="AC22" t="str">
            <v xml:space="preserve">lb/ft·s   </v>
          </cell>
          <cell r="AF22" t="str">
            <v>NILCOR</v>
          </cell>
        </row>
        <row r="23">
          <cell r="X23" t="str">
            <v xml:space="preserve">at (tech) </v>
          </cell>
          <cell r="AC23" t="str">
            <v xml:space="preserve">lbf·s/ft² </v>
          </cell>
          <cell r="AF23" t="str">
            <v>VALTEK</v>
          </cell>
        </row>
        <row r="24">
          <cell r="X24" t="str">
            <v>at (tech) -a</v>
          </cell>
          <cell r="AC24" t="str">
            <v xml:space="preserve">lbf·s/in² </v>
          </cell>
        </row>
        <row r="25">
          <cell r="X25" t="str">
            <v>at (tech) -g</v>
          </cell>
          <cell r="AC25" t="str">
            <v xml:space="preserve">mPa·s     </v>
          </cell>
        </row>
        <row r="26">
          <cell r="X26" t="str">
            <v>atm(stand)</v>
          </cell>
          <cell r="AC26" t="str">
            <v xml:space="preserve">mm²/s     </v>
          </cell>
        </row>
        <row r="27">
          <cell r="X27" t="str">
            <v>atm(stand)-a</v>
          </cell>
          <cell r="AC27" t="str">
            <v xml:space="preserve">m²/s      </v>
          </cell>
        </row>
        <row r="28">
          <cell r="X28" t="str">
            <v>atm(stand)-g</v>
          </cell>
          <cell r="AC28" t="str">
            <v xml:space="preserve">slug/ft·s </v>
          </cell>
        </row>
        <row r="29">
          <cell r="X29" t="str">
            <v xml:space="preserve">bar       </v>
          </cell>
        </row>
        <row r="30">
          <cell r="X30" t="str">
            <v>bar       -a</v>
          </cell>
        </row>
        <row r="31">
          <cell r="X31" t="str">
            <v>bar       -g</v>
          </cell>
        </row>
        <row r="32">
          <cell r="X32" t="str">
            <v xml:space="preserve">cmH2O 4ºC </v>
          </cell>
        </row>
        <row r="33">
          <cell r="X33" t="str">
            <v>cmH2O 4ºC -a</v>
          </cell>
        </row>
        <row r="34">
          <cell r="X34" t="str">
            <v>cmH2O 4ºC -g</v>
          </cell>
        </row>
        <row r="35">
          <cell r="X35" t="str">
            <v xml:space="preserve">cmHg 0ºC  </v>
          </cell>
        </row>
        <row r="36">
          <cell r="X36" t="str">
            <v>cmHg 0ºC  -a</v>
          </cell>
        </row>
        <row r="37">
          <cell r="X37" t="str">
            <v>cmHg 0ºC  -g</v>
          </cell>
        </row>
        <row r="38">
          <cell r="X38" t="str">
            <v xml:space="preserve">dyne/cm²  </v>
          </cell>
        </row>
        <row r="39">
          <cell r="X39" t="str">
            <v>dyne/cm²  -a</v>
          </cell>
        </row>
        <row r="40">
          <cell r="X40" t="str">
            <v>dyne/cm²  -g</v>
          </cell>
        </row>
        <row r="41">
          <cell r="X41" t="str">
            <v xml:space="preserve">ftH2O     </v>
          </cell>
        </row>
        <row r="42">
          <cell r="X42" t="str">
            <v>ftH2O     -a</v>
          </cell>
        </row>
        <row r="43">
          <cell r="X43" t="str">
            <v>ftH2O     -g</v>
          </cell>
        </row>
        <row r="44">
          <cell r="X44" t="str">
            <v xml:space="preserve">gf/cm²    </v>
          </cell>
        </row>
        <row r="45">
          <cell r="X45" t="str">
            <v>gf/cm²    -a</v>
          </cell>
        </row>
        <row r="46">
          <cell r="X46" t="str">
            <v>gf/cm²    -g</v>
          </cell>
        </row>
        <row r="47">
          <cell r="X47" t="str">
            <v xml:space="preserve">hPa       </v>
          </cell>
        </row>
        <row r="48">
          <cell r="X48" t="str">
            <v>hPa       -a</v>
          </cell>
        </row>
        <row r="49">
          <cell r="X49" t="str">
            <v>hPa       -g</v>
          </cell>
        </row>
        <row r="50">
          <cell r="X50" t="str">
            <v xml:space="preserve">inH2O     </v>
          </cell>
        </row>
        <row r="51">
          <cell r="X51" t="str">
            <v>inH2O     -a</v>
          </cell>
        </row>
        <row r="52">
          <cell r="X52" t="str">
            <v>inH2O     -g</v>
          </cell>
        </row>
        <row r="53">
          <cell r="X53" t="str">
            <v xml:space="preserve">inHg      </v>
          </cell>
        </row>
        <row r="54">
          <cell r="X54" t="str">
            <v>inHg      -a</v>
          </cell>
        </row>
        <row r="55">
          <cell r="X55" t="str">
            <v>inHg      -g</v>
          </cell>
        </row>
        <row r="56">
          <cell r="X56" t="str">
            <v xml:space="preserve">kPa       </v>
          </cell>
        </row>
        <row r="57">
          <cell r="X57" t="str">
            <v>kPa       -a</v>
          </cell>
        </row>
        <row r="58">
          <cell r="X58" t="str">
            <v>kPa       -g</v>
          </cell>
        </row>
        <row r="59">
          <cell r="X59" t="str">
            <v xml:space="preserve">kgf/cm²   </v>
          </cell>
        </row>
        <row r="60">
          <cell r="X60" t="str">
            <v>kgf/cm²   -a</v>
          </cell>
        </row>
        <row r="61">
          <cell r="X61" t="str">
            <v>kgf/cm²   -g</v>
          </cell>
        </row>
        <row r="62">
          <cell r="X62" t="str">
            <v xml:space="preserve">kgf/mm²   </v>
          </cell>
        </row>
        <row r="63">
          <cell r="X63" t="str">
            <v>kgf/mm²   -a</v>
          </cell>
        </row>
        <row r="64">
          <cell r="X64" t="str">
            <v>kgf/mm²   -g</v>
          </cell>
        </row>
        <row r="65">
          <cell r="X65" t="str">
            <v xml:space="preserve">kgf/m²    </v>
          </cell>
        </row>
        <row r="66">
          <cell r="X66" t="str">
            <v>kgf/m²    -a</v>
          </cell>
        </row>
        <row r="67">
          <cell r="X67" t="str">
            <v>kgf/m²    -g</v>
          </cell>
        </row>
        <row r="68">
          <cell r="X68" t="str">
            <v xml:space="preserve">lbf/ft²   </v>
          </cell>
        </row>
        <row r="69">
          <cell r="X69" t="str">
            <v>lbf/ft²   -a</v>
          </cell>
        </row>
        <row r="70">
          <cell r="X70" t="str">
            <v>lbf/ft²   -g</v>
          </cell>
        </row>
        <row r="71">
          <cell r="X71" t="str">
            <v xml:space="preserve">lbf/in²   </v>
          </cell>
        </row>
        <row r="72">
          <cell r="X72" t="str">
            <v>lbf/in²   -a</v>
          </cell>
        </row>
        <row r="73">
          <cell r="X73" t="str">
            <v>lbf/in²   -g</v>
          </cell>
        </row>
        <row r="74">
          <cell r="X74" t="str">
            <v xml:space="preserve">mH2O 4ºC  </v>
          </cell>
        </row>
        <row r="75">
          <cell r="X75" t="str">
            <v>mH2O 4ºC  -a</v>
          </cell>
        </row>
        <row r="76">
          <cell r="X76" t="str">
            <v>mH2O 4ºC  -g</v>
          </cell>
        </row>
        <row r="77">
          <cell r="X77" t="str">
            <v xml:space="preserve">mbar      </v>
          </cell>
        </row>
        <row r="78">
          <cell r="X78" t="str">
            <v>mbar      -a</v>
          </cell>
        </row>
        <row r="79">
          <cell r="X79" t="str">
            <v>mbar      -g</v>
          </cell>
        </row>
        <row r="80">
          <cell r="X80" t="str">
            <v xml:space="preserve">mmH2O 4ºC </v>
          </cell>
        </row>
        <row r="81">
          <cell r="X81" t="str">
            <v>mmH2O 4ºC -a</v>
          </cell>
        </row>
        <row r="82">
          <cell r="X82" t="str">
            <v>mmH2O 4ºC -g</v>
          </cell>
        </row>
        <row r="83">
          <cell r="X83" t="str">
            <v xml:space="preserve">mmHg 0ºC  </v>
          </cell>
        </row>
        <row r="84">
          <cell r="X84" t="str">
            <v>mmHg 0ºC  -a</v>
          </cell>
        </row>
        <row r="85">
          <cell r="X85" t="str">
            <v>mmHg 0ºC  -g</v>
          </cell>
        </row>
        <row r="86">
          <cell r="X86" t="str">
            <v xml:space="preserve">oz/in²    </v>
          </cell>
        </row>
        <row r="87">
          <cell r="X87" t="str">
            <v>oz/in²    -a</v>
          </cell>
        </row>
        <row r="88">
          <cell r="X88" t="str">
            <v>oz/in²    -g</v>
          </cell>
        </row>
        <row r="89">
          <cell r="X89" t="str">
            <v xml:space="preserve">psi       </v>
          </cell>
        </row>
        <row r="90">
          <cell r="X90" t="str">
            <v>psi       -a</v>
          </cell>
        </row>
        <row r="91">
          <cell r="X91" t="str">
            <v>psi       -g</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REV.0"/>
      <sheetName val="REV."/>
      <sheetName val="Forword_Contents"/>
      <sheetName val="A2 Sys. Com. Spe."/>
      <sheetName val="A2 Interface Card"/>
      <sheetName val="A2 DFCU(Cabinet)"/>
      <sheetName val="A2 IO Cabinet"/>
      <sheetName val="A2 FCU Assignment Spe. Front"/>
      <sheetName val="A2 FCU Assignment Spe. Rear"/>
      <sheetName val="IO Cabinet Assignment Spe. F."/>
      <sheetName val="A4 Sys. Component List_IO Nest"/>
      <sheetName val="A4 S_IO Module"/>
      <sheetName val="B "/>
      <sheetName val="B1 V net Spe."/>
      <sheetName val="B3 Sys. Cable Spec."/>
      <sheetName val="D1-1"/>
      <sheetName val="D1-2"/>
      <sheetName val="D1-3"/>
      <sheetName val="A2 IO Cabinet (2)"/>
      <sheetName val="S"/>
      <sheetName val="IO Cabinet Assignment Spe.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OTO"/>
      <sheetName val="Sheet1"/>
      <sheetName val="CAPEX"/>
      <sheetName val="表三甲"/>
      <sheetName val="공사비 내역 (가)"/>
      <sheetName val="내역서"/>
      <sheetName val="磨煤加压"/>
      <sheetName val="RFP003D"/>
      <sheetName val="DEZSH"/>
      <sheetName val="#REF"/>
      <sheetName val="L"/>
      <sheetName val="综合概算"/>
      <sheetName val="Summary"/>
      <sheetName val="单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amp;WIRE"/>
      <sheetName val="FITTING"/>
      <sheetName val="PBS"/>
      <sheetName val="BULK"/>
      <sheetName val="LTG(PROCESS)"/>
      <sheetName val="LTG(CONTROLBLDG)"/>
      <sheetName val="PANELBOARD"/>
      <sheetName val="CONDUIT"/>
      <sheetName val="SHRINKABLE"/>
      <sheetName val="TERMINATIONKIT"/>
      <sheetName val="TB&amp;SPEAKER"/>
      <sheetName val="GND사급"/>
      <sheetName val="GND도급"/>
    </sheetNames>
    <sheetDataSet>
      <sheetData sheetId="0" refreshError="1"/>
      <sheetData sheetId="1" refreshError="1"/>
      <sheetData sheetId="2" refreshError="1">
        <row r="2">
          <cell r="F2" t="str">
            <v xml:space="preserve">        BILL  OF  MATERIAL</v>
          </cell>
          <cell r="G2" t="str">
            <v>PROJ.  NO. :</v>
          </cell>
          <cell r="I2" t="str">
            <v>Z99085</v>
          </cell>
        </row>
        <row r="3">
          <cell r="D3" t="str">
            <v xml:space="preserve"> </v>
          </cell>
          <cell r="G3" t="str">
            <v>DATE         :</v>
          </cell>
          <cell r="I3" t="str">
            <v>AUG,11,99</v>
          </cell>
        </row>
        <row r="4">
          <cell r="B4" t="str">
            <v>FOR   POWER SYSTEM(PUSH BUTTON SWITCH)</v>
          </cell>
          <cell r="G4" t="str">
            <v xml:space="preserve">MADE BY   :    </v>
          </cell>
          <cell r="I4" t="str">
            <v>T,Y,PARK</v>
          </cell>
        </row>
        <row r="5">
          <cell r="G5" t="str">
            <v xml:space="preserve">CHK'D BY  :    </v>
          </cell>
          <cell r="I5" t="str">
            <v>.</v>
          </cell>
        </row>
        <row r="7">
          <cell r="A7" t="str">
            <v>NO.</v>
          </cell>
          <cell r="B7" t="str">
            <v>REQ'D</v>
          </cell>
          <cell r="D7" t="str">
            <v>SIZE</v>
          </cell>
          <cell r="F7" t="str">
            <v xml:space="preserve">                             DESCRIPTION</v>
          </cell>
          <cell r="G7" t="str">
            <v>UNIT COST</v>
          </cell>
          <cell r="I7" t="str">
            <v>EXTENSION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Table-3"/>
      <sheetName val="간접비총괄"/>
      <sheetName val="간접비내역-1"/>
      <sheetName val="직원"/>
      <sheetName val="기능공"/>
      <sheetName val="세금관련"/>
      <sheetName val="물가 상승"/>
    </sheetNames>
    <sheetDataSet>
      <sheetData sheetId="0" refreshError="1"/>
      <sheetData sheetId="1" refreshError="1"/>
      <sheetData sheetId="2" refreshError="1"/>
      <sheetData sheetId="3"/>
      <sheetData sheetId="4"/>
      <sheetData sheetId="5" refreshError="1"/>
      <sheetData sheetId="6" refreshError="1"/>
      <sheetData sheetId="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s>
    <sheetDataSet>
      <sheetData sheetId="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110"/>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176"/>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산M12A"/>
    </sheetNames>
    <sheetDataSet>
      <sheetData sheetId="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PUMP"/>
      <sheetName val="REC(CHP)"/>
      <sheetName val="REC(HOB)"/>
      <sheetName val="예산M12A"/>
      <sheetName val="기준"/>
      <sheetName val="DATE"/>
      <sheetName val="BQ"/>
      <sheetName val="Piping Design Data"/>
    </sheetNames>
    <sheetDataSet>
      <sheetData sheetId="0" refreshError="1"/>
      <sheetData sheetId="1" refreshError="1">
        <row r="6">
          <cell r="A6">
            <v>0.30480000000000002</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견적조건(국내가)"/>
      <sheetName val="견적조건(PROPOSAL)"/>
      <sheetName val="Table"/>
      <sheetName val="DOMESTIC"/>
      <sheetName val="PIVOT"/>
      <sheetName val="SUMMARY"/>
      <sheetName val="Proposal"/>
      <sheetName val="PIVOT (2)"/>
      <sheetName val="SUMMARY (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 내역 (가)"/>
      <sheetName val="총괄표"/>
      <sheetName val="표지"/>
      <sheetName val="색인표"/>
      <sheetName val="목차"/>
      <sheetName val="공사개요"/>
      <sheetName val="공사물량"/>
      <sheetName val="투찰금액"/>
      <sheetName val="공사비 내역(나)"/>
      <sheetName val="공정표"/>
      <sheetName val="직원조직표"/>
      <sheetName val="SCHE-STF"/>
      <sheetName val="SCHE-LAB"/>
      <sheetName val="장비동원"/>
      <sheetName val="공사비 내역(가)"/>
      <sheetName val="MEC"/>
      <sheetName val="PIPING"/>
      <sheetName val="STR_STL"/>
      <sheetName val="EQUIP"/>
      <sheetName val="PA-INS-SPRO"/>
      <sheetName val="ORGAN"/>
      <sheetName val="간접비총괄"/>
      <sheetName val="간접비내역"/>
      <sheetName val="기공동원계획"/>
      <sheetName val="직원동원"/>
      <sheetName val="SEL-OFFICE"/>
      <sheetName val="간접인원"/>
      <sheetName val="MAN-SUMMARY"/>
      <sheetName val="장비비"/>
      <sheetName val="분개"/>
      <sheetName val="ACOM"/>
      <sheetName val="LAYOUT"/>
      <sheetName val="Name List"/>
      <sheetName val="Atten. Status (COMPANY)"/>
      <sheetName val="Atten. Status"/>
      <sheetName val="공사비 내역 _가_"/>
      <sheetName val="calcul"/>
      <sheetName val="Equipment"/>
      <sheetName val="spc 배관견적"/>
      <sheetName val="PUMP"/>
      <sheetName val="h-013211-2"/>
      <sheetName val="Sheet2"/>
      <sheetName val="Sheet1"/>
      <sheetName val="sheet"/>
      <sheetName val="차액보증"/>
      <sheetName val="DESIGN"/>
      <sheetName val="OCT_FDN"/>
      <sheetName val="DATA"/>
      <sheetName val="공통비"/>
      <sheetName val="factor"/>
      <sheetName val="NEW-PANEL"/>
      <sheetName val="INSULATION"/>
      <sheetName val="Indirect Labour"/>
      <sheetName val="Site Staff"/>
      <sheetName val="Site Est "/>
      <sheetName val="Costing sheet"/>
      <sheetName val="Mat. Summ"/>
      <sheetName val="hot piping"/>
      <sheetName val="Cold piping "/>
      <sheetName val="Pers. Pro"/>
      <sheetName val="Lookup"/>
      <sheetName val="전기내역"/>
      <sheetName val="노무 단가"/>
      <sheetName val="OCT.FDN"/>
      <sheetName val="Proposal"/>
      <sheetName val="List - Components"/>
      <sheetName val="List - Equipment"/>
      <sheetName val="dg-VTu"/>
      <sheetName val="Tke"/>
      <sheetName val="현금"/>
      <sheetName val="Pump sh't"/>
      <sheetName val="회사99"/>
      <sheetName val="내역서"/>
      <sheetName val="원가"/>
      <sheetName val="KP_List old RV"/>
      <sheetName val="ANALYSER"/>
      <sheetName val="Main"/>
      <sheetName val="TOEC"/>
      <sheetName val="ITB COST"/>
      <sheetName val="eq_data"/>
      <sheetName val="BSD (2)"/>
      <sheetName val="공사비"/>
      <sheetName val="Break Down"/>
      <sheetName val="EXTERNAL(BOQ)"/>
      <sheetName val="Y-WORK"/>
      <sheetName val="#REF"/>
      <sheetName val="노임단가"/>
      <sheetName val="CAT_5"/>
      <sheetName val="表三"/>
      <sheetName val="参数表"/>
      <sheetName val="RFP003D"/>
      <sheetName val="Utlity"/>
      <sheetName val="Emp_Data"/>
      <sheetName val="gd_02"/>
      <sheetName val="SILICATE"/>
      <sheetName val="BOQ-Bill1-8"/>
      <sheetName val="TOOLS"/>
      <sheetName val="UG예산"/>
      <sheetName val="1"/>
      <sheetName val="TIE-IN"/>
      <sheetName val="A"/>
      <sheetName val="적용환율"/>
      <sheetName val="General Data"/>
      <sheetName val="E_Rate PM"/>
      <sheetName val="ABUT수량-A1"/>
      <sheetName val="FIT Small"/>
      <sheetName val="WeightTable"/>
      <sheetName val="本体取纏"/>
      <sheetName val="소일위대가코드표"/>
      <sheetName val="RATES"/>
      <sheetName val="일위대가표(DEEP)"/>
      <sheetName val="공사비예산서(토목분)"/>
      <sheetName val="간접비내역-1"/>
      <sheetName val="TOTAL"/>
      <sheetName val=" 견적서"/>
      <sheetName val="BQ"/>
      <sheetName val="PROG_DATA"/>
      <sheetName val="예산M12A"/>
      <sheetName val="INSTR"/>
      <sheetName val="물량"/>
      <sheetName val="gyun"/>
      <sheetName val="정부노임단가"/>
      <sheetName val="Customer Databas"/>
      <sheetName val="내역(한신APT)"/>
      <sheetName val="cable-data"/>
      <sheetName val="kimre scrubber"/>
      <sheetName val="B"/>
      <sheetName val="단위세대"/>
      <sheetName val="일위대가(계측기설치)"/>
      <sheetName val="단가비교"/>
      <sheetName val="DCS"/>
      <sheetName val="CP-E2 (품셈표)"/>
      <sheetName val="기준"/>
      <sheetName val="Summary Sheets"/>
      <sheetName val="Wt of Mod."/>
      <sheetName val="Module Wt"/>
      <sheetName val="Build Up"/>
      <sheetName val="costing_ESDV"/>
      <sheetName val="costing_Misc"/>
      <sheetName val="costing_MOV"/>
      <sheetName val="costing_Press"/>
      <sheetName val="BLR 1"/>
      <sheetName val="GEN"/>
      <sheetName val="GAS"/>
      <sheetName val="DEAE"/>
      <sheetName val="BLR2"/>
      <sheetName val="BLR3"/>
      <sheetName val="BLR4"/>
      <sheetName val="BLR5"/>
      <sheetName val="DEM"/>
      <sheetName val="SAM"/>
      <sheetName val="CHEM"/>
      <sheetName val="COP"/>
      <sheetName val="Tank"/>
      <sheetName val="OIL SYST DATA SHTS"/>
      <sheetName val="EQUIP.XLS"/>
      <sheetName val="SG"/>
      <sheetName val="설계서"/>
      <sheetName val="11.17~20"/>
      <sheetName val="Man Power &amp; Comp"/>
      <sheetName val="일위대가목차"/>
      <sheetName val="GREEN"/>
      <sheetName val="Hawiyah"/>
      <sheetName val="Hawiyah 하청"/>
      <sheetName val="HDEC 1027"/>
      <sheetName val="Juaymah"/>
      <sheetName val="SIPC"/>
      <sheetName val="WORK"/>
      <sheetName val="ITEM"/>
      <sheetName val="간접비(1)"/>
      <sheetName val="V-VESSEL (WITH DEMISTER)"/>
      <sheetName val="산#2-1 (2)"/>
      <sheetName val="WEIGHT LIST"/>
      <sheetName val="DNW"/>
      <sheetName val="FRT_O"/>
      <sheetName val="작성기준"/>
      <sheetName val="Sum"/>
      <sheetName val="비정기tel"/>
      <sheetName val="INPUT DATA"/>
      <sheetName val="설계조건"/>
      <sheetName val="단면검토"/>
      <sheetName val="내역서(총)"/>
      <sheetName val="design criteria"/>
      <sheetName val="working load at the btm ft."/>
      <sheetName val="plan&amp;section of foundation"/>
      <sheetName val="간접비 총괄표"/>
      <sheetName val="수입"/>
      <sheetName val="CAL"/>
      <sheetName val="UR2-Calculation"/>
      <sheetName val="분석"/>
      <sheetName val="as boq list up"/>
      <sheetName val="Compare-1"/>
      <sheetName val="calculation-1"/>
      <sheetName val="PRO_A"/>
      <sheetName val="PRO"/>
      <sheetName val="LEGEND"/>
      <sheetName val="AILC004"/>
      <sheetName val="合成単価作成表-BLDG"/>
      <sheetName val="Option"/>
      <sheetName val="유화"/>
      <sheetName val="표지 (2)"/>
      <sheetName val="inter"/>
      <sheetName val="NAME"/>
      <sheetName val="NEWDRAW"/>
      <sheetName val="GEN PROG"/>
      <sheetName val="REG-BASIS"/>
      <sheetName val="TENDER PROG."/>
      <sheetName val="DET.ENGG.PROG"/>
      <sheetName val="LV data"/>
      <sheetName val="cctv"/>
      <sheetName val="공사내역"/>
      <sheetName val="2.설계제원"/>
      <sheetName val="Code"/>
      <sheetName val="EXCHANGER_BEAM2"/>
      <sheetName val="EXCHANGER_BEAM1"/>
      <sheetName val="EXCHANGER_COM"/>
      <sheetName val="EXCHANGER"/>
      <sheetName val="data 원본"/>
      <sheetName val="판매"/>
      <sheetName val="member design"/>
      <sheetName val="soil bearing check"/>
      <sheetName val="SPT vs PHI"/>
      <sheetName val="입찰안"/>
      <sheetName val="말뚝지지력산정"/>
      <sheetName val="6.Base"/>
      <sheetName val="VV보온LINK"/>
      <sheetName val="FIT보온LINK"/>
      <sheetName val="안정계산"/>
      <sheetName val="HVAC"/>
      <sheetName val="EQT-ESTN"/>
      <sheetName val="도급양식"/>
      <sheetName val="HRB"/>
      <sheetName val="Curves"/>
      <sheetName val="steel-gr"/>
      <sheetName val="N+"/>
      <sheetName val="데이타"/>
      <sheetName val="산근"/>
      <sheetName val="현장관리비"/>
      <sheetName val="DTmpData"/>
      <sheetName val="101동"/>
      <sheetName val="Project Indirect (SITE)"/>
      <sheetName val="FRP내역서"/>
      <sheetName val="Coversheet "/>
      <sheetName val="XZLC004_PART2"/>
      <sheetName val="XZLC003_PART1"/>
      <sheetName val="당초"/>
      <sheetName val="Elect (3)"/>
      <sheetName val="사원명부"/>
      <sheetName val="급여등록"/>
      <sheetName val="RFP005"/>
      <sheetName val="RFP007"/>
      <sheetName val="RFP006"/>
      <sheetName val="RFP009"/>
      <sheetName val="DIV 2"/>
      <sheetName val="??? ?? (?)"/>
      <sheetName val="OD"/>
      <sheetName val="접속슬래브"/>
      <sheetName val="현장"/>
      <sheetName val="출자한도"/>
      <sheetName val="full (2)"/>
      <sheetName val="정산입력"/>
      <sheetName val="을"/>
      <sheetName val="전기일위대가"/>
      <sheetName val="VS배관내역서"/>
      <sheetName val="단가표"/>
      <sheetName val="BID"/>
      <sheetName val="jobhist"/>
      <sheetName val="인원현황"/>
      <sheetName val="DATE"/>
      <sheetName val="단가비교(TOTAL)"/>
      <sheetName val="___ __ (_)"/>
      <sheetName val="견적"/>
      <sheetName val="item sort no"/>
      <sheetName val="spec"/>
      <sheetName val="단가"/>
      <sheetName val="FANDBS"/>
      <sheetName val="GRDATA"/>
      <sheetName val="SHAFTDBSE"/>
      <sheetName val="FAB"/>
      <sheetName val="현장지지물물량"/>
      <sheetName val="내역"/>
      <sheetName val="BM"/>
      <sheetName val="Calc"/>
      <sheetName val="주관사업"/>
      <sheetName val="동해title"/>
      <sheetName val="FAB별"/>
      <sheetName val="계장일위대가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도급양식"/>
    </sheetNames>
    <sheetDataSet>
      <sheetData sheetId="0" refreshError="1">
        <row r="1">
          <cell r="A1" t="str">
            <v>번</v>
          </cell>
          <cell r="D1" t="str">
            <v>단</v>
          </cell>
          <cell r="F1" t="str">
            <v>재  료  비</v>
          </cell>
          <cell r="H1" t="str">
            <v>노  무  비</v>
          </cell>
          <cell r="J1" t="str">
            <v>경      비</v>
          </cell>
          <cell r="L1" t="str">
            <v>총      액</v>
          </cell>
        </row>
        <row r="2">
          <cell r="A2" t="str">
            <v>호</v>
          </cell>
          <cell r="B2" t="str">
            <v>공             종</v>
          </cell>
          <cell r="D2" t="str">
            <v>위</v>
          </cell>
          <cell r="E2" t="str">
            <v>수  량</v>
          </cell>
          <cell r="F2" t="str">
            <v>단  가</v>
          </cell>
          <cell r="G2" t="str">
            <v>금    액</v>
          </cell>
          <cell r="H2" t="str">
            <v>단  가</v>
          </cell>
          <cell r="I2" t="str">
            <v>금    액</v>
          </cell>
          <cell r="J2" t="str">
            <v>단  가</v>
          </cell>
          <cell r="K2" t="str">
            <v>금    액</v>
          </cell>
          <cell r="L2" t="str">
            <v>단  가</v>
          </cell>
          <cell r="M2" t="str">
            <v>금    액</v>
          </cell>
          <cell r="N2" t="str">
            <v>비  고</v>
          </cell>
          <cell r="O2" t="str">
            <v>자재비+경비</v>
          </cell>
          <cell r="P2" t="str">
            <v>노무비</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APEX"/>
      <sheetName val="DRUM"/>
      <sheetName val="BM"/>
      <sheetName val="inter"/>
      <sheetName val="12CGOU"/>
      <sheetName val=" 배관자재비-SKEC구매분"/>
      <sheetName val="Code"/>
      <sheetName val="운반"/>
      <sheetName val="보온자재단가표"/>
      <sheetName val="insulation"/>
      <sheetName val="대비표"/>
      <sheetName val="CASH"/>
      <sheetName val="TTL"/>
      <sheetName val="EQT-ESTN"/>
      <sheetName val="PIPE"/>
      <sheetName val="FLANGE"/>
      <sheetName val="VALVE"/>
      <sheetName val="Sheet4"/>
      <sheetName val="LEGEND"/>
      <sheetName val="BQMPALOC"/>
      <sheetName val="studbolt no."/>
      <sheetName val="studbolt size"/>
      <sheetName val="item sort no"/>
      <sheetName val="steam table"/>
      <sheetName val="Sheet1"/>
      <sheetName val="INSTLIST 1"/>
      <sheetName val="jobhist"/>
      <sheetName val="PNTEXT"/>
      <sheetName val="기성내역"/>
      <sheetName val="Price Schedule(Piping)"/>
      <sheetName val="Eq. Mobilization"/>
      <sheetName val="General Data"/>
      <sheetName val="LinerWt"/>
      <sheetName val="INSTR"/>
      <sheetName val="VUOTO"/>
      <sheetName val="입찰내역 발주처 양식"/>
      <sheetName val="Sheet2"/>
      <sheetName val="매출 현황 (본사)"/>
      <sheetName val="LINE_LIST"/>
      <sheetName val="QT003-SSY-철골3"/>
      <sheetName val="산근"/>
      <sheetName val="BQ List"/>
      <sheetName val="당초"/>
      <sheetName val="Takeoff"/>
      <sheetName val="Sheet13"/>
      <sheetName val="Sheet14"/>
      <sheetName val="Sum"/>
      <sheetName val="附表6"/>
      <sheetName val="图形"/>
      <sheetName val="敏感性"/>
      <sheetName val="FAB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110"/>
      <sheetName val="00111"/>
      <sheetName val="00210"/>
      <sheetName val="00310"/>
      <sheetName val="11010"/>
      <sheetName val="11011"/>
      <sheetName val="12010"/>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 val="13082"/>
      <sheetName val="14010"/>
      <sheetName val="14011"/>
      <sheetName val="14012"/>
      <sheetName val="14013"/>
      <sheetName val="14014"/>
      <sheetName val="14020"/>
      <sheetName val="14021"/>
      <sheetName val="14022"/>
      <sheetName val="14023"/>
      <sheetName val="14024"/>
      <sheetName val="14030"/>
      <sheetName val="14031"/>
      <sheetName val="14032"/>
      <sheetName val="14033"/>
      <sheetName val="14034"/>
      <sheetName val="14040"/>
      <sheetName val="14041"/>
      <sheetName val="14042"/>
      <sheetName val="14043"/>
      <sheetName val="14044"/>
      <sheetName val="14080"/>
      <sheetName val="14081"/>
      <sheetName val="14082"/>
      <sheetName val="14083"/>
      <sheetName val="14084"/>
      <sheetName val="14085"/>
      <sheetName val="14086"/>
      <sheetName val="14087"/>
      <sheetName val="14088"/>
      <sheetName val="14089"/>
      <sheetName val="14090"/>
      <sheetName val="14091"/>
      <sheetName val="14110"/>
      <sheetName val="14120"/>
      <sheetName val="14130"/>
      <sheetName val="14140"/>
      <sheetName val="14210"/>
      <sheetName val="14211"/>
      <sheetName val="14310"/>
      <sheetName val="14320"/>
      <sheetName val="14321"/>
      <sheetName val="14410"/>
      <sheetName val="14420"/>
      <sheetName val="14510"/>
      <sheetName val="14520"/>
      <sheetName val="14530"/>
      <sheetName val="14531"/>
      <sheetName val="14540"/>
      <sheetName val="14541"/>
      <sheetName val="14610"/>
      <sheetName val="14611"/>
      <sheetName val="14620"/>
      <sheetName val="14621"/>
      <sheetName val="14810"/>
      <sheetName val="14820"/>
      <sheetName val="14910"/>
      <sheetName val="14911"/>
      <sheetName val="14920"/>
      <sheetName val="14921"/>
      <sheetName val="14922"/>
      <sheetName val="14923"/>
      <sheetName val="14930"/>
      <sheetName val="15000"/>
      <sheetName val="15001"/>
      <sheetName val="17000"/>
      <sheetName val="17010"/>
      <sheetName val="17100"/>
      <sheetName val="17101"/>
      <sheetName val="17110"/>
      <sheetName val="17200"/>
      <sheetName val="18000"/>
      <sheetName val="21010"/>
      <sheetName val="22010"/>
      <sheetName val="23010"/>
      <sheetName val="24010"/>
      <sheetName val="25010"/>
      <sheetName val="26010"/>
      <sheetName val="31010"/>
      <sheetName val="32010"/>
      <sheetName val="41010"/>
      <sheetName val="43010"/>
      <sheetName val="51010"/>
      <sheetName val="52010"/>
      <sheetName val="55010"/>
      <sheetName val="SabunListX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ing Design Data"/>
      <sheetName val="Calc Sheet"/>
    </sheetNames>
    <sheetDataSet>
      <sheetData sheetId="0" refreshError="1">
        <row r="3">
          <cell r="B3" t="str">
            <v>DESCRIPTION</v>
          </cell>
          <cell r="C3" t="str">
            <v>THK
(MM)</v>
          </cell>
          <cell r="D3" t="str">
            <v>WEIGHT
(KG/M)</v>
          </cell>
          <cell r="E3" t="str">
            <v>NET AREA
(M2/M,EA)</v>
          </cell>
        </row>
        <row r="4">
          <cell r="B4" t="str">
            <v>PIP- SCH  5S  0.5"</v>
          </cell>
          <cell r="C4">
            <v>1.65</v>
          </cell>
          <cell r="D4">
            <v>0.8</v>
          </cell>
          <cell r="E4">
            <v>3.9E-2</v>
          </cell>
        </row>
        <row r="5">
          <cell r="B5" t="str">
            <v>PIP- SCH  10S  0.5"</v>
          </cell>
          <cell r="C5">
            <v>2.11</v>
          </cell>
          <cell r="D5">
            <v>1</v>
          </cell>
          <cell r="E5">
            <v>3.9E-2</v>
          </cell>
        </row>
        <row r="6">
          <cell r="B6" t="str">
            <v>PIP- SCH  STD  0.5"</v>
          </cell>
          <cell r="C6">
            <v>2.77</v>
          </cell>
          <cell r="D6">
            <v>1.27</v>
          </cell>
          <cell r="E6">
            <v>3.9E-2</v>
          </cell>
        </row>
        <row r="7">
          <cell r="B7" t="str">
            <v>PIP- SCH  40  0.5"</v>
          </cell>
          <cell r="C7">
            <v>2.77</v>
          </cell>
          <cell r="D7">
            <v>1.27</v>
          </cell>
          <cell r="E7">
            <v>3.9E-2</v>
          </cell>
        </row>
        <row r="8">
          <cell r="B8" t="str">
            <v>PIP- SCH  40S  0.5"</v>
          </cell>
          <cell r="C8">
            <v>2.77</v>
          </cell>
          <cell r="D8">
            <v>1.27</v>
          </cell>
          <cell r="E8">
            <v>3.9E-2</v>
          </cell>
        </row>
        <row r="9">
          <cell r="B9" t="str">
            <v>PIP- SCH  XS  0.5"</v>
          </cell>
          <cell r="C9">
            <v>3.73</v>
          </cell>
          <cell r="D9">
            <v>1.62</v>
          </cell>
          <cell r="E9">
            <v>3.9E-2</v>
          </cell>
        </row>
        <row r="10">
          <cell r="B10" t="str">
            <v>PIP- SCH  80  0.5"</v>
          </cell>
          <cell r="C10">
            <v>3.73</v>
          </cell>
          <cell r="D10">
            <v>1.62</v>
          </cell>
          <cell r="E10">
            <v>3.9E-2</v>
          </cell>
        </row>
        <row r="11">
          <cell r="B11" t="str">
            <v>PIP- SCH  80S  0.5"</v>
          </cell>
          <cell r="C11">
            <v>3.73</v>
          </cell>
          <cell r="D11">
            <v>1.62</v>
          </cell>
          <cell r="E11">
            <v>3.9E-2</v>
          </cell>
        </row>
        <row r="12">
          <cell r="B12" t="str">
            <v>PIP- SCH  160  0.5"</v>
          </cell>
          <cell r="C12">
            <v>4.78</v>
          </cell>
          <cell r="D12">
            <v>1.95</v>
          </cell>
          <cell r="E12">
            <v>3.9E-2</v>
          </cell>
        </row>
        <row r="13">
          <cell r="B13" t="str">
            <v>PIP- SCH  XXS  0.5"</v>
          </cell>
          <cell r="C13">
            <v>7.47</v>
          </cell>
          <cell r="D13">
            <v>2.5499999999999998</v>
          </cell>
          <cell r="E13">
            <v>3.9E-2</v>
          </cell>
        </row>
        <row r="14">
          <cell r="B14" t="str">
            <v>PIP- SCH  5S  0.75"</v>
          </cell>
          <cell r="C14">
            <v>1.65</v>
          </cell>
          <cell r="D14">
            <v>1.02</v>
          </cell>
          <cell r="E14">
            <v>5.8999999999999997E-2</v>
          </cell>
        </row>
        <row r="15">
          <cell r="B15" t="str">
            <v>PIP- SCH  10S  0.75"</v>
          </cell>
          <cell r="C15">
            <v>2.11</v>
          </cell>
          <cell r="D15">
            <v>1.28</v>
          </cell>
          <cell r="E15">
            <v>5.8999999999999997E-2</v>
          </cell>
        </row>
        <row r="16">
          <cell r="B16" t="str">
            <v>PIP- SCH  STD  0.75"</v>
          </cell>
          <cell r="C16">
            <v>2.87</v>
          </cell>
          <cell r="D16">
            <v>1.68</v>
          </cell>
          <cell r="E16">
            <v>5.8999999999999997E-2</v>
          </cell>
        </row>
        <row r="17">
          <cell r="B17" t="str">
            <v>PIP- SCH  40  0.75"</v>
          </cell>
          <cell r="C17">
            <v>2.87</v>
          </cell>
          <cell r="D17">
            <v>1.68</v>
          </cell>
          <cell r="E17">
            <v>5.8999999999999997E-2</v>
          </cell>
        </row>
        <row r="18">
          <cell r="B18" t="str">
            <v>PIP- SCH  40S  0.75"</v>
          </cell>
          <cell r="C18">
            <v>2.87</v>
          </cell>
          <cell r="D18">
            <v>1.68</v>
          </cell>
          <cell r="E18">
            <v>5.8999999999999997E-2</v>
          </cell>
        </row>
        <row r="19">
          <cell r="B19" t="str">
            <v>PIP- SCH  XS  0.75"</v>
          </cell>
          <cell r="C19">
            <v>3.91</v>
          </cell>
          <cell r="D19">
            <v>2.19</v>
          </cell>
          <cell r="E19">
            <v>5.8999999999999997E-2</v>
          </cell>
        </row>
        <row r="20">
          <cell r="B20" t="str">
            <v>PIP- SCH  80  0.75"</v>
          </cell>
          <cell r="C20">
            <v>3.91</v>
          </cell>
          <cell r="D20">
            <v>2.19</v>
          </cell>
          <cell r="E20">
            <v>5.8999999999999997E-2</v>
          </cell>
        </row>
        <row r="21">
          <cell r="B21" t="str">
            <v>PIP- SCH  80S  0.75"</v>
          </cell>
          <cell r="C21">
            <v>3.91</v>
          </cell>
          <cell r="D21">
            <v>2.19</v>
          </cell>
          <cell r="E21">
            <v>5.8999999999999997E-2</v>
          </cell>
        </row>
        <row r="22">
          <cell r="B22" t="str">
            <v>PIP- SCH  160  0.75"</v>
          </cell>
          <cell r="C22">
            <v>5.54</v>
          </cell>
          <cell r="D22">
            <v>2.84</v>
          </cell>
          <cell r="E22">
            <v>5.8999999999999997E-2</v>
          </cell>
        </row>
        <row r="23">
          <cell r="B23" t="str">
            <v>PIP- SCH  XXS  0.75"</v>
          </cell>
          <cell r="C23">
            <v>7.82</v>
          </cell>
          <cell r="D23">
            <v>3.64</v>
          </cell>
          <cell r="E23">
            <v>5.8999999999999997E-2</v>
          </cell>
        </row>
        <row r="24">
          <cell r="B24" t="str">
            <v>PIP- SCH  5S  1"</v>
          </cell>
          <cell r="C24">
            <v>1.65</v>
          </cell>
          <cell r="D24">
            <v>1.29</v>
          </cell>
          <cell r="E24">
            <v>7.9000000000000001E-2</v>
          </cell>
        </row>
        <row r="25">
          <cell r="B25" t="str">
            <v>PIP- SCH  10S  1"</v>
          </cell>
          <cell r="C25">
            <v>2.77</v>
          </cell>
          <cell r="D25">
            <v>2.09</v>
          </cell>
          <cell r="E25">
            <v>7.9000000000000001E-2</v>
          </cell>
        </row>
        <row r="26">
          <cell r="B26" t="str">
            <v>PIP- SCH  STD  1"</v>
          </cell>
          <cell r="C26">
            <v>3.38</v>
          </cell>
          <cell r="D26">
            <v>2.5</v>
          </cell>
          <cell r="E26">
            <v>7.9000000000000001E-2</v>
          </cell>
        </row>
        <row r="27">
          <cell r="B27" t="str">
            <v>PIP- SCH  40  1"</v>
          </cell>
          <cell r="C27">
            <v>3.38</v>
          </cell>
          <cell r="D27">
            <v>2.5</v>
          </cell>
          <cell r="E27">
            <v>7.9000000000000001E-2</v>
          </cell>
        </row>
        <row r="28">
          <cell r="B28" t="str">
            <v>PIP- SCH  40S  1"</v>
          </cell>
          <cell r="C28">
            <v>3.38</v>
          </cell>
          <cell r="D28">
            <v>2.5</v>
          </cell>
          <cell r="E28">
            <v>7.9000000000000001E-2</v>
          </cell>
        </row>
        <row r="29">
          <cell r="B29" t="str">
            <v>PIP- SCH  XS  1"</v>
          </cell>
          <cell r="C29">
            <v>4.55</v>
          </cell>
          <cell r="D29">
            <v>3.24</v>
          </cell>
          <cell r="E29">
            <v>7.9000000000000001E-2</v>
          </cell>
        </row>
        <row r="30">
          <cell r="B30" t="str">
            <v>PIP- SCH  80  1"</v>
          </cell>
          <cell r="C30">
            <v>4.55</v>
          </cell>
          <cell r="D30">
            <v>3.24</v>
          </cell>
          <cell r="E30">
            <v>7.9000000000000001E-2</v>
          </cell>
        </row>
        <row r="31">
          <cell r="B31" t="str">
            <v>PIP- SCH  80S  1"</v>
          </cell>
          <cell r="C31">
            <v>4.55</v>
          </cell>
          <cell r="D31">
            <v>3.24</v>
          </cell>
          <cell r="E31">
            <v>7.9000000000000001E-2</v>
          </cell>
        </row>
        <row r="32">
          <cell r="B32" t="str">
            <v>PIP- SCH  160  1"</v>
          </cell>
          <cell r="C32">
            <v>6.35</v>
          </cell>
          <cell r="D32">
            <v>4.24</v>
          </cell>
          <cell r="E32">
            <v>7.9000000000000001E-2</v>
          </cell>
        </row>
        <row r="33">
          <cell r="B33" t="str">
            <v>PIP- SCH  XXS  1"</v>
          </cell>
          <cell r="C33">
            <v>9.09</v>
          </cell>
          <cell r="D33">
            <v>5.45</v>
          </cell>
          <cell r="E33">
            <v>7.9000000000000001E-2</v>
          </cell>
        </row>
        <row r="34">
          <cell r="B34" t="str">
            <v>PIP- SCH  5S  1.5"</v>
          </cell>
          <cell r="C34">
            <v>1.65</v>
          </cell>
          <cell r="D34">
            <v>1.9</v>
          </cell>
          <cell r="E34">
            <v>0.11799999999999999</v>
          </cell>
        </row>
        <row r="35">
          <cell r="B35" t="str">
            <v>PIP- SCH  10S  1.5"</v>
          </cell>
          <cell r="C35">
            <v>2.77</v>
          </cell>
          <cell r="D35">
            <v>3.11</v>
          </cell>
          <cell r="E35">
            <v>0.11799999999999999</v>
          </cell>
        </row>
        <row r="36">
          <cell r="B36" t="str">
            <v>PIP- SCH  STD  1.5"</v>
          </cell>
          <cell r="C36">
            <v>3.68</v>
          </cell>
          <cell r="D36">
            <v>4.04</v>
          </cell>
          <cell r="E36">
            <v>0.11799999999999999</v>
          </cell>
        </row>
        <row r="37">
          <cell r="B37" t="str">
            <v>PIP- SCH  40  1.5"</v>
          </cell>
          <cell r="C37">
            <v>3.68</v>
          </cell>
          <cell r="D37">
            <v>4.04</v>
          </cell>
          <cell r="E37">
            <v>0.11799999999999999</v>
          </cell>
        </row>
        <row r="38">
          <cell r="B38" t="str">
            <v>PIP- SCH  40S  1.5"</v>
          </cell>
          <cell r="C38">
            <v>3.68</v>
          </cell>
          <cell r="D38">
            <v>4.04</v>
          </cell>
          <cell r="E38">
            <v>0.11799999999999999</v>
          </cell>
        </row>
        <row r="39">
          <cell r="B39" t="str">
            <v>PIP- SCH  XS  1.5"</v>
          </cell>
          <cell r="C39">
            <v>5.08</v>
          </cell>
          <cell r="D39">
            <v>5.41</v>
          </cell>
          <cell r="E39">
            <v>0.11799999999999999</v>
          </cell>
        </row>
        <row r="40">
          <cell r="B40" t="str">
            <v>PIP- SCH  80  1.5"</v>
          </cell>
          <cell r="C40">
            <v>5.08</v>
          </cell>
          <cell r="D40">
            <v>5.41</v>
          </cell>
          <cell r="E40">
            <v>0.11799999999999999</v>
          </cell>
        </row>
        <row r="41">
          <cell r="B41" t="str">
            <v>PIP- SCH  80S  1.5"</v>
          </cell>
          <cell r="C41">
            <v>5.08</v>
          </cell>
          <cell r="D41">
            <v>5.41</v>
          </cell>
          <cell r="E41">
            <v>0.11799999999999999</v>
          </cell>
        </row>
        <row r="42">
          <cell r="B42" t="str">
            <v>PIP- SCH  160  1.5"</v>
          </cell>
          <cell r="C42">
            <v>7.14</v>
          </cell>
          <cell r="D42">
            <v>7.24</v>
          </cell>
          <cell r="E42">
            <v>0.11799999999999999</v>
          </cell>
        </row>
        <row r="43">
          <cell r="B43" t="str">
            <v>PIP- SCH  XXS  1.5"</v>
          </cell>
          <cell r="C43">
            <v>10.16</v>
          </cell>
          <cell r="D43">
            <v>9.5500000000000007</v>
          </cell>
          <cell r="E43">
            <v>0.11799999999999999</v>
          </cell>
        </row>
        <row r="44">
          <cell r="B44" t="str">
            <v>PIP- SCH  5S  2"</v>
          </cell>
          <cell r="C44">
            <v>1.65</v>
          </cell>
          <cell r="D44">
            <v>2.39</v>
          </cell>
          <cell r="E44">
            <v>0.157</v>
          </cell>
        </row>
        <row r="45">
          <cell r="B45" t="str">
            <v>PIP- SCH  10S  2"</v>
          </cell>
          <cell r="C45">
            <v>2.77</v>
          </cell>
          <cell r="D45">
            <v>3.93</v>
          </cell>
          <cell r="E45">
            <v>0.157</v>
          </cell>
        </row>
        <row r="46">
          <cell r="B46" t="str">
            <v>PIP- SCH  40  2"</v>
          </cell>
          <cell r="C46">
            <v>3.91</v>
          </cell>
          <cell r="D46">
            <v>5.44</v>
          </cell>
          <cell r="E46">
            <v>0.157</v>
          </cell>
        </row>
        <row r="47">
          <cell r="B47" t="str">
            <v>PIP- SCH  40S  2"</v>
          </cell>
          <cell r="C47">
            <v>3.91</v>
          </cell>
          <cell r="D47">
            <v>5.44</v>
          </cell>
          <cell r="E47">
            <v>0.157</v>
          </cell>
        </row>
        <row r="48">
          <cell r="B48" t="str">
            <v>PIP- SCH  STD  2"</v>
          </cell>
          <cell r="C48">
            <v>3.91</v>
          </cell>
          <cell r="D48">
            <v>5.44</v>
          </cell>
          <cell r="E48">
            <v>0.157</v>
          </cell>
        </row>
        <row r="49">
          <cell r="B49" t="str">
            <v>PIP- SCH  80  2"</v>
          </cell>
          <cell r="C49">
            <v>5.54</v>
          </cell>
          <cell r="D49">
            <v>7.48</v>
          </cell>
          <cell r="E49">
            <v>0.157</v>
          </cell>
        </row>
        <row r="50">
          <cell r="B50" t="str">
            <v>PIP- SCH  80S  2"</v>
          </cell>
          <cell r="C50">
            <v>5.54</v>
          </cell>
          <cell r="D50">
            <v>7.48</v>
          </cell>
          <cell r="E50">
            <v>0.157</v>
          </cell>
        </row>
        <row r="51">
          <cell r="B51" t="str">
            <v>PIP- SCH  XXS  2"</v>
          </cell>
          <cell r="C51">
            <v>5.54</v>
          </cell>
          <cell r="D51">
            <v>7.48</v>
          </cell>
          <cell r="E51">
            <v>0.157</v>
          </cell>
        </row>
        <row r="52">
          <cell r="B52" t="str">
            <v>PIP- SCH  160  2"</v>
          </cell>
          <cell r="C52">
            <v>8.7100000000000009</v>
          </cell>
          <cell r="D52">
            <v>11.09</v>
          </cell>
          <cell r="E52">
            <v>0.157</v>
          </cell>
        </row>
        <row r="53">
          <cell r="B53" t="str">
            <v>PIP- SCH  XXS  2"</v>
          </cell>
          <cell r="C53">
            <v>11.07</v>
          </cell>
          <cell r="D53">
            <v>13.45</v>
          </cell>
          <cell r="E53">
            <v>0.157</v>
          </cell>
        </row>
        <row r="54">
          <cell r="B54" t="str">
            <v>PIP- SCH  5S  2.5"</v>
          </cell>
          <cell r="C54">
            <v>2.11</v>
          </cell>
          <cell r="D54">
            <v>3.65</v>
          </cell>
          <cell r="E54">
            <v>0.19600000000000001</v>
          </cell>
        </row>
        <row r="55">
          <cell r="B55" t="str">
            <v>PIP- SCH  10S  2.5"</v>
          </cell>
          <cell r="C55">
            <v>3.05</v>
          </cell>
          <cell r="D55">
            <v>5.26</v>
          </cell>
          <cell r="E55">
            <v>0.19600000000000001</v>
          </cell>
        </row>
        <row r="56">
          <cell r="B56" t="str">
            <v>PIP- SCH  40  2.5"</v>
          </cell>
          <cell r="C56">
            <v>5.16</v>
          </cell>
          <cell r="D56">
            <v>8.6300000000000008</v>
          </cell>
          <cell r="E56">
            <v>0.19600000000000001</v>
          </cell>
        </row>
        <row r="57">
          <cell r="B57" t="str">
            <v>PIP- SCH  40S  2.5"</v>
          </cell>
          <cell r="C57">
            <v>5.16</v>
          </cell>
          <cell r="D57">
            <v>8.6300000000000008</v>
          </cell>
          <cell r="E57">
            <v>0.19600000000000001</v>
          </cell>
        </row>
        <row r="58">
          <cell r="B58" t="str">
            <v>PIP- SCH  STD  2.5"</v>
          </cell>
          <cell r="C58">
            <v>5.16</v>
          </cell>
          <cell r="D58">
            <v>8.6300000000000008</v>
          </cell>
          <cell r="E58">
            <v>0.19600000000000001</v>
          </cell>
        </row>
        <row r="59">
          <cell r="B59" t="str">
            <v>PIP- SCH  80  2.5"</v>
          </cell>
          <cell r="C59">
            <v>7.01</v>
          </cell>
          <cell r="D59">
            <v>11.41</v>
          </cell>
          <cell r="E59">
            <v>0.19600000000000001</v>
          </cell>
        </row>
        <row r="60">
          <cell r="B60" t="str">
            <v>PIP- SCH  80S  2.5"</v>
          </cell>
          <cell r="C60">
            <v>7.01</v>
          </cell>
          <cell r="D60">
            <v>11.41</v>
          </cell>
          <cell r="E60">
            <v>0.19600000000000001</v>
          </cell>
        </row>
        <row r="61">
          <cell r="B61" t="str">
            <v>PIP- SCH  XS  2.5"</v>
          </cell>
          <cell r="C61">
            <v>7.01</v>
          </cell>
          <cell r="D61">
            <v>11.41</v>
          </cell>
          <cell r="E61">
            <v>0.19600000000000001</v>
          </cell>
        </row>
        <row r="62">
          <cell r="B62" t="str">
            <v>PIP- SCH  160  2.5"</v>
          </cell>
          <cell r="C62">
            <v>9.52</v>
          </cell>
          <cell r="D62">
            <v>14.92</v>
          </cell>
          <cell r="E62">
            <v>0.19600000000000001</v>
          </cell>
        </row>
        <row r="63">
          <cell r="B63" t="str">
            <v>PIP- SCH  XXS  2.5"</v>
          </cell>
          <cell r="C63">
            <v>14.02</v>
          </cell>
          <cell r="D63">
            <v>20.399999999999999</v>
          </cell>
          <cell r="E63">
            <v>0.19600000000000001</v>
          </cell>
        </row>
        <row r="64">
          <cell r="B64" t="str">
            <v>PIP- SCH  5S  3"</v>
          </cell>
          <cell r="C64">
            <v>2.11</v>
          </cell>
          <cell r="D64">
            <v>4.51</v>
          </cell>
          <cell r="E64">
            <v>0.23599999999999999</v>
          </cell>
        </row>
        <row r="65">
          <cell r="B65" t="str">
            <v>PIP- SCH  10S  3"</v>
          </cell>
          <cell r="C65">
            <v>3.05</v>
          </cell>
          <cell r="D65">
            <v>6.45</v>
          </cell>
          <cell r="E65">
            <v>0.23599999999999999</v>
          </cell>
        </row>
        <row r="66">
          <cell r="B66" t="str">
            <v>PIP- SCH  40  3"</v>
          </cell>
          <cell r="C66">
            <v>5.49</v>
          </cell>
          <cell r="D66">
            <v>11.29</v>
          </cell>
          <cell r="E66">
            <v>0.23599999999999999</v>
          </cell>
        </row>
        <row r="67">
          <cell r="B67" t="str">
            <v>PIP- SCH  40S  3"</v>
          </cell>
          <cell r="C67">
            <v>5.49</v>
          </cell>
          <cell r="D67">
            <v>11.29</v>
          </cell>
          <cell r="E67">
            <v>0.23599999999999999</v>
          </cell>
        </row>
        <row r="68">
          <cell r="B68" t="str">
            <v>PIP- SCH  STD  3"</v>
          </cell>
          <cell r="C68">
            <v>5.49</v>
          </cell>
          <cell r="D68">
            <v>11.29</v>
          </cell>
          <cell r="E68">
            <v>0.23599999999999999</v>
          </cell>
        </row>
        <row r="69">
          <cell r="B69" t="str">
            <v>PIP- SCH  80  3"</v>
          </cell>
          <cell r="C69">
            <v>7.62</v>
          </cell>
          <cell r="D69">
            <v>15.27</v>
          </cell>
          <cell r="E69">
            <v>0.23599999999999999</v>
          </cell>
        </row>
        <row r="70">
          <cell r="B70" t="str">
            <v>PIP- SCH  80S  3"</v>
          </cell>
          <cell r="C70">
            <v>7.62</v>
          </cell>
          <cell r="D70">
            <v>15.27</v>
          </cell>
          <cell r="E70">
            <v>0.23599999999999999</v>
          </cell>
        </row>
        <row r="71">
          <cell r="B71" t="str">
            <v>PIP- SCH  XS  3"</v>
          </cell>
          <cell r="C71">
            <v>7.62</v>
          </cell>
          <cell r="D71">
            <v>15.27</v>
          </cell>
          <cell r="E71">
            <v>0.23599999999999999</v>
          </cell>
        </row>
        <row r="72">
          <cell r="B72" t="str">
            <v>PIP- SCH  160  3"</v>
          </cell>
          <cell r="C72">
            <v>11.13</v>
          </cell>
          <cell r="D72">
            <v>21.34</v>
          </cell>
          <cell r="E72">
            <v>0.23599999999999999</v>
          </cell>
        </row>
        <row r="73">
          <cell r="B73" t="str">
            <v>PIP- SCH  XXS  3"</v>
          </cell>
          <cell r="C73">
            <v>15.24</v>
          </cell>
          <cell r="D73">
            <v>27.68</v>
          </cell>
          <cell r="E73">
            <v>0.23599999999999999</v>
          </cell>
        </row>
        <row r="74">
          <cell r="B74" t="str">
            <v>PIP- SCH  5S  4"</v>
          </cell>
          <cell r="C74">
            <v>2.11</v>
          </cell>
          <cell r="D74">
            <v>5.83</v>
          </cell>
          <cell r="E74">
            <v>0.314</v>
          </cell>
        </row>
        <row r="75">
          <cell r="B75" t="str">
            <v>PIP- SCH  10S  4"</v>
          </cell>
          <cell r="C75">
            <v>3.05</v>
          </cell>
          <cell r="D75">
            <v>8.36</v>
          </cell>
          <cell r="E75">
            <v>0.314</v>
          </cell>
        </row>
        <row r="76">
          <cell r="B76" t="str">
            <v>PIP- SCH  40  4"</v>
          </cell>
          <cell r="C76">
            <v>6.02</v>
          </cell>
          <cell r="D76">
            <v>16.079999999999998</v>
          </cell>
          <cell r="E76">
            <v>0.314</v>
          </cell>
        </row>
        <row r="77">
          <cell r="B77" t="str">
            <v>PIP- SCH  40S  4"</v>
          </cell>
          <cell r="C77">
            <v>6.02</v>
          </cell>
          <cell r="D77">
            <v>16.079999999999998</v>
          </cell>
          <cell r="E77">
            <v>0.314</v>
          </cell>
        </row>
        <row r="78">
          <cell r="B78" t="str">
            <v>PIP- SCH  STD  4"</v>
          </cell>
          <cell r="C78">
            <v>6.02</v>
          </cell>
          <cell r="D78">
            <v>16.079999999999998</v>
          </cell>
          <cell r="E78">
            <v>0.314</v>
          </cell>
        </row>
        <row r="79">
          <cell r="B79" t="str">
            <v>PIP- SCH  80  4"</v>
          </cell>
          <cell r="C79">
            <v>8.56</v>
          </cell>
          <cell r="D79">
            <v>22.32</v>
          </cell>
          <cell r="E79">
            <v>0.314</v>
          </cell>
        </row>
        <row r="80">
          <cell r="B80" t="str">
            <v>PIP- SCH  80S  4"</v>
          </cell>
          <cell r="C80">
            <v>8.56</v>
          </cell>
          <cell r="D80">
            <v>22.32</v>
          </cell>
          <cell r="E80">
            <v>0.314</v>
          </cell>
        </row>
        <row r="81">
          <cell r="B81" t="str">
            <v>PIP- SCH  XS  4"</v>
          </cell>
          <cell r="C81">
            <v>8.56</v>
          </cell>
          <cell r="D81">
            <v>22.32</v>
          </cell>
          <cell r="E81">
            <v>0.314</v>
          </cell>
        </row>
        <row r="82">
          <cell r="B82" t="str">
            <v>PIP- SCH  160  4"</v>
          </cell>
          <cell r="C82">
            <v>13.49</v>
          </cell>
          <cell r="D82">
            <v>33.53</v>
          </cell>
          <cell r="E82">
            <v>0.314</v>
          </cell>
        </row>
        <row r="83">
          <cell r="B83" t="str">
            <v>PIP- SCH  XXS  4"</v>
          </cell>
          <cell r="C83">
            <v>17.12</v>
          </cell>
          <cell r="D83">
            <v>41.03</v>
          </cell>
          <cell r="E83">
            <v>0.314</v>
          </cell>
        </row>
        <row r="84">
          <cell r="B84" t="str">
            <v>PIP- SCH  5S  5"</v>
          </cell>
          <cell r="C84">
            <v>2.77</v>
          </cell>
          <cell r="D84">
            <v>9.4600000000000009</v>
          </cell>
          <cell r="E84">
            <v>0.39300000000000002</v>
          </cell>
        </row>
        <row r="85">
          <cell r="B85" t="str">
            <v>PIP- SCH  10S  5"</v>
          </cell>
          <cell r="C85">
            <v>3.4</v>
          </cell>
          <cell r="D85">
            <v>11.58</v>
          </cell>
          <cell r="E85">
            <v>0.39300000000000002</v>
          </cell>
        </row>
        <row r="86">
          <cell r="B86" t="str">
            <v>PIP- SCH  40  5"</v>
          </cell>
          <cell r="C86">
            <v>6.55</v>
          </cell>
          <cell r="D86">
            <v>21.78</v>
          </cell>
          <cell r="E86">
            <v>0.39300000000000002</v>
          </cell>
        </row>
        <row r="87">
          <cell r="B87" t="str">
            <v>PIP- SCH  40S  5"</v>
          </cell>
          <cell r="C87">
            <v>6.55</v>
          </cell>
          <cell r="D87">
            <v>21.78</v>
          </cell>
          <cell r="E87">
            <v>0.39300000000000002</v>
          </cell>
        </row>
        <row r="88">
          <cell r="B88" t="str">
            <v>PIP- SCH  STD  5"</v>
          </cell>
          <cell r="C88">
            <v>6.55</v>
          </cell>
          <cell r="D88">
            <v>21.78</v>
          </cell>
          <cell r="E88">
            <v>0.39300000000000002</v>
          </cell>
        </row>
        <row r="89">
          <cell r="B89" t="str">
            <v>PIP- SCH  80  5"</v>
          </cell>
          <cell r="C89">
            <v>9.52</v>
          </cell>
          <cell r="D89">
            <v>30.95</v>
          </cell>
          <cell r="E89">
            <v>0.39300000000000002</v>
          </cell>
        </row>
        <row r="90">
          <cell r="B90" t="str">
            <v>PIP- SCH  80S  5"</v>
          </cell>
          <cell r="C90">
            <v>9.52</v>
          </cell>
          <cell r="D90">
            <v>30.95</v>
          </cell>
          <cell r="E90">
            <v>0.39300000000000002</v>
          </cell>
        </row>
        <row r="91">
          <cell r="B91" t="str">
            <v>PIP- SCH  XS  5"</v>
          </cell>
          <cell r="C91">
            <v>9.52</v>
          </cell>
          <cell r="D91">
            <v>30.95</v>
          </cell>
          <cell r="E91">
            <v>0.39300000000000002</v>
          </cell>
        </row>
        <row r="92">
          <cell r="B92" t="str">
            <v>PIP- SCH  160  5"</v>
          </cell>
          <cell r="C92">
            <v>15.87</v>
          </cell>
          <cell r="D92">
            <v>49.1</v>
          </cell>
          <cell r="E92">
            <v>0.39300000000000002</v>
          </cell>
        </row>
        <row r="93">
          <cell r="B93" t="str">
            <v>PIP- SCH  XXS  5"</v>
          </cell>
          <cell r="C93">
            <v>19.05</v>
          </cell>
          <cell r="D93">
            <v>57.43</v>
          </cell>
          <cell r="E93">
            <v>0.39300000000000002</v>
          </cell>
        </row>
        <row r="94">
          <cell r="B94" t="str">
            <v>PIP- SCH  5S  6"</v>
          </cell>
          <cell r="C94">
            <v>2.77</v>
          </cell>
          <cell r="D94">
            <v>11.3</v>
          </cell>
          <cell r="E94">
            <v>0.47099999999999997</v>
          </cell>
        </row>
        <row r="95">
          <cell r="B95" t="str">
            <v>PIP- SCH  10S  6"</v>
          </cell>
          <cell r="C95">
            <v>3.4</v>
          </cell>
          <cell r="D95">
            <v>13.84</v>
          </cell>
          <cell r="E95">
            <v>0.47099999999999997</v>
          </cell>
        </row>
        <row r="96">
          <cell r="B96" t="str">
            <v>PIP- SCH  40  6"</v>
          </cell>
          <cell r="C96">
            <v>7.11</v>
          </cell>
          <cell r="D96">
            <v>28.27</v>
          </cell>
          <cell r="E96">
            <v>0.47099999999999997</v>
          </cell>
        </row>
        <row r="97">
          <cell r="B97" t="str">
            <v>PIP- SCH  40S  6"</v>
          </cell>
          <cell r="C97">
            <v>7.11</v>
          </cell>
          <cell r="D97">
            <v>28.27</v>
          </cell>
          <cell r="E97">
            <v>0.47099999999999997</v>
          </cell>
        </row>
        <row r="98">
          <cell r="B98" t="str">
            <v>PIP- SCH  STD  6"</v>
          </cell>
          <cell r="C98">
            <v>7.11</v>
          </cell>
          <cell r="D98">
            <v>28.27</v>
          </cell>
          <cell r="E98">
            <v>0.47099999999999997</v>
          </cell>
        </row>
        <row r="99">
          <cell r="B99" t="str">
            <v>PIP- SCH  80  6"</v>
          </cell>
          <cell r="C99">
            <v>10.97</v>
          </cell>
          <cell r="D99">
            <v>42.57</v>
          </cell>
          <cell r="E99">
            <v>0.47099999999999997</v>
          </cell>
        </row>
        <row r="100">
          <cell r="B100" t="str">
            <v>PIP- SCH  80S  6"</v>
          </cell>
          <cell r="C100">
            <v>10.97</v>
          </cell>
          <cell r="D100">
            <v>42.57</v>
          </cell>
          <cell r="E100">
            <v>0.47099999999999997</v>
          </cell>
        </row>
        <row r="101">
          <cell r="B101" t="str">
            <v>PIP- SCH  XS  6"</v>
          </cell>
          <cell r="C101">
            <v>10.97</v>
          </cell>
          <cell r="D101">
            <v>42.57</v>
          </cell>
          <cell r="E101">
            <v>0.47099999999999997</v>
          </cell>
        </row>
        <row r="102">
          <cell r="B102" t="str">
            <v>PIP- SCH  160  6"</v>
          </cell>
          <cell r="C102">
            <v>18.239999999999998</v>
          </cell>
          <cell r="D102">
            <v>67.48</v>
          </cell>
          <cell r="E102">
            <v>0.47099999999999997</v>
          </cell>
        </row>
        <row r="103">
          <cell r="B103" t="str">
            <v>PIP- SCH  XXS  6"</v>
          </cell>
          <cell r="C103">
            <v>21.95</v>
          </cell>
          <cell r="D103">
            <v>79.2</v>
          </cell>
          <cell r="E103">
            <v>0.47099999999999997</v>
          </cell>
        </row>
        <row r="104">
          <cell r="B104" t="str">
            <v>PIP- SCH  5S  8"</v>
          </cell>
          <cell r="C104">
            <v>2.77</v>
          </cell>
          <cell r="D104">
            <v>14.77</v>
          </cell>
          <cell r="E104">
            <v>0.628</v>
          </cell>
        </row>
        <row r="105">
          <cell r="B105" t="str">
            <v>PIP- SCH  10S  8"</v>
          </cell>
          <cell r="C105">
            <v>3.76</v>
          </cell>
          <cell r="D105">
            <v>19.96</v>
          </cell>
          <cell r="E105">
            <v>0.628</v>
          </cell>
        </row>
        <row r="106">
          <cell r="B106" t="str">
            <v>PIP- SCH  20  8"</v>
          </cell>
          <cell r="C106">
            <v>6.35</v>
          </cell>
          <cell r="D106">
            <v>33.31</v>
          </cell>
          <cell r="E106">
            <v>0.628</v>
          </cell>
        </row>
        <row r="107">
          <cell r="B107" t="str">
            <v>PIP- SCH  30  8"</v>
          </cell>
          <cell r="C107">
            <v>7.04</v>
          </cell>
          <cell r="D107">
            <v>36.79</v>
          </cell>
          <cell r="E107">
            <v>0.628</v>
          </cell>
        </row>
        <row r="108">
          <cell r="B108" t="str">
            <v>PIP- SCH  40  8"</v>
          </cell>
          <cell r="C108">
            <v>8.18</v>
          </cell>
          <cell r="D108">
            <v>42.54</v>
          </cell>
          <cell r="E108">
            <v>0.628</v>
          </cell>
        </row>
        <row r="109">
          <cell r="B109" t="str">
            <v>PIP- SCH  40S  8"</v>
          </cell>
          <cell r="C109">
            <v>8.18</v>
          </cell>
          <cell r="D109">
            <v>42.54</v>
          </cell>
          <cell r="E109">
            <v>0.628</v>
          </cell>
        </row>
        <row r="110">
          <cell r="B110" t="str">
            <v>PIP- SCH  STD  8"</v>
          </cell>
          <cell r="C110">
            <v>8.18</v>
          </cell>
          <cell r="D110">
            <v>42.54</v>
          </cell>
          <cell r="E110">
            <v>0.628</v>
          </cell>
        </row>
        <row r="111">
          <cell r="B111" t="str">
            <v>PIP- SCH  60  8"</v>
          </cell>
          <cell r="C111">
            <v>10.31</v>
          </cell>
          <cell r="D111">
            <v>53.09</v>
          </cell>
          <cell r="E111">
            <v>0.628</v>
          </cell>
        </row>
        <row r="112">
          <cell r="B112" t="str">
            <v>PIP- SCH  80  8"</v>
          </cell>
          <cell r="C112">
            <v>12.7</v>
          </cell>
          <cell r="D112">
            <v>64.64</v>
          </cell>
          <cell r="E112">
            <v>0.628</v>
          </cell>
        </row>
        <row r="113">
          <cell r="B113" t="str">
            <v>PIP- SCH  80S  8"</v>
          </cell>
          <cell r="C113">
            <v>12.7</v>
          </cell>
          <cell r="D113">
            <v>64.64</v>
          </cell>
          <cell r="E113">
            <v>0.628</v>
          </cell>
        </row>
        <row r="114">
          <cell r="B114" t="str">
            <v>PIP- SCH  XS  8"</v>
          </cell>
          <cell r="C114">
            <v>12.7</v>
          </cell>
          <cell r="D114">
            <v>64.64</v>
          </cell>
          <cell r="E114">
            <v>0.628</v>
          </cell>
        </row>
        <row r="115">
          <cell r="B115" t="str">
            <v>PIP- SCH  100  8"</v>
          </cell>
          <cell r="C115">
            <v>15.06</v>
          </cell>
          <cell r="D115">
            <v>75.78</v>
          </cell>
          <cell r="E115">
            <v>0.628</v>
          </cell>
        </row>
        <row r="116">
          <cell r="B116" t="str">
            <v>PIP- SCH  120  8"</v>
          </cell>
          <cell r="C116">
            <v>18.239999999999998</v>
          </cell>
          <cell r="D116">
            <v>90.33</v>
          </cell>
          <cell r="E116">
            <v>0.628</v>
          </cell>
        </row>
        <row r="117">
          <cell r="B117" t="str">
            <v>PIP- SCH  140  8"</v>
          </cell>
          <cell r="C117">
            <v>20.62</v>
          </cell>
          <cell r="D117">
            <v>100.9</v>
          </cell>
          <cell r="E117">
            <v>0.628</v>
          </cell>
        </row>
        <row r="118">
          <cell r="B118" t="str">
            <v>PIP- SCH  XXS  8"</v>
          </cell>
          <cell r="C118">
            <v>22.22</v>
          </cell>
          <cell r="D118">
            <v>107.9</v>
          </cell>
          <cell r="E118">
            <v>0.628</v>
          </cell>
        </row>
        <row r="119">
          <cell r="B119" t="str">
            <v>PIP- SCH  160  8"</v>
          </cell>
          <cell r="C119">
            <v>23.01</v>
          </cell>
          <cell r="D119">
            <v>111.3</v>
          </cell>
          <cell r="E119">
            <v>0.628</v>
          </cell>
        </row>
        <row r="120">
          <cell r="B120" t="str">
            <v>PIP- SCH  5S  10"</v>
          </cell>
          <cell r="C120">
            <v>3.4</v>
          </cell>
          <cell r="D120">
            <v>22.63</v>
          </cell>
          <cell r="E120">
            <v>0.78500000000000003</v>
          </cell>
        </row>
        <row r="121">
          <cell r="B121" t="str">
            <v>PIP- SCH  10S  10"</v>
          </cell>
          <cell r="C121">
            <v>4.1900000000000004</v>
          </cell>
          <cell r="D121">
            <v>22.79</v>
          </cell>
          <cell r="E121">
            <v>0.78500000000000003</v>
          </cell>
        </row>
        <row r="122">
          <cell r="B122" t="str">
            <v>PIP- SCH  20  10"</v>
          </cell>
          <cell r="C122">
            <v>6.35</v>
          </cell>
          <cell r="D122">
            <v>41.77</v>
          </cell>
          <cell r="E122">
            <v>0.78500000000000003</v>
          </cell>
        </row>
        <row r="123">
          <cell r="B123" t="str">
            <v>PIP- SCH  30  10"</v>
          </cell>
          <cell r="C123">
            <v>7.8</v>
          </cell>
          <cell r="D123">
            <v>51.01</v>
          </cell>
          <cell r="E123">
            <v>0.78500000000000003</v>
          </cell>
        </row>
        <row r="124">
          <cell r="B124" t="str">
            <v>PIP- SCH  40  10"</v>
          </cell>
          <cell r="C124">
            <v>9.27</v>
          </cell>
          <cell r="D124">
            <v>60.31</v>
          </cell>
          <cell r="E124">
            <v>0.78500000000000003</v>
          </cell>
        </row>
        <row r="125">
          <cell r="B125" t="str">
            <v>PIP- SCH  40S  10"</v>
          </cell>
          <cell r="C125">
            <v>9.27</v>
          </cell>
          <cell r="D125">
            <v>60.31</v>
          </cell>
          <cell r="E125">
            <v>0.78500000000000003</v>
          </cell>
        </row>
        <row r="126">
          <cell r="B126" t="str">
            <v>PIP- SCH  STD  10"</v>
          </cell>
          <cell r="C126">
            <v>9.27</v>
          </cell>
          <cell r="D126">
            <v>60.31</v>
          </cell>
          <cell r="E126">
            <v>0.78500000000000003</v>
          </cell>
        </row>
        <row r="127">
          <cell r="B127" t="str">
            <v>PIP- SCH  60  10"</v>
          </cell>
          <cell r="C127">
            <v>12.7</v>
          </cell>
          <cell r="D127">
            <v>81.540000000000006</v>
          </cell>
          <cell r="E127">
            <v>0.78500000000000003</v>
          </cell>
        </row>
        <row r="128">
          <cell r="B128" t="str">
            <v>PIP- SCH  60S  10"</v>
          </cell>
          <cell r="C128">
            <v>12.7</v>
          </cell>
          <cell r="D128">
            <v>81.540000000000006</v>
          </cell>
          <cell r="E128">
            <v>0.78500000000000003</v>
          </cell>
        </row>
        <row r="129">
          <cell r="B129" t="str">
            <v>PIP- SCH  XS  10"</v>
          </cell>
          <cell r="C129">
            <v>12.7</v>
          </cell>
          <cell r="D129">
            <v>81.540000000000006</v>
          </cell>
          <cell r="E129">
            <v>0.78500000000000003</v>
          </cell>
        </row>
        <row r="130">
          <cell r="B130" t="str">
            <v>PIP- SCH  80  10"</v>
          </cell>
          <cell r="C130">
            <v>15.06</v>
          </cell>
          <cell r="D130">
            <v>95.83</v>
          </cell>
          <cell r="E130">
            <v>0.78500000000000003</v>
          </cell>
        </row>
        <row r="131">
          <cell r="B131" t="str">
            <v>PIP- SCH  100  10"</v>
          </cell>
          <cell r="C131">
            <v>18.239999999999998</v>
          </cell>
          <cell r="D131">
            <v>114.6</v>
          </cell>
          <cell r="E131">
            <v>0.78500000000000003</v>
          </cell>
        </row>
        <row r="132">
          <cell r="B132" t="str">
            <v>PIP- SCH  120  10"</v>
          </cell>
          <cell r="C132">
            <v>21.41</v>
          </cell>
          <cell r="D132">
            <v>132.9</v>
          </cell>
          <cell r="E132">
            <v>0.78500000000000003</v>
          </cell>
        </row>
        <row r="133">
          <cell r="B133" t="str">
            <v>PIP- SCH  140  10"</v>
          </cell>
          <cell r="C133">
            <v>25.4</v>
          </cell>
          <cell r="D133">
            <v>155.1</v>
          </cell>
          <cell r="E133">
            <v>0.78500000000000003</v>
          </cell>
        </row>
        <row r="134">
          <cell r="B134" t="str">
            <v>PIP- SCH  XXS  10"</v>
          </cell>
          <cell r="C134">
            <v>25.4</v>
          </cell>
          <cell r="D134">
            <v>155.1</v>
          </cell>
          <cell r="E134">
            <v>0.78500000000000003</v>
          </cell>
        </row>
        <row r="135">
          <cell r="B135" t="str">
            <v>PIP- SCH  160  10"</v>
          </cell>
          <cell r="C135">
            <v>28.57</v>
          </cell>
          <cell r="D135">
            <v>172.3</v>
          </cell>
          <cell r="E135">
            <v>0.78500000000000003</v>
          </cell>
        </row>
        <row r="136">
          <cell r="B136" t="str">
            <v>PIP- SCH  5S  12"</v>
          </cell>
          <cell r="C136">
            <v>4.1900000000000004</v>
          </cell>
          <cell r="D136">
            <v>33.04</v>
          </cell>
          <cell r="E136">
            <v>0.94199999999999995</v>
          </cell>
        </row>
        <row r="137">
          <cell r="B137" t="str">
            <v>PIP- SCH  10S  12"</v>
          </cell>
          <cell r="C137">
            <v>4.57</v>
          </cell>
          <cell r="D137">
            <v>35.99</v>
          </cell>
          <cell r="E137">
            <v>0.94199999999999995</v>
          </cell>
        </row>
        <row r="138">
          <cell r="B138" t="str">
            <v>PIP- SCH  20  12"</v>
          </cell>
          <cell r="C138">
            <v>6.35</v>
          </cell>
          <cell r="D138">
            <v>49.72</v>
          </cell>
          <cell r="E138">
            <v>0.94199999999999995</v>
          </cell>
        </row>
        <row r="139">
          <cell r="B139" t="str">
            <v>PIP- SCH  30  12"</v>
          </cell>
          <cell r="C139">
            <v>8.3800000000000008</v>
          </cell>
          <cell r="D139">
            <v>65.209999999999994</v>
          </cell>
          <cell r="E139">
            <v>0.94199999999999995</v>
          </cell>
        </row>
        <row r="140">
          <cell r="B140" t="str">
            <v>PIP- SCH  STD  12"</v>
          </cell>
          <cell r="C140">
            <v>9.52</v>
          </cell>
          <cell r="D140">
            <v>73.84</v>
          </cell>
          <cell r="E140">
            <v>0.94199999999999995</v>
          </cell>
        </row>
        <row r="141">
          <cell r="B141" t="str">
            <v>PIP- SCH  40S  12"</v>
          </cell>
          <cell r="C141">
            <v>9.52</v>
          </cell>
          <cell r="D141">
            <v>73.84</v>
          </cell>
          <cell r="E141">
            <v>0.94199999999999995</v>
          </cell>
        </row>
        <row r="142">
          <cell r="B142" t="str">
            <v>PIP- SCH  40  12"</v>
          </cell>
          <cell r="C142">
            <v>10.31</v>
          </cell>
          <cell r="D142">
            <v>79.739999999999995</v>
          </cell>
          <cell r="E142">
            <v>0.94199999999999995</v>
          </cell>
        </row>
        <row r="143">
          <cell r="B143" t="str">
            <v>PIP- SCH  XS  12"</v>
          </cell>
          <cell r="C143">
            <v>12.7</v>
          </cell>
          <cell r="D143">
            <v>97.45</v>
          </cell>
          <cell r="E143">
            <v>0.94199999999999995</v>
          </cell>
        </row>
        <row r="144">
          <cell r="B144" t="str">
            <v>PIP- SCH  80S  12"</v>
          </cell>
          <cell r="C144">
            <v>12.7</v>
          </cell>
          <cell r="D144">
            <v>97.45</v>
          </cell>
          <cell r="E144">
            <v>0.94199999999999995</v>
          </cell>
        </row>
        <row r="145">
          <cell r="B145" t="str">
            <v>PIP- SCH  60  12"</v>
          </cell>
          <cell r="C145">
            <v>14.27</v>
          </cell>
          <cell r="D145">
            <v>108.9</v>
          </cell>
          <cell r="E145">
            <v>0.94199999999999995</v>
          </cell>
        </row>
        <row r="146">
          <cell r="B146" t="str">
            <v>PIP- SCH  80  12"</v>
          </cell>
          <cell r="C146">
            <v>17.45</v>
          </cell>
          <cell r="D146">
            <v>131.9</v>
          </cell>
          <cell r="E146">
            <v>0.94199999999999995</v>
          </cell>
        </row>
        <row r="147">
          <cell r="B147" t="str">
            <v>PIP- SCH  100  12"</v>
          </cell>
          <cell r="C147">
            <v>21.41</v>
          </cell>
          <cell r="D147">
            <v>159.69999999999999</v>
          </cell>
          <cell r="E147">
            <v>0.94199999999999995</v>
          </cell>
        </row>
        <row r="148">
          <cell r="B148" t="str">
            <v>PIP- SCH  XXS  12"</v>
          </cell>
          <cell r="C148">
            <v>25.4</v>
          </cell>
          <cell r="D148">
            <v>186.9</v>
          </cell>
          <cell r="E148">
            <v>0.94199999999999995</v>
          </cell>
        </row>
        <row r="149">
          <cell r="B149" t="str">
            <v>PIP- SCH  120  12"</v>
          </cell>
          <cell r="C149">
            <v>25.4</v>
          </cell>
          <cell r="D149">
            <v>186.9</v>
          </cell>
          <cell r="E149">
            <v>0.94199999999999995</v>
          </cell>
        </row>
        <row r="150">
          <cell r="B150" t="str">
            <v>PIP- SCH  140  12"</v>
          </cell>
          <cell r="C150">
            <v>28.57</v>
          </cell>
          <cell r="D150">
            <v>206.1</v>
          </cell>
          <cell r="E150">
            <v>0.94199999999999995</v>
          </cell>
        </row>
        <row r="151">
          <cell r="B151" t="str">
            <v>PIP- SCH  160  12"</v>
          </cell>
          <cell r="C151">
            <v>33.32</v>
          </cell>
          <cell r="D151">
            <v>238.8</v>
          </cell>
          <cell r="E151">
            <v>0.94199999999999995</v>
          </cell>
        </row>
        <row r="152">
          <cell r="B152" t="str">
            <v>PIP- SCH  5S  14"</v>
          </cell>
          <cell r="C152">
            <v>3.96</v>
          </cell>
          <cell r="D152">
            <v>34.36</v>
          </cell>
          <cell r="E152">
            <v>1.1000000000000001</v>
          </cell>
        </row>
        <row r="153">
          <cell r="B153" t="str">
            <v>PIP- SCH  10S  14"</v>
          </cell>
          <cell r="C153">
            <v>4.78</v>
          </cell>
          <cell r="D153">
            <v>41.31</v>
          </cell>
          <cell r="E153">
            <v>1.1000000000000001</v>
          </cell>
        </row>
        <row r="154">
          <cell r="B154" t="str">
            <v>PIP- SCH  10  14"</v>
          </cell>
          <cell r="C154">
            <v>6.35</v>
          </cell>
          <cell r="D154">
            <v>54.69</v>
          </cell>
          <cell r="E154">
            <v>1.1000000000000001</v>
          </cell>
        </row>
        <row r="155">
          <cell r="B155" t="str">
            <v>PIP- SCH  20  14"</v>
          </cell>
          <cell r="C155">
            <v>7.92</v>
          </cell>
          <cell r="D155">
            <v>67.95</v>
          </cell>
          <cell r="E155">
            <v>1.1000000000000001</v>
          </cell>
        </row>
        <row r="156">
          <cell r="B156" t="str">
            <v>PIP- SCH  30  14"</v>
          </cell>
          <cell r="C156">
            <v>9.52</v>
          </cell>
          <cell r="D156">
            <v>81.290000000000006</v>
          </cell>
          <cell r="E156">
            <v>1.1000000000000001</v>
          </cell>
        </row>
        <row r="157">
          <cell r="B157" t="str">
            <v>PIP- SCH  STD  14"</v>
          </cell>
          <cell r="C157">
            <v>9.52</v>
          </cell>
          <cell r="D157">
            <v>81.290000000000006</v>
          </cell>
          <cell r="E157">
            <v>1.1000000000000001</v>
          </cell>
        </row>
        <row r="158">
          <cell r="B158" t="str">
            <v>PIP- SCH  40  14"</v>
          </cell>
          <cell r="C158">
            <v>11.13</v>
          </cell>
          <cell r="D158">
            <v>94.51</v>
          </cell>
          <cell r="E158">
            <v>1.1000000000000001</v>
          </cell>
        </row>
        <row r="159">
          <cell r="B159" t="str">
            <v>PIP- SCH  XS  14"</v>
          </cell>
          <cell r="C159">
            <v>12.7</v>
          </cell>
          <cell r="D159">
            <v>107.4</v>
          </cell>
          <cell r="E159">
            <v>1.1000000000000001</v>
          </cell>
        </row>
        <row r="160">
          <cell r="B160" t="str">
            <v>PIP- SCH  60  14"</v>
          </cell>
          <cell r="C160">
            <v>15.06</v>
          </cell>
          <cell r="D160">
            <v>126.5</v>
          </cell>
          <cell r="E160">
            <v>1.1000000000000001</v>
          </cell>
        </row>
        <row r="161">
          <cell r="B161" t="str">
            <v>PIP- SCH  80  14"</v>
          </cell>
          <cell r="C161">
            <v>19.05</v>
          </cell>
          <cell r="D161">
            <v>158.1</v>
          </cell>
          <cell r="E161">
            <v>1.1000000000000001</v>
          </cell>
        </row>
        <row r="162">
          <cell r="B162" t="str">
            <v>PIP- SCH  100  14"</v>
          </cell>
          <cell r="C162">
            <v>23.8</v>
          </cell>
          <cell r="D162">
            <v>194.7</v>
          </cell>
          <cell r="E162">
            <v>1.1000000000000001</v>
          </cell>
        </row>
        <row r="163">
          <cell r="B163" t="str">
            <v>PIP- SCH  120  14"</v>
          </cell>
          <cell r="C163">
            <v>27.76</v>
          </cell>
          <cell r="D163">
            <v>224.5</v>
          </cell>
          <cell r="E163">
            <v>1.1000000000000001</v>
          </cell>
        </row>
        <row r="164">
          <cell r="B164" t="str">
            <v>PIP- SCH  140  14"</v>
          </cell>
          <cell r="C164">
            <v>31.75</v>
          </cell>
          <cell r="D164">
            <v>253.6</v>
          </cell>
          <cell r="E164">
            <v>1.1000000000000001</v>
          </cell>
        </row>
        <row r="165">
          <cell r="B165" t="str">
            <v>PIP- SCH  160  14"</v>
          </cell>
          <cell r="C165">
            <v>35.71</v>
          </cell>
          <cell r="D165">
            <v>281.7</v>
          </cell>
          <cell r="E165">
            <v>1.1000000000000001</v>
          </cell>
        </row>
        <row r="166">
          <cell r="B166" t="str">
            <v>PIP- SCH  5S  16"</v>
          </cell>
          <cell r="C166">
            <v>4.1900000000000004</v>
          </cell>
          <cell r="D166">
            <v>41.57</v>
          </cell>
          <cell r="E166">
            <v>1.2569999999999999</v>
          </cell>
        </row>
        <row r="167">
          <cell r="B167" t="str">
            <v>PIP- SCH  10S  16"</v>
          </cell>
          <cell r="C167">
            <v>4.76</v>
          </cell>
          <cell r="D167">
            <v>47.29</v>
          </cell>
          <cell r="E167">
            <v>1.2569999999999999</v>
          </cell>
        </row>
        <row r="168">
          <cell r="B168" t="str">
            <v>PIP- SCH  10  16"</v>
          </cell>
          <cell r="C168">
            <v>6.35</v>
          </cell>
          <cell r="D168">
            <v>62.65</v>
          </cell>
          <cell r="E168">
            <v>1.2569999999999999</v>
          </cell>
        </row>
        <row r="169">
          <cell r="B169" t="str">
            <v>PIP- SCH  20  16"</v>
          </cell>
          <cell r="C169">
            <v>7.92</v>
          </cell>
          <cell r="D169">
            <v>77.88</v>
          </cell>
          <cell r="E169">
            <v>1.2569999999999999</v>
          </cell>
        </row>
        <row r="170">
          <cell r="B170" t="str">
            <v>PIP- SCH  STD  16"</v>
          </cell>
          <cell r="C170">
            <v>9.52</v>
          </cell>
          <cell r="D170">
            <v>93.23</v>
          </cell>
          <cell r="E170">
            <v>1.2569999999999999</v>
          </cell>
        </row>
        <row r="171">
          <cell r="B171" t="str">
            <v>PIP- SCH  30  16"</v>
          </cell>
          <cell r="C171">
            <v>9.52</v>
          </cell>
          <cell r="D171">
            <v>93.23</v>
          </cell>
          <cell r="E171">
            <v>1.2569999999999999</v>
          </cell>
        </row>
        <row r="172">
          <cell r="B172" t="str">
            <v>PIP- SCH  XS  16"</v>
          </cell>
          <cell r="C172">
            <v>12.7</v>
          </cell>
          <cell r="D172">
            <v>123.3</v>
          </cell>
          <cell r="E172">
            <v>1.2569999999999999</v>
          </cell>
        </row>
        <row r="173">
          <cell r="B173" t="str">
            <v>PIP- SCH  40  16"</v>
          </cell>
          <cell r="C173">
            <v>12.7</v>
          </cell>
          <cell r="D173">
            <v>123.3</v>
          </cell>
          <cell r="E173">
            <v>1.2569999999999999</v>
          </cell>
        </row>
        <row r="174">
          <cell r="B174" t="str">
            <v>PIP- SCH  60  16"</v>
          </cell>
          <cell r="C174">
            <v>16.66</v>
          </cell>
          <cell r="D174">
            <v>160.19999999999999</v>
          </cell>
          <cell r="E174">
            <v>1.2569999999999999</v>
          </cell>
        </row>
        <row r="175">
          <cell r="B175" t="str">
            <v>PIP- SCH  80  16"</v>
          </cell>
          <cell r="C175">
            <v>21.41</v>
          </cell>
          <cell r="D175">
            <v>203.3</v>
          </cell>
          <cell r="E175">
            <v>1.2569999999999999</v>
          </cell>
        </row>
        <row r="176">
          <cell r="B176" t="str">
            <v>PIP- SCH  100  16"</v>
          </cell>
          <cell r="C176">
            <v>26.19</v>
          </cell>
          <cell r="D176">
            <v>245.5</v>
          </cell>
          <cell r="E176">
            <v>1.2569999999999999</v>
          </cell>
        </row>
        <row r="177">
          <cell r="B177" t="str">
            <v>PIP- SCH  120  16"</v>
          </cell>
          <cell r="C177">
            <v>30.94</v>
          </cell>
          <cell r="D177">
            <v>286.5</v>
          </cell>
          <cell r="E177">
            <v>1.2569999999999999</v>
          </cell>
        </row>
        <row r="178">
          <cell r="B178" t="str">
            <v>PIP- SCH  140  16"</v>
          </cell>
          <cell r="C178">
            <v>36.53</v>
          </cell>
          <cell r="D178">
            <v>333.2</v>
          </cell>
          <cell r="E178">
            <v>1.2569999999999999</v>
          </cell>
        </row>
        <row r="179">
          <cell r="B179" t="str">
            <v>PIP- SCH  160  16"</v>
          </cell>
          <cell r="C179">
            <v>40.46</v>
          </cell>
          <cell r="D179">
            <v>365.2</v>
          </cell>
          <cell r="E179">
            <v>1.2569999999999999</v>
          </cell>
        </row>
        <row r="180">
          <cell r="B180" t="str">
            <v>PIP- SCH  5S  18"</v>
          </cell>
          <cell r="C180">
            <v>4.1900000000000004</v>
          </cell>
          <cell r="D180">
            <v>46.82</v>
          </cell>
          <cell r="E180">
            <v>1.4139999999999999</v>
          </cell>
        </row>
        <row r="181">
          <cell r="B181" t="str">
            <v>PIP- SCH  10S  18"</v>
          </cell>
          <cell r="C181">
            <v>4.78</v>
          </cell>
          <cell r="D181">
            <v>53.28</v>
          </cell>
          <cell r="E181">
            <v>1.4139999999999999</v>
          </cell>
        </row>
        <row r="182">
          <cell r="B182" t="str">
            <v>PIP- SCH  10  18"</v>
          </cell>
          <cell r="C182">
            <v>6.35</v>
          </cell>
          <cell r="D182">
            <v>70.599999999999994</v>
          </cell>
          <cell r="E182">
            <v>1.4139999999999999</v>
          </cell>
        </row>
        <row r="183">
          <cell r="B183" t="str">
            <v>PIP- SCH  20  18"</v>
          </cell>
          <cell r="C183">
            <v>7.92</v>
          </cell>
          <cell r="D183">
            <v>87.8</v>
          </cell>
          <cell r="E183">
            <v>1.4139999999999999</v>
          </cell>
        </row>
        <row r="184">
          <cell r="B184" t="str">
            <v>PIP- SCH  STD  18"</v>
          </cell>
          <cell r="C184">
            <v>9.52</v>
          </cell>
          <cell r="D184">
            <v>105.2</v>
          </cell>
          <cell r="E184">
            <v>1.4139999999999999</v>
          </cell>
        </row>
        <row r="185">
          <cell r="B185" t="str">
            <v>PIP- SCH  30  18"</v>
          </cell>
          <cell r="C185">
            <v>11.13</v>
          </cell>
          <cell r="D185">
            <v>122.4</v>
          </cell>
          <cell r="E185">
            <v>1.4139999999999999</v>
          </cell>
        </row>
        <row r="186">
          <cell r="B186" t="str">
            <v>PIP- SCH  XS  18"</v>
          </cell>
          <cell r="C186">
            <v>12.7</v>
          </cell>
          <cell r="D186">
            <v>139.19999999999999</v>
          </cell>
          <cell r="E186">
            <v>1.4139999999999999</v>
          </cell>
        </row>
        <row r="187">
          <cell r="B187" t="str">
            <v>PIP- SCH  40  18"</v>
          </cell>
          <cell r="C187">
            <v>14.27</v>
          </cell>
          <cell r="D187">
            <v>155.9</v>
          </cell>
          <cell r="E187">
            <v>1.4139999999999999</v>
          </cell>
        </row>
        <row r="188">
          <cell r="B188" t="str">
            <v>PIP- SCH  60  18"</v>
          </cell>
          <cell r="C188">
            <v>19.05</v>
          </cell>
          <cell r="D188">
            <v>205.8</v>
          </cell>
          <cell r="E188">
            <v>1.4139999999999999</v>
          </cell>
        </row>
        <row r="189">
          <cell r="B189" t="str">
            <v>PIP- SCH  80  18"</v>
          </cell>
          <cell r="C189">
            <v>23.8</v>
          </cell>
          <cell r="D189">
            <v>254.4</v>
          </cell>
          <cell r="E189">
            <v>1.4139999999999999</v>
          </cell>
        </row>
        <row r="190">
          <cell r="B190" t="str">
            <v>PIP- SCH  100  18"</v>
          </cell>
          <cell r="C190">
            <v>29.36</v>
          </cell>
          <cell r="D190">
            <v>309.8</v>
          </cell>
          <cell r="E190">
            <v>1.4139999999999999</v>
          </cell>
        </row>
        <row r="191">
          <cell r="B191" t="str">
            <v>PIP- SCH  120  18"</v>
          </cell>
          <cell r="C191">
            <v>34.92</v>
          </cell>
          <cell r="D191">
            <v>363.7</v>
          </cell>
          <cell r="E191">
            <v>1.4139999999999999</v>
          </cell>
        </row>
        <row r="192">
          <cell r="B192" t="str">
            <v>PIP- SCH  140  18"</v>
          </cell>
          <cell r="C192">
            <v>39.67</v>
          </cell>
          <cell r="D192">
            <v>408.5</v>
          </cell>
          <cell r="E192">
            <v>1.4139999999999999</v>
          </cell>
        </row>
        <row r="193">
          <cell r="B193" t="str">
            <v>PIP- SCH  160  18"</v>
          </cell>
          <cell r="C193">
            <v>45.24</v>
          </cell>
          <cell r="D193">
            <v>459.6</v>
          </cell>
          <cell r="E193">
            <v>1.4139999999999999</v>
          </cell>
        </row>
        <row r="194">
          <cell r="B194" t="str">
            <v>PIP- SCH  5S  20"</v>
          </cell>
          <cell r="C194">
            <v>4.78</v>
          </cell>
          <cell r="D194">
            <v>59.26</v>
          </cell>
          <cell r="E194">
            <v>1.571</v>
          </cell>
        </row>
        <row r="195">
          <cell r="B195" t="str">
            <v>PIP- SCH  10S  20"</v>
          </cell>
          <cell r="C195">
            <v>5.54</v>
          </cell>
          <cell r="D195">
            <v>68.61</v>
          </cell>
          <cell r="E195">
            <v>1.571</v>
          </cell>
        </row>
        <row r="196">
          <cell r="B196" t="str">
            <v>PIP- SCH  10  20"</v>
          </cell>
          <cell r="C196">
            <v>6.35</v>
          </cell>
          <cell r="D196">
            <v>78.56</v>
          </cell>
          <cell r="E196">
            <v>1.571</v>
          </cell>
        </row>
        <row r="197">
          <cell r="B197" t="str">
            <v>PIP- SCH  STD  20"</v>
          </cell>
          <cell r="C197">
            <v>9.52</v>
          </cell>
          <cell r="D197">
            <v>117.1</v>
          </cell>
          <cell r="E197">
            <v>1.571</v>
          </cell>
        </row>
        <row r="198">
          <cell r="B198" t="str">
            <v>PIP- SCH  20  20"</v>
          </cell>
          <cell r="C198">
            <v>9.52</v>
          </cell>
          <cell r="D198">
            <v>117.1</v>
          </cell>
          <cell r="E198">
            <v>1.571</v>
          </cell>
        </row>
        <row r="199">
          <cell r="B199" t="str">
            <v>PIP- SCH  XS  20"</v>
          </cell>
          <cell r="C199">
            <v>12.7</v>
          </cell>
          <cell r="D199">
            <v>155.1</v>
          </cell>
          <cell r="E199">
            <v>1.571</v>
          </cell>
        </row>
        <row r="200">
          <cell r="B200" t="str">
            <v>PIP- SCH  30  20"</v>
          </cell>
          <cell r="C200">
            <v>12.7</v>
          </cell>
          <cell r="D200">
            <v>155.1</v>
          </cell>
          <cell r="E200">
            <v>1.571</v>
          </cell>
        </row>
        <row r="201">
          <cell r="B201" t="str">
            <v>PIP- SCH  40  20"</v>
          </cell>
          <cell r="C201">
            <v>15.06</v>
          </cell>
          <cell r="D201">
            <v>183.1</v>
          </cell>
          <cell r="E201">
            <v>1.571</v>
          </cell>
        </row>
        <row r="202">
          <cell r="B202" t="str">
            <v>PIP- SCH  60  20"</v>
          </cell>
          <cell r="C202">
            <v>20.62</v>
          </cell>
          <cell r="D202">
            <v>247.9</v>
          </cell>
          <cell r="E202">
            <v>1.571</v>
          </cell>
        </row>
        <row r="203">
          <cell r="B203" t="str">
            <v>PIP- SCH  80  20"</v>
          </cell>
          <cell r="C203">
            <v>26.19</v>
          </cell>
          <cell r="D203">
            <v>311.2</v>
          </cell>
          <cell r="E203">
            <v>1.571</v>
          </cell>
        </row>
        <row r="204">
          <cell r="B204" t="str">
            <v>PIP- SCH  100  20"</v>
          </cell>
          <cell r="C204">
            <v>32.54</v>
          </cell>
          <cell r="D204">
            <v>381.5</v>
          </cell>
          <cell r="E204">
            <v>1.571</v>
          </cell>
        </row>
        <row r="205">
          <cell r="B205" t="str">
            <v>PIP- SCH  120  20"</v>
          </cell>
          <cell r="C205">
            <v>38.1</v>
          </cell>
          <cell r="D205">
            <v>441.5</v>
          </cell>
          <cell r="E205">
            <v>1.571</v>
          </cell>
        </row>
        <row r="206">
          <cell r="B206" t="str">
            <v>PIP- SCH  140  20"</v>
          </cell>
          <cell r="C206">
            <v>44.45</v>
          </cell>
          <cell r="D206">
            <v>508.1</v>
          </cell>
          <cell r="E206">
            <v>1.571</v>
          </cell>
        </row>
        <row r="207">
          <cell r="B207" t="str">
            <v>PIP- SCH  160  20"</v>
          </cell>
          <cell r="C207">
            <v>49.99</v>
          </cell>
          <cell r="D207">
            <v>564.6</v>
          </cell>
          <cell r="E207">
            <v>1.571</v>
          </cell>
        </row>
        <row r="208">
          <cell r="B208" t="str">
            <v>PIP- SCH  5S  24"</v>
          </cell>
          <cell r="C208">
            <v>5.54</v>
          </cell>
          <cell r="D208">
            <v>82.49</v>
          </cell>
          <cell r="E208">
            <v>1.885</v>
          </cell>
        </row>
        <row r="209">
          <cell r="B209" t="str">
            <v>PIP- SCH  10  24"</v>
          </cell>
          <cell r="C209">
            <v>6.35</v>
          </cell>
          <cell r="D209">
            <v>94.47</v>
          </cell>
          <cell r="E209">
            <v>1.885</v>
          </cell>
        </row>
        <row r="210">
          <cell r="B210" t="str">
            <v>PIP- SCH  10S  24"</v>
          </cell>
          <cell r="C210">
            <v>6.35</v>
          </cell>
          <cell r="D210">
            <v>94.47</v>
          </cell>
          <cell r="E210">
            <v>1.885</v>
          </cell>
        </row>
        <row r="211">
          <cell r="B211" t="str">
            <v>PIP- SCH  STD  24"</v>
          </cell>
          <cell r="C211">
            <v>9.52</v>
          </cell>
          <cell r="D211">
            <v>140.9</v>
          </cell>
          <cell r="E211">
            <v>1.885</v>
          </cell>
        </row>
        <row r="212">
          <cell r="B212" t="str">
            <v>PIP- SCH  20  24"</v>
          </cell>
          <cell r="C212">
            <v>9.52</v>
          </cell>
          <cell r="D212">
            <v>140.9</v>
          </cell>
          <cell r="E212">
            <v>1.885</v>
          </cell>
        </row>
        <row r="213">
          <cell r="B213" t="str">
            <v>PIP- SCH  XS  24"</v>
          </cell>
          <cell r="C213">
            <v>12.7</v>
          </cell>
          <cell r="D213">
            <v>186.9</v>
          </cell>
          <cell r="E213">
            <v>1.885</v>
          </cell>
        </row>
        <row r="214">
          <cell r="B214" t="str">
            <v>PIP- SCH  30  24"</v>
          </cell>
          <cell r="C214">
            <v>14.27</v>
          </cell>
          <cell r="D214">
            <v>209.6</v>
          </cell>
          <cell r="E214">
            <v>1.885</v>
          </cell>
        </row>
        <row r="215">
          <cell r="B215" t="str">
            <v>PIP- SCH  40  24"</v>
          </cell>
          <cell r="C215">
            <v>17.45</v>
          </cell>
          <cell r="D215">
            <v>254.8</v>
          </cell>
          <cell r="E215">
            <v>1.885</v>
          </cell>
        </row>
        <row r="216">
          <cell r="B216" t="str">
            <v>PIP- SCH  60  24"</v>
          </cell>
          <cell r="C216">
            <v>24.59</v>
          </cell>
          <cell r="D216">
            <v>354.7</v>
          </cell>
          <cell r="E216">
            <v>1.885</v>
          </cell>
        </row>
        <row r="217">
          <cell r="B217" t="str">
            <v>PIP- SCH  80  24"</v>
          </cell>
          <cell r="C217">
            <v>30.94</v>
          </cell>
          <cell r="D217">
            <v>441.5</v>
          </cell>
          <cell r="E217">
            <v>1.885</v>
          </cell>
        </row>
        <row r="218">
          <cell r="B218" t="str">
            <v>PIP- SCH  100  24"</v>
          </cell>
          <cell r="C218">
            <v>38.89</v>
          </cell>
          <cell r="D218">
            <v>547.29999999999995</v>
          </cell>
          <cell r="E218">
            <v>1.885</v>
          </cell>
        </row>
        <row r="219">
          <cell r="B219" t="str">
            <v>PIP- SCH  120  24"</v>
          </cell>
          <cell r="C219">
            <v>46.02</v>
          </cell>
          <cell r="D219">
            <v>639.70000000000005</v>
          </cell>
          <cell r="E219">
            <v>1.885</v>
          </cell>
        </row>
        <row r="220">
          <cell r="B220" t="str">
            <v>PIP- SCH  140  24"</v>
          </cell>
          <cell r="C220">
            <v>52.37</v>
          </cell>
          <cell r="D220">
            <v>719.7</v>
          </cell>
          <cell r="E220">
            <v>1.885</v>
          </cell>
        </row>
        <row r="221">
          <cell r="B221" t="str">
            <v>PIP- SCH  160  24"</v>
          </cell>
          <cell r="C221">
            <v>59.51</v>
          </cell>
          <cell r="D221">
            <v>807.3</v>
          </cell>
          <cell r="E221">
            <v>1.885</v>
          </cell>
        </row>
        <row r="222">
          <cell r="B222" t="str">
            <v>PIP- SCH  6.35  26"</v>
          </cell>
          <cell r="C222">
            <v>6.35</v>
          </cell>
          <cell r="D222">
            <v>102.4</v>
          </cell>
          <cell r="E222">
            <v>2.0419999999999998</v>
          </cell>
        </row>
        <row r="223">
          <cell r="B223" t="str">
            <v>PIP- SCH  10  26"</v>
          </cell>
          <cell r="C223">
            <v>7.92</v>
          </cell>
          <cell r="D223">
            <v>127.5</v>
          </cell>
          <cell r="E223">
            <v>2.0419999999999998</v>
          </cell>
        </row>
        <row r="224">
          <cell r="B224" t="str">
            <v>PIP- SCH  STD  26"</v>
          </cell>
          <cell r="C224">
            <v>9.5299999999999994</v>
          </cell>
          <cell r="D224">
            <v>152.9</v>
          </cell>
          <cell r="E224">
            <v>2.0419999999999998</v>
          </cell>
        </row>
        <row r="225">
          <cell r="B225" t="str">
            <v>PIP- SCH  11.13  26"</v>
          </cell>
          <cell r="C225">
            <v>11.13</v>
          </cell>
          <cell r="D225">
            <v>178.1</v>
          </cell>
          <cell r="E225">
            <v>2.0419999999999998</v>
          </cell>
        </row>
        <row r="226">
          <cell r="B226" t="str">
            <v>PIP- SCH  XS  26"</v>
          </cell>
          <cell r="C226">
            <v>12.7</v>
          </cell>
          <cell r="D226">
            <v>202.9</v>
          </cell>
          <cell r="E226">
            <v>2.0419999999999998</v>
          </cell>
        </row>
        <row r="227">
          <cell r="B227" t="str">
            <v>PIP- SCH  20  26"</v>
          </cell>
          <cell r="C227">
            <v>12.7</v>
          </cell>
          <cell r="D227">
            <v>202.9</v>
          </cell>
          <cell r="E227">
            <v>2.0419999999999998</v>
          </cell>
        </row>
        <row r="228">
          <cell r="B228" t="str">
            <v>PIP- SCH  15.88  26"</v>
          </cell>
          <cell r="C228">
            <v>15.88</v>
          </cell>
          <cell r="D228">
            <v>252.2</v>
          </cell>
          <cell r="E228">
            <v>2.0419999999999998</v>
          </cell>
        </row>
        <row r="229">
          <cell r="B229" t="str">
            <v>PIP- SCH  19.05  26"</v>
          </cell>
          <cell r="C229">
            <v>19.05</v>
          </cell>
          <cell r="D229">
            <v>301.10000000000002</v>
          </cell>
          <cell r="E229">
            <v>2.0419999999999998</v>
          </cell>
        </row>
        <row r="230">
          <cell r="B230" t="str">
            <v>PIP- SCH  22.23  26"</v>
          </cell>
          <cell r="C230">
            <v>22.23</v>
          </cell>
          <cell r="D230">
            <v>349.6</v>
          </cell>
          <cell r="E230">
            <v>2.0419999999999998</v>
          </cell>
        </row>
        <row r="231">
          <cell r="B231" t="str">
            <v>PIP- SCH  25.4  26"</v>
          </cell>
          <cell r="C231">
            <v>25.4</v>
          </cell>
          <cell r="D231">
            <v>397.5</v>
          </cell>
          <cell r="E231">
            <v>2.0419999999999998</v>
          </cell>
        </row>
        <row r="232">
          <cell r="B232" t="str">
            <v>PIP- SCH  6.35  28"</v>
          </cell>
          <cell r="C232">
            <v>6.35</v>
          </cell>
          <cell r="D232">
            <v>110.3</v>
          </cell>
          <cell r="E232">
            <v>2.1989999999999998</v>
          </cell>
        </row>
        <row r="233">
          <cell r="B233" t="str">
            <v>PIP- SCH  10  28"</v>
          </cell>
          <cell r="C233">
            <v>7.92</v>
          </cell>
          <cell r="D233">
            <v>137.4</v>
          </cell>
          <cell r="E233">
            <v>2.1989999999999998</v>
          </cell>
        </row>
        <row r="234">
          <cell r="B234" t="str">
            <v>PIP- SCH  STD  28"</v>
          </cell>
          <cell r="C234">
            <v>9.5299999999999994</v>
          </cell>
          <cell r="D234">
            <v>164.8</v>
          </cell>
          <cell r="E234">
            <v>2.1989999999999998</v>
          </cell>
        </row>
        <row r="235">
          <cell r="B235" t="str">
            <v>PIP- SCH  11.13  28"</v>
          </cell>
          <cell r="C235">
            <v>11.13</v>
          </cell>
          <cell r="D235">
            <v>192.1</v>
          </cell>
          <cell r="E235">
            <v>2.1989999999999998</v>
          </cell>
        </row>
        <row r="236">
          <cell r="B236" t="str">
            <v>PIP- SCH  XS  28"</v>
          </cell>
          <cell r="C236">
            <v>12.7</v>
          </cell>
          <cell r="D236">
            <v>218.8</v>
          </cell>
          <cell r="E236">
            <v>2.1989999999999998</v>
          </cell>
        </row>
        <row r="237">
          <cell r="B237" t="str">
            <v>PIP- SCH  20  28"</v>
          </cell>
          <cell r="C237">
            <v>12.7</v>
          </cell>
          <cell r="D237">
            <v>218.8</v>
          </cell>
          <cell r="E237">
            <v>2.1989999999999998</v>
          </cell>
        </row>
        <row r="238">
          <cell r="B238" t="str">
            <v>PIP- SCH  30  28"</v>
          </cell>
          <cell r="C238">
            <v>15.88</v>
          </cell>
          <cell r="D238">
            <v>272.2</v>
          </cell>
          <cell r="E238">
            <v>2.1989999999999998</v>
          </cell>
        </row>
        <row r="239">
          <cell r="B239" t="str">
            <v>PIP- SCH  19.05  28"</v>
          </cell>
          <cell r="C239">
            <v>19.05</v>
          </cell>
          <cell r="D239">
            <v>325.10000000000002</v>
          </cell>
          <cell r="E239">
            <v>2.1989999999999998</v>
          </cell>
        </row>
        <row r="240">
          <cell r="B240" t="str">
            <v>PIP- SCH  22.23  28"</v>
          </cell>
          <cell r="C240">
            <v>22.23</v>
          </cell>
          <cell r="D240">
            <v>377.6</v>
          </cell>
          <cell r="E240">
            <v>2.1989999999999998</v>
          </cell>
        </row>
        <row r="241">
          <cell r="B241" t="str">
            <v>PIP- SCH  25.4  28"</v>
          </cell>
          <cell r="C241">
            <v>25.4</v>
          </cell>
          <cell r="D241">
            <v>429.4</v>
          </cell>
          <cell r="E241">
            <v>2.1989999999999998</v>
          </cell>
        </row>
        <row r="242">
          <cell r="B242" t="str">
            <v>PIP- SCH  5S  30"</v>
          </cell>
          <cell r="C242">
            <v>6.35</v>
          </cell>
          <cell r="D242">
            <v>118.3</v>
          </cell>
          <cell r="E242">
            <v>2.3559999999999999</v>
          </cell>
        </row>
        <row r="243">
          <cell r="B243" t="str">
            <v>PIP- SCH  10  30"</v>
          </cell>
          <cell r="C243">
            <v>7.92</v>
          </cell>
          <cell r="D243">
            <v>147.4</v>
          </cell>
          <cell r="E243">
            <v>2.3559999999999999</v>
          </cell>
        </row>
        <row r="244">
          <cell r="B244" t="str">
            <v>PIP- SCH  10S  30"</v>
          </cell>
          <cell r="C244">
            <v>7.92</v>
          </cell>
          <cell r="D244">
            <v>147.4</v>
          </cell>
          <cell r="E244">
            <v>2.3559999999999999</v>
          </cell>
        </row>
        <row r="245">
          <cell r="B245" t="str">
            <v>PIP- SCH  STD  30"</v>
          </cell>
          <cell r="C245">
            <v>9.5299999999999994</v>
          </cell>
          <cell r="D245">
            <v>176.8</v>
          </cell>
          <cell r="E245">
            <v>2.3559999999999999</v>
          </cell>
        </row>
        <row r="246">
          <cell r="B246" t="str">
            <v>PIP- SCH  11.13  30"</v>
          </cell>
          <cell r="C246">
            <v>11.13</v>
          </cell>
          <cell r="D246">
            <v>206.1</v>
          </cell>
          <cell r="E246">
            <v>2.3559999999999999</v>
          </cell>
        </row>
        <row r="247">
          <cell r="B247" t="str">
            <v>PIP- SCH  XS  30"</v>
          </cell>
          <cell r="C247">
            <v>12.7</v>
          </cell>
          <cell r="D247">
            <v>234.7</v>
          </cell>
          <cell r="E247">
            <v>2.3559999999999999</v>
          </cell>
        </row>
        <row r="248">
          <cell r="B248" t="str">
            <v>PIP- SCH  20  30"</v>
          </cell>
          <cell r="C248">
            <v>12.7</v>
          </cell>
          <cell r="D248">
            <v>234.7</v>
          </cell>
          <cell r="E248">
            <v>2.3559999999999999</v>
          </cell>
        </row>
        <row r="249">
          <cell r="B249" t="str">
            <v>PIP- SCH  30  30"</v>
          </cell>
          <cell r="C249">
            <v>15.88</v>
          </cell>
          <cell r="D249">
            <v>292.10000000000002</v>
          </cell>
          <cell r="E249">
            <v>2.3559999999999999</v>
          </cell>
        </row>
        <row r="250">
          <cell r="B250" t="str">
            <v>PIP- SCH  19.05  30"</v>
          </cell>
          <cell r="C250">
            <v>19.05</v>
          </cell>
          <cell r="D250">
            <v>349</v>
          </cell>
          <cell r="E250">
            <v>2.3559999999999999</v>
          </cell>
        </row>
        <row r="251">
          <cell r="B251" t="str">
            <v>PIP- SCH  22.23  30"</v>
          </cell>
          <cell r="C251">
            <v>22.23</v>
          </cell>
          <cell r="D251">
            <v>405.5</v>
          </cell>
          <cell r="E251">
            <v>2.3559999999999999</v>
          </cell>
        </row>
        <row r="252">
          <cell r="B252" t="str">
            <v>PIP- SCH  25.4  30"</v>
          </cell>
          <cell r="C252">
            <v>25.4</v>
          </cell>
          <cell r="D252">
            <v>461.4</v>
          </cell>
          <cell r="E252">
            <v>2.3559999999999999</v>
          </cell>
        </row>
        <row r="253">
          <cell r="B253" t="str">
            <v>PIP- SCH  10  32"</v>
          </cell>
          <cell r="C253">
            <v>7.92</v>
          </cell>
          <cell r="D253">
            <v>157.24</v>
          </cell>
          <cell r="E253">
            <v>2.5129999999999999</v>
          </cell>
        </row>
        <row r="254">
          <cell r="B254" t="str">
            <v>PIP- SCH  STD  32"</v>
          </cell>
          <cell r="C254">
            <v>9.5299999999999994</v>
          </cell>
          <cell r="D254">
            <v>188.82</v>
          </cell>
          <cell r="E254">
            <v>2.5129999999999999</v>
          </cell>
        </row>
        <row r="255">
          <cell r="B255" t="str">
            <v>PIP- SCH  XS  32"</v>
          </cell>
          <cell r="C255">
            <v>12.7</v>
          </cell>
          <cell r="D255">
            <v>250.84</v>
          </cell>
          <cell r="E255">
            <v>2.5129999999999999</v>
          </cell>
        </row>
        <row r="256">
          <cell r="B256" t="str">
            <v>PIP- SCH  20  32"</v>
          </cell>
          <cell r="C256">
            <v>12.7</v>
          </cell>
          <cell r="D256">
            <v>250.84</v>
          </cell>
          <cell r="E256">
            <v>2.5129999999999999</v>
          </cell>
        </row>
        <row r="257">
          <cell r="B257" t="str">
            <v>PIP- SCH  30  32"</v>
          </cell>
          <cell r="C257">
            <v>15.88</v>
          </cell>
          <cell r="D257">
            <v>312.14999999999998</v>
          </cell>
          <cell r="E257">
            <v>2.5129999999999999</v>
          </cell>
        </row>
        <row r="258">
          <cell r="B258" t="str">
            <v>PIP- SCH  40  32"</v>
          </cell>
          <cell r="C258">
            <v>17.48</v>
          </cell>
          <cell r="D258">
            <v>342.91</v>
          </cell>
          <cell r="E258">
            <v>2.5129999999999999</v>
          </cell>
        </row>
        <row r="259">
          <cell r="B259" t="str">
            <v>PIP- SCH  25.4  32"</v>
          </cell>
          <cell r="C259">
            <v>25.4</v>
          </cell>
          <cell r="D259">
            <v>493.32</v>
          </cell>
          <cell r="E259">
            <v>2.5129999999999999</v>
          </cell>
        </row>
        <row r="260">
          <cell r="B260" t="str">
            <v>PIP- SCH  28.58  32"</v>
          </cell>
          <cell r="C260">
            <v>28.58</v>
          </cell>
          <cell r="D260">
            <v>552.85</v>
          </cell>
          <cell r="E260">
            <v>2.5129999999999999</v>
          </cell>
        </row>
        <row r="261">
          <cell r="B261" t="str">
            <v>PIP- SCH  31.75  32"</v>
          </cell>
          <cell r="C261">
            <v>31.75</v>
          </cell>
          <cell r="D261">
            <v>611.67999999999995</v>
          </cell>
          <cell r="E261">
            <v>2.5129999999999999</v>
          </cell>
        </row>
        <row r="262">
          <cell r="B262" t="str">
            <v>PIP- SCH  10  34"</v>
          </cell>
          <cell r="C262">
            <v>7.92</v>
          </cell>
          <cell r="D262">
            <v>167.2</v>
          </cell>
          <cell r="E262">
            <v>2.67</v>
          </cell>
        </row>
        <row r="263">
          <cell r="B263" t="str">
            <v>PIP- SCH  STD  34"</v>
          </cell>
          <cell r="C263">
            <v>9.5299999999999994</v>
          </cell>
          <cell r="D263">
            <v>200.81</v>
          </cell>
          <cell r="E263">
            <v>2.67</v>
          </cell>
        </row>
        <row r="264">
          <cell r="B264" t="str">
            <v>PIP- SCH  11.13  34"</v>
          </cell>
          <cell r="C264">
            <v>11.13</v>
          </cell>
          <cell r="D264">
            <v>234.08</v>
          </cell>
          <cell r="E264">
            <v>2.67</v>
          </cell>
        </row>
        <row r="265">
          <cell r="B265" t="str">
            <v>PIP- SCH  XS  34"</v>
          </cell>
          <cell r="C265">
            <v>12.7</v>
          </cell>
          <cell r="D265">
            <v>266.61</v>
          </cell>
          <cell r="E265">
            <v>2.67</v>
          </cell>
        </row>
        <row r="266">
          <cell r="B266" t="str">
            <v>PIP- SCH  20  34"</v>
          </cell>
          <cell r="C266">
            <v>12.7</v>
          </cell>
          <cell r="D266">
            <v>266.61</v>
          </cell>
          <cell r="E266">
            <v>2.67</v>
          </cell>
        </row>
        <row r="267">
          <cell r="B267" t="str">
            <v>PIP- SCH  30  34"</v>
          </cell>
          <cell r="C267">
            <v>15.88</v>
          </cell>
          <cell r="D267">
            <v>332.12</v>
          </cell>
          <cell r="E267">
            <v>2.67</v>
          </cell>
        </row>
        <row r="268">
          <cell r="B268" t="str">
            <v>PIP- SCH  40  34"</v>
          </cell>
          <cell r="C268">
            <v>17.48</v>
          </cell>
          <cell r="D268">
            <v>364.9</v>
          </cell>
          <cell r="E268">
            <v>2.67</v>
          </cell>
        </row>
        <row r="269">
          <cell r="B269" t="str">
            <v>PIP- SCH  25.4  34"</v>
          </cell>
          <cell r="C269">
            <v>25.4</v>
          </cell>
          <cell r="D269">
            <v>525.27</v>
          </cell>
          <cell r="E269">
            <v>2.67</v>
          </cell>
        </row>
        <row r="270">
          <cell r="B270" t="str">
            <v>PIP- SCH  28.58  34"</v>
          </cell>
          <cell r="C270">
            <v>28.58</v>
          </cell>
          <cell r="D270">
            <v>588.79</v>
          </cell>
          <cell r="E270">
            <v>2.67</v>
          </cell>
        </row>
        <row r="271">
          <cell r="B271" t="str">
            <v>PIP- SCH  31.75  34"</v>
          </cell>
          <cell r="C271">
            <v>31.75</v>
          </cell>
          <cell r="D271">
            <v>651.61</v>
          </cell>
          <cell r="E271">
            <v>2.67</v>
          </cell>
        </row>
        <row r="272">
          <cell r="B272" t="str">
            <v>PIP- SCH  10  36"</v>
          </cell>
          <cell r="C272">
            <v>7.92</v>
          </cell>
          <cell r="D272">
            <v>176.96</v>
          </cell>
          <cell r="E272">
            <v>2.827</v>
          </cell>
        </row>
        <row r="273">
          <cell r="B273" t="str">
            <v>PIP- SCH  STD  36"</v>
          </cell>
          <cell r="C273">
            <v>9.5299999999999994</v>
          </cell>
          <cell r="D273">
            <v>212.56</v>
          </cell>
          <cell r="E273">
            <v>2.827</v>
          </cell>
        </row>
        <row r="274">
          <cell r="B274" t="str">
            <v>PIP- SCH  11.13  36"</v>
          </cell>
          <cell r="C274">
            <v>11.13</v>
          </cell>
          <cell r="D274">
            <v>247.81</v>
          </cell>
          <cell r="E274">
            <v>2.827</v>
          </cell>
        </row>
        <row r="275">
          <cell r="B275" t="str">
            <v>PIP- SCH  XS  36"</v>
          </cell>
          <cell r="C275">
            <v>12.7</v>
          </cell>
          <cell r="D275">
            <v>282.27</v>
          </cell>
          <cell r="E275">
            <v>2.827</v>
          </cell>
        </row>
        <row r="276">
          <cell r="B276" t="str">
            <v>PIP- SCH  20  36"</v>
          </cell>
          <cell r="C276">
            <v>12.7</v>
          </cell>
          <cell r="D276">
            <v>282.27</v>
          </cell>
          <cell r="E276">
            <v>2.827</v>
          </cell>
        </row>
        <row r="277">
          <cell r="B277" t="str">
            <v>PIP- SCH  30  36"</v>
          </cell>
          <cell r="C277">
            <v>15.88</v>
          </cell>
          <cell r="D277">
            <v>351.7</v>
          </cell>
          <cell r="E277">
            <v>2.827</v>
          </cell>
        </row>
        <row r="278">
          <cell r="B278" t="str">
            <v>PIP- SCH  40  36"</v>
          </cell>
          <cell r="C278">
            <v>19.05</v>
          </cell>
          <cell r="D278">
            <v>420.42</v>
          </cell>
          <cell r="E278">
            <v>2.827</v>
          </cell>
        </row>
        <row r="279">
          <cell r="B279" t="str">
            <v>PIP- SCH  25.4  36"</v>
          </cell>
          <cell r="C279">
            <v>25.4</v>
          </cell>
          <cell r="D279">
            <v>556.59</v>
          </cell>
          <cell r="E279">
            <v>2.827</v>
          </cell>
        </row>
        <row r="280">
          <cell r="B280" t="str">
            <v>PIP- SCH  28.58  36"</v>
          </cell>
          <cell r="C280">
            <v>28.58</v>
          </cell>
          <cell r="D280">
            <v>624.03</v>
          </cell>
          <cell r="E280">
            <v>2.827</v>
          </cell>
        </row>
        <row r="281">
          <cell r="B281" t="str">
            <v>PIP- SCH  31.75  36"</v>
          </cell>
          <cell r="C281">
            <v>31.75</v>
          </cell>
          <cell r="D281">
            <v>690.76</v>
          </cell>
          <cell r="E281">
            <v>2.827</v>
          </cell>
        </row>
        <row r="282">
          <cell r="B282" t="str">
            <v>PIP- SCH  STD  38"</v>
          </cell>
          <cell r="C282">
            <v>9.5299999999999994</v>
          </cell>
          <cell r="D282">
            <v>224.54</v>
          </cell>
          <cell r="E282">
            <v>2.9849999999999999</v>
          </cell>
        </row>
        <row r="283">
          <cell r="B283" t="str">
            <v>PIP- SCH  11.13  38"</v>
          </cell>
          <cell r="C283">
            <v>11.13</v>
          </cell>
          <cell r="D283">
            <v>261.8</v>
          </cell>
          <cell r="E283">
            <v>2.9849999999999999</v>
          </cell>
        </row>
        <row r="284">
          <cell r="B284" t="str">
            <v>PIP- SCH  12.7  38"</v>
          </cell>
          <cell r="C284">
            <v>12.7</v>
          </cell>
          <cell r="D284">
            <v>298.24</v>
          </cell>
          <cell r="E284">
            <v>2.9849999999999999</v>
          </cell>
        </row>
        <row r="285">
          <cell r="B285" t="str">
            <v>PIP- SCH  15.88  38"</v>
          </cell>
          <cell r="C285">
            <v>15.88</v>
          </cell>
          <cell r="D285">
            <v>371.68</v>
          </cell>
          <cell r="E285">
            <v>2.9849999999999999</v>
          </cell>
        </row>
        <row r="286">
          <cell r="B286" t="str">
            <v>PIP- SCH  19.05  38"</v>
          </cell>
          <cell r="C286">
            <v>19.05</v>
          </cell>
          <cell r="D286">
            <v>444.38</v>
          </cell>
          <cell r="E286">
            <v>2.9849999999999999</v>
          </cell>
        </row>
        <row r="287">
          <cell r="B287" t="str">
            <v>PIP- SCH  22.23  38"</v>
          </cell>
          <cell r="C287">
            <v>22.23</v>
          </cell>
          <cell r="D287">
            <v>516.82000000000005</v>
          </cell>
          <cell r="E287">
            <v>2.9849999999999999</v>
          </cell>
        </row>
        <row r="288">
          <cell r="B288" t="str">
            <v>PIP- SCH  XS  38"</v>
          </cell>
          <cell r="C288">
            <v>25.4</v>
          </cell>
          <cell r="D288">
            <v>588.53</v>
          </cell>
          <cell r="E288">
            <v>2.9849999999999999</v>
          </cell>
        </row>
        <row r="289">
          <cell r="B289" t="str">
            <v>PIP- SCH  28.58  38"</v>
          </cell>
          <cell r="C289">
            <v>28.58</v>
          </cell>
          <cell r="D289">
            <v>659.97</v>
          </cell>
          <cell r="E289">
            <v>2.9849999999999999</v>
          </cell>
        </row>
        <row r="290">
          <cell r="B290" t="str">
            <v>PIP- SCH  31.75  38"</v>
          </cell>
          <cell r="C290">
            <v>31.75</v>
          </cell>
          <cell r="D290">
            <v>730.69</v>
          </cell>
          <cell r="E290">
            <v>2.9849999999999999</v>
          </cell>
        </row>
        <row r="291">
          <cell r="B291" t="str">
            <v>PIP- SCH  STD  40"</v>
          </cell>
          <cell r="C291">
            <v>9.5299999999999994</v>
          </cell>
          <cell r="D291">
            <v>236.53</v>
          </cell>
          <cell r="E291">
            <v>3.1419999999999999</v>
          </cell>
        </row>
        <row r="292">
          <cell r="B292" t="str">
            <v>PIP- SCH  11.13  40"</v>
          </cell>
          <cell r="C292">
            <v>11.13</v>
          </cell>
          <cell r="D292">
            <v>275.8</v>
          </cell>
          <cell r="E292">
            <v>3.1419999999999999</v>
          </cell>
        </row>
        <row r="293">
          <cell r="B293" t="str">
            <v>PIP- SCH  12.7  40"</v>
          </cell>
          <cell r="C293">
            <v>12.7</v>
          </cell>
          <cell r="D293">
            <v>314.22000000000003</v>
          </cell>
          <cell r="E293">
            <v>3.1419999999999999</v>
          </cell>
        </row>
        <row r="294">
          <cell r="B294" t="str">
            <v>PIP- SCH  15.88  40"</v>
          </cell>
          <cell r="C294">
            <v>15.88</v>
          </cell>
          <cell r="D294">
            <v>391.65</v>
          </cell>
          <cell r="E294">
            <v>3.1419999999999999</v>
          </cell>
        </row>
        <row r="295">
          <cell r="B295" t="str">
            <v>PIP- SCH  19.05  40"</v>
          </cell>
          <cell r="C295">
            <v>19.05</v>
          </cell>
          <cell r="D295">
            <v>468.34</v>
          </cell>
          <cell r="E295">
            <v>3.1419999999999999</v>
          </cell>
        </row>
        <row r="296">
          <cell r="B296" t="str">
            <v>PIP- SCH  22.23  40"</v>
          </cell>
          <cell r="C296">
            <v>22.23</v>
          </cell>
          <cell r="D296">
            <v>544.78</v>
          </cell>
          <cell r="E296">
            <v>3.1419999999999999</v>
          </cell>
        </row>
        <row r="297">
          <cell r="B297" t="str">
            <v>PIP- SCH  25.4  40"</v>
          </cell>
          <cell r="C297">
            <v>25.4</v>
          </cell>
          <cell r="D297">
            <v>620.48</v>
          </cell>
          <cell r="E297">
            <v>3.1419999999999999</v>
          </cell>
        </row>
        <row r="298">
          <cell r="B298" t="str">
            <v>PIP- SCH  28.58  40"</v>
          </cell>
          <cell r="C298">
            <v>28.58</v>
          </cell>
          <cell r="D298">
            <v>695.92</v>
          </cell>
          <cell r="E298">
            <v>3.1419999999999999</v>
          </cell>
        </row>
        <row r="299">
          <cell r="B299" t="str">
            <v>PIP- SCH  31.75  40"</v>
          </cell>
          <cell r="C299">
            <v>31.75</v>
          </cell>
          <cell r="D299">
            <v>770.62</v>
          </cell>
          <cell r="E299">
            <v>3.1419999999999999</v>
          </cell>
        </row>
        <row r="300">
          <cell r="B300" t="str">
            <v>PIP- SCH  STD  42"</v>
          </cell>
          <cell r="C300">
            <v>9.5299999999999994</v>
          </cell>
          <cell r="D300">
            <v>248.52</v>
          </cell>
          <cell r="E300">
            <v>3.2989999999999999</v>
          </cell>
        </row>
        <row r="301">
          <cell r="B301" t="str">
            <v>PIP- SCH  11.13  42"</v>
          </cell>
          <cell r="C301">
            <v>11.13</v>
          </cell>
          <cell r="D301">
            <v>289.8</v>
          </cell>
          <cell r="E301">
            <v>3.2989999999999999</v>
          </cell>
        </row>
        <row r="302">
          <cell r="B302" t="str">
            <v>PIP- SCH  XS  42"</v>
          </cell>
          <cell r="C302">
            <v>12.7</v>
          </cell>
          <cell r="D302">
            <v>330.19</v>
          </cell>
          <cell r="E302">
            <v>3.2989999999999999</v>
          </cell>
        </row>
        <row r="303">
          <cell r="B303" t="str">
            <v>PIP- SCH  15.88  42"</v>
          </cell>
          <cell r="C303">
            <v>15.88</v>
          </cell>
          <cell r="D303">
            <v>411.62</v>
          </cell>
          <cell r="E303">
            <v>3.2989999999999999</v>
          </cell>
        </row>
        <row r="304">
          <cell r="B304" t="str">
            <v>PIP- SCH  19.05  42"</v>
          </cell>
          <cell r="C304">
            <v>19.05</v>
          </cell>
          <cell r="D304">
            <v>492.3</v>
          </cell>
          <cell r="E304">
            <v>3.2989999999999999</v>
          </cell>
        </row>
        <row r="305">
          <cell r="B305" t="str">
            <v>PIP- SCH  22.23  42"</v>
          </cell>
          <cell r="C305">
            <v>22.23</v>
          </cell>
          <cell r="D305">
            <v>572.73</v>
          </cell>
          <cell r="E305">
            <v>3.2989999999999999</v>
          </cell>
        </row>
        <row r="306">
          <cell r="B306" t="str">
            <v>PIP- SCH  25.4  42"</v>
          </cell>
          <cell r="C306">
            <v>25.4</v>
          </cell>
          <cell r="D306">
            <v>652.41999999999996</v>
          </cell>
          <cell r="E306">
            <v>3.2989999999999999</v>
          </cell>
        </row>
        <row r="307">
          <cell r="B307" t="str">
            <v>PIP- SCH  28.58  42"</v>
          </cell>
          <cell r="C307">
            <v>28.58</v>
          </cell>
          <cell r="D307">
            <v>731.88</v>
          </cell>
          <cell r="E307">
            <v>3.2989999999999999</v>
          </cell>
        </row>
        <row r="308">
          <cell r="B308" t="str">
            <v>PIP- SCH  31.75  42"</v>
          </cell>
          <cell r="C308">
            <v>31.75</v>
          </cell>
          <cell r="D308">
            <v>810.55</v>
          </cell>
          <cell r="E308">
            <v>3.2989999999999999</v>
          </cell>
        </row>
        <row r="309">
          <cell r="B309" t="str">
            <v>PIP- SCH  STD  44"</v>
          </cell>
          <cell r="C309">
            <v>9.5299999999999994</v>
          </cell>
          <cell r="D309">
            <v>260.5</v>
          </cell>
          <cell r="E309">
            <v>3.456</v>
          </cell>
        </row>
        <row r="310">
          <cell r="B310" t="str">
            <v>PIP- SCH  11.13  44"</v>
          </cell>
          <cell r="C310">
            <v>11.13</v>
          </cell>
          <cell r="D310">
            <v>303.8</v>
          </cell>
          <cell r="E310">
            <v>3.456</v>
          </cell>
        </row>
        <row r="311">
          <cell r="B311" t="str">
            <v>PIP- SCH  XS  44"</v>
          </cell>
          <cell r="C311">
            <v>12.7</v>
          </cell>
          <cell r="D311">
            <v>346.16</v>
          </cell>
          <cell r="E311">
            <v>3.456</v>
          </cell>
        </row>
        <row r="312">
          <cell r="B312" t="str">
            <v>PIP- SCH  15.88  44"</v>
          </cell>
          <cell r="C312">
            <v>15.88</v>
          </cell>
          <cell r="D312">
            <v>431.59</v>
          </cell>
          <cell r="E312">
            <v>3.456</v>
          </cell>
        </row>
        <row r="313">
          <cell r="B313" t="str">
            <v>PIP- SCH  19.05  44"</v>
          </cell>
          <cell r="C313">
            <v>19.05</v>
          </cell>
          <cell r="D313">
            <v>516.26</v>
          </cell>
          <cell r="E313">
            <v>3.456</v>
          </cell>
        </row>
        <row r="314">
          <cell r="B314" t="str">
            <v>PIP- SCH  22.23  44"</v>
          </cell>
          <cell r="C314">
            <v>22.23</v>
          </cell>
          <cell r="D314">
            <v>600.69000000000005</v>
          </cell>
          <cell r="E314">
            <v>3.456</v>
          </cell>
        </row>
        <row r="315">
          <cell r="B315" t="str">
            <v>PIP- SCH  25.4  44"</v>
          </cell>
          <cell r="C315">
            <v>25.4</v>
          </cell>
          <cell r="D315">
            <v>684.37</v>
          </cell>
          <cell r="E315">
            <v>3.456</v>
          </cell>
        </row>
        <row r="316">
          <cell r="B316" t="str">
            <v>PIP- SCH  28.58  44"</v>
          </cell>
          <cell r="C316">
            <v>28.58</v>
          </cell>
          <cell r="D316">
            <v>767.8</v>
          </cell>
          <cell r="E316">
            <v>3.456</v>
          </cell>
        </row>
        <row r="317">
          <cell r="B317" t="str">
            <v>PIP- SCH  31.75  44"</v>
          </cell>
          <cell r="C317">
            <v>31.75</v>
          </cell>
          <cell r="D317">
            <v>850.48</v>
          </cell>
          <cell r="E317">
            <v>3.456</v>
          </cell>
        </row>
        <row r="318">
          <cell r="B318" t="str">
            <v>PIP- SCH  STD  48"</v>
          </cell>
          <cell r="C318">
            <v>9.5299999999999994</v>
          </cell>
          <cell r="D318">
            <v>284.24</v>
          </cell>
          <cell r="E318">
            <v>3.77</v>
          </cell>
        </row>
        <row r="319">
          <cell r="B319" t="str">
            <v>PIP- SCH  11.13  48"</v>
          </cell>
          <cell r="C319">
            <v>11.13</v>
          </cell>
          <cell r="D319">
            <v>331.52</v>
          </cell>
          <cell r="E319">
            <v>3.77</v>
          </cell>
        </row>
        <row r="320">
          <cell r="B320" t="str">
            <v>PIP- SCH  XS  48"</v>
          </cell>
          <cell r="C320">
            <v>12.7</v>
          </cell>
          <cell r="D320">
            <v>377.79</v>
          </cell>
          <cell r="E320">
            <v>3.77</v>
          </cell>
        </row>
        <row r="321">
          <cell r="B321" t="str">
            <v>PIP- SCH  15.88  48"</v>
          </cell>
          <cell r="C321">
            <v>15.88</v>
          </cell>
          <cell r="D321">
            <v>471.14</v>
          </cell>
          <cell r="E321">
            <v>3.77</v>
          </cell>
        </row>
        <row r="322">
          <cell r="B322" t="str">
            <v>PIP- SCH  19.05  48"</v>
          </cell>
          <cell r="C322">
            <v>19.05</v>
          </cell>
          <cell r="D322">
            <v>563.70000000000005</v>
          </cell>
          <cell r="E322">
            <v>3.77</v>
          </cell>
        </row>
        <row r="323">
          <cell r="B323" t="str">
            <v>PIP- SCH  22.23  48"</v>
          </cell>
          <cell r="C323">
            <v>22.23</v>
          </cell>
          <cell r="D323">
            <v>656.06</v>
          </cell>
          <cell r="E323">
            <v>3.77</v>
          </cell>
        </row>
        <row r="324">
          <cell r="B324" t="str">
            <v>PIP- SCH  25.4  48"</v>
          </cell>
          <cell r="C324">
            <v>25.4</v>
          </cell>
          <cell r="D324">
            <v>747.63</v>
          </cell>
          <cell r="E324">
            <v>3.77</v>
          </cell>
        </row>
        <row r="325">
          <cell r="B325" t="str">
            <v>PIP- SCH  28.58  48"</v>
          </cell>
          <cell r="C325">
            <v>28.58</v>
          </cell>
          <cell r="D325">
            <v>838.99</v>
          </cell>
          <cell r="E325">
            <v>3.77</v>
          </cell>
        </row>
        <row r="326">
          <cell r="B326" t="str">
            <v>PIP- SCH  31.75  48"</v>
          </cell>
          <cell r="C326">
            <v>31.75</v>
          </cell>
          <cell r="D326">
            <v>929.56</v>
          </cell>
          <cell r="E326">
            <v>3.77</v>
          </cell>
        </row>
        <row r="327">
          <cell r="B327" t="str">
            <v>PIP- SCH  9.5  50"</v>
          </cell>
          <cell r="C327">
            <v>9.5</v>
          </cell>
          <cell r="D327">
            <v>295.3</v>
          </cell>
          <cell r="E327">
            <v>3.927</v>
          </cell>
        </row>
        <row r="328">
          <cell r="B328" t="str">
            <v>PIP- SCH  9.53  52"</v>
          </cell>
          <cell r="C328">
            <v>9.5299999999999994</v>
          </cell>
          <cell r="D328">
            <v>308.20999999999998</v>
          </cell>
          <cell r="E328">
            <v>4.0839999999999996</v>
          </cell>
        </row>
        <row r="329">
          <cell r="B329" t="str">
            <v>PIP- SCH  11.13  52"</v>
          </cell>
          <cell r="C329">
            <v>11.13</v>
          </cell>
          <cell r="D329">
            <v>359.51</v>
          </cell>
          <cell r="E329">
            <v>4.0839999999999996</v>
          </cell>
        </row>
        <row r="330">
          <cell r="B330" t="str">
            <v>PIP- SCH  12.7  52"</v>
          </cell>
          <cell r="C330">
            <v>12.7</v>
          </cell>
          <cell r="D330">
            <v>409.74</v>
          </cell>
          <cell r="E330">
            <v>4.0839999999999996</v>
          </cell>
        </row>
        <row r="331">
          <cell r="B331" t="str">
            <v>PIP- SCH  15.88  52"</v>
          </cell>
          <cell r="C331">
            <v>15.88</v>
          </cell>
          <cell r="D331">
            <v>511.09</v>
          </cell>
          <cell r="E331">
            <v>4.0839999999999996</v>
          </cell>
        </row>
        <row r="332">
          <cell r="B332" t="str">
            <v>PIP- SCH  19.05  52"</v>
          </cell>
          <cell r="C332">
            <v>19.05</v>
          </cell>
          <cell r="D332">
            <v>611.62</v>
          </cell>
          <cell r="E332">
            <v>4.0839999999999996</v>
          </cell>
        </row>
        <row r="333">
          <cell r="B333" t="str">
            <v>PIP- SCH  22.23  52"</v>
          </cell>
          <cell r="C333">
            <v>22.23</v>
          </cell>
          <cell r="D333">
            <v>711.97</v>
          </cell>
          <cell r="E333">
            <v>4.0839999999999996</v>
          </cell>
        </row>
        <row r="334">
          <cell r="B334" t="str">
            <v>PIP- SCH  25.4  52"</v>
          </cell>
          <cell r="C334">
            <v>25.4</v>
          </cell>
          <cell r="D334">
            <v>811.52</v>
          </cell>
          <cell r="E334">
            <v>4.0839999999999996</v>
          </cell>
        </row>
        <row r="335">
          <cell r="B335" t="str">
            <v>PIP- SCH  28.58  52"</v>
          </cell>
          <cell r="C335">
            <v>28.58</v>
          </cell>
          <cell r="D335">
            <v>910.88</v>
          </cell>
          <cell r="E335">
            <v>4.0839999999999996</v>
          </cell>
        </row>
        <row r="336">
          <cell r="B336" t="str">
            <v>PIP- SCH  31.75  52"</v>
          </cell>
          <cell r="C336">
            <v>31.75</v>
          </cell>
          <cell r="D336">
            <v>1009.4</v>
          </cell>
          <cell r="E336">
            <v>4.0839999999999996</v>
          </cell>
        </row>
        <row r="337">
          <cell r="B337" t="str">
            <v>PIP- SCH  9.5  54"</v>
          </cell>
          <cell r="C337">
            <v>9.5</v>
          </cell>
          <cell r="D337">
            <v>319.10000000000002</v>
          </cell>
          <cell r="E337">
            <v>4.2409999999999997</v>
          </cell>
        </row>
        <row r="338">
          <cell r="B338" t="str">
            <v>PIP- SCH  11.9  54"</v>
          </cell>
          <cell r="C338">
            <v>11.9</v>
          </cell>
          <cell r="D338">
            <v>399</v>
          </cell>
          <cell r="E338">
            <v>4.2409999999999997</v>
          </cell>
        </row>
        <row r="339">
          <cell r="B339" t="str">
            <v>PIP- SCH  12.7  54"</v>
          </cell>
          <cell r="C339">
            <v>12.7</v>
          </cell>
          <cell r="D339">
            <v>425.6</v>
          </cell>
          <cell r="E339">
            <v>4.2409999999999997</v>
          </cell>
        </row>
        <row r="340">
          <cell r="B340" t="str">
            <v>PIP- SCH  13.1  54"</v>
          </cell>
          <cell r="C340">
            <v>13.1</v>
          </cell>
          <cell r="D340">
            <v>438.9</v>
          </cell>
          <cell r="E340">
            <v>4.2409999999999997</v>
          </cell>
        </row>
        <row r="341">
          <cell r="B341" t="str">
            <v>PIP- SCH  15.1  54"</v>
          </cell>
          <cell r="C341">
            <v>15.1</v>
          </cell>
          <cell r="D341">
            <v>505.2</v>
          </cell>
          <cell r="E341">
            <v>4.2409999999999997</v>
          </cell>
        </row>
        <row r="342">
          <cell r="B342" t="str">
            <v>PIP- SCH  15.9  54"</v>
          </cell>
          <cell r="C342">
            <v>15.9</v>
          </cell>
          <cell r="D342">
            <v>531.6</v>
          </cell>
          <cell r="E342">
            <v>4.2409999999999997</v>
          </cell>
        </row>
        <row r="343">
          <cell r="B343" t="str">
            <v>PIP- SCH  9.53  60"</v>
          </cell>
          <cell r="C343">
            <v>9.5299999999999994</v>
          </cell>
          <cell r="D343">
            <v>355.92</v>
          </cell>
          <cell r="E343">
            <v>4.7119999999999997</v>
          </cell>
        </row>
        <row r="344">
          <cell r="B344" t="str">
            <v>PIP- SCH  11.13  60"</v>
          </cell>
          <cell r="C344">
            <v>11.13</v>
          </cell>
          <cell r="D344">
            <v>415.23</v>
          </cell>
          <cell r="E344">
            <v>4.7119999999999997</v>
          </cell>
        </row>
        <row r="345">
          <cell r="B345" t="str">
            <v>PIP- SCH  12.7  60"</v>
          </cell>
          <cell r="C345">
            <v>12.7</v>
          </cell>
          <cell r="D345">
            <v>473.31</v>
          </cell>
          <cell r="E345">
            <v>4.7119999999999997</v>
          </cell>
        </row>
        <row r="346">
          <cell r="B346" t="str">
            <v>PIP- SCH  15.88  60"</v>
          </cell>
          <cell r="C346">
            <v>15.88</v>
          </cell>
          <cell r="D346">
            <v>590.58000000000004</v>
          </cell>
          <cell r="E346">
            <v>4.7119999999999997</v>
          </cell>
        </row>
        <row r="347">
          <cell r="B347" t="str">
            <v>PIP- SCH  19.05  60"</v>
          </cell>
          <cell r="C347">
            <v>19.05</v>
          </cell>
          <cell r="D347">
            <v>706.98</v>
          </cell>
          <cell r="E347">
            <v>4.7119999999999997</v>
          </cell>
        </row>
        <row r="348">
          <cell r="B348" t="str">
            <v>PIP- SCH  22.23  60"</v>
          </cell>
          <cell r="C348">
            <v>22.23</v>
          </cell>
          <cell r="D348">
            <v>823.26</v>
          </cell>
          <cell r="E348">
            <v>4.7119999999999997</v>
          </cell>
        </row>
        <row r="349">
          <cell r="B349" t="str">
            <v>PIP- SCH  25.4  60"</v>
          </cell>
          <cell r="C349">
            <v>25.4</v>
          </cell>
          <cell r="D349">
            <v>938.67</v>
          </cell>
          <cell r="E349">
            <v>4.7119999999999997</v>
          </cell>
        </row>
        <row r="350">
          <cell r="B350" t="str">
            <v>PIP- SCH  28.58  60"</v>
          </cell>
          <cell r="C350">
            <v>28.58</v>
          </cell>
          <cell r="D350">
            <v>1053.9000000000001</v>
          </cell>
          <cell r="E350">
            <v>4.7119999999999997</v>
          </cell>
        </row>
        <row r="351">
          <cell r="B351" t="str">
            <v>PIP- SCH  31.75  60"</v>
          </cell>
          <cell r="C351">
            <v>31.75</v>
          </cell>
          <cell r="D351">
            <v>1168.4000000000001</v>
          </cell>
          <cell r="E351">
            <v>4.7119999999999997</v>
          </cell>
        </row>
        <row r="352">
          <cell r="B352" t="str">
            <v>PIP- SCH  12.7  72"</v>
          </cell>
          <cell r="C352">
            <v>12.7</v>
          </cell>
          <cell r="D352">
            <v>568.83000000000004</v>
          </cell>
          <cell r="E352">
            <v>5.6550000000000002</v>
          </cell>
        </row>
        <row r="353">
          <cell r="B353" t="str">
            <v>PIP- SCH  15.88  72"</v>
          </cell>
          <cell r="C353">
            <v>15.88</v>
          </cell>
          <cell r="D353">
            <v>710.02</v>
          </cell>
          <cell r="E353">
            <v>5.6550000000000002</v>
          </cell>
        </row>
        <row r="354">
          <cell r="B354" t="str">
            <v>PIP- SCH  19.05  72"</v>
          </cell>
          <cell r="C354">
            <v>19.05</v>
          </cell>
          <cell r="D354">
            <v>850.27</v>
          </cell>
          <cell r="E354">
            <v>5.6550000000000002</v>
          </cell>
        </row>
        <row r="355">
          <cell r="B355" t="str">
            <v>PIP- SCH  22.23  72"</v>
          </cell>
          <cell r="C355">
            <v>22.23</v>
          </cell>
          <cell r="D355">
            <v>990.46</v>
          </cell>
          <cell r="E355">
            <v>5.6550000000000002</v>
          </cell>
        </row>
        <row r="356">
          <cell r="B356" t="str">
            <v>PIP- SCH  25.4  72"</v>
          </cell>
          <cell r="C356">
            <v>25.4</v>
          </cell>
          <cell r="D356">
            <v>1129.7</v>
          </cell>
          <cell r="E356">
            <v>5.6550000000000002</v>
          </cell>
        </row>
        <row r="357">
          <cell r="B357" t="str">
            <v>PIP- SCH  28.58  72"</v>
          </cell>
          <cell r="C357">
            <v>28.58</v>
          </cell>
          <cell r="D357">
            <v>1268.9000000000001</v>
          </cell>
          <cell r="E357">
            <v>5.6550000000000002</v>
          </cell>
        </row>
        <row r="358">
          <cell r="B358" t="str">
            <v>PIP- SCH  31.75  72"</v>
          </cell>
          <cell r="C358">
            <v>31.75</v>
          </cell>
          <cell r="D358">
            <v>1407.2</v>
          </cell>
          <cell r="E358">
            <v>5.6550000000000002</v>
          </cell>
        </row>
        <row r="359">
          <cell r="B359" t="str">
            <v>90E- SCH  3000  0.5"</v>
          </cell>
          <cell r="D359">
            <v>0.23</v>
          </cell>
          <cell r="E359">
            <v>1E-3</v>
          </cell>
        </row>
        <row r="360">
          <cell r="B360" t="str">
            <v>90E- SCH  6000  0.5"</v>
          </cell>
          <cell r="D360">
            <v>0.43</v>
          </cell>
          <cell r="E360">
            <v>1E-3</v>
          </cell>
        </row>
        <row r="361">
          <cell r="B361" t="str">
            <v>90E- SCH  3000  0.75"</v>
          </cell>
          <cell r="D361">
            <v>0.31</v>
          </cell>
          <cell r="E361">
            <v>1E-3</v>
          </cell>
        </row>
        <row r="362">
          <cell r="B362" t="str">
            <v>90E- SCH  6000  0.75"</v>
          </cell>
          <cell r="D362">
            <v>0.65</v>
          </cell>
          <cell r="E362">
            <v>1E-3</v>
          </cell>
        </row>
        <row r="363">
          <cell r="B363" t="str">
            <v>90E- SCH  3000  1"</v>
          </cell>
          <cell r="D363">
            <v>0.6</v>
          </cell>
          <cell r="E363">
            <v>2E-3</v>
          </cell>
        </row>
        <row r="364">
          <cell r="B364" t="str">
            <v>90E- SCH  6000  1"</v>
          </cell>
          <cell r="D364">
            <v>1.1000000000000001</v>
          </cell>
          <cell r="E364">
            <v>2E-3</v>
          </cell>
        </row>
        <row r="365">
          <cell r="B365" t="str">
            <v>90E- SCH  3000  1.5"</v>
          </cell>
          <cell r="D365">
            <v>0.85</v>
          </cell>
          <cell r="E365">
            <v>5.0000000000000001E-3</v>
          </cell>
        </row>
        <row r="366">
          <cell r="B366" t="str">
            <v>90E- SCH  6000  1.5"</v>
          </cell>
          <cell r="D366">
            <v>2.38</v>
          </cell>
          <cell r="E366">
            <v>5.0000000000000001E-3</v>
          </cell>
        </row>
        <row r="367">
          <cell r="B367" t="str">
            <v>90E- SCH  5S  2"</v>
          </cell>
          <cell r="C367">
            <v>1.65</v>
          </cell>
          <cell r="D367">
            <v>0.24</v>
          </cell>
          <cell r="E367">
            <v>8.9999999999999993E-3</v>
          </cell>
        </row>
        <row r="368">
          <cell r="B368" t="str">
            <v>90E- SCH  10S  2"</v>
          </cell>
          <cell r="C368">
            <v>2.77</v>
          </cell>
          <cell r="D368">
            <v>0.48</v>
          </cell>
          <cell r="E368">
            <v>8.9999999999999993E-3</v>
          </cell>
        </row>
        <row r="369">
          <cell r="B369" t="str">
            <v>90E- SCH  40  2"</v>
          </cell>
          <cell r="C369">
            <v>3.91</v>
          </cell>
          <cell r="D369">
            <v>0.65</v>
          </cell>
          <cell r="E369">
            <v>8.9999999999999993E-3</v>
          </cell>
        </row>
        <row r="370">
          <cell r="B370" t="str">
            <v>90E- SCH  40S  2"</v>
          </cell>
          <cell r="C370">
            <v>3.91</v>
          </cell>
          <cell r="D370">
            <v>0.65</v>
          </cell>
          <cell r="E370">
            <v>8.9999999999999993E-3</v>
          </cell>
        </row>
        <row r="371">
          <cell r="B371" t="str">
            <v>90E- SCH  STD  2"</v>
          </cell>
          <cell r="C371">
            <v>3.91</v>
          </cell>
          <cell r="D371">
            <v>0.65</v>
          </cell>
          <cell r="E371">
            <v>8.9999999999999993E-3</v>
          </cell>
        </row>
        <row r="372">
          <cell r="B372" t="str">
            <v>90E- SCH  80  2"</v>
          </cell>
          <cell r="C372">
            <v>5.54</v>
          </cell>
          <cell r="D372">
            <v>0.89</v>
          </cell>
          <cell r="E372">
            <v>8.9999999999999993E-3</v>
          </cell>
        </row>
        <row r="373">
          <cell r="B373" t="str">
            <v>90E- SCH  80S  2"</v>
          </cell>
          <cell r="C373">
            <v>5.54</v>
          </cell>
          <cell r="D373">
            <v>0.89</v>
          </cell>
          <cell r="E373">
            <v>8.9999999999999993E-3</v>
          </cell>
        </row>
        <row r="374">
          <cell r="B374" t="str">
            <v>90E- SCH  XXS  2"</v>
          </cell>
          <cell r="C374">
            <v>5.54</v>
          </cell>
          <cell r="D374">
            <v>0.89</v>
          </cell>
          <cell r="E374">
            <v>8.9999999999999993E-3</v>
          </cell>
        </row>
        <row r="375">
          <cell r="B375" t="str">
            <v>90E- SCH  160  2"</v>
          </cell>
          <cell r="C375">
            <v>8.7100000000000009</v>
          </cell>
          <cell r="D375">
            <v>1.33</v>
          </cell>
          <cell r="E375">
            <v>8.9999999999999993E-3</v>
          </cell>
        </row>
        <row r="376">
          <cell r="B376" t="str">
            <v>90E- SCH  XXS  2"</v>
          </cell>
          <cell r="C376">
            <v>11.07</v>
          </cell>
          <cell r="D376">
            <v>1.62</v>
          </cell>
          <cell r="E376">
            <v>8.9999999999999993E-3</v>
          </cell>
        </row>
        <row r="377">
          <cell r="B377" t="str">
            <v>90E- SCH  5S  2.5"</v>
          </cell>
          <cell r="C377">
            <v>2.11</v>
          </cell>
          <cell r="D377">
            <v>0.57999999999999996</v>
          </cell>
          <cell r="E377">
            <v>1.4E-2</v>
          </cell>
        </row>
        <row r="378">
          <cell r="B378" t="str">
            <v>90E- SCH  10S  2.5"</v>
          </cell>
          <cell r="C378">
            <v>3.05</v>
          </cell>
          <cell r="D378">
            <v>0.81</v>
          </cell>
          <cell r="E378">
            <v>1.4E-2</v>
          </cell>
        </row>
        <row r="379">
          <cell r="B379" t="str">
            <v>90E- SCH  40  2.5"</v>
          </cell>
          <cell r="C379">
            <v>5.16</v>
          </cell>
          <cell r="D379">
            <v>1.37</v>
          </cell>
          <cell r="E379">
            <v>1.4E-2</v>
          </cell>
        </row>
        <row r="380">
          <cell r="B380" t="str">
            <v>90E- SCH  40S  2.5"</v>
          </cell>
          <cell r="C380">
            <v>5.16</v>
          </cell>
          <cell r="D380">
            <v>1.37</v>
          </cell>
          <cell r="E380">
            <v>1.4E-2</v>
          </cell>
        </row>
        <row r="381">
          <cell r="B381" t="str">
            <v>90E- SCH  STD  2.5"</v>
          </cell>
          <cell r="C381">
            <v>5.16</v>
          </cell>
          <cell r="D381">
            <v>1.37</v>
          </cell>
          <cell r="E381">
            <v>1.4E-2</v>
          </cell>
        </row>
        <row r="382">
          <cell r="B382" t="str">
            <v>90E- SCH  80  2.5"</v>
          </cell>
          <cell r="C382">
            <v>7.01</v>
          </cell>
          <cell r="D382">
            <v>1.79</v>
          </cell>
          <cell r="E382">
            <v>1.4E-2</v>
          </cell>
        </row>
        <row r="383">
          <cell r="B383" t="str">
            <v>90E- SCH  80S  2.5"</v>
          </cell>
          <cell r="C383">
            <v>7.01</v>
          </cell>
          <cell r="D383">
            <v>1.79</v>
          </cell>
          <cell r="E383">
            <v>1.4E-2</v>
          </cell>
        </row>
        <row r="384">
          <cell r="B384" t="str">
            <v>90E- SCH  XS  2.5"</v>
          </cell>
          <cell r="C384">
            <v>7.01</v>
          </cell>
          <cell r="D384">
            <v>1.79</v>
          </cell>
          <cell r="E384">
            <v>1.4E-2</v>
          </cell>
        </row>
        <row r="385">
          <cell r="B385" t="str">
            <v>90E- SCH  160  2.5"</v>
          </cell>
          <cell r="C385">
            <v>9.52</v>
          </cell>
          <cell r="D385">
            <v>2.34</v>
          </cell>
          <cell r="E385">
            <v>1.4E-2</v>
          </cell>
        </row>
        <row r="386">
          <cell r="B386" t="str">
            <v>90E- SCH  XXS  2.5"</v>
          </cell>
          <cell r="C386">
            <v>14.02</v>
          </cell>
          <cell r="D386">
            <v>3.22</v>
          </cell>
          <cell r="E386">
            <v>1.4E-2</v>
          </cell>
        </row>
        <row r="387">
          <cell r="B387" t="str">
            <v>90E- SCH  5S  3"</v>
          </cell>
          <cell r="C387">
            <v>2.11</v>
          </cell>
          <cell r="D387">
            <v>0.81</v>
          </cell>
          <cell r="E387">
            <v>2.1000000000000001E-2</v>
          </cell>
        </row>
        <row r="388">
          <cell r="B388" t="str">
            <v>90E- SCH  10S  3"</v>
          </cell>
          <cell r="C388">
            <v>3.05</v>
          </cell>
          <cell r="D388">
            <v>1.1399999999999999</v>
          </cell>
          <cell r="E388">
            <v>2.1000000000000001E-2</v>
          </cell>
        </row>
        <row r="389">
          <cell r="B389" t="str">
            <v>90E- SCH  40  3"</v>
          </cell>
          <cell r="C389">
            <v>5.49</v>
          </cell>
          <cell r="D389">
            <v>2.04</v>
          </cell>
          <cell r="E389">
            <v>2.1000000000000001E-2</v>
          </cell>
        </row>
        <row r="390">
          <cell r="B390" t="str">
            <v>90E- SCH  40S  3"</v>
          </cell>
          <cell r="C390">
            <v>5.49</v>
          </cell>
          <cell r="D390">
            <v>2.04</v>
          </cell>
          <cell r="E390">
            <v>2.1000000000000001E-2</v>
          </cell>
        </row>
        <row r="391">
          <cell r="B391" t="str">
            <v>90E- SCH  STD  3"</v>
          </cell>
          <cell r="C391">
            <v>5.49</v>
          </cell>
          <cell r="D391">
            <v>2.04</v>
          </cell>
          <cell r="E391">
            <v>2.1000000000000001E-2</v>
          </cell>
        </row>
        <row r="392">
          <cell r="B392" t="str">
            <v>90E- SCH  80  3"</v>
          </cell>
          <cell r="C392">
            <v>7.62</v>
          </cell>
          <cell r="D392">
            <v>2.74</v>
          </cell>
          <cell r="E392">
            <v>2.1000000000000001E-2</v>
          </cell>
        </row>
        <row r="393">
          <cell r="B393" t="str">
            <v>90E- SCH  80S  3"</v>
          </cell>
          <cell r="C393">
            <v>7.62</v>
          </cell>
          <cell r="D393">
            <v>2.74</v>
          </cell>
          <cell r="E393">
            <v>2.1000000000000001E-2</v>
          </cell>
        </row>
        <row r="394">
          <cell r="B394" t="str">
            <v>90E- SCH  XS  3"</v>
          </cell>
          <cell r="C394">
            <v>7.62</v>
          </cell>
          <cell r="D394">
            <v>2.74</v>
          </cell>
          <cell r="E394">
            <v>2.1000000000000001E-2</v>
          </cell>
        </row>
        <row r="395">
          <cell r="B395" t="str">
            <v>90E- SCH  160  3"</v>
          </cell>
          <cell r="C395">
            <v>11.13</v>
          </cell>
          <cell r="D395">
            <v>3.83</v>
          </cell>
          <cell r="E395">
            <v>2.1000000000000001E-2</v>
          </cell>
        </row>
        <row r="396">
          <cell r="B396" t="str">
            <v>90E- SCH  XXS  3"</v>
          </cell>
          <cell r="C396">
            <v>15.24</v>
          </cell>
          <cell r="D396">
            <v>4.97</v>
          </cell>
          <cell r="E396">
            <v>2.1000000000000001E-2</v>
          </cell>
        </row>
        <row r="397">
          <cell r="B397" t="str">
            <v>90E- SCH  5S  4"</v>
          </cell>
          <cell r="C397">
            <v>2.11</v>
          </cell>
          <cell r="D397">
            <v>1.39</v>
          </cell>
          <cell r="E397">
            <v>3.6999999999999998E-2</v>
          </cell>
        </row>
        <row r="398">
          <cell r="B398" t="str">
            <v>90E- SCH  10S  4"</v>
          </cell>
          <cell r="C398">
            <v>3.05</v>
          </cell>
          <cell r="D398">
            <v>1.97</v>
          </cell>
          <cell r="E398">
            <v>3.6999999999999998E-2</v>
          </cell>
        </row>
        <row r="399">
          <cell r="B399" t="str">
            <v>90E- SCH  40  4"</v>
          </cell>
          <cell r="C399">
            <v>6.02</v>
          </cell>
          <cell r="D399">
            <v>3.84</v>
          </cell>
          <cell r="E399">
            <v>3.6999999999999998E-2</v>
          </cell>
        </row>
        <row r="400">
          <cell r="B400" t="str">
            <v>90E- SCH  40S  4"</v>
          </cell>
          <cell r="C400">
            <v>6.02</v>
          </cell>
          <cell r="D400">
            <v>3.84</v>
          </cell>
          <cell r="E400">
            <v>3.6999999999999998E-2</v>
          </cell>
        </row>
        <row r="401">
          <cell r="B401" t="str">
            <v>90E- SCH  STD  4"</v>
          </cell>
          <cell r="C401">
            <v>6.02</v>
          </cell>
          <cell r="D401">
            <v>3.84</v>
          </cell>
          <cell r="E401">
            <v>3.6999999999999998E-2</v>
          </cell>
        </row>
        <row r="402">
          <cell r="B402" t="str">
            <v>90E- SCH  80  4"</v>
          </cell>
          <cell r="C402">
            <v>8.56</v>
          </cell>
          <cell r="D402">
            <v>5.36</v>
          </cell>
          <cell r="E402">
            <v>3.6999999999999998E-2</v>
          </cell>
        </row>
        <row r="403">
          <cell r="B403" t="str">
            <v>90E- SCH  80S  4"</v>
          </cell>
          <cell r="C403">
            <v>8.56</v>
          </cell>
          <cell r="D403">
            <v>5.36</v>
          </cell>
          <cell r="E403">
            <v>3.6999999999999998E-2</v>
          </cell>
        </row>
        <row r="404">
          <cell r="B404" t="str">
            <v>90E- SCH  XS  4"</v>
          </cell>
          <cell r="C404">
            <v>8.56</v>
          </cell>
          <cell r="D404">
            <v>5.36</v>
          </cell>
          <cell r="E404">
            <v>3.6999999999999998E-2</v>
          </cell>
        </row>
        <row r="405">
          <cell r="B405" t="str">
            <v>90E- SCH  160  4"</v>
          </cell>
          <cell r="C405">
            <v>13.49</v>
          </cell>
          <cell r="D405">
            <v>8.0299999999999994</v>
          </cell>
          <cell r="E405">
            <v>3.6999999999999998E-2</v>
          </cell>
        </row>
        <row r="406">
          <cell r="B406" t="str">
            <v>90E- SCH  XXS  4"</v>
          </cell>
          <cell r="C406">
            <v>17.12</v>
          </cell>
          <cell r="D406">
            <v>9.81</v>
          </cell>
          <cell r="E406">
            <v>3.6999999999999998E-2</v>
          </cell>
        </row>
        <row r="407">
          <cell r="B407" t="str">
            <v>90E- SCH  5S  5"</v>
          </cell>
          <cell r="C407">
            <v>2.77</v>
          </cell>
          <cell r="D407">
            <v>2.83</v>
          </cell>
          <cell r="E407">
            <v>5.8000000000000003E-2</v>
          </cell>
        </row>
        <row r="408">
          <cell r="B408" t="str">
            <v>90E- SCH  10S  5"</v>
          </cell>
          <cell r="C408">
            <v>3.4</v>
          </cell>
          <cell r="D408">
            <v>3.42</v>
          </cell>
          <cell r="E408">
            <v>5.8000000000000003E-2</v>
          </cell>
        </row>
        <row r="409">
          <cell r="B409" t="str">
            <v>90E- SCH  40  5"</v>
          </cell>
          <cell r="C409">
            <v>6.55</v>
          </cell>
          <cell r="D409">
            <v>6.48</v>
          </cell>
          <cell r="E409">
            <v>5.8000000000000003E-2</v>
          </cell>
        </row>
        <row r="410">
          <cell r="B410" t="str">
            <v>90E- SCH  40S  5"</v>
          </cell>
          <cell r="C410">
            <v>6.55</v>
          </cell>
          <cell r="D410">
            <v>6.48</v>
          </cell>
          <cell r="E410">
            <v>5.8000000000000003E-2</v>
          </cell>
        </row>
        <row r="411">
          <cell r="B411" t="str">
            <v>90E- SCH  STD  5"</v>
          </cell>
          <cell r="C411">
            <v>6.55</v>
          </cell>
          <cell r="D411">
            <v>6.48</v>
          </cell>
          <cell r="E411">
            <v>5.8000000000000003E-2</v>
          </cell>
        </row>
        <row r="412">
          <cell r="B412" t="str">
            <v>90E- SCH  80  5"</v>
          </cell>
          <cell r="C412">
            <v>9.52</v>
          </cell>
          <cell r="D412">
            <v>9.1300000000000008</v>
          </cell>
          <cell r="E412">
            <v>5.8000000000000003E-2</v>
          </cell>
        </row>
        <row r="413">
          <cell r="B413" t="str">
            <v>90E- SCH  80S  5"</v>
          </cell>
          <cell r="C413">
            <v>9.52</v>
          </cell>
          <cell r="D413">
            <v>9.1300000000000008</v>
          </cell>
          <cell r="E413">
            <v>5.8000000000000003E-2</v>
          </cell>
        </row>
        <row r="414">
          <cell r="B414" t="str">
            <v>90E- SCH  XS  5"</v>
          </cell>
          <cell r="C414">
            <v>9.52</v>
          </cell>
          <cell r="D414">
            <v>9.1300000000000008</v>
          </cell>
          <cell r="E414">
            <v>5.8000000000000003E-2</v>
          </cell>
        </row>
        <row r="415">
          <cell r="B415" t="str">
            <v>90E- SCH  160  5"</v>
          </cell>
          <cell r="C415">
            <v>15.87</v>
          </cell>
          <cell r="D415">
            <v>14.5</v>
          </cell>
          <cell r="E415">
            <v>5.8000000000000003E-2</v>
          </cell>
        </row>
        <row r="416">
          <cell r="B416" t="str">
            <v>90E- SCH  XXS  5"</v>
          </cell>
          <cell r="C416">
            <v>19.05</v>
          </cell>
          <cell r="D416">
            <v>16.899999999999999</v>
          </cell>
          <cell r="E416">
            <v>5.8000000000000003E-2</v>
          </cell>
        </row>
        <row r="417">
          <cell r="B417" t="str">
            <v>90E- SCH  5S  6"</v>
          </cell>
          <cell r="C417">
            <v>2.77</v>
          </cell>
          <cell r="D417">
            <v>4.03</v>
          </cell>
          <cell r="E417">
            <v>8.3000000000000004E-2</v>
          </cell>
        </row>
        <row r="418">
          <cell r="B418" t="str">
            <v>90E- SCH  10S  6"</v>
          </cell>
          <cell r="C418">
            <v>3.4</v>
          </cell>
          <cell r="D418">
            <v>4.87</v>
          </cell>
          <cell r="E418">
            <v>8.3000000000000004E-2</v>
          </cell>
        </row>
        <row r="419">
          <cell r="B419" t="str">
            <v>90E- SCH  40  6"</v>
          </cell>
          <cell r="C419">
            <v>7.11</v>
          </cell>
          <cell r="D419">
            <v>9.94</v>
          </cell>
          <cell r="E419">
            <v>8.3000000000000004E-2</v>
          </cell>
        </row>
        <row r="420">
          <cell r="B420" t="str">
            <v>90E- SCH  40S  6"</v>
          </cell>
          <cell r="C420">
            <v>7.11</v>
          </cell>
          <cell r="D420">
            <v>9.94</v>
          </cell>
          <cell r="E420">
            <v>8.3000000000000004E-2</v>
          </cell>
        </row>
        <row r="421">
          <cell r="B421" t="str">
            <v>90E- SCH  STD  6"</v>
          </cell>
          <cell r="C421">
            <v>7.11</v>
          </cell>
          <cell r="D421">
            <v>9.94</v>
          </cell>
          <cell r="E421">
            <v>8.3000000000000004E-2</v>
          </cell>
        </row>
        <row r="422">
          <cell r="B422" t="str">
            <v>90E- SCH  80  6"</v>
          </cell>
          <cell r="C422">
            <v>10.97</v>
          </cell>
          <cell r="D422">
            <v>15</v>
          </cell>
          <cell r="E422">
            <v>8.3000000000000004E-2</v>
          </cell>
        </row>
        <row r="423">
          <cell r="B423" t="str">
            <v>90E- SCH  80S  6"</v>
          </cell>
          <cell r="C423">
            <v>10.97</v>
          </cell>
          <cell r="D423">
            <v>15</v>
          </cell>
          <cell r="E423">
            <v>8.3000000000000004E-2</v>
          </cell>
        </row>
        <row r="424">
          <cell r="B424" t="str">
            <v>90E- SCH  XS  6"</v>
          </cell>
          <cell r="C424">
            <v>10.97</v>
          </cell>
          <cell r="D424">
            <v>15</v>
          </cell>
          <cell r="E424">
            <v>8.3000000000000004E-2</v>
          </cell>
        </row>
        <row r="425">
          <cell r="B425" t="str">
            <v>90E- SCH  160  6"</v>
          </cell>
          <cell r="C425">
            <v>18.239999999999998</v>
          </cell>
          <cell r="D425">
            <v>23.7</v>
          </cell>
          <cell r="E425">
            <v>8.3000000000000004E-2</v>
          </cell>
        </row>
        <row r="426">
          <cell r="B426" t="str">
            <v>90E- SCH  XXS  6"</v>
          </cell>
          <cell r="C426">
            <v>21.95</v>
          </cell>
          <cell r="D426">
            <v>27.8</v>
          </cell>
          <cell r="E426">
            <v>8.3000000000000004E-2</v>
          </cell>
        </row>
        <row r="427">
          <cell r="B427" t="str">
            <v>90E- SCH  5S  8"</v>
          </cell>
          <cell r="C427">
            <v>2.77</v>
          </cell>
          <cell r="D427">
            <v>7.06</v>
          </cell>
          <cell r="E427">
            <v>0.14799999999999999</v>
          </cell>
        </row>
        <row r="428">
          <cell r="B428" t="str">
            <v>90E- SCH  10S  8"</v>
          </cell>
          <cell r="C428">
            <v>3.76</v>
          </cell>
          <cell r="D428">
            <v>10</v>
          </cell>
          <cell r="E428">
            <v>0.14799999999999999</v>
          </cell>
        </row>
        <row r="429">
          <cell r="B429" t="str">
            <v>90E- SCH  20  8"</v>
          </cell>
          <cell r="C429">
            <v>6.35</v>
          </cell>
          <cell r="D429">
            <v>16.600000000000001</v>
          </cell>
          <cell r="E429">
            <v>0.14799999999999999</v>
          </cell>
        </row>
        <row r="430">
          <cell r="B430" t="str">
            <v>90E- SCH  30  8"</v>
          </cell>
          <cell r="C430">
            <v>7.04</v>
          </cell>
          <cell r="D430">
            <v>17.5</v>
          </cell>
          <cell r="E430">
            <v>0.14799999999999999</v>
          </cell>
        </row>
        <row r="431">
          <cell r="B431" t="str">
            <v>90E- SCH  40  8"</v>
          </cell>
          <cell r="C431">
            <v>8.18</v>
          </cell>
          <cell r="D431">
            <v>20.100000000000001</v>
          </cell>
          <cell r="E431">
            <v>0.14799999999999999</v>
          </cell>
        </row>
        <row r="432">
          <cell r="B432" t="str">
            <v>90E- SCH  40S  8"</v>
          </cell>
          <cell r="C432">
            <v>8.18</v>
          </cell>
          <cell r="D432">
            <v>20.100000000000001</v>
          </cell>
          <cell r="E432">
            <v>0.14799999999999999</v>
          </cell>
        </row>
        <row r="433">
          <cell r="B433" t="str">
            <v>90E- SCH  STD  8"</v>
          </cell>
          <cell r="C433">
            <v>8.18</v>
          </cell>
          <cell r="D433">
            <v>20.100000000000001</v>
          </cell>
          <cell r="E433">
            <v>0.14799999999999999</v>
          </cell>
        </row>
        <row r="434">
          <cell r="B434" t="str">
            <v>90E- SCH  60  8"</v>
          </cell>
          <cell r="C434">
            <v>10.31</v>
          </cell>
          <cell r="D434">
            <v>26.3</v>
          </cell>
          <cell r="E434">
            <v>0.14799999999999999</v>
          </cell>
        </row>
        <row r="435">
          <cell r="B435" t="str">
            <v>90E- SCH  80  8"</v>
          </cell>
          <cell r="C435">
            <v>12.7</v>
          </cell>
          <cell r="D435">
            <v>30.5</v>
          </cell>
          <cell r="E435">
            <v>0.14799999999999999</v>
          </cell>
        </row>
        <row r="436">
          <cell r="B436" t="str">
            <v>90E- SCH  80S  8"</v>
          </cell>
          <cell r="C436">
            <v>12.7</v>
          </cell>
          <cell r="D436">
            <v>30.5</v>
          </cell>
          <cell r="E436">
            <v>0.14799999999999999</v>
          </cell>
        </row>
        <row r="437">
          <cell r="B437" t="str">
            <v>90E- SCH  XS  8"</v>
          </cell>
          <cell r="C437">
            <v>12.7</v>
          </cell>
          <cell r="D437">
            <v>30.5</v>
          </cell>
          <cell r="E437">
            <v>0.14799999999999999</v>
          </cell>
        </row>
        <row r="438">
          <cell r="B438" t="str">
            <v>90E- SCH  100  8"</v>
          </cell>
          <cell r="C438">
            <v>15.06</v>
          </cell>
          <cell r="D438">
            <v>38</v>
          </cell>
          <cell r="E438">
            <v>0.14799999999999999</v>
          </cell>
        </row>
        <row r="439">
          <cell r="B439" t="str">
            <v>90E- SCH  120  8"</v>
          </cell>
          <cell r="C439">
            <v>18.239999999999998</v>
          </cell>
          <cell r="D439">
            <v>42.5</v>
          </cell>
          <cell r="E439">
            <v>0.14799999999999999</v>
          </cell>
        </row>
        <row r="440">
          <cell r="B440" t="str">
            <v>90E- SCH  140  8"</v>
          </cell>
          <cell r="C440">
            <v>20.62</v>
          </cell>
          <cell r="D440">
            <v>46</v>
          </cell>
          <cell r="E440">
            <v>0.14799999999999999</v>
          </cell>
        </row>
        <row r="441">
          <cell r="B441" t="str">
            <v>90E- SCH  XXS  8"</v>
          </cell>
          <cell r="C441">
            <v>22.22</v>
          </cell>
          <cell r="D441">
            <v>50.8</v>
          </cell>
          <cell r="E441">
            <v>0.14799999999999999</v>
          </cell>
        </row>
        <row r="442">
          <cell r="B442" t="str">
            <v>90E- SCH  160  8"</v>
          </cell>
          <cell r="C442">
            <v>23.01</v>
          </cell>
          <cell r="D442">
            <v>52.5</v>
          </cell>
          <cell r="E442">
            <v>0.14799999999999999</v>
          </cell>
        </row>
        <row r="443">
          <cell r="B443" t="str">
            <v>90E- SCH  5S  10"</v>
          </cell>
          <cell r="C443">
            <v>3.4</v>
          </cell>
          <cell r="D443">
            <v>13.2</v>
          </cell>
          <cell r="E443">
            <v>0.23100000000000001</v>
          </cell>
        </row>
        <row r="444">
          <cell r="B444" t="str">
            <v>90E- SCH  10S  10"</v>
          </cell>
          <cell r="C444">
            <v>4.1900000000000004</v>
          </cell>
          <cell r="D444">
            <v>15.5</v>
          </cell>
          <cell r="E444">
            <v>0.23100000000000001</v>
          </cell>
        </row>
        <row r="445">
          <cell r="B445" t="str">
            <v>90E- SCH  20  10"</v>
          </cell>
          <cell r="C445">
            <v>6.35</v>
          </cell>
          <cell r="D445">
            <v>25.7</v>
          </cell>
          <cell r="E445">
            <v>0.23100000000000001</v>
          </cell>
        </row>
        <row r="446">
          <cell r="B446" t="str">
            <v>90E- SCH  30  10"</v>
          </cell>
          <cell r="C446">
            <v>7.8</v>
          </cell>
          <cell r="D446">
            <v>31.3</v>
          </cell>
          <cell r="E446">
            <v>0.23100000000000001</v>
          </cell>
        </row>
        <row r="447">
          <cell r="B447" t="str">
            <v>90E- SCH  40  10"</v>
          </cell>
          <cell r="C447">
            <v>9.27</v>
          </cell>
          <cell r="D447">
            <v>35.4</v>
          </cell>
          <cell r="E447">
            <v>0.23100000000000001</v>
          </cell>
        </row>
        <row r="448">
          <cell r="B448" t="str">
            <v>90E- SCH  40S  10"</v>
          </cell>
          <cell r="C448">
            <v>9.27</v>
          </cell>
          <cell r="D448">
            <v>35.4</v>
          </cell>
          <cell r="E448">
            <v>0.23100000000000001</v>
          </cell>
        </row>
        <row r="449">
          <cell r="B449" t="str">
            <v>90E- SCH  STD  10"</v>
          </cell>
          <cell r="C449">
            <v>9.27</v>
          </cell>
          <cell r="D449">
            <v>35.4</v>
          </cell>
          <cell r="E449">
            <v>0.23100000000000001</v>
          </cell>
        </row>
        <row r="450">
          <cell r="B450" t="str">
            <v>90E- SCH  60  10"</v>
          </cell>
          <cell r="C450">
            <v>12.7</v>
          </cell>
          <cell r="D450">
            <v>48</v>
          </cell>
          <cell r="E450">
            <v>0.23100000000000001</v>
          </cell>
        </row>
        <row r="451">
          <cell r="B451" t="str">
            <v>90E- SCH  60S  10"</v>
          </cell>
          <cell r="C451">
            <v>12.7</v>
          </cell>
          <cell r="D451">
            <v>48</v>
          </cell>
          <cell r="E451">
            <v>0.23100000000000001</v>
          </cell>
        </row>
        <row r="452">
          <cell r="B452" t="str">
            <v>90E- SCH  XS  10"</v>
          </cell>
          <cell r="C452">
            <v>12.7</v>
          </cell>
          <cell r="D452">
            <v>48</v>
          </cell>
          <cell r="E452">
            <v>0.23100000000000001</v>
          </cell>
        </row>
        <row r="453">
          <cell r="B453" t="str">
            <v>90E- SCH  80  10"</v>
          </cell>
          <cell r="C453">
            <v>15.06</v>
          </cell>
          <cell r="D453">
            <v>56.2</v>
          </cell>
          <cell r="E453">
            <v>0.23100000000000001</v>
          </cell>
        </row>
        <row r="454">
          <cell r="B454" t="str">
            <v>90E- SCH  100  10"</v>
          </cell>
          <cell r="C454">
            <v>18.239999999999998</v>
          </cell>
          <cell r="D454">
            <v>75</v>
          </cell>
          <cell r="E454">
            <v>0.23100000000000001</v>
          </cell>
        </row>
        <row r="455">
          <cell r="B455" t="str">
            <v>90E- SCH  120  10"</v>
          </cell>
          <cell r="C455">
            <v>21.41</v>
          </cell>
          <cell r="D455">
            <v>77.599999999999994</v>
          </cell>
          <cell r="E455">
            <v>0.23100000000000001</v>
          </cell>
        </row>
        <row r="456">
          <cell r="B456" t="str">
            <v>90E- SCH  140  10"</v>
          </cell>
          <cell r="C456">
            <v>25.4</v>
          </cell>
          <cell r="D456">
            <v>90.7</v>
          </cell>
          <cell r="E456">
            <v>0.23100000000000001</v>
          </cell>
        </row>
        <row r="457">
          <cell r="B457" t="str">
            <v>90E- SCH  XXS  10"</v>
          </cell>
          <cell r="C457">
            <v>25.4</v>
          </cell>
          <cell r="D457">
            <v>90.7</v>
          </cell>
          <cell r="E457">
            <v>0.23100000000000001</v>
          </cell>
        </row>
        <row r="458">
          <cell r="B458" t="str">
            <v>90E- SCH  160  10"</v>
          </cell>
          <cell r="C458">
            <v>28.57</v>
          </cell>
          <cell r="D458">
            <v>101</v>
          </cell>
          <cell r="E458">
            <v>0.23100000000000001</v>
          </cell>
        </row>
        <row r="459">
          <cell r="B459" t="str">
            <v>90E- SCH  5S  12"</v>
          </cell>
          <cell r="C459">
            <v>4.1900000000000004</v>
          </cell>
          <cell r="D459">
            <v>22.3</v>
          </cell>
          <cell r="E459">
            <v>0.33300000000000002</v>
          </cell>
        </row>
        <row r="460">
          <cell r="B460" t="str">
            <v>90E- SCH  10S  12"</v>
          </cell>
          <cell r="C460">
            <v>4.57</v>
          </cell>
          <cell r="D460">
            <v>25</v>
          </cell>
          <cell r="E460">
            <v>0.33300000000000002</v>
          </cell>
        </row>
        <row r="461">
          <cell r="B461" t="str">
            <v>90E- SCH  20  12"</v>
          </cell>
          <cell r="C461">
            <v>6.35</v>
          </cell>
          <cell r="D461">
            <v>37.229999999999997</v>
          </cell>
          <cell r="E461">
            <v>0.33300000000000002</v>
          </cell>
        </row>
        <row r="462">
          <cell r="B462" t="str">
            <v>90E- SCH  30  12"</v>
          </cell>
          <cell r="C462">
            <v>8.3800000000000008</v>
          </cell>
          <cell r="D462">
            <v>46.06</v>
          </cell>
          <cell r="E462">
            <v>0.33300000000000002</v>
          </cell>
        </row>
        <row r="463">
          <cell r="B463" t="str">
            <v>90E- SCH  STD  12"</v>
          </cell>
          <cell r="C463">
            <v>9.52</v>
          </cell>
          <cell r="D463">
            <v>54</v>
          </cell>
          <cell r="E463">
            <v>0.33300000000000002</v>
          </cell>
        </row>
        <row r="464">
          <cell r="B464" t="str">
            <v>90E- SCH  40S  12"</v>
          </cell>
          <cell r="C464">
            <v>9.52</v>
          </cell>
          <cell r="D464">
            <v>54</v>
          </cell>
          <cell r="E464">
            <v>0.33300000000000002</v>
          </cell>
        </row>
        <row r="465">
          <cell r="B465" t="str">
            <v>90E- SCH  40  12"</v>
          </cell>
          <cell r="C465">
            <v>10.31</v>
          </cell>
          <cell r="D465">
            <v>56.2</v>
          </cell>
          <cell r="E465">
            <v>0.33300000000000002</v>
          </cell>
        </row>
        <row r="466">
          <cell r="B466" t="str">
            <v>90E- SCH  XS  12"</v>
          </cell>
          <cell r="C466">
            <v>12.7</v>
          </cell>
          <cell r="D466">
            <v>70</v>
          </cell>
          <cell r="E466">
            <v>0.33300000000000002</v>
          </cell>
        </row>
        <row r="467">
          <cell r="B467" t="str">
            <v>90E- SCH  80S  12"</v>
          </cell>
          <cell r="C467">
            <v>12.7</v>
          </cell>
          <cell r="D467">
            <v>70</v>
          </cell>
          <cell r="E467">
            <v>0.33300000000000002</v>
          </cell>
        </row>
        <row r="468">
          <cell r="B468" t="str">
            <v>90E- SCH  60  12"</v>
          </cell>
          <cell r="C468">
            <v>14.27</v>
          </cell>
          <cell r="D468">
            <v>82.6</v>
          </cell>
          <cell r="E468">
            <v>0.33300000000000002</v>
          </cell>
        </row>
        <row r="469">
          <cell r="B469" t="str">
            <v>90E- SCH  80  12"</v>
          </cell>
          <cell r="C469">
            <v>17.45</v>
          </cell>
          <cell r="D469">
            <v>92.7</v>
          </cell>
          <cell r="E469">
            <v>0.33300000000000002</v>
          </cell>
        </row>
        <row r="470">
          <cell r="B470" t="str">
            <v>90E- SCH  100  12"</v>
          </cell>
          <cell r="C470">
            <v>21.41</v>
          </cell>
          <cell r="D470">
            <v>123</v>
          </cell>
          <cell r="E470">
            <v>0.33300000000000002</v>
          </cell>
        </row>
        <row r="471">
          <cell r="B471" t="str">
            <v>90E- SCH  XXS  12"</v>
          </cell>
          <cell r="C471">
            <v>25.4</v>
          </cell>
          <cell r="D471">
            <v>132</v>
          </cell>
          <cell r="E471">
            <v>0.33300000000000002</v>
          </cell>
        </row>
        <row r="472">
          <cell r="B472" t="str">
            <v>90E- SCH  120  12"</v>
          </cell>
          <cell r="C472">
            <v>25.4</v>
          </cell>
          <cell r="D472">
            <v>132</v>
          </cell>
          <cell r="E472">
            <v>0.33300000000000002</v>
          </cell>
        </row>
        <row r="473">
          <cell r="B473" t="str">
            <v>90E- SCH  140  12"</v>
          </cell>
          <cell r="C473">
            <v>28.57</v>
          </cell>
          <cell r="D473">
            <v>157</v>
          </cell>
          <cell r="E473">
            <v>0.33300000000000002</v>
          </cell>
        </row>
        <row r="474">
          <cell r="B474" t="str">
            <v>90E- SCH  160  12"</v>
          </cell>
          <cell r="C474">
            <v>33.32</v>
          </cell>
          <cell r="D474">
            <v>168</v>
          </cell>
          <cell r="E474">
            <v>0.33300000000000002</v>
          </cell>
        </row>
        <row r="475">
          <cell r="B475" t="str">
            <v>90E- SCH  5S  14"</v>
          </cell>
          <cell r="C475">
            <v>3.96</v>
          </cell>
          <cell r="D475">
            <v>29</v>
          </cell>
          <cell r="E475">
            <v>0.45300000000000001</v>
          </cell>
        </row>
        <row r="476">
          <cell r="B476" t="str">
            <v>90E- SCH  10S  14"</v>
          </cell>
          <cell r="C476">
            <v>4.78</v>
          </cell>
          <cell r="D476">
            <v>34.799999999999997</v>
          </cell>
          <cell r="E476">
            <v>0.45300000000000001</v>
          </cell>
        </row>
        <row r="477">
          <cell r="B477" t="str">
            <v>90E- SCH  10  14"</v>
          </cell>
          <cell r="C477">
            <v>6.35</v>
          </cell>
          <cell r="D477">
            <v>57.5</v>
          </cell>
          <cell r="E477">
            <v>0.45300000000000001</v>
          </cell>
        </row>
        <row r="478">
          <cell r="B478" t="str">
            <v>90E- SCH  20  14"</v>
          </cell>
          <cell r="C478">
            <v>7.92</v>
          </cell>
          <cell r="D478">
            <v>59.9</v>
          </cell>
          <cell r="E478">
            <v>0.45300000000000001</v>
          </cell>
        </row>
        <row r="479">
          <cell r="B479" t="str">
            <v>90E- SCH  30  14"</v>
          </cell>
          <cell r="C479">
            <v>9.52</v>
          </cell>
          <cell r="D479">
            <v>68</v>
          </cell>
          <cell r="E479">
            <v>0.45300000000000001</v>
          </cell>
        </row>
        <row r="480">
          <cell r="B480" t="str">
            <v>90E- SCH  STD  14"</v>
          </cell>
          <cell r="C480">
            <v>9.52</v>
          </cell>
          <cell r="D480">
            <v>68</v>
          </cell>
          <cell r="E480">
            <v>0.45300000000000001</v>
          </cell>
        </row>
        <row r="481">
          <cell r="B481" t="str">
            <v>90E- SCH  40  14"</v>
          </cell>
          <cell r="C481">
            <v>11.13</v>
          </cell>
          <cell r="D481">
            <v>79.900000000000006</v>
          </cell>
          <cell r="E481">
            <v>0.45300000000000001</v>
          </cell>
        </row>
        <row r="482">
          <cell r="B482" t="str">
            <v>90E- SCH  XS  14"</v>
          </cell>
          <cell r="C482">
            <v>12.7</v>
          </cell>
          <cell r="D482">
            <v>94.4</v>
          </cell>
          <cell r="E482">
            <v>0.45300000000000001</v>
          </cell>
        </row>
        <row r="483">
          <cell r="B483" t="str">
            <v>90E- SCH  60  14"</v>
          </cell>
          <cell r="C483">
            <v>15.06</v>
          </cell>
          <cell r="D483">
            <v>111.3</v>
          </cell>
          <cell r="E483">
            <v>0.45300000000000001</v>
          </cell>
        </row>
        <row r="484">
          <cell r="B484" t="str">
            <v>90E- SCH  80  14"</v>
          </cell>
          <cell r="C484">
            <v>19.05</v>
          </cell>
          <cell r="D484">
            <v>132</v>
          </cell>
          <cell r="E484">
            <v>0.45300000000000001</v>
          </cell>
        </row>
        <row r="485">
          <cell r="B485" t="str">
            <v>90E- SCH  100  14"</v>
          </cell>
          <cell r="C485">
            <v>23.8</v>
          </cell>
          <cell r="D485">
            <v>188</v>
          </cell>
          <cell r="E485">
            <v>0.45300000000000001</v>
          </cell>
        </row>
        <row r="486">
          <cell r="B486" t="str">
            <v>90E- SCH  120  14"</v>
          </cell>
          <cell r="C486">
            <v>27.76</v>
          </cell>
          <cell r="D486">
            <v>190</v>
          </cell>
          <cell r="E486">
            <v>0.45300000000000001</v>
          </cell>
        </row>
        <row r="487">
          <cell r="B487" t="str">
            <v>90E- SCH  140  14"</v>
          </cell>
          <cell r="C487">
            <v>31.75</v>
          </cell>
          <cell r="D487">
            <v>224</v>
          </cell>
          <cell r="E487">
            <v>0.45300000000000001</v>
          </cell>
        </row>
        <row r="488">
          <cell r="B488" t="str">
            <v>90E- SCH  160  14"</v>
          </cell>
          <cell r="C488">
            <v>35.71</v>
          </cell>
          <cell r="D488">
            <v>236</v>
          </cell>
          <cell r="E488">
            <v>0.45300000000000001</v>
          </cell>
        </row>
        <row r="489">
          <cell r="B489" t="str">
            <v>90E- SCH  5S  16"</v>
          </cell>
          <cell r="C489">
            <v>4.1900000000000004</v>
          </cell>
          <cell r="D489">
            <v>45.3</v>
          </cell>
          <cell r="E489">
            <v>0.59199999999999997</v>
          </cell>
        </row>
        <row r="490">
          <cell r="B490" t="str">
            <v>90E- SCH  10S  16"</v>
          </cell>
          <cell r="C490">
            <v>4.76</v>
          </cell>
          <cell r="D490">
            <v>47.5</v>
          </cell>
          <cell r="E490">
            <v>0.59199999999999997</v>
          </cell>
        </row>
        <row r="491">
          <cell r="B491" t="str">
            <v>90E- SCH  10  16"</v>
          </cell>
          <cell r="C491">
            <v>6.35</v>
          </cell>
          <cell r="D491">
            <v>63.2</v>
          </cell>
          <cell r="E491">
            <v>0.59199999999999997</v>
          </cell>
        </row>
        <row r="492">
          <cell r="B492" t="str">
            <v>90E- SCH  20  16"</v>
          </cell>
          <cell r="C492">
            <v>7.92</v>
          </cell>
          <cell r="D492">
            <v>74.3</v>
          </cell>
          <cell r="E492">
            <v>0.59199999999999997</v>
          </cell>
        </row>
        <row r="493">
          <cell r="B493" t="str">
            <v>90E- SCH  STD  16"</v>
          </cell>
          <cell r="C493">
            <v>9.52</v>
          </cell>
          <cell r="D493">
            <v>89</v>
          </cell>
          <cell r="E493">
            <v>0.59199999999999997</v>
          </cell>
        </row>
        <row r="494">
          <cell r="B494" t="str">
            <v>90E- SCH  30  16"</v>
          </cell>
          <cell r="C494">
            <v>9.52</v>
          </cell>
          <cell r="D494">
            <v>89</v>
          </cell>
          <cell r="E494">
            <v>0.59199999999999997</v>
          </cell>
        </row>
        <row r="495">
          <cell r="B495" t="str">
            <v>90E- SCH  XS  16"</v>
          </cell>
          <cell r="C495">
            <v>12.7</v>
          </cell>
          <cell r="D495">
            <v>118</v>
          </cell>
          <cell r="E495">
            <v>0.59199999999999997</v>
          </cell>
        </row>
        <row r="496">
          <cell r="B496" t="str">
            <v>90E- SCH  40  16"</v>
          </cell>
          <cell r="C496">
            <v>12.7</v>
          </cell>
          <cell r="D496">
            <v>118</v>
          </cell>
          <cell r="E496">
            <v>0.59199999999999997</v>
          </cell>
        </row>
        <row r="497">
          <cell r="B497" t="str">
            <v>90E- SCH  60  16"</v>
          </cell>
          <cell r="C497">
            <v>16.66</v>
          </cell>
          <cell r="D497">
            <v>153.6</v>
          </cell>
          <cell r="E497">
            <v>0.59199999999999997</v>
          </cell>
        </row>
        <row r="498">
          <cell r="B498" t="str">
            <v>90E- SCH  80  16"</v>
          </cell>
          <cell r="C498">
            <v>21.41</v>
          </cell>
          <cell r="D498">
            <v>194</v>
          </cell>
          <cell r="E498">
            <v>0.59199999999999997</v>
          </cell>
        </row>
        <row r="499">
          <cell r="B499" t="str">
            <v>90E- SCH  100  16"</v>
          </cell>
          <cell r="C499">
            <v>26.19</v>
          </cell>
          <cell r="D499">
            <v>235.2</v>
          </cell>
          <cell r="E499">
            <v>0.59199999999999997</v>
          </cell>
        </row>
        <row r="500">
          <cell r="B500" t="str">
            <v>90E- SCH  120  16"</v>
          </cell>
          <cell r="C500">
            <v>30.94</v>
          </cell>
          <cell r="D500">
            <v>274</v>
          </cell>
          <cell r="E500">
            <v>0.59199999999999997</v>
          </cell>
        </row>
        <row r="501">
          <cell r="B501" t="str">
            <v>90E- SCH  140  16"</v>
          </cell>
          <cell r="C501">
            <v>36.53</v>
          </cell>
          <cell r="D501">
            <v>318.8</v>
          </cell>
          <cell r="E501">
            <v>0.59199999999999997</v>
          </cell>
        </row>
        <row r="502">
          <cell r="B502" t="str">
            <v>90E- SCH  160  16"</v>
          </cell>
          <cell r="C502">
            <v>40.46</v>
          </cell>
          <cell r="D502">
            <v>350</v>
          </cell>
          <cell r="E502">
            <v>0.59199999999999997</v>
          </cell>
        </row>
        <row r="503">
          <cell r="B503" t="str">
            <v>90E- SCH  5S  18"</v>
          </cell>
          <cell r="C503">
            <v>4.1900000000000004</v>
          </cell>
          <cell r="D503">
            <v>56.6</v>
          </cell>
          <cell r="E503">
            <v>0.749</v>
          </cell>
        </row>
        <row r="504">
          <cell r="B504" t="str">
            <v>90E- SCH  10S  18"</v>
          </cell>
          <cell r="C504">
            <v>4.78</v>
          </cell>
          <cell r="D504">
            <v>60</v>
          </cell>
          <cell r="E504">
            <v>0.749</v>
          </cell>
        </row>
        <row r="505">
          <cell r="B505" t="str">
            <v>90E- SCH  10  18"</v>
          </cell>
          <cell r="C505">
            <v>6.35</v>
          </cell>
          <cell r="D505">
            <v>82</v>
          </cell>
          <cell r="E505">
            <v>0.749</v>
          </cell>
        </row>
        <row r="506">
          <cell r="B506" t="str">
            <v>90E- SCH  20  18"</v>
          </cell>
          <cell r="C506">
            <v>7.92</v>
          </cell>
          <cell r="D506">
            <v>94.3</v>
          </cell>
          <cell r="E506">
            <v>0.749</v>
          </cell>
        </row>
        <row r="507">
          <cell r="B507" t="str">
            <v>90E- SCH  STD  18"</v>
          </cell>
          <cell r="C507">
            <v>9.52</v>
          </cell>
          <cell r="D507">
            <v>112.5</v>
          </cell>
          <cell r="E507">
            <v>0.749</v>
          </cell>
        </row>
        <row r="508">
          <cell r="B508" t="str">
            <v>90E- SCH  30  18"</v>
          </cell>
          <cell r="C508">
            <v>11.13</v>
          </cell>
          <cell r="D508">
            <v>131.5</v>
          </cell>
          <cell r="E508">
            <v>0.749</v>
          </cell>
        </row>
        <row r="509">
          <cell r="B509" t="str">
            <v>90E- SCH  XS  18"</v>
          </cell>
          <cell r="C509">
            <v>12.7</v>
          </cell>
          <cell r="D509">
            <v>148.9</v>
          </cell>
          <cell r="E509">
            <v>0.749</v>
          </cell>
        </row>
        <row r="510">
          <cell r="B510" t="str">
            <v>90E- SCH  40  18"</v>
          </cell>
          <cell r="C510">
            <v>14.27</v>
          </cell>
          <cell r="D510">
            <v>168</v>
          </cell>
          <cell r="E510">
            <v>0.749</v>
          </cell>
        </row>
        <row r="511">
          <cell r="B511" t="str">
            <v>90E- SCH  60  18"</v>
          </cell>
          <cell r="C511">
            <v>19.05</v>
          </cell>
          <cell r="D511">
            <v>22.3</v>
          </cell>
          <cell r="E511">
            <v>0.749</v>
          </cell>
        </row>
        <row r="512">
          <cell r="B512" t="str">
            <v>90E- SCH  80  18"</v>
          </cell>
          <cell r="C512">
            <v>23.8</v>
          </cell>
          <cell r="D512">
            <v>274</v>
          </cell>
          <cell r="E512">
            <v>0.749</v>
          </cell>
        </row>
        <row r="513">
          <cell r="B513" t="str">
            <v>90E- SCH  100  18"</v>
          </cell>
          <cell r="C513">
            <v>29.36</v>
          </cell>
          <cell r="D513">
            <v>344.1</v>
          </cell>
          <cell r="E513">
            <v>0.749</v>
          </cell>
        </row>
        <row r="514">
          <cell r="B514" t="str">
            <v>90E- SCH  120  18"</v>
          </cell>
          <cell r="C514">
            <v>34.92</v>
          </cell>
          <cell r="D514">
            <v>391.5</v>
          </cell>
          <cell r="E514">
            <v>0.749</v>
          </cell>
        </row>
        <row r="515">
          <cell r="B515" t="str">
            <v>90E- SCH  140  18"</v>
          </cell>
          <cell r="C515">
            <v>39.67</v>
          </cell>
          <cell r="D515">
            <v>440.2</v>
          </cell>
          <cell r="E515">
            <v>0.749</v>
          </cell>
        </row>
        <row r="516">
          <cell r="B516" t="str">
            <v>90E- SCH  160  18"</v>
          </cell>
          <cell r="C516">
            <v>45.24</v>
          </cell>
          <cell r="D516">
            <v>495</v>
          </cell>
          <cell r="E516">
            <v>0.749</v>
          </cell>
        </row>
        <row r="517">
          <cell r="B517" t="str">
            <v>90E- SCH  5S  20"</v>
          </cell>
          <cell r="C517">
            <v>4.78</v>
          </cell>
          <cell r="D517">
            <v>75</v>
          </cell>
          <cell r="E517">
            <v>0.92500000000000004</v>
          </cell>
        </row>
        <row r="518">
          <cell r="B518" t="str">
            <v>90E- SCH  10S  20"</v>
          </cell>
          <cell r="C518">
            <v>5.54</v>
          </cell>
          <cell r="D518">
            <v>100</v>
          </cell>
          <cell r="E518">
            <v>0.92500000000000004</v>
          </cell>
        </row>
        <row r="519">
          <cell r="B519" t="str">
            <v>90E- SCH  10  20"</v>
          </cell>
          <cell r="C519">
            <v>6.35</v>
          </cell>
          <cell r="D519">
            <v>100</v>
          </cell>
          <cell r="E519">
            <v>0.92500000000000004</v>
          </cell>
        </row>
        <row r="520">
          <cell r="B520" t="str">
            <v>90E- SCH  STD  20"</v>
          </cell>
          <cell r="C520">
            <v>9.52</v>
          </cell>
          <cell r="D520">
            <v>139.80000000000001</v>
          </cell>
          <cell r="E520">
            <v>0.92500000000000004</v>
          </cell>
        </row>
        <row r="521">
          <cell r="B521" t="str">
            <v>90E- SCH  20  20"</v>
          </cell>
          <cell r="C521">
            <v>9.52</v>
          </cell>
          <cell r="D521">
            <v>139.80000000000001</v>
          </cell>
          <cell r="E521">
            <v>0.92500000000000004</v>
          </cell>
        </row>
        <row r="522">
          <cell r="B522" t="str">
            <v>90E- SCH  XS  20"</v>
          </cell>
          <cell r="C522">
            <v>12.7</v>
          </cell>
          <cell r="D522">
            <v>184.5</v>
          </cell>
          <cell r="E522">
            <v>0.92500000000000004</v>
          </cell>
        </row>
        <row r="523">
          <cell r="B523" t="str">
            <v>90E- SCH  30  20"</v>
          </cell>
          <cell r="C523">
            <v>12.7</v>
          </cell>
          <cell r="D523">
            <v>184.5</v>
          </cell>
          <cell r="E523">
            <v>0.92500000000000004</v>
          </cell>
        </row>
        <row r="524">
          <cell r="B524" t="str">
            <v>90E- SCH  40  20"</v>
          </cell>
          <cell r="C524">
            <v>15.06</v>
          </cell>
          <cell r="D524">
            <v>220</v>
          </cell>
          <cell r="E524">
            <v>0.92500000000000004</v>
          </cell>
        </row>
        <row r="525">
          <cell r="B525" t="str">
            <v>90E- SCH  60  20"</v>
          </cell>
          <cell r="C525">
            <v>20.62</v>
          </cell>
          <cell r="D525">
            <v>296.39999999999998</v>
          </cell>
          <cell r="E525">
            <v>0.92500000000000004</v>
          </cell>
        </row>
        <row r="526">
          <cell r="B526" t="str">
            <v>90E- SCH  80  20"</v>
          </cell>
          <cell r="C526">
            <v>26.19</v>
          </cell>
          <cell r="D526">
            <v>372</v>
          </cell>
          <cell r="E526">
            <v>0.92500000000000004</v>
          </cell>
        </row>
        <row r="527">
          <cell r="B527" t="str">
            <v>90E- SCH  100  20"</v>
          </cell>
          <cell r="C527">
            <v>32.54</v>
          </cell>
          <cell r="D527">
            <v>456.2</v>
          </cell>
          <cell r="E527">
            <v>0.92500000000000004</v>
          </cell>
        </row>
        <row r="528">
          <cell r="B528" t="str">
            <v>90E- SCH  120  20"</v>
          </cell>
          <cell r="C528">
            <v>38.1</v>
          </cell>
          <cell r="D528">
            <v>528.4</v>
          </cell>
          <cell r="E528">
            <v>0.92500000000000004</v>
          </cell>
        </row>
        <row r="529">
          <cell r="B529" t="str">
            <v>90E- SCH  140  20"</v>
          </cell>
          <cell r="C529">
            <v>44.45</v>
          </cell>
          <cell r="D529">
            <v>607.5</v>
          </cell>
          <cell r="E529">
            <v>0.92500000000000004</v>
          </cell>
        </row>
        <row r="530">
          <cell r="B530" t="str">
            <v>90E- SCH  160  20"</v>
          </cell>
          <cell r="C530">
            <v>49.99</v>
          </cell>
          <cell r="D530">
            <v>676</v>
          </cell>
          <cell r="E530">
            <v>0.92500000000000004</v>
          </cell>
        </row>
        <row r="531">
          <cell r="B531" t="str">
            <v>90E- SCH  5S  24"</v>
          </cell>
          <cell r="C531">
            <v>5.54</v>
          </cell>
          <cell r="D531">
            <v>130</v>
          </cell>
          <cell r="E531">
            <v>1.3320000000000001</v>
          </cell>
        </row>
        <row r="532">
          <cell r="B532" t="str">
            <v>90E- SCH  10  24"</v>
          </cell>
          <cell r="C532">
            <v>6.35</v>
          </cell>
          <cell r="D532">
            <v>140</v>
          </cell>
          <cell r="E532">
            <v>1.3320000000000001</v>
          </cell>
        </row>
        <row r="533">
          <cell r="B533" t="str">
            <v>90E- SCH  10S  24"</v>
          </cell>
          <cell r="C533">
            <v>6.35</v>
          </cell>
          <cell r="D533">
            <v>140</v>
          </cell>
          <cell r="E533">
            <v>1.3320000000000001</v>
          </cell>
        </row>
        <row r="534">
          <cell r="B534" t="str">
            <v>90E- SCH  STD  24"</v>
          </cell>
          <cell r="C534">
            <v>9.52</v>
          </cell>
          <cell r="D534">
            <v>198.8</v>
          </cell>
          <cell r="E534">
            <v>1.3320000000000001</v>
          </cell>
        </row>
        <row r="535">
          <cell r="B535" t="str">
            <v>90E- SCH  20  24"</v>
          </cell>
          <cell r="C535">
            <v>9.52</v>
          </cell>
          <cell r="D535">
            <v>198.8</v>
          </cell>
          <cell r="E535">
            <v>1.3320000000000001</v>
          </cell>
        </row>
        <row r="536">
          <cell r="B536" t="str">
            <v>90E- SCH  XS  24"</v>
          </cell>
          <cell r="C536">
            <v>12.7</v>
          </cell>
          <cell r="D536">
            <v>270</v>
          </cell>
          <cell r="E536">
            <v>1.3320000000000001</v>
          </cell>
        </row>
        <row r="537">
          <cell r="B537" t="str">
            <v>90E- SCH  30  24"</v>
          </cell>
          <cell r="C537">
            <v>14.27</v>
          </cell>
          <cell r="D537">
            <v>301.60000000000002</v>
          </cell>
          <cell r="E537">
            <v>1.3320000000000001</v>
          </cell>
        </row>
        <row r="538">
          <cell r="B538" t="str">
            <v>90E- SCH  40  24"</v>
          </cell>
          <cell r="C538">
            <v>17.45</v>
          </cell>
          <cell r="D538">
            <v>365</v>
          </cell>
          <cell r="E538">
            <v>1.3320000000000001</v>
          </cell>
        </row>
        <row r="539">
          <cell r="B539" t="str">
            <v>90E- SCH  60  24"</v>
          </cell>
          <cell r="C539">
            <v>24.59</v>
          </cell>
          <cell r="D539">
            <v>509.7</v>
          </cell>
          <cell r="E539">
            <v>1.3320000000000001</v>
          </cell>
        </row>
        <row r="540">
          <cell r="B540" t="str">
            <v>90E- SCH  80  24"</v>
          </cell>
          <cell r="C540">
            <v>30.94</v>
          </cell>
          <cell r="D540">
            <v>635</v>
          </cell>
          <cell r="E540">
            <v>1.3320000000000001</v>
          </cell>
        </row>
        <row r="541">
          <cell r="B541" t="str">
            <v>90E- SCH  100  24"</v>
          </cell>
          <cell r="C541">
            <v>38.89</v>
          </cell>
          <cell r="D541">
            <v>786.1</v>
          </cell>
          <cell r="E541">
            <v>1.3320000000000001</v>
          </cell>
        </row>
        <row r="542">
          <cell r="B542" t="str">
            <v>90E- SCH  120  24"</v>
          </cell>
          <cell r="C542">
            <v>46.02</v>
          </cell>
          <cell r="D542">
            <v>918.3</v>
          </cell>
          <cell r="E542">
            <v>1.3320000000000001</v>
          </cell>
        </row>
        <row r="543">
          <cell r="B543" t="str">
            <v>90E- SCH  140  24"</v>
          </cell>
          <cell r="C543">
            <v>52.37</v>
          </cell>
          <cell r="D543">
            <v>103.3</v>
          </cell>
          <cell r="E543">
            <v>1.3320000000000001</v>
          </cell>
        </row>
        <row r="544">
          <cell r="B544" t="str">
            <v>90E- SCH  160  24"</v>
          </cell>
          <cell r="C544">
            <v>59.51</v>
          </cell>
          <cell r="D544">
            <v>116</v>
          </cell>
          <cell r="E544">
            <v>1.3320000000000001</v>
          </cell>
        </row>
        <row r="545">
          <cell r="B545" t="str">
            <v>90E- SCH  6.35  26"</v>
          </cell>
          <cell r="C545">
            <v>6.35</v>
          </cell>
          <cell r="D545">
            <v>150.69999999999999</v>
          </cell>
          <cell r="E545">
            <v>1.5640000000000001</v>
          </cell>
        </row>
        <row r="546">
          <cell r="B546" t="str">
            <v>90E- SCH  10  26"</v>
          </cell>
          <cell r="C546">
            <v>7.92</v>
          </cell>
          <cell r="D546">
            <v>200.3</v>
          </cell>
          <cell r="E546">
            <v>1.5640000000000001</v>
          </cell>
        </row>
        <row r="547">
          <cell r="B547" t="str">
            <v>90E- SCH  STD  26"</v>
          </cell>
          <cell r="C547">
            <v>9.5299999999999994</v>
          </cell>
          <cell r="D547">
            <v>237.2</v>
          </cell>
          <cell r="E547">
            <v>1.5640000000000001</v>
          </cell>
        </row>
        <row r="548">
          <cell r="B548" t="str">
            <v>90E- SCH  XS  26"</v>
          </cell>
          <cell r="C548">
            <v>12.7</v>
          </cell>
          <cell r="D548">
            <v>316</v>
          </cell>
          <cell r="E548">
            <v>1.5640000000000001</v>
          </cell>
        </row>
        <row r="549">
          <cell r="B549" t="str">
            <v>90E- SCH  20  26"</v>
          </cell>
          <cell r="C549">
            <v>12.7</v>
          </cell>
          <cell r="D549">
            <v>316</v>
          </cell>
          <cell r="E549">
            <v>1.5640000000000001</v>
          </cell>
        </row>
        <row r="550">
          <cell r="B550" t="str">
            <v>90E- SCH  STD  28"</v>
          </cell>
          <cell r="C550">
            <v>9.5299999999999994</v>
          </cell>
          <cell r="D550">
            <v>275</v>
          </cell>
          <cell r="E550">
            <v>1.8140000000000001</v>
          </cell>
        </row>
        <row r="551">
          <cell r="B551" t="str">
            <v>90E- SCH  XS  28"</v>
          </cell>
          <cell r="C551">
            <v>12.7</v>
          </cell>
          <cell r="D551">
            <v>366</v>
          </cell>
          <cell r="E551">
            <v>1.8140000000000001</v>
          </cell>
        </row>
        <row r="552">
          <cell r="B552" t="str">
            <v>90E- SCH  20  28"</v>
          </cell>
          <cell r="C552">
            <v>12.7</v>
          </cell>
          <cell r="D552">
            <v>366</v>
          </cell>
          <cell r="E552">
            <v>1.8140000000000001</v>
          </cell>
        </row>
        <row r="553">
          <cell r="B553" t="str">
            <v>90E- SCH  STD  30"</v>
          </cell>
          <cell r="C553">
            <v>9.5299999999999994</v>
          </cell>
          <cell r="D553">
            <v>316</v>
          </cell>
          <cell r="E553">
            <v>2.0819999999999999</v>
          </cell>
        </row>
        <row r="554">
          <cell r="B554" t="str">
            <v>90E- SCH  XS  30"</v>
          </cell>
          <cell r="C554">
            <v>12.7</v>
          </cell>
          <cell r="D554">
            <v>421</v>
          </cell>
          <cell r="E554">
            <v>2.0819999999999999</v>
          </cell>
        </row>
        <row r="555">
          <cell r="B555" t="str">
            <v>90E- SCH  20  30"</v>
          </cell>
          <cell r="C555">
            <v>12.7</v>
          </cell>
          <cell r="D555">
            <v>421</v>
          </cell>
          <cell r="E555">
            <v>2.0819999999999999</v>
          </cell>
        </row>
        <row r="556">
          <cell r="B556" t="str">
            <v>90E- SCH  STD  32"</v>
          </cell>
          <cell r="C556">
            <v>9.5299999999999994</v>
          </cell>
          <cell r="D556">
            <v>360</v>
          </cell>
          <cell r="E556">
            <v>2.3690000000000002</v>
          </cell>
        </row>
        <row r="557">
          <cell r="B557" t="str">
            <v>90E- SCH  30  32"</v>
          </cell>
          <cell r="C557">
            <v>15.88</v>
          </cell>
          <cell r="D557">
            <v>480</v>
          </cell>
          <cell r="E557">
            <v>2.3690000000000002</v>
          </cell>
        </row>
        <row r="558">
          <cell r="B558" t="str">
            <v>90E- SCH  STD  34"</v>
          </cell>
          <cell r="C558">
            <v>9.5299999999999994</v>
          </cell>
          <cell r="D558">
            <v>407</v>
          </cell>
          <cell r="E558">
            <v>2.6739999999999999</v>
          </cell>
        </row>
        <row r="559">
          <cell r="B559" t="str">
            <v>90E- SCH  XS  34"</v>
          </cell>
          <cell r="C559">
            <v>12.7</v>
          </cell>
          <cell r="D559">
            <v>542</v>
          </cell>
          <cell r="E559">
            <v>2.6739999999999999</v>
          </cell>
        </row>
        <row r="560">
          <cell r="B560" t="str">
            <v>90E- SCH  20  34"</v>
          </cell>
          <cell r="C560">
            <v>12.7</v>
          </cell>
          <cell r="D560">
            <v>542</v>
          </cell>
          <cell r="E560">
            <v>2.6739999999999999</v>
          </cell>
        </row>
        <row r="561">
          <cell r="B561" t="str">
            <v>90E- SCH  STD  36"</v>
          </cell>
          <cell r="C561">
            <v>9.5299999999999994</v>
          </cell>
          <cell r="D561">
            <v>457</v>
          </cell>
          <cell r="E561">
            <v>2.9980000000000002</v>
          </cell>
        </row>
        <row r="562">
          <cell r="B562" t="str">
            <v>90E- SCH  XS  36"</v>
          </cell>
          <cell r="C562">
            <v>12.7</v>
          </cell>
          <cell r="D562">
            <v>608</v>
          </cell>
          <cell r="E562">
            <v>2.9980000000000002</v>
          </cell>
        </row>
        <row r="563">
          <cell r="B563" t="str">
            <v>90E- SCH  20  36"</v>
          </cell>
          <cell r="C563">
            <v>12.7</v>
          </cell>
          <cell r="D563">
            <v>608</v>
          </cell>
          <cell r="E563">
            <v>2.9980000000000002</v>
          </cell>
        </row>
        <row r="564">
          <cell r="B564" t="str">
            <v>90E- SCH  STD  38"</v>
          </cell>
          <cell r="C564">
            <v>9.5299999999999994</v>
          </cell>
          <cell r="D564">
            <v>509</v>
          </cell>
          <cell r="E564">
            <v>3.34</v>
          </cell>
        </row>
        <row r="565">
          <cell r="B565" t="str">
            <v>90E- SCH  XS  38"</v>
          </cell>
          <cell r="C565">
            <v>25.4</v>
          </cell>
          <cell r="D565">
            <v>678</v>
          </cell>
          <cell r="E565">
            <v>3.34</v>
          </cell>
        </row>
        <row r="566">
          <cell r="B566" t="str">
            <v>90E- SCH  STD  40"</v>
          </cell>
          <cell r="C566">
            <v>9.5299999999999994</v>
          </cell>
          <cell r="D566">
            <v>564</v>
          </cell>
          <cell r="E566">
            <v>3.7010000000000001</v>
          </cell>
        </row>
        <row r="567">
          <cell r="B567" t="str">
            <v>90E- SCH  XS  40"</v>
          </cell>
          <cell r="C567">
            <v>0</v>
          </cell>
          <cell r="D567">
            <v>752</v>
          </cell>
          <cell r="E567">
            <v>3.7010000000000001</v>
          </cell>
        </row>
        <row r="568">
          <cell r="B568" t="str">
            <v>90E- SCH  STD  42"</v>
          </cell>
          <cell r="C568">
            <v>9.5299999999999994</v>
          </cell>
          <cell r="D568">
            <v>622</v>
          </cell>
          <cell r="E568">
            <v>4.08</v>
          </cell>
        </row>
        <row r="569">
          <cell r="B569" t="str">
            <v>90E- SCH  XS  42"</v>
          </cell>
          <cell r="C569">
            <v>12.7</v>
          </cell>
          <cell r="D569">
            <v>828</v>
          </cell>
          <cell r="E569">
            <v>4.08</v>
          </cell>
        </row>
        <row r="570">
          <cell r="B570" t="str">
            <v>90E- SCH  STD  44"</v>
          </cell>
          <cell r="C570">
            <v>9.5299999999999994</v>
          </cell>
          <cell r="D570">
            <v>683</v>
          </cell>
          <cell r="E570">
            <v>4.4779999999999998</v>
          </cell>
        </row>
        <row r="571">
          <cell r="B571" t="str">
            <v>90E- SCH  XS  44"</v>
          </cell>
          <cell r="C571">
            <v>12.7</v>
          </cell>
          <cell r="D571">
            <v>911</v>
          </cell>
          <cell r="E571">
            <v>4.4779999999999998</v>
          </cell>
        </row>
        <row r="572">
          <cell r="B572" t="str">
            <v>90E- SCH  STD  48"</v>
          </cell>
          <cell r="C572">
            <v>9.5299999999999994</v>
          </cell>
          <cell r="D572">
            <v>814</v>
          </cell>
          <cell r="E572">
            <v>5.33</v>
          </cell>
        </row>
        <row r="573">
          <cell r="B573" t="str">
            <v>90E- SCH  XS  48"</v>
          </cell>
          <cell r="C573">
            <v>12.7</v>
          </cell>
          <cell r="D573">
            <v>1085</v>
          </cell>
          <cell r="E573">
            <v>5.33</v>
          </cell>
        </row>
        <row r="574">
          <cell r="B574" t="str">
            <v>45E- SCH  3000  0.5"</v>
          </cell>
          <cell r="D574">
            <v>0.2</v>
          </cell>
          <cell r="E574">
            <v>0</v>
          </cell>
        </row>
        <row r="575">
          <cell r="B575" t="str">
            <v>45E- SCH  6000  0.5"</v>
          </cell>
          <cell r="D575">
            <v>0.4</v>
          </cell>
          <cell r="E575">
            <v>0</v>
          </cell>
        </row>
        <row r="576">
          <cell r="B576" t="str">
            <v>45E- SCH  3000  0.75"</v>
          </cell>
          <cell r="D576">
            <v>0.24</v>
          </cell>
          <cell r="E576">
            <v>1E-3</v>
          </cell>
        </row>
        <row r="577">
          <cell r="B577" t="str">
            <v>45E- SCH  6000  0.75"</v>
          </cell>
          <cell r="D577">
            <v>0.6</v>
          </cell>
          <cell r="E577">
            <v>1E-3</v>
          </cell>
        </row>
        <row r="578">
          <cell r="B578" t="str">
            <v>45E- SCH  3000  1"</v>
          </cell>
          <cell r="D578">
            <v>0.5</v>
          </cell>
          <cell r="E578">
            <v>1E-3</v>
          </cell>
        </row>
        <row r="579">
          <cell r="B579" t="str">
            <v>45E- SCH  6000  1"</v>
          </cell>
          <cell r="D579">
            <v>0.94</v>
          </cell>
          <cell r="E579">
            <v>1E-3</v>
          </cell>
        </row>
        <row r="580">
          <cell r="B580" t="str">
            <v>45E- SCH  3000  1.5"</v>
          </cell>
          <cell r="D580">
            <v>0.78</v>
          </cell>
          <cell r="E580">
            <v>3.0000000000000001E-3</v>
          </cell>
        </row>
        <row r="581">
          <cell r="B581" t="str">
            <v>45E- SCH  6000  1.5"</v>
          </cell>
          <cell r="D581">
            <v>1.98</v>
          </cell>
          <cell r="E581">
            <v>3.0000000000000001E-3</v>
          </cell>
        </row>
        <row r="582">
          <cell r="B582" t="str">
            <v>45E- SCH  5S  2"</v>
          </cell>
          <cell r="C582">
            <v>1.65</v>
          </cell>
          <cell r="D582">
            <v>0.12</v>
          </cell>
          <cell r="E582">
            <v>5.0000000000000001E-3</v>
          </cell>
        </row>
        <row r="583">
          <cell r="B583" t="str">
            <v>45E- SCH  10S  2"</v>
          </cell>
          <cell r="C583">
            <v>2.77</v>
          </cell>
          <cell r="D583">
            <v>0.24</v>
          </cell>
          <cell r="E583">
            <v>5.0000000000000001E-3</v>
          </cell>
        </row>
        <row r="584">
          <cell r="B584" t="str">
            <v>45E- SCH  40  2"</v>
          </cell>
          <cell r="C584">
            <v>3.91</v>
          </cell>
          <cell r="D584">
            <v>0.33</v>
          </cell>
          <cell r="E584">
            <v>5.0000000000000001E-3</v>
          </cell>
        </row>
        <row r="585">
          <cell r="B585" t="str">
            <v>45E- SCH  40S  2"</v>
          </cell>
          <cell r="C585">
            <v>3.91</v>
          </cell>
          <cell r="D585">
            <v>0.33</v>
          </cell>
          <cell r="E585">
            <v>5.0000000000000001E-3</v>
          </cell>
        </row>
        <row r="586">
          <cell r="B586" t="str">
            <v>45E- SCH  STD  2"</v>
          </cell>
          <cell r="C586">
            <v>3.91</v>
          </cell>
          <cell r="D586">
            <v>0.33</v>
          </cell>
          <cell r="E586">
            <v>5.0000000000000001E-3</v>
          </cell>
        </row>
        <row r="587">
          <cell r="B587" t="str">
            <v>45E- SCH  80  2"</v>
          </cell>
          <cell r="C587">
            <v>5.54</v>
          </cell>
          <cell r="D587">
            <v>0.45</v>
          </cell>
          <cell r="E587">
            <v>5.0000000000000001E-3</v>
          </cell>
        </row>
        <row r="588">
          <cell r="B588" t="str">
            <v>45E- SCH  80S  2"</v>
          </cell>
          <cell r="C588">
            <v>5.54</v>
          </cell>
          <cell r="D588">
            <v>0.45</v>
          </cell>
          <cell r="E588">
            <v>5.0000000000000001E-3</v>
          </cell>
        </row>
        <row r="589">
          <cell r="B589" t="str">
            <v>45E- SCH  XXS  2"</v>
          </cell>
          <cell r="C589">
            <v>5.54</v>
          </cell>
          <cell r="D589">
            <v>0.45</v>
          </cell>
          <cell r="E589">
            <v>5.0000000000000001E-3</v>
          </cell>
        </row>
        <row r="590">
          <cell r="B590" t="str">
            <v>45E- SCH  160  2"</v>
          </cell>
          <cell r="C590">
            <v>8.7100000000000009</v>
          </cell>
          <cell r="D590">
            <v>0.66</v>
          </cell>
          <cell r="E590">
            <v>5.0000000000000001E-3</v>
          </cell>
        </row>
        <row r="591">
          <cell r="B591" t="str">
            <v>45E- SCH  XXS  2"</v>
          </cell>
          <cell r="C591">
            <v>11.07</v>
          </cell>
          <cell r="D591">
            <v>0.81</v>
          </cell>
          <cell r="E591">
            <v>5.0000000000000001E-3</v>
          </cell>
        </row>
        <row r="592">
          <cell r="B592" t="str">
            <v>45E- SCH  5S  2.5"</v>
          </cell>
          <cell r="C592">
            <v>2.11</v>
          </cell>
          <cell r="D592">
            <v>0.28999999999999998</v>
          </cell>
          <cell r="E592">
            <v>7.0000000000000001E-3</v>
          </cell>
        </row>
        <row r="593">
          <cell r="B593" t="str">
            <v>45E- SCH  10S  2.5"</v>
          </cell>
          <cell r="C593">
            <v>3.05</v>
          </cell>
          <cell r="D593">
            <v>0.41</v>
          </cell>
          <cell r="E593">
            <v>7.0000000000000001E-3</v>
          </cell>
        </row>
        <row r="594">
          <cell r="B594" t="str">
            <v>45E- SCH  40  2.5"</v>
          </cell>
          <cell r="C594">
            <v>5.16</v>
          </cell>
          <cell r="D594">
            <v>0.69</v>
          </cell>
          <cell r="E594">
            <v>7.0000000000000001E-3</v>
          </cell>
        </row>
        <row r="595">
          <cell r="B595" t="str">
            <v>45E- SCH  40S  2.5"</v>
          </cell>
          <cell r="C595">
            <v>5.16</v>
          </cell>
          <cell r="D595">
            <v>0.69</v>
          </cell>
          <cell r="E595">
            <v>7.0000000000000001E-3</v>
          </cell>
        </row>
        <row r="596">
          <cell r="B596" t="str">
            <v>45E- SCH  STD  2.5"</v>
          </cell>
          <cell r="C596">
            <v>5.16</v>
          </cell>
          <cell r="D596">
            <v>0.69</v>
          </cell>
          <cell r="E596">
            <v>7.0000000000000001E-3</v>
          </cell>
        </row>
        <row r="597">
          <cell r="B597" t="str">
            <v>45E- SCH  80  2.5"</v>
          </cell>
          <cell r="C597">
            <v>7.01</v>
          </cell>
          <cell r="D597">
            <v>0.89</v>
          </cell>
          <cell r="E597">
            <v>7.0000000000000001E-3</v>
          </cell>
        </row>
        <row r="598">
          <cell r="B598" t="str">
            <v>45E- SCH  80S  2.5"</v>
          </cell>
          <cell r="C598">
            <v>7.01</v>
          </cell>
          <cell r="D598">
            <v>0.89</v>
          </cell>
          <cell r="E598">
            <v>7.0000000000000001E-3</v>
          </cell>
        </row>
        <row r="599">
          <cell r="B599" t="str">
            <v>45E- SCH  XS  2.5"</v>
          </cell>
          <cell r="C599">
            <v>7.01</v>
          </cell>
          <cell r="D599">
            <v>0.89</v>
          </cell>
          <cell r="E599">
            <v>7.0000000000000001E-3</v>
          </cell>
        </row>
        <row r="600">
          <cell r="B600" t="str">
            <v>45E- SCH  160  2.5"</v>
          </cell>
          <cell r="C600">
            <v>9.52</v>
          </cell>
          <cell r="D600">
            <v>1.17</v>
          </cell>
          <cell r="E600">
            <v>7.0000000000000001E-3</v>
          </cell>
        </row>
        <row r="601">
          <cell r="B601" t="str">
            <v>45E- SCH  XXS  2.5"</v>
          </cell>
          <cell r="C601">
            <v>14.02</v>
          </cell>
          <cell r="D601">
            <v>1.61</v>
          </cell>
          <cell r="E601">
            <v>7.0000000000000001E-3</v>
          </cell>
        </row>
        <row r="602">
          <cell r="B602" t="str">
            <v>45E- SCH  5S  3"</v>
          </cell>
          <cell r="C602">
            <v>2.11</v>
          </cell>
          <cell r="D602">
            <v>0.41</v>
          </cell>
          <cell r="E602">
            <v>0.01</v>
          </cell>
        </row>
        <row r="603">
          <cell r="B603" t="str">
            <v>45E- SCH  10S  3"</v>
          </cell>
          <cell r="C603">
            <v>3.05</v>
          </cell>
          <cell r="D603">
            <v>0.56999999999999995</v>
          </cell>
          <cell r="E603">
            <v>0.01</v>
          </cell>
        </row>
        <row r="604">
          <cell r="B604" t="str">
            <v>45E- SCH  40  3"</v>
          </cell>
          <cell r="C604">
            <v>5.49</v>
          </cell>
          <cell r="D604">
            <v>1.02</v>
          </cell>
          <cell r="E604">
            <v>0.01</v>
          </cell>
        </row>
        <row r="605">
          <cell r="B605" t="str">
            <v>45E- SCH  40S  3"</v>
          </cell>
          <cell r="C605">
            <v>5.49</v>
          </cell>
          <cell r="D605">
            <v>1.02</v>
          </cell>
          <cell r="E605">
            <v>0.01</v>
          </cell>
        </row>
        <row r="606">
          <cell r="B606" t="str">
            <v>45E- SCH  STD  3"</v>
          </cell>
          <cell r="C606">
            <v>5.49</v>
          </cell>
          <cell r="D606">
            <v>1.02</v>
          </cell>
          <cell r="E606">
            <v>0.01</v>
          </cell>
        </row>
        <row r="607">
          <cell r="B607" t="str">
            <v>45E- SCH  80  3"</v>
          </cell>
          <cell r="C607">
            <v>7.62</v>
          </cell>
          <cell r="D607">
            <v>1.37</v>
          </cell>
          <cell r="E607">
            <v>0.01</v>
          </cell>
        </row>
        <row r="608">
          <cell r="B608" t="str">
            <v>45E- SCH  80S  3"</v>
          </cell>
          <cell r="C608">
            <v>7.62</v>
          </cell>
          <cell r="D608">
            <v>1.37</v>
          </cell>
          <cell r="E608">
            <v>0.01</v>
          </cell>
        </row>
        <row r="609">
          <cell r="B609" t="str">
            <v>45E- SCH  XS  3"</v>
          </cell>
          <cell r="C609">
            <v>7.62</v>
          </cell>
          <cell r="D609">
            <v>1.37</v>
          </cell>
          <cell r="E609">
            <v>0.01</v>
          </cell>
        </row>
        <row r="610">
          <cell r="B610" t="str">
            <v>45E- SCH  160  3"</v>
          </cell>
          <cell r="C610">
            <v>11.13</v>
          </cell>
          <cell r="D610">
            <v>1.92</v>
          </cell>
          <cell r="E610">
            <v>0.01</v>
          </cell>
        </row>
        <row r="611">
          <cell r="B611" t="str">
            <v>45E- SCH  XXS  3"</v>
          </cell>
          <cell r="C611">
            <v>15.24</v>
          </cell>
          <cell r="D611">
            <v>2.4900000000000002</v>
          </cell>
          <cell r="E611">
            <v>0.01</v>
          </cell>
        </row>
        <row r="612">
          <cell r="B612" t="str">
            <v>45E- SCH  5S  4"</v>
          </cell>
          <cell r="C612">
            <v>2.11</v>
          </cell>
          <cell r="D612">
            <v>0.69</v>
          </cell>
          <cell r="E612">
            <v>1.9E-2</v>
          </cell>
        </row>
        <row r="613">
          <cell r="B613" t="str">
            <v>45E- SCH  10S  4"</v>
          </cell>
          <cell r="C613">
            <v>3.05</v>
          </cell>
          <cell r="D613">
            <v>0.98</v>
          </cell>
          <cell r="E613">
            <v>1.9E-2</v>
          </cell>
        </row>
        <row r="614">
          <cell r="B614" t="str">
            <v>45E- SCH  40  4"</v>
          </cell>
          <cell r="C614">
            <v>6.02</v>
          </cell>
          <cell r="D614">
            <v>1.92</v>
          </cell>
          <cell r="E614">
            <v>1.9E-2</v>
          </cell>
        </row>
        <row r="615">
          <cell r="B615" t="str">
            <v>45E- SCH  40S  4"</v>
          </cell>
          <cell r="C615">
            <v>6.02</v>
          </cell>
          <cell r="D615">
            <v>1.92</v>
          </cell>
          <cell r="E615">
            <v>1.9E-2</v>
          </cell>
        </row>
        <row r="616">
          <cell r="B616" t="str">
            <v>45E- SCH  STD  4"</v>
          </cell>
          <cell r="C616">
            <v>6.02</v>
          </cell>
          <cell r="D616">
            <v>1.92</v>
          </cell>
          <cell r="E616">
            <v>1.9E-2</v>
          </cell>
        </row>
        <row r="617">
          <cell r="B617" t="str">
            <v>45E- SCH  80  4"</v>
          </cell>
          <cell r="C617">
            <v>8.56</v>
          </cell>
          <cell r="D617">
            <v>2.68</v>
          </cell>
          <cell r="E617">
            <v>1.9E-2</v>
          </cell>
        </row>
        <row r="618">
          <cell r="B618" t="str">
            <v>45E- SCH  80S  4"</v>
          </cell>
          <cell r="C618">
            <v>8.56</v>
          </cell>
          <cell r="D618">
            <v>2.68</v>
          </cell>
          <cell r="E618">
            <v>1.9E-2</v>
          </cell>
        </row>
        <row r="619">
          <cell r="B619" t="str">
            <v>45E- SCH  XS  4"</v>
          </cell>
          <cell r="C619">
            <v>8.56</v>
          </cell>
          <cell r="D619">
            <v>2.68</v>
          </cell>
          <cell r="E619">
            <v>1.9E-2</v>
          </cell>
        </row>
        <row r="620">
          <cell r="B620" t="str">
            <v>45E- SCH  160  4"</v>
          </cell>
          <cell r="C620">
            <v>13.49</v>
          </cell>
          <cell r="D620">
            <v>4.0199999999999996</v>
          </cell>
          <cell r="E620">
            <v>1.9E-2</v>
          </cell>
        </row>
        <row r="621">
          <cell r="B621" t="str">
            <v>45E- SCH  XXS  4"</v>
          </cell>
          <cell r="C621">
            <v>17.12</v>
          </cell>
          <cell r="D621">
            <v>4.91</v>
          </cell>
          <cell r="E621">
            <v>1.9E-2</v>
          </cell>
        </row>
        <row r="622">
          <cell r="B622" t="str">
            <v>45E- SCH  5S  5"</v>
          </cell>
          <cell r="C622">
            <v>2.77</v>
          </cell>
          <cell r="D622">
            <v>1.42</v>
          </cell>
          <cell r="E622">
            <v>2.9000000000000001E-2</v>
          </cell>
        </row>
        <row r="623">
          <cell r="B623" t="str">
            <v>45E- SCH  10S  5"</v>
          </cell>
          <cell r="C623">
            <v>3.4</v>
          </cell>
          <cell r="D623">
            <v>1.71</v>
          </cell>
          <cell r="E623">
            <v>2.9000000000000001E-2</v>
          </cell>
        </row>
        <row r="624">
          <cell r="B624" t="str">
            <v>45E- SCH  40  5"</v>
          </cell>
          <cell r="C624">
            <v>6.55</v>
          </cell>
          <cell r="D624">
            <v>3.24</v>
          </cell>
          <cell r="E624">
            <v>2.9000000000000001E-2</v>
          </cell>
        </row>
        <row r="625">
          <cell r="B625" t="str">
            <v>45E- SCH  40S  5"</v>
          </cell>
          <cell r="C625">
            <v>6.55</v>
          </cell>
          <cell r="D625">
            <v>3.24</v>
          </cell>
          <cell r="E625">
            <v>2.9000000000000001E-2</v>
          </cell>
        </row>
        <row r="626">
          <cell r="B626" t="str">
            <v>45E- SCH  STD  5"</v>
          </cell>
          <cell r="C626">
            <v>6.55</v>
          </cell>
          <cell r="D626">
            <v>3.24</v>
          </cell>
          <cell r="E626">
            <v>2.9000000000000001E-2</v>
          </cell>
        </row>
        <row r="627">
          <cell r="B627" t="str">
            <v>45E- SCH  80  5"</v>
          </cell>
          <cell r="C627">
            <v>9.52</v>
          </cell>
          <cell r="D627">
            <v>4.57</v>
          </cell>
          <cell r="E627">
            <v>2.9000000000000001E-2</v>
          </cell>
        </row>
        <row r="628">
          <cell r="B628" t="str">
            <v>45E- SCH  80S  5"</v>
          </cell>
          <cell r="C628">
            <v>9.52</v>
          </cell>
          <cell r="D628">
            <v>4.57</v>
          </cell>
          <cell r="E628">
            <v>2.9000000000000001E-2</v>
          </cell>
        </row>
        <row r="629">
          <cell r="B629" t="str">
            <v>45E- SCH  XS  5"</v>
          </cell>
          <cell r="C629">
            <v>9.52</v>
          </cell>
          <cell r="D629">
            <v>4.57</v>
          </cell>
          <cell r="E629">
            <v>2.9000000000000001E-2</v>
          </cell>
        </row>
        <row r="630">
          <cell r="B630" t="str">
            <v>45E- SCH  160  5"</v>
          </cell>
          <cell r="C630">
            <v>15.87</v>
          </cell>
          <cell r="D630">
            <v>7.25</v>
          </cell>
          <cell r="E630">
            <v>2.9000000000000001E-2</v>
          </cell>
        </row>
        <row r="631">
          <cell r="B631" t="str">
            <v>45E- SCH  XXS  5"</v>
          </cell>
          <cell r="C631">
            <v>19.05</v>
          </cell>
          <cell r="D631">
            <v>8.4499999999999993</v>
          </cell>
          <cell r="E631">
            <v>2.9000000000000001E-2</v>
          </cell>
        </row>
        <row r="632">
          <cell r="B632" t="str">
            <v>45E- SCH  5S  6"</v>
          </cell>
          <cell r="C632">
            <v>2.77</v>
          </cell>
          <cell r="D632">
            <v>2.02</v>
          </cell>
          <cell r="E632">
            <v>4.2000000000000003E-2</v>
          </cell>
        </row>
        <row r="633">
          <cell r="B633" t="str">
            <v>45E- SCH  10S  6"</v>
          </cell>
          <cell r="C633">
            <v>3.4</v>
          </cell>
          <cell r="D633">
            <v>2.44</v>
          </cell>
          <cell r="E633">
            <v>4.2000000000000003E-2</v>
          </cell>
        </row>
        <row r="634">
          <cell r="B634" t="str">
            <v>45E- SCH  40  6"</v>
          </cell>
          <cell r="C634">
            <v>7.11</v>
          </cell>
          <cell r="D634">
            <v>4.97</v>
          </cell>
          <cell r="E634">
            <v>4.2000000000000003E-2</v>
          </cell>
        </row>
        <row r="635">
          <cell r="B635" t="str">
            <v>45E- SCH  40S  6"</v>
          </cell>
          <cell r="C635">
            <v>7.11</v>
          </cell>
          <cell r="D635">
            <v>4.97</v>
          </cell>
          <cell r="E635">
            <v>4.2000000000000003E-2</v>
          </cell>
        </row>
        <row r="636">
          <cell r="B636" t="str">
            <v>45E- SCH  STD  6"</v>
          </cell>
          <cell r="C636">
            <v>7.11</v>
          </cell>
          <cell r="D636">
            <v>4.97</v>
          </cell>
          <cell r="E636">
            <v>4.2000000000000003E-2</v>
          </cell>
        </row>
        <row r="637">
          <cell r="B637" t="str">
            <v>45E- SCH  80  6"</v>
          </cell>
          <cell r="C637">
            <v>10.97</v>
          </cell>
          <cell r="D637">
            <v>7.5</v>
          </cell>
          <cell r="E637">
            <v>4.2000000000000003E-2</v>
          </cell>
        </row>
        <row r="638">
          <cell r="B638" t="str">
            <v>45E- SCH  80S  6"</v>
          </cell>
          <cell r="C638">
            <v>10.97</v>
          </cell>
          <cell r="D638">
            <v>7.5</v>
          </cell>
          <cell r="E638">
            <v>4.2000000000000003E-2</v>
          </cell>
        </row>
        <row r="639">
          <cell r="B639" t="str">
            <v>45E- SCH  XS  6"</v>
          </cell>
          <cell r="C639">
            <v>10.97</v>
          </cell>
          <cell r="D639">
            <v>7.5</v>
          </cell>
          <cell r="E639">
            <v>4.2000000000000003E-2</v>
          </cell>
        </row>
        <row r="640">
          <cell r="B640" t="str">
            <v>45E- SCH  160  6"</v>
          </cell>
          <cell r="C640">
            <v>18.239999999999998</v>
          </cell>
          <cell r="D640">
            <v>11.9</v>
          </cell>
          <cell r="E640">
            <v>4.2000000000000003E-2</v>
          </cell>
        </row>
        <row r="641">
          <cell r="B641" t="str">
            <v>45E- SCH  XXS  6"</v>
          </cell>
          <cell r="C641">
            <v>21.95</v>
          </cell>
          <cell r="D641">
            <v>13.9</v>
          </cell>
          <cell r="E641">
            <v>4.2000000000000003E-2</v>
          </cell>
        </row>
        <row r="642">
          <cell r="B642" t="str">
            <v>45E- SCH  5S  8"</v>
          </cell>
          <cell r="C642">
            <v>2.77</v>
          </cell>
          <cell r="D642">
            <v>3.53</v>
          </cell>
          <cell r="E642">
            <v>7.3999999999999996E-2</v>
          </cell>
        </row>
        <row r="643">
          <cell r="B643" t="str">
            <v>45E- SCH  10S  8"</v>
          </cell>
          <cell r="C643">
            <v>3.76</v>
          </cell>
          <cell r="D643">
            <v>5</v>
          </cell>
          <cell r="E643">
            <v>7.3999999999999996E-2</v>
          </cell>
        </row>
        <row r="644">
          <cell r="B644" t="str">
            <v>45E- SCH  20  8"</v>
          </cell>
          <cell r="C644">
            <v>6.35</v>
          </cell>
          <cell r="D644">
            <v>8.3000000000000007</v>
          </cell>
          <cell r="E644">
            <v>7.3999999999999996E-2</v>
          </cell>
        </row>
        <row r="645">
          <cell r="B645" t="str">
            <v>45E- SCH  30  8"</v>
          </cell>
          <cell r="C645">
            <v>7.04</v>
          </cell>
          <cell r="D645">
            <v>8.8000000000000007</v>
          </cell>
          <cell r="E645">
            <v>7.3999999999999996E-2</v>
          </cell>
        </row>
        <row r="646">
          <cell r="B646" t="str">
            <v>45E- SCH  40  8"</v>
          </cell>
          <cell r="C646">
            <v>8.18</v>
          </cell>
          <cell r="D646">
            <v>10.1</v>
          </cell>
          <cell r="E646">
            <v>7.3999999999999996E-2</v>
          </cell>
        </row>
        <row r="647">
          <cell r="B647" t="str">
            <v>45E- SCH  40S  8"</v>
          </cell>
          <cell r="C647">
            <v>8.18</v>
          </cell>
          <cell r="D647">
            <v>10.1</v>
          </cell>
          <cell r="E647">
            <v>7.3999999999999996E-2</v>
          </cell>
        </row>
        <row r="648">
          <cell r="B648" t="str">
            <v>45E- SCH  STD  8"</v>
          </cell>
          <cell r="C648">
            <v>8.18</v>
          </cell>
          <cell r="D648">
            <v>10.1</v>
          </cell>
          <cell r="E648">
            <v>7.3999999999999996E-2</v>
          </cell>
        </row>
        <row r="649">
          <cell r="B649" t="str">
            <v>45E- SCH  60  8"</v>
          </cell>
          <cell r="C649">
            <v>10.31</v>
          </cell>
          <cell r="D649">
            <v>13.2</v>
          </cell>
          <cell r="E649">
            <v>7.3999999999999996E-2</v>
          </cell>
        </row>
        <row r="650">
          <cell r="B650" t="str">
            <v>45E- SCH  80  8"</v>
          </cell>
          <cell r="C650">
            <v>12.7</v>
          </cell>
          <cell r="D650">
            <v>15.3</v>
          </cell>
          <cell r="E650">
            <v>7.3999999999999996E-2</v>
          </cell>
        </row>
        <row r="651">
          <cell r="B651" t="str">
            <v>45E- SCH  80S  8"</v>
          </cell>
          <cell r="C651">
            <v>12.7</v>
          </cell>
          <cell r="D651">
            <v>15.3</v>
          </cell>
          <cell r="E651">
            <v>7.3999999999999996E-2</v>
          </cell>
        </row>
        <row r="652">
          <cell r="B652" t="str">
            <v>45E- SCH  XS  8"</v>
          </cell>
          <cell r="C652">
            <v>12.7</v>
          </cell>
          <cell r="D652">
            <v>15.3</v>
          </cell>
          <cell r="E652">
            <v>7.3999999999999996E-2</v>
          </cell>
        </row>
        <row r="653">
          <cell r="B653" t="str">
            <v>45E- SCH  100  8"</v>
          </cell>
          <cell r="C653">
            <v>15.06</v>
          </cell>
          <cell r="D653">
            <v>19</v>
          </cell>
          <cell r="E653">
            <v>7.3999999999999996E-2</v>
          </cell>
        </row>
        <row r="654">
          <cell r="B654" t="str">
            <v>45E- SCH  120  8"</v>
          </cell>
          <cell r="C654">
            <v>18.239999999999998</v>
          </cell>
          <cell r="D654">
            <v>21.3</v>
          </cell>
          <cell r="E654">
            <v>7.3999999999999996E-2</v>
          </cell>
        </row>
        <row r="655">
          <cell r="B655" t="str">
            <v>45E- SCH  140  8"</v>
          </cell>
          <cell r="C655">
            <v>20.62</v>
          </cell>
          <cell r="D655">
            <v>23</v>
          </cell>
          <cell r="E655">
            <v>7.3999999999999996E-2</v>
          </cell>
        </row>
        <row r="656">
          <cell r="B656" t="str">
            <v>45E- SCH  XXS  8"</v>
          </cell>
          <cell r="C656">
            <v>22.22</v>
          </cell>
          <cell r="D656">
            <v>25.4</v>
          </cell>
          <cell r="E656">
            <v>7.3999999999999996E-2</v>
          </cell>
        </row>
        <row r="657">
          <cell r="B657" t="str">
            <v>45E- SCH  160  8"</v>
          </cell>
          <cell r="C657">
            <v>23.01</v>
          </cell>
          <cell r="D657">
            <v>26.3</v>
          </cell>
          <cell r="E657">
            <v>7.3999999999999996E-2</v>
          </cell>
        </row>
        <row r="658">
          <cell r="B658" t="str">
            <v>45E- SCH  5S  10"</v>
          </cell>
          <cell r="C658">
            <v>3.4</v>
          </cell>
          <cell r="D658">
            <v>6.6</v>
          </cell>
          <cell r="E658">
            <v>0.11600000000000001</v>
          </cell>
        </row>
        <row r="659">
          <cell r="B659" t="str">
            <v>45E- SCH  10S  10"</v>
          </cell>
          <cell r="C659">
            <v>4.1900000000000004</v>
          </cell>
          <cell r="D659">
            <v>7.8</v>
          </cell>
          <cell r="E659">
            <v>0.11600000000000001</v>
          </cell>
        </row>
        <row r="660">
          <cell r="B660" t="str">
            <v>45E- SCH  40  10"</v>
          </cell>
          <cell r="C660">
            <v>9.27</v>
          </cell>
          <cell r="D660">
            <v>17.7</v>
          </cell>
          <cell r="E660">
            <v>0.11600000000000001</v>
          </cell>
        </row>
        <row r="661">
          <cell r="B661" t="str">
            <v>45E- SCH  40S  10"</v>
          </cell>
          <cell r="C661">
            <v>9.27</v>
          </cell>
          <cell r="D661">
            <v>17.7</v>
          </cell>
          <cell r="E661">
            <v>0.11600000000000001</v>
          </cell>
        </row>
        <row r="662">
          <cell r="B662" t="str">
            <v>45E- SCH  STD  10"</v>
          </cell>
          <cell r="C662">
            <v>9.27</v>
          </cell>
          <cell r="D662">
            <v>17.7</v>
          </cell>
          <cell r="E662">
            <v>0.11600000000000001</v>
          </cell>
        </row>
        <row r="663">
          <cell r="B663" t="str">
            <v>45E- SCH  80  10"</v>
          </cell>
          <cell r="C663">
            <v>15.06</v>
          </cell>
          <cell r="D663">
            <v>28.1</v>
          </cell>
          <cell r="E663">
            <v>0.11600000000000001</v>
          </cell>
        </row>
        <row r="664">
          <cell r="B664" t="str">
            <v>45E- SCH  120  10"</v>
          </cell>
          <cell r="C664">
            <v>21.41</v>
          </cell>
          <cell r="D664">
            <v>38.799999999999997</v>
          </cell>
          <cell r="E664">
            <v>0.11600000000000001</v>
          </cell>
        </row>
        <row r="665">
          <cell r="B665" t="str">
            <v>45E- SCH  140  10"</v>
          </cell>
          <cell r="C665">
            <v>25.4</v>
          </cell>
          <cell r="D665">
            <v>45.4</v>
          </cell>
          <cell r="E665">
            <v>0.11600000000000001</v>
          </cell>
        </row>
        <row r="666">
          <cell r="B666" t="str">
            <v>45E- SCH  XXS  10"</v>
          </cell>
          <cell r="C666">
            <v>25.4</v>
          </cell>
          <cell r="D666">
            <v>45.4</v>
          </cell>
          <cell r="E666">
            <v>0.11600000000000001</v>
          </cell>
        </row>
        <row r="667">
          <cell r="B667" t="str">
            <v>45E- SCH  160  10"</v>
          </cell>
          <cell r="C667">
            <v>28.57</v>
          </cell>
          <cell r="D667">
            <v>50.5</v>
          </cell>
          <cell r="E667">
            <v>0.11600000000000001</v>
          </cell>
        </row>
        <row r="668">
          <cell r="B668" t="str">
            <v>45E- SCH  5S  12"</v>
          </cell>
          <cell r="C668">
            <v>4.1900000000000004</v>
          </cell>
          <cell r="D668">
            <v>11.2</v>
          </cell>
          <cell r="E668">
            <v>0.16700000000000001</v>
          </cell>
        </row>
        <row r="669">
          <cell r="B669" t="str">
            <v>45E- SCH  10S  12"</v>
          </cell>
          <cell r="C669">
            <v>4.57</v>
          </cell>
          <cell r="D669">
            <v>12.5</v>
          </cell>
          <cell r="E669">
            <v>0.16700000000000001</v>
          </cell>
        </row>
        <row r="670">
          <cell r="B670" t="str">
            <v>45E- SCH  20  12"</v>
          </cell>
          <cell r="C670">
            <v>6.35</v>
          </cell>
          <cell r="D670">
            <v>18.600000000000001</v>
          </cell>
          <cell r="E670">
            <v>0.16700000000000001</v>
          </cell>
        </row>
        <row r="671">
          <cell r="B671" t="str">
            <v>45E- SCH  30  12"</v>
          </cell>
          <cell r="C671">
            <v>8.3800000000000008</v>
          </cell>
          <cell r="D671">
            <v>23</v>
          </cell>
          <cell r="E671">
            <v>0.16700000000000001</v>
          </cell>
        </row>
        <row r="672">
          <cell r="B672" t="str">
            <v>45E- SCH  STD  12"</v>
          </cell>
          <cell r="C672">
            <v>9.52</v>
          </cell>
          <cell r="D672">
            <v>27</v>
          </cell>
          <cell r="E672">
            <v>0.16700000000000001</v>
          </cell>
        </row>
        <row r="673">
          <cell r="B673" t="str">
            <v>45E- SCH  40S  12"</v>
          </cell>
          <cell r="C673">
            <v>9.52</v>
          </cell>
          <cell r="D673">
            <v>27</v>
          </cell>
          <cell r="E673">
            <v>0.16700000000000001</v>
          </cell>
        </row>
        <row r="674">
          <cell r="B674" t="str">
            <v>45E- SCH  40  12"</v>
          </cell>
          <cell r="C674">
            <v>10.31</v>
          </cell>
          <cell r="D674">
            <v>28.1</v>
          </cell>
          <cell r="E674">
            <v>0.16700000000000001</v>
          </cell>
        </row>
        <row r="675">
          <cell r="B675" t="str">
            <v>45E- SCH  XS  12"</v>
          </cell>
          <cell r="C675">
            <v>12.7</v>
          </cell>
          <cell r="D675">
            <v>35</v>
          </cell>
          <cell r="E675">
            <v>0.16700000000000001</v>
          </cell>
        </row>
        <row r="676">
          <cell r="B676" t="str">
            <v>45E- SCH  80S  12"</v>
          </cell>
          <cell r="C676">
            <v>12.7</v>
          </cell>
          <cell r="D676">
            <v>35</v>
          </cell>
          <cell r="E676">
            <v>0.16700000000000001</v>
          </cell>
        </row>
        <row r="677">
          <cell r="B677" t="str">
            <v>45E- SCH  60  12"</v>
          </cell>
          <cell r="C677">
            <v>14.27</v>
          </cell>
          <cell r="D677">
            <v>41.3</v>
          </cell>
          <cell r="E677">
            <v>0.16700000000000001</v>
          </cell>
        </row>
        <row r="678">
          <cell r="B678" t="str">
            <v>45E- SCH  80  12"</v>
          </cell>
          <cell r="C678">
            <v>17.45</v>
          </cell>
          <cell r="D678">
            <v>46.4</v>
          </cell>
          <cell r="E678">
            <v>0.16700000000000001</v>
          </cell>
        </row>
        <row r="679">
          <cell r="B679" t="str">
            <v>45E- SCH  100  12"</v>
          </cell>
          <cell r="C679">
            <v>21.41</v>
          </cell>
          <cell r="D679">
            <v>61.5</v>
          </cell>
          <cell r="E679">
            <v>0.16700000000000001</v>
          </cell>
        </row>
        <row r="680">
          <cell r="B680" t="str">
            <v>45E- SCH  XXS  12"</v>
          </cell>
          <cell r="C680">
            <v>25.4</v>
          </cell>
          <cell r="D680">
            <v>66</v>
          </cell>
          <cell r="E680">
            <v>0.16700000000000001</v>
          </cell>
        </row>
        <row r="681">
          <cell r="B681" t="str">
            <v>45E- SCH  120  12"</v>
          </cell>
          <cell r="C681">
            <v>25.4</v>
          </cell>
          <cell r="D681">
            <v>66</v>
          </cell>
          <cell r="E681">
            <v>0.16700000000000001</v>
          </cell>
        </row>
        <row r="682">
          <cell r="B682" t="str">
            <v>45E- SCH  140  12"</v>
          </cell>
          <cell r="C682">
            <v>28.57</v>
          </cell>
          <cell r="D682">
            <v>78</v>
          </cell>
          <cell r="E682">
            <v>0.16700000000000001</v>
          </cell>
        </row>
        <row r="683">
          <cell r="B683" t="str">
            <v>45E- SCH  160  12"</v>
          </cell>
          <cell r="C683">
            <v>33.32</v>
          </cell>
          <cell r="D683">
            <v>84</v>
          </cell>
          <cell r="E683">
            <v>0.16700000000000001</v>
          </cell>
        </row>
        <row r="684">
          <cell r="B684" t="str">
            <v>45E- SCH  5S  14"</v>
          </cell>
          <cell r="C684">
            <v>3.96</v>
          </cell>
          <cell r="D684">
            <v>14.5</v>
          </cell>
          <cell r="E684">
            <v>0.22700000000000001</v>
          </cell>
        </row>
        <row r="685">
          <cell r="B685" t="str">
            <v>45E- SCH  10S  14"</v>
          </cell>
          <cell r="C685">
            <v>4.78</v>
          </cell>
          <cell r="D685">
            <v>17.399999999999999</v>
          </cell>
          <cell r="E685">
            <v>0.22700000000000001</v>
          </cell>
        </row>
        <row r="686">
          <cell r="B686" t="str">
            <v>45E- SCH  10  14"</v>
          </cell>
          <cell r="C686">
            <v>6.35</v>
          </cell>
          <cell r="D686">
            <v>28.7</v>
          </cell>
          <cell r="E686">
            <v>0.22700000000000001</v>
          </cell>
        </row>
        <row r="687">
          <cell r="B687" t="str">
            <v>45E- SCH  20  14"</v>
          </cell>
          <cell r="C687">
            <v>7.92</v>
          </cell>
          <cell r="D687">
            <v>29.9</v>
          </cell>
          <cell r="E687">
            <v>0.22700000000000001</v>
          </cell>
        </row>
        <row r="688">
          <cell r="B688" t="str">
            <v>45E- SCH  30  14"</v>
          </cell>
          <cell r="C688">
            <v>9.52</v>
          </cell>
          <cell r="D688">
            <v>34</v>
          </cell>
          <cell r="E688">
            <v>0.22700000000000001</v>
          </cell>
        </row>
        <row r="689">
          <cell r="B689" t="str">
            <v>45E- SCH  STD  14"</v>
          </cell>
          <cell r="C689">
            <v>9.52</v>
          </cell>
          <cell r="D689">
            <v>34</v>
          </cell>
          <cell r="E689">
            <v>0.22700000000000001</v>
          </cell>
        </row>
        <row r="690">
          <cell r="B690" t="str">
            <v>45E- SCH  40  14"</v>
          </cell>
          <cell r="C690">
            <v>11.13</v>
          </cell>
          <cell r="D690">
            <v>39.9</v>
          </cell>
          <cell r="E690">
            <v>0.22700000000000001</v>
          </cell>
        </row>
        <row r="691">
          <cell r="B691" t="str">
            <v>45E- SCH  XS  14"</v>
          </cell>
          <cell r="C691">
            <v>12.7</v>
          </cell>
          <cell r="D691">
            <v>47.2</v>
          </cell>
          <cell r="E691">
            <v>0.22700000000000001</v>
          </cell>
        </row>
        <row r="692">
          <cell r="B692" t="str">
            <v>45E- SCH  60  14"</v>
          </cell>
          <cell r="C692">
            <v>15.06</v>
          </cell>
          <cell r="D692">
            <v>55.6</v>
          </cell>
          <cell r="E692">
            <v>0.22700000000000001</v>
          </cell>
        </row>
        <row r="693">
          <cell r="B693" t="str">
            <v>45E- SCH  80  14"</v>
          </cell>
          <cell r="C693">
            <v>19.05</v>
          </cell>
          <cell r="D693">
            <v>66</v>
          </cell>
          <cell r="E693">
            <v>0.22700000000000001</v>
          </cell>
        </row>
        <row r="694">
          <cell r="B694" t="str">
            <v>45E- SCH  100  14"</v>
          </cell>
          <cell r="C694">
            <v>23.8</v>
          </cell>
          <cell r="D694">
            <v>94</v>
          </cell>
          <cell r="E694">
            <v>0.22700000000000001</v>
          </cell>
        </row>
        <row r="695">
          <cell r="B695" t="str">
            <v>45E- SCH  120  14"</v>
          </cell>
          <cell r="C695">
            <v>27.76</v>
          </cell>
          <cell r="D695">
            <v>95</v>
          </cell>
          <cell r="E695">
            <v>0.22700000000000001</v>
          </cell>
        </row>
        <row r="696">
          <cell r="B696" t="str">
            <v>45E- SCH  140  14"</v>
          </cell>
          <cell r="C696">
            <v>31.75</v>
          </cell>
          <cell r="D696">
            <v>112</v>
          </cell>
          <cell r="E696">
            <v>0.22700000000000001</v>
          </cell>
        </row>
        <row r="697">
          <cell r="B697" t="str">
            <v>45E- SCH  160  14"</v>
          </cell>
          <cell r="C697">
            <v>35.71</v>
          </cell>
          <cell r="D697">
            <v>118</v>
          </cell>
          <cell r="E697">
            <v>0.22700000000000001</v>
          </cell>
        </row>
        <row r="698">
          <cell r="B698" t="str">
            <v>45E- SCH  5S  16"</v>
          </cell>
          <cell r="C698">
            <v>4.1900000000000004</v>
          </cell>
          <cell r="D698">
            <v>22.7</v>
          </cell>
          <cell r="E698">
            <v>0.29599999999999999</v>
          </cell>
        </row>
        <row r="699">
          <cell r="B699" t="str">
            <v>45E- SCH  10S  16"</v>
          </cell>
          <cell r="C699">
            <v>4.76</v>
          </cell>
          <cell r="D699">
            <v>24.8</v>
          </cell>
          <cell r="E699">
            <v>0.29599999999999999</v>
          </cell>
        </row>
        <row r="700">
          <cell r="B700" t="str">
            <v>45E- SCH  10  16"</v>
          </cell>
          <cell r="C700">
            <v>6.35</v>
          </cell>
          <cell r="D700">
            <v>31.6</v>
          </cell>
          <cell r="E700">
            <v>0.29599999999999999</v>
          </cell>
        </row>
        <row r="701">
          <cell r="B701" t="str">
            <v>45E- SCH  20  16"</v>
          </cell>
          <cell r="C701">
            <v>7.92</v>
          </cell>
          <cell r="D701">
            <v>27.2</v>
          </cell>
          <cell r="E701">
            <v>0.29599999999999999</v>
          </cell>
        </row>
        <row r="702">
          <cell r="B702" t="str">
            <v>45E- SCH  STD  16"</v>
          </cell>
          <cell r="C702">
            <v>9.52</v>
          </cell>
          <cell r="D702">
            <v>44.5</v>
          </cell>
          <cell r="E702">
            <v>0.29599999999999999</v>
          </cell>
        </row>
        <row r="703">
          <cell r="B703" t="str">
            <v>45E- SCH  30  16"</v>
          </cell>
          <cell r="C703">
            <v>9.52</v>
          </cell>
          <cell r="D703">
            <v>44.5</v>
          </cell>
          <cell r="E703">
            <v>0.29599999999999999</v>
          </cell>
        </row>
        <row r="704">
          <cell r="B704" t="str">
            <v>45E- SCH  XS  16"</v>
          </cell>
          <cell r="C704">
            <v>12.7</v>
          </cell>
          <cell r="D704">
            <v>59</v>
          </cell>
          <cell r="E704">
            <v>0.29599999999999999</v>
          </cell>
        </row>
        <row r="705">
          <cell r="B705" t="str">
            <v>45E- SCH  40  16"</v>
          </cell>
          <cell r="C705">
            <v>12.7</v>
          </cell>
          <cell r="D705">
            <v>59</v>
          </cell>
          <cell r="E705">
            <v>0.29599999999999999</v>
          </cell>
        </row>
        <row r="706">
          <cell r="B706" t="str">
            <v>45E- SCH  60  16"</v>
          </cell>
          <cell r="C706">
            <v>16.66</v>
          </cell>
          <cell r="D706">
            <v>76.8</v>
          </cell>
          <cell r="E706">
            <v>0.29599999999999999</v>
          </cell>
        </row>
        <row r="707">
          <cell r="B707" t="str">
            <v>45E- SCH  80  16"</v>
          </cell>
          <cell r="C707">
            <v>21.41</v>
          </cell>
          <cell r="D707">
            <v>97</v>
          </cell>
          <cell r="E707">
            <v>0.29599999999999999</v>
          </cell>
        </row>
        <row r="708">
          <cell r="B708" t="str">
            <v>45E- SCH  100  16"</v>
          </cell>
          <cell r="C708">
            <v>26.19</v>
          </cell>
          <cell r="D708">
            <v>117.6</v>
          </cell>
          <cell r="E708">
            <v>0.29599999999999999</v>
          </cell>
        </row>
        <row r="709">
          <cell r="B709" t="str">
            <v>45E- SCH  120  16"</v>
          </cell>
          <cell r="C709">
            <v>30.94</v>
          </cell>
          <cell r="D709">
            <v>137</v>
          </cell>
          <cell r="E709">
            <v>0.29599999999999999</v>
          </cell>
        </row>
        <row r="710">
          <cell r="B710" t="str">
            <v>45E- SCH  140  16"</v>
          </cell>
          <cell r="C710">
            <v>36.53</v>
          </cell>
          <cell r="D710">
            <v>159.4</v>
          </cell>
          <cell r="E710">
            <v>0.29599999999999999</v>
          </cell>
        </row>
        <row r="711">
          <cell r="B711" t="str">
            <v>45E- SCH  160  16"</v>
          </cell>
          <cell r="C711">
            <v>40.46</v>
          </cell>
          <cell r="D711">
            <v>175</v>
          </cell>
          <cell r="E711">
            <v>0.29599999999999999</v>
          </cell>
        </row>
        <row r="712">
          <cell r="B712" t="str">
            <v>45E- SCH  5S  18"</v>
          </cell>
          <cell r="C712">
            <v>4.1900000000000004</v>
          </cell>
          <cell r="D712">
            <v>18.3</v>
          </cell>
          <cell r="E712">
            <v>0.375</v>
          </cell>
        </row>
        <row r="713">
          <cell r="B713" t="str">
            <v>45E- SCH  10S  18"</v>
          </cell>
          <cell r="C713">
            <v>4.78</v>
          </cell>
          <cell r="D713">
            <v>30</v>
          </cell>
          <cell r="E713">
            <v>0.375</v>
          </cell>
        </row>
        <row r="714">
          <cell r="B714" t="str">
            <v>45E- SCH  10  18"</v>
          </cell>
          <cell r="C714">
            <v>6.35</v>
          </cell>
          <cell r="D714">
            <v>41</v>
          </cell>
          <cell r="E714">
            <v>0.375</v>
          </cell>
        </row>
        <row r="715">
          <cell r="B715" t="str">
            <v>45E- SCH  20  18"</v>
          </cell>
          <cell r="C715">
            <v>7.92</v>
          </cell>
          <cell r="D715">
            <v>47.7</v>
          </cell>
          <cell r="E715">
            <v>0.375</v>
          </cell>
        </row>
        <row r="716">
          <cell r="B716" t="str">
            <v>45E- SCH  STD  18"</v>
          </cell>
          <cell r="C716">
            <v>9.52</v>
          </cell>
          <cell r="D716">
            <v>56.6</v>
          </cell>
          <cell r="E716">
            <v>0.375</v>
          </cell>
        </row>
        <row r="717">
          <cell r="B717" t="str">
            <v>45E- SCH  30  18"</v>
          </cell>
          <cell r="C717">
            <v>11.13</v>
          </cell>
          <cell r="D717">
            <v>65.8</v>
          </cell>
          <cell r="E717">
            <v>0.375</v>
          </cell>
        </row>
        <row r="718">
          <cell r="B718" t="str">
            <v>45E- SCH  XS  18"</v>
          </cell>
          <cell r="C718">
            <v>12.7</v>
          </cell>
          <cell r="D718">
            <v>74.5</v>
          </cell>
          <cell r="E718">
            <v>0.375</v>
          </cell>
        </row>
        <row r="719">
          <cell r="B719" t="str">
            <v>45E- SCH  40  18"</v>
          </cell>
          <cell r="C719">
            <v>14.27</v>
          </cell>
          <cell r="D719">
            <v>84</v>
          </cell>
          <cell r="E719">
            <v>0.375</v>
          </cell>
        </row>
        <row r="720">
          <cell r="B720" t="str">
            <v>45E- SCH  60  18"</v>
          </cell>
          <cell r="C720">
            <v>19.05</v>
          </cell>
          <cell r="D720">
            <v>111.2</v>
          </cell>
          <cell r="E720">
            <v>0.375</v>
          </cell>
        </row>
        <row r="721">
          <cell r="B721" t="str">
            <v>45E- SCH  80  18"</v>
          </cell>
          <cell r="C721">
            <v>23.8</v>
          </cell>
          <cell r="D721">
            <v>137</v>
          </cell>
          <cell r="E721">
            <v>0.375</v>
          </cell>
        </row>
        <row r="722">
          <cell r="B722" t="str">
            <v>45E- SCH  100  18"</v>
          </cell>
          <cell r="C722">
            <v>29.36</v>
          </cell>
          <cell r="D722">
            <v>172.1</v>
          </cell>
          <cell r="E722">
            <v>0.375</v>
          </cell>
        </row>
        <row r="723">
          <cell r="B723" t="str">
            <v>45E- SCH  120  18"</v>
          </cell>
          <cell r="C723">
            <v>34.92</v>
          </cell>
          <cell r="D723">
            <v>195.8</v>
          </cell>
          <cell r="E723">
            <v>0.375</v>
          </cell>
        </row>
        <row r="724">
          <cell r="B724" t="str">
            <v>45E- SCH  140  18"</v>
          </cell>
          <cell r="C724">
            <v>39.67</v>
          </cell>
          <cell r="D724">
            <v>220.1</v>
          </cell>
          <cell r="E724">
            <v>0.375</v>
          </cell>
        </row>
        <row r="725">
          <cell r="B725" t="str">
            <v>45E- SCH  160  18"</v>
          </cell>
          <cell r="C725">
            <v>45.24</v>
          </cell>
          <cell r="D725">
            <v>247.5</v>
          </cell>
          <cell r="E725">
            <v>0.375</v>
          </cell>
        </row>
        <row r="726">
          <cell r="B726" t="str">
            <v>45E- SCH  5S  20"</v>
          </cell>
          <cell r="C726">
            <v>4.78</v>
          </cell>
          <cell r="D726">
            <v>37.5</v>
          </cell>
          <cell r="E726">
            <v>0.46300000000000002</v>
          </cell>
        </row>
        <row r="727">
          <cell r="B727" t="str">
            <v>45E- SCH  10S  20"</v>
          </cell>
          <cell r="C727">
            <v>5.54</v>
          </cell>
          <cell r="D727">
            <v>50</v>
          </cell>
          <cell r="E727">
            <v>0.46300000000000002</v>
          </cell>
        </row>
        <row r="728">
          <cell r="B728" t="str">
            <v>45E- SCH  10  20"</v>
          </cell>
          <cell r="C728">
            <v>6.35</v>
          </cell>
          <cell r="D728">
            <v>50</v>
          </cell>
          <cell r="E728">
            <v>0.46300000000000002</v>
          </cell>
        </row>
        <row r="729">
          <cell r="B729" t="str">
            <v>45E- SCH  STD  20"</v>
          </cell>
          <cell r="C729">
            <v>9.52</v>
          </cell>
          <cell r="D729">
            <v>69.900000000000006</v>
          </cell>
          <cell r="E729">
            <v>0.46300000000000002</v>
          </cell>
        </row>
        <row r="730">
          <cell r="B730" t="str">
            <v>45E- SCH  20  20"</v>
          </cell>
          <cell r="C730">
            <v>9.52</v>
          </cell>
          <cell r="D730">
            <v>69.900000000000006</v>
          </cell>
          <cell r="E730">
            <v>0.46300000000000002</v>
          </cell>
        </row>
        <row r="731">
          <cell r="B731" t="str">
            <v>45E- SCH  XS  20"</v>
          </cell>
          <cell r="C731">
            <v>12.7</v>
          </cell>
          <cell r="D731">
            <v>92.3</v>
          </cell>
          <cell r="E731">
            <v>0.46300000000000002</v>
          </cell>
        </row>
        <row r="732">
          <cell r="B732" t="str">
            <v>45E- SCH  30  20"</v>
          </cell>
          <cell r="C732">
            <v>12.7</v>
          </cell>
          <cell r="D732">
            <v>92.3</v>
          </cell>
          <cell r="E732">
            <v>0.46300000000000002</v>
          </cell>
        </row>
        <row r="733">
          <cell r="B733" t="str">
            <v>45E- SCH  40  20"</v>
          </cell>
          <cell r="C733">
            <v>15.06</v>
          </cell>
          <cell r="D733">
            <v>110</v>
          </cell>
          <cell r="E733">
            <v>0.46300000000000002</v>
          </cell>
        </row>
        <row r="734">
          <cell r="B734" t="str">
            <v>45E- SCH  60  20"</v>
          </cell>
          <cell r="C734">
            <v>20.62</v>
          </cell>
          <cell r="D734">
            <v>148.19999999999999</v>
          </cell>
          <cell r="E734">
            <v>0.46300000000000002</v>
          </cell>
        </row>
        <row r="735">
          <cell r="B735" t="str">
            <v>45E- SCH  80  20"</v>
          </cell>
          <cell r="C735">
            <v>26.19</v>
          </cell>
          <cell r="D735">
            <v>186</v>
          </cell>
          <cell r="E735">
            <v>0.46300000000000002</v>
          </cell>
        </row>
        <row r="736">
          <cell r="B736" t="str">
            <v>45E- SCH  100  20"</v>
          </cell>
          <cell r="C736">
            <v>32.54</v>
          </cell>
          <cell r="D736">
            <v>228.1</v>
          </cell>
          <cell r="E736">
            <v>0.46300000000000002</v>
          </cell>
        </row>
        <row r="737">
          <cell r="B737" t="str">
            <v>45E- SCH  120  20"</v>
          </cell>
          <cell r="C737">
            <v>38.1</v>
          </cell>
          <cell r="D737">
            <v>269.2</v>
          </cell>
          <cell r="E737">
            <v>0.46300000000000002</v>
          </cell>
        </row>
        <row r="738">
          <cell r="B738" t="str">
            <v>45E- SCH  140  20"</v>
          </cell>
          <cell r="C738">
            <v>44.45</v>
          </cell>
          <cell r="D738">
            <v>303.8</v>
          </cell>
          <cell r="E738">
            <v>0.46300000000000002</v>
          </cell>
        </row>
        <row r="739">
          <cell r="B739" t="str">
            <v>45E- SCH  160  20"</v>
          </cell>
          <cell r="C739">
            <v>49.99</v>
          </cell>
          <cell r="D739">
            <v>338</v>
          </cell>
          <cell r="E739">
            <v>0.46300000000000002</v>
          </cell>
        </row>
        <row r="740">
          <cell r="B740" t="str">
            <v>45E- SCH  5S  24"</v>
          </cell>
          <cell r="C740">
            <v>5.54</v>
          </cell>
          <cell r="D740">
            <v>65</v>
          </cell>
          <cell r="E740">
            <v>0.66600000000000004</v>
          </cell>
        </row>
        <row r="741">
          <cell r="B741" t="str">
            <v>45E- SCH  10  24"</v>
          </cell>
          <cell r="C741">
            <v>6.35</v>
          </cell>
          <cell r="D741">
            <v>70</v>
          </cell>
          <cell r="E741">
            <v>0.66600000000000004</v>
          </cell>
        </row>
        <row r="742">
          <cell r="B742" t="str">
            <v>45E- SCH  10S  24"</v>
          </cell>
          <cell r="C742">
            <v>6.35</v>
          </cell>
          <cell r="D742">
            <v>70</v>
          </cell>
          <cell r="E742">
            <v>0.66600000000000004</v>
          </cell>
        </row>
        <row r="743">
          <cell r="B743" t="str">
            <v>45E- SCH  STD  24"</v>
          </cell>
          <cell r="C743">
            <v>9.52</v>
          </cell>
          <cell r="D743">
            <v>99.4</v>
          </cell>
          <cell r="E743">
            <v>0.66600000000000004</v>
          </cell>
        </row>
        <row r="744">
          <cell r="B744" t="str">
            <v>45E- SCH  20  24"</v>
          </cell>
          <cell r="C744">
            <v>9.52</v>
          </cell>
          <cell r="D744">
            <v>99.4</v>
          </cell>
          <cell r="E744">
            <v>0.66600000000000004</v>
          </cell>
        </row>
        <row r="745">
          <cell r="B745" t="str">
            <v>45E- SCH  XS  24"</v>
          </cell>
          <cell r="C745">
            <v>12.7</v>
          </cell>
          <cell r="D745">
            <v>135</v>
          </cell>
          <cell r="E745">
            <v>0.66600000000000004</v>
          </cell>
        </row>
        <row r="746">
          <cell r="B746" t="str">
            <v>45E- SCH  30  24"</v>
          </cell>
          <cell r="C746">
            <v>14.27</v>
          </cell>
          <cell r="D746">
            <v>150.80000000000001</v>
          </cell>
          <cell r="E746">
            <v>0.66600000000000004</v>
          </cell>
        </row>
        <row r="747">
          <cell r="B747" t="str">
            <v>45E- SCH  40  24"</v>
          </cell>
          <cell r="C747">
            <v>17.45</v>
          </cell>
          <cell r="D747">
            <v>187.5</v>
          </cell>
          <cell r="E747">
            <v>0.66600000000000004</v>
          </cell>
        </row>
        <row r="748">
          <cell r="B748" t="str">
            <v>45E- SCH  60  24"</v>
          </cell>
          <cell r="C748">
            <v>24.59</v>
          </cell>
          <cell r="D748">
            <v>254.9</v>
          </cell>
          <cell r="E748">
            <v>0.66600000000000004</v>
          </cell>
        </row>
        <row r="749">
          <cell r="B749" t="str">
            <v>45E- SCH  80  24"</v>
          </cell>
          <cell r="C749">
            <v>30.94</v>
          </cell>
          <cell r="D749">
            <v>317.5</v>
          </cell>
          <cell r="E749">
            <v>0.66600000000000004</v>
          </cell>
        </row>
        <row r="750">
          <cell r="B750" t="str">
            <v>45E- SCH  100  24"</v>
          </cell>
          <cell r="C750">
            <v>38.89</v>
          </cell>
          <cell r="D750">
            <v>393.1</v>
          </cell>
          <cell r="E750">
            <v>0.66600000000000004</v>
          </cell>
        </row>
        <row r="751">
          <cell r="B751" t="str">
            <v>45E- SCH  120  24"</v>
          </cell>
          <cell r="C751">
            <v>46.02</v>
          </cell>
          <cell r="D751">
            <v>459.2</v>
          </cell>
          <cell r="E751">
            <v>0.66600000000000004</v>
          </cell>
        </row>
        <row r="752">
          <cell r="B752" t="str">
            <v>45E- SCH  140  24"</v>
          </cell>
          <cell r="C752">
            <v>52.37</v>
          </cell>
          <cell r="D752">
            <v>516.5</v>
          </cell>
          <cell r="E752">
            <v>0.66600000000000004</v>
          </cell>
        </row>
        <row r="753">
          <cell r="B753" t="str">
            <v>45E- SCH  160  24"</v>
          </cell>
          <cell r="C753">
            <v>59.51</v>
          </cell>
          <cell r="D753">
            <v>580</v>
          </cell>
          <cell r="E753">
            <v>0.66600000000000004</v>
          </cell>
        </row>
        <row r="754">
          <cell r="B754" t="str">
            <v>45E- SCH  6.35  26"</v>
          </cell>
          <cell r="C754">
            <v>6.35</v>
          </cell>
          <cell r="D754">
            <v>75.400000000000006</v>
          </cell>
          <cell r="E754">
            <v>0.78200000000000003</v>
          </cell>
        </row>
        <row r="755">
          <cell r="B755" t="str">
            <v>45E- SCH  10  26"</v>
          </cell>
          <cell r="C755">
            <v>7.92</v>
          </cell>
          <cell r="D755">
            <v>100.2</v>
          </cell>
          <cell r="E755">
            <v>0.78200000000000003</v>
          </cell>
        </row>
        <row r="756">
          <cell r="B756" t="str">
            <v>45E- SCH  STD  26"</v>
          </cell>
          <cell r="C756">
            <v>9.5299999999999994</v>
          </cell>
          <cell r="D756">
            <v>168.6</v>
          </cell>
          <cell r="E756">
            <v>0.78200000000000003</v>
          </cell>
        </row>
        <row r="757">
          <cell r="B757" t="str">
            <v>45E- SCH  XS  26"</v>
          </cell>
          <cell r="C757">
            <v>12.7</v>
          </cell>
          <cell r="D757">
            <v>158</v>
          </cell>
          <cell r="E757">
            <v>0.78200000000000003</v>
          </cell>
        </row>
        <row r="758">
          <cell r="B758" t="str">
            <v>45E- SCH  20  26"</v>
          </cell>
          <cell r="C758">
            <v>12.7</v>
          </cell>
          <cell r="D758">
            <v>158</v>
          </cell>
          <cell r="E758">
            <v>0.78200000000000003</v>
          </cell>
        </row>
        <row r="759">
          <cell r="B759" t="str">
            <v>45E- SCH  STD  28"</v>
          </cell>
          <cell r="C759">
            <v>9.5299999999999994</v>
          </cell>
          <cell r="D759">
            <v>147.5</v>
          </cell>
          <cell r="E759">
            <v>0.90700000000000003</v>
          </cell>
        </row>
        <row r="760">
          <cell r="B760" t="str">
            <v>45E- SCH  XS  28"</v>
          </cell>
          <cell r="C760">
            <v>12.7</v>
          </cell>
          <cell r="D760">
            <v>183</v>
          </cell>
          <cell r="E760">
            <v>0.90700000000000003</v>
          </cell>
        </row>
        <row r="761">
          <cell r="B761" t="str">
            <v>45E- SCH  20  28"</v>
          </cell>
          <cell r="C761">
            <v>12.7</v>
          </cell>
          <cell r="D761">
            <v>183</v>
          </cell>
          <cell r="E761">
            <v>0.90700000000000003</v>
          </cell>
        </row>
        <row r="762">
          <cell r="B762" t="str">
            <v>45E- SCH  STD  30"</v>
          </cell>
          <cell r="C762">
            <v>9.5299999999999994</v>
          </cell>
          <cell r="D762">
            <v>158</v>
          </cell>
          <cell r="E762">
            <v>1.0409999999999999</v>
          </cell>
        </row>
        <row r="763">
          <cell r="B763" t="str">
            <v>45E- SCH  XS  30"</v>
          </cell>
          <cell r="C763">
            <v>12.7</v>
          </cell>
          <cell r="D763">
            <v>210</v>
          </cell>
          <cell r="E763">
            <v>1.0409999999999999</v>
          </cell>
        </row>
        <row r="764">
          <cell r="B764" t="str">
            <v>45E- SCH  20  30"</v>
          </cell>
          <cell r="C764">
            <v>12.7</v>
          </cell>
          <cell r="D764">
            <v>210</v>
          </cell>
          <cell r="E764">
            <v>1.0409999999999999</v>
          </cell>
        </row>
        <row r="765">
          <cell r="B765" t="str">
            <v>45E- SCH  STD  32"</v>
          </cell>
          <cell r="C765">
            <v>9.5299999999999994</v>
          </cell>
          <cell r="D765">
            <v>180</v>
          </cell>
          <cell r="E765">
            <v>1.1839999999999999</v>
          </cell>
        </row>
        <row r="766">
          <cell r="B766" t="str">
            <v>45E- SCH  30  32"</v>
          </cell>
          <cell r="C766">
            <v>15.88</v>
          </cell>
          <cell r="D766">
            <v>240</v>
          </cell>
          <cell r="E766">
            <v>1.1839999999999999</v>
          </cell>
        </row>
        <row r="767">
          <cell r="B767" t="str">
            <v>45E- SCH  STD  34"</v>
          </cell>
          <cell r="C767">
            <v>9.5299999999999994</v>
          </cell>
          <cell r="D767">
            <v>203.5</v>
          </cell>
          <cell r="E767">
            <v>1.337</v>
          </cell>
        </row>
        <row r="768">
          <cell r="B768" t="str">
            <v>45E- SCH  XS  34"</v>
          </cell>
          <cell r="C768">
            <v>12.7</v>
          </cell>
          <cell r="D768">
            <v>271</v>
          </cell>
          <cell r="E768">
            <v>1.337</v>
          </cell>
        </row>
        <row r="769">
          <cell r="B769" t="str">
            <v>45E- SCH  20  34"</v>
          </cell>
          <cell r="C769">
            <v>12.7</v>
          </cell>
          <cell r="D769">
            <v>271</v>
          </cell>
          <cell r="E769">
            <v>1.337</v>
          </cell>
        </row>
        <row r="770">
          <cell r="B770" t="str">
            <v>45E- SCH  STD  36"</v>
          </cell>
          <cell r="C770">
            <v>9.5299999999999994</v>
          </cell>
          <cell r="D770">
            <v>228.5</v>
          </cell>
          <cell r="E770">
            <v>1.4990000000000001</v>
          </cell>
        </row>
        <row r="771">
          <cell r="B771" t="str">
            <v>45E- SCH  XS  36"</v>
          </cell>
          <cell r="C771">
            <v>12.7</v>
          </cell>
          <cell r="D771">
            <v>304</v>
          </cell>
          <cell r="E771">
            <v>1.4990000000000001</v>
          </cell>
        </row>
        <row r="772">
          <cell r="B772" t="str">
            <v>45E- SCH  20  36"</v>
          </cell>
          <cell r="C772">
            <v>12.7</v>
          </cell>
          <cell r="D772">
            <v>304</v>
          </cell>
          <cell r="E772">
            <v>1.4990000000000001</v>
          </cell>
        </row>
        <row r="773">
          <cell r="B773" t="str">
            <v>45E- SCH  STD  38"</v>
          </cell>
          <cell r="C773">
            <v>9.5299999999999994</v>
          </cell>
          <cell r="D773">
            <v>254.5</v>
          </cell>
          <cell r="E773">
            <v>1.67</v>
          </cell>
        </row>
        <row r="774">
          <cell r="B774" t="str">
            <v>45E- SCH  XS  38"</v>
          </cell>
          <cell r="C774">
            <v>25.4</v>
          </cell>
          <cell r="D774">
            <v>339</v>
          </cell>
          <cell r="E774">
            <v>1.67</v>
          </cell>
        </row>
        <row r="775">
          <cell r="B775" t="str">
            <v>45E- SCH  STD  40"</v>
          </cell>
          <cell r="C775">
            <v>9.5299999999999994</v>
          </cell>
          <cell r="D775">
            <v>282</v>
          </cell>
          <cell r="E775">
            <v>1.851</v>
          </cell>
        </row>
        <row r="776">
          <cell r="B776" t="str">
            <v>45E- SCH  XS  40"</v>
          </cell>
          <cell r="C776">
            <v>0</v>
          </cell>
          <cell r="D776">
            <v>376</v>
          </cell>
          <cell r="E776">
            <v>1.851</v>
          </cell>
        </row>
        <row r="777">
          <cell r="B777" t="str">
            <v>45E- SCH  STD  42"</v>
          </cell>
          <cell r="C777">
            <v>9.5299999999999994</v>
          </cell>
          <cell r="D777">
            <v>311</v>
          </cell>
          <cell r="E777">
            <v>2.04</v>
          </cell>
        </row>
        <row r="778">
          <cell r="B778" t="str">
            <v>45E- SCH  XS  42"</v>
          </cell>
          <cell r="C778">
            <v>12.7</v>
          </cell>
          <cell r="D778">
            <v>414</v>
          </cell>
          <cell r="E778">
            <v>2.04</v>
          </cell>
        </row>
        <row r="779">
          <cell r="B779" t="str">
            <v>45E- SCH  STD  44"</v>
          </cell>
          <cell r="C779">
            <v>9.5299999999999994</v>
          </cell>
          <cell r="D779">
            <v>341.5</v>
          </cell>
          <cell r="E779">
            <v>2.2389999999999999</v>
          </cell>
        </row>
        <row r="780">
          <cell r="B780" t="str">
            <v>45E- SCH  XS  44"</v>
          </cell>
          <cell r="C780">
            <v>12.7</v>
          </cell>
          <cell r="D780">
            <v>455.5</v>
          </cell>
          <cell r="E780">
            <v>2.2389999999999999</v>
          </cell>
        </row>
        <row r="781">
          <cell r="B781" t="str">
            <v>45E- SCH  9.53  46"</v>
          </cell>
          <cell r="C781">
            <v>272.25</v>
          </cell>
          <cell r="D781">
            <v>520</v>
          </cell>
          <cell r="E781">
            <v>2.4470000000000001</v>
          </cell>
        </row>
        <row r="782">
          <cell r="B782" t="str">
            <v>45E- SCH  12.7  46"</v>
          </cell>
          <cell r="C782">
            <v>361.82</v>
          </cell>
          <cell r="D782">
            <v>694</v>
          </cell>
          <cell r="E782">
            <v>2.4470000000000001</v>
          </cell>
        </row>
        <row r="783">
          <cell r="B783" t="str">
            <v>45E- SCH  STD  48"</v>
          </cell>
          <cell r="C783">
            <v>9.5299999999999994</v>
          </cell>
          <cell r="D783">
            <v>407</v>
          </cell>
          <cell r="E783">
            <v>2.665</v>
          </cell>
        </row>
        <row r="784">
          <cell r="B784" t="str">
            <v>45E- SCH  XS  48"</v>
          </cell>
          <cell r="C784">
            <v>12.7</v>
          </cell>
          <cell r="D784">
            <v>542.5</v>
          </cell>
          <cell r="E784">
            <v>2.665</v>
          </cell>
        </row>
        <row r="785">
          <cell r="B785" t="str">
            <v>TEE- SCH  3000  0.5"</v>
          </cell>
          <cell r="D785">
            <v>0.17</v>
          </cell>
          <cell r="E785">
            <v>1E-3</v>
          </cell>
        </row>
        <row r="786">
          <cell r="B786" t="str">
            <v>TEE- SCH  6000  0.5"</v>
          </cell>
          <cell r="D786">
            <v>0.62</v>
          </cell>
          <cell r="E786">
            <v>1E-3</v>
          </cell>
        </row>
        <row r="787">
          <cell r="B787" t="str">
            <v>TEE- SCH  3000  0.75"</v>
          </cell>
          <cell r="D787">
            <v>0.4</v>
          </cell>
          <cell r="E787">
            <v>3.0000000000000001E-3</v>
          </cell>
        </row>
        <row r="788">
          <cell r="B788" t="str">
            <v>TEE- SCH  6000  0.75"</v>
          </cell>
          <cell r="D788">
            <v>0.9</v>
          </cell>
          <cell r="E788">
            <v>3.0000000000000001E-3</v>
          </cell>
        </row>
        <row r="789">
          <cell r="B789" t="str">
            <v>TEE- SCH  3000  1"</v>
          </cell>
          <cell r="D789">
            <v>0.62</v>
          </cell>
          <cell r="E789">
            <v>6.0000000000000001E-3</v>
          </cell>
        </row>
        <row r="790">
          <cell r="B790" t="str">
            <v>TEE- SCH  6000  1"</v>
          </cell>
          <cell r="D790">
            <v>1.5</v>
          </cell>
          <cell r="E790">
            <v>6.0000000000000001E-3</v>
          </cell>
        </row>
        <row r="791">
          <cell r="B791" t="str">
            <v>TEE- SCH  3000  1.5"</v>
          </cell>
          <cell r="D791">
            <v>1.1299999999999999</v>
          </cell>
          <cell r="E791">
            <v>1.2999999999999999E-2</v>
          </cell>
        </row>
        <row r="792">
          <cell r="B792" t="str">
            <v>TEE- SCH  6000  1.5"</v>
          </cell>
          <cell r="D792">
            <v>2.95</v>
          </cell>
          <cell r="E792">
            <v>1.2999999999999999E-2</v>
          </cell>
        </row>
        <row r="793">
          <cell r="B793" t="str">
            <v>TEE- SCH  5S  2"</v>
          </cell>
          <cell r="C793">
            <v>1.65</v>
          </cell>
          <cell r="D793">
            <v>0.38</v>
          </cell>
          <cell r="E793">
            <v>2.4E-2</v>
          </cell>
        </row>
        <row r="794">
          <cell r="B794" t="str">
            <v>TEE- SCH  10S  2"</v>
          </cell>
          <cell r="C794">
            <v>2.77</v>
          </cell>
          <cell r="D794">
            <v>0.64</v>
          </cell>
          <cell r="E794">
            <v>2.4E-2</v>
          </cell>
        </row>
        <row r="795">
          <cell r="B795" t="str">
            <v>TEE- SCH  40  2"</v>
          </cell>
          <cell r="C795">
            <v>3.91</v>
          </cell>
          <cell r="D795">
            <v>0.87</v>
          </cell>
          <cell r="E795">
            <v>2.4E-2</v>
          </cell>
        </row>
        <row r="796">
          <cell r="B796" t="str">
            <v>TEE- SCH  40S  2"</v>
          </cell>
          <cell r="C796">
            <v>3.91</v>
          </cell>
          <cell r="D796">
            <v>0.87</v>
          </cell>
          <cell r="E796">
            <v>2.4E-2</v>
          </cell>
        </row>
        <row r="797">
          <cell r="B797" t="str">
            <v>TEE- SCH  STD  2"</v>
          </cell>
          <cell r="C797">
            <v>3.91</v>
          </cell>
          <cell r="D797">
            <v>0.87</v>
          </cell>
          <cell r="E797">
            <v>2.4E-2</v>
          </cell>
        </row>
        <row r="798">
          <cell r="B798" t="str">
            <v>TEE- SCH  80  2"</v>
          </cell>
          <cell r="C798">
            <v>5.54</v>
          </cell>
          <cell r="D798">
            <v>1.2</v>
          </cell>
          <cell r="E798">
            <v>2.4E-2</v>
          </cell>
        </row>
        <row r="799">
          <cell r="B799" t="str">
            <v>TEE- SCH  80S  2"</v>
          </cell>
          <cell r="C799">
            <v>5.54</v>
          </cell>
          <cell r="D799">
            <v>1.2</v>
          </cell>
          <cell r="E799">
            <v>2.4E-2</v>
          </cell>
        </row>
        <row r="800">
          <cell r="B800" t="str">
            <v>TEE- SCH  XXS  2"</v>
          </cell>
          <cell r="C800">
            <v>5.54</v>
          </cell>
          <cell r="D800">
            <v>1.2</v>
          </cell>
          <cell r="E800">
            <v>2.4E-2</v>
          </cell>
        </row>
        <row r="801">
          <cell r="B801" t="str">
            <v>TEE- SCH  160  2"</v>
          </cell>
          <cell r="C801">
            <v>8.7100000000000009</v>
          </cell>
          <cell r="D801">
            <v>1.78</v>
          </cell>
          <cell r="E801">
            <v>2.4E-2</v>
          </cell>
        </row>
        <row r="802">
          <cell r="B802" t="str">
            <v>TEE- SCH  XXS  2"</v>
          </cell>
          <cell r="C802">
            <v>11.07</v>
          </cell>
          <cell r="D802">
            <v>2.17</v>
          </cell>
          <cell r="E802">
            <v>2.4E-2</v>
          </cell>
        </row>
        <row r="803">
          <cell r="B803" t="str">
            <v>TEE- SCH  5S  2.5"</v>
          </cell>
          <cell r="C803">
            <v>2.11</v>
          </cell>
          <cell r="D803">
            <v>0.73</v>
          </cell>
          <cell r="E803">
            <v>3.6999999999999998E-2</v>
          </cell>
        </row>
        <row r="804">
          <cell r="B804" t="str">
            <v>TEE- SCH  10S  2.5"</v>
          </cell>
          <cell r="C804">
            <v>3.05</v>
          </cell>
          <cell r="D804">
            <v>1.03</v>
          </cell>
          <cell r="E804">
            <v>3.6999999999999998E-2</v>
          </cell>
        </row>
        <row r="805">
          <cell r="B805" t="str">
            <v>TEE- SCH  40  2.5"</v>
          </cell>
          <cell r="C805">
            <v>5.16</v>
          </cell>
          <cell r="D805">
            <v>1.74</v>
          </cell>
          <cell r="E805">
            <v>3.6999999999999998E-2</v>
          </cell>
        </row>
        <row r="806">
          <cell r="B806" t="str">
            <v>TEE- SCH  40S  2.5"</v>
          </cell>
          <cell r="C806">
            <v>5.16</v>
          </cell>
          <cell r="D806">
            <v>1.74</v>
          </cell>
          <cell r="E806">
            <v>3.6999999999999998E-2</v>
          </cell>
        </row>
        <row r="807">
          <cell r="B807" t="str">
            <v>TEE- SCH  STD  2.5"</v>
          </cell>
          <cell r="C807">
            <v>5.16</v>
          </cell>
          <cell r="D807">
            <v>1.74</v>
          </cell>
          <cell r="E807">
            <v>3.6999999999999998E-2</v>
          </cell>
        </row>
        <row r="808">
          <cell r="B808" t="str">
            <v>TEE- SCH  80  2.5"</v>
          </cell>
          <cell r="C808">
            <v>7.01</v>
          </cell>
          <cell r="D808">
            <v>2.2799999999999998</v>
          </cell>
          <cell r="E808">
            <v>3.6999999999999998E-2</v>
          </cell>
        </row>
        <row r="809">
          <cell r="B809" t="str">
            <v>TEE- SCH  80S  2.5"</v>
          </cell>
          <cell r="C809">
            <v>7.01</v>
          </cell>
          <cell r="D809">
            <v>2.2799999999999998</v>
          </cell>
          <cell r="E809">
            <v>3.6999999999999998E-2</v>
          </cell>
        </row>
        <row r="810">
          <cell r="B810" t="str">
            <v>TEE- SCH  XS  2.5"</v>
          </cell>
          <cell r="C810">
            <v>7.01</v>
          </cell>
          <cell r="D810">
            <v>2.2799999999999998</v>
          </cell>
          <cell r="E810">
            <v>3.6999999999999998E-2</v>
          </cell>
        </row>
        <row r="811">
          <cell r="B811" t="str">
            <v>TEE- SCH  160  2.5"</v>
          </cell>
          <cell r="C811">
            <v>9.52</v>
          </cell>
          <cell r="D811">
            <v>2.98</v>
          </cell>
          <cell r="E811">
            <v>3.6999999999999998E-2</v>
          </cell>
        </row>
        <row r="812">
          <cell r="B812" t="str">
            <v>TEE- SCH  XXS  2.5"</v>
          </cell>
          <cell r="C812">
            <v>14.02</v>
          </cell>
          <cell r="D812">
            <v>4.0999999999999996</v>
          </cell>
          <cell r="E812">
            <v>3.6999999999999998E-2</v>
          </cell>
        </row>
        <row r="813">
          <cell r="B813" t="str">
            <v>TEE- SCH  5S  3"</v>
          </cell>
          <cell r="C813">
            <v>2.11</v>
          </cell>
          <cell r="D813">
            <v>0.92</v>
          </cell>
          <cell r="E813">
            <v>5.2999999999999999E-2</v>
          </cell>
        </row>
        <row r="814">
          <cell r="B814" t="str">
            <v>TEE- SCH  10S  3"</v>
          </cell>
          <cell r="C814">
            <v>3.05</v>
          </cell>
          <cell r="D814">
            <v>1.35</v>
          </cell>
          <cell r="E814">
            <v>5.2999999999999999E-2</v>
          </cell>
        </row>
        <row r="815">
          <cell r="B815" t="str">
            <v>TEE- SCH  40  3"</v>
          </cell>
          <cell r="C815">
            <v>5.49</v>
          </cell>
          <cell r="D815">
            <v>2.41</v>
          </cell>
          <cell r="E815">
            <v>5.2999999999999999E-2</v>
          </cell>
        </row>
        <row r="816">
          <cell r="B816" t="str">
            <v>TEE- SCH  40S  3"</v>
          </cell>
          <cell r="C816">
            <v>5.49</v>
          </cell>
          <cell r="D816">
            <v>2.41</v>
          </cell>
          <cell r="E816">
            <v>5.2999999999999999E-2</v>
          </cell>
        </row>
        <row r="817">
          <cell r="B817" t="str">
            <v>TEE- SCH  STD  3"</v>
          </cell>
          <cell r="C817">
            <v>5.49</v>
          </cell>
          <cell r="D817">
            <v>2.41</v>
          </cell>
          <cell r="E817">
            <v>5.2999999999999999E-2</v>
          </cell>
        </row>
        <row r="818">
          <cell r="B818" t="str">
            <v>TEE- SCH  80  3"</v>
          </cell>
          <cell r="C818">
            <v>7.62</v>
          </cell>
          <cell r="D818">
            <v>3.25</v>
          </cell>
          <cell r="E818">
            <v>5.2999999999999999E-2</v>
          </cell>
        </row>
        <row r="819">
          <cell r="B819" t="str">
            <v>TEE- SCH  80S  3"</v>
          </cell>
          <cell r="C819">
            <v>7.62</v>
          </cell>
          <cell r="D819">
            <v>3.25</v>
          </cell>
          <cell r="E819">
            <v>5.2999999999999999E-2</v>
          </cell>
        </row>
        <row r="820">
          <cell r="B820" t="str">
            <v>TEE- SCH  XS  3"</v>
          </cell>
          <cell r="C820">
            <v>7.62</v>
          </cell>
          <cell r="D820">
            <v>3.25</v>
          </cell>
          <cell r="E820">
            <v>5.2999999999999999E-2</v>
          </cell>
        </row>
        <row r="821">
          <cell r="B821" t="str">
            <v>TEE- SCH  160  3"</v>
          </cell>
          <cell r="C821">
            <v>11.13</v>
          </cell>
          <cell r="D821">
            <v>4.54</v>
          </cell>
          <cell r="E821">
            <v>5.2999999999999999E-2</v>
          </cell>
        </row>
        <row r="822">
          <cell r="B822" t="str">
            <v>TEE- SCH  XXS  3"</v>
          </cell>
          <cell r="C822">
            <v>15.24</v>
          </cell>
          <cell r="D822">
            <v>5.89</v>
          </cell>
          <cell r="E822">
            <v>5.2999999999999999E-2</v>
          </cell>
        </row>
        <row r="823">
          <cell r="B823" t="str">
            <v>TEE- SCH  5S  4"</v>
          </cell>
          <cell r="C823">
            <v>2.11</v>
          </cell>
          <cell r="D823">
            <v>1.49</v>
          </cell>
          <cell r="E823">
            <v>9.4E-2</v>
          </cell>
        </row>
        <row r="824">
          <cell r="B824" t="str">
            <v>TEE- SCH  10S  4"</v>
          </cell>
          <cell r="C824">
            <v>3.05</v>
          </cell>
          <cell r="D824">
            <v>2.12</v>
          </cell>
          <cell r="E824">
            <v>9.4E-2</v>
          </cell>
        </row>
        <row r="825">
          <cell r="B825" t="str">
            <v>TEE- SCH  40  4"</v>
          </cell>
          <cell r="C825">
            <v>6.02</v>
          </cell>
          <cell r="D825">
            <v>4.12</v>
          </cell>
          <cell r="E825">
            <v>9.4E-2</v>
          </cell>
        </row>
        <row r="826">
          <cell r="B826" t="str">
            <v>TEE- SCH  40S  4"</v>
          </cell>
          <cell r="C826">
            <v>6.02</v>
          </cell>
          <cell r="D826">
            <v>4.12</v>
          </cell>
          <cell r="E826">
            <v>9.4E-2</v>
          </cell>
        </row>
        <row r="827">
          <cell r="B827" t="str">
            <v>TEE- SCH  STD  4"</v>
          </cell>
          <cell r="C827">
            <v>6.02</v>
          </cell>
          <cell r="D827">
            <v>4.12</v>
          </cell>
          <cell r="E827">
            <v>9.4E-2</v>
          </cell>
        </row>
        <row r="828">
          <cell r="B828" t="str">
            <v>TEE- SCH  80  4"</v>
          </cell>
          <cell r="C828">
            <v>8.56</v>
          </cell>
          <cell r="D828">
            <v>5.77</v>
          </cell>
          <cell r="E828">
            <v>9.4E-2</v>
          </cell>
        </row>
        <row r="829">
          <cell r="B829" t="str">
            <v>TEE- SCH  80S  4"</v>
          </cell>
          <cell r="C829">
            <v>8.56</v>
          </cell>
          <cell r="D829">
            <v>5.77</v>
          </cell>
          <cell r="E829">
            <v>9.4E-2</v>
          </cell>
        </row>
        <row r="830">
          <cell r="B830" t="str">
            <v>TEE- SCH  XS  4"</v>
          </cell>
          <cell r="C830">
            <v>8.56</v>
          </cell>
          <cell r="D830">
            <v>5.77</v>
          </cell>
          <cell r="E830">
            <v>9.4E-2</v>
          </cell>
        </row>
        <row r="831">
          <cell r="B831" t="str">
            <v>TEE- SCH  160  4"</v>
          </cell>
          <cell r="C831">
            <v>13.49</v>
          </cell>
          <cell r="D831">
            <v>8.6300000000000008</v>
          </cell>
          <cell r="E831">
            <v>9.4E-2</v>
          </cell>
        </row>
        <row r="832">
          <cell r="B832" t="str">
            <v>TEE- SCH  XXS  4"</v>
          </cell>
          <cell r="C832">
            <v>17.12</v>
          </cell>
          <cell r="D832">
            <v>10.5</v>
          </cell>
          <cell r="E832">
            <v>9.4E-2</v>
          </cell>
        </row>
        <row r="833">
          <cell r="B833" t="str">
            <v>TEE- SCH  5S  5"</v>
          </cell>
          <cell r="C833">
            <v>2.77</v>
          </cell>
          <cell r="D833">
            <v>2.85</v>
          </cell>
          <cell r="E833">
            <v>0.14699999999999999</v>
          </cell>
        </row>
        <row r="834">
          <cell r="B834" t="str">
            <v>TEE- SCH  10S  5"</v>
          </cell>
          <cell r="C834">
            <v>3.4</v>
          </cell>
          <cell r="D834">
            <v>3.45</v>
          </cell>
          <cell r="E834">
            <v>0.14699999999999999</v>
          </cell>
        </row>
        <row r="835">
          <cell r="B835" t="str">
            <v>TEE- SCH  40  5"</v>
          </cell>
          <cell r="C835">
            <v>6.55</v>
          </cell>
          <cell r="D835">
            <v>6.54</v>
          </cell>
          <cell r="E835">
            <v>0.14699999999999999</v>
          </cell>
        </row>
        <row r="836">
          <cell r="B836" t="str">
            <v>TEE- SCH  40S  5"</v>
          </cell>
          <cell r="C836">
            <v>6.55</v>
          </cell>
          <cell r="D836">
            <v>6.54</v>
          </cell>
          <cell r="E836">
            <v>0.14699999999999999</v>
          </cell>
        </row>
        <row r="837">
          <cell r="B837" t="str">
            <v>TEE- SCH  STD  5"</v>
          </cell>
          <cell r="C837">
            <v>6.55</v>
          </cell>
          <cell r="D837">
            <v>6.54</v>
          </cell>
          <cell r="E837">
            <v>0.14699999999999999</v>
          </cell>
        </row>
        <row r="838">
          <cell r="B838" t="str">
            <v>TEE- SCH  80  5"</v>
          </cell>
          <cell r="C838">
            <v>9.52</v>
          </cell>
          <cell r="D838">
            <v>9.1999999999999993</v>
          </cell>
          <cell r="E838">
            <v>0.14699999999999999</v>
          </cell>
        </row>
        <row r="839">
          <cell r="B839" t="str">
            <v>TEE- SCH  80S  5"</v>
          </cell>
          <cell r="C839">
            <v>9.52</v>
          </cell>
          <cell r="D839">
            <v>9.1999999999999993</v>
          </cell>
          <cell r="E839">
            <v>0.14699999999999999</v>
          </cell>
        </row>
        <row r="840">
          <cell r="B840" t="str">
            <v>TEE- SCH  XS  5"</v>
          </cell>
          <cell r="C840">
            <v>9.52</v>
          </cell>
          <cell r="D840">
            <v>9.1999999999999993</v>
          </cell>
          <cell r="E840">
            <v>0.14699999999999999</v>
          </cell>
        </row>
        <row r="841">
          <cell r="B841" t="str">
            <v>TEE- SCH  160  5"</v>
          </cell>
          <cell r="C841">
            <v>15.87</v>
          </cell>
          <cell r="D841">
            <v>14.6</v>
          </cell>
          <cell r="E841">
            <v>0.14699999999999999</v>
          </cell>
        </row>
        <row r="842">
          <cell r="B842" t="str">
            <v>TEE- SCH  XXS  5"</v>
          </cell>
          <cell r="C842">
            <v>19.05</v>
          </cell>
          <cell r="D842">
            <v>17.100000000000001</v>
          </cell>
          <cell r="E842">
            <v>0.14699999999999999</v>
          </cell>
        </row>
        <row r="843">
          <cell r="B843" t="str">
            <v>TEE- SCH  5S  6"</v>
          </cell>
          <cell r="C843">
            <v>2.77</v>
          </cell>
          <cell r="D843">
            <v>3.88</v>
          </cell>
          <cell r="E843">
            <v>0.21199999999999999</v>
          </cell>
        </row>
        <row r="844">
          <cell r="B844" t="str">
            <v>TEE- SCH  10S  6"</v>
          </cell>
          <cell r="C844">
            <v>3.4</v>
          </cell>
          <cell r="D844">
            <v>4.7</v>
          </cell>
          <cell r="E844">
            <v>0.21199999999999999</v>
          </cell>
        </row>
        <row r="845">
          <cell r="B845" t="str">
            <v>TEE- SCH  40  6"</v>
          </cell>
          <cell r="C845">
            <v>7.11</v>
          </cell>
          <cell r="D845">
            <v>9.58</v>
          </cell>
          <cell r="E845">
            <v>0.21199999999999999</v>
          </cell>
        </row>
        <row r="846">
          <cell r="B846" t="str">
            <v>TEE- SCH  40S  6"</v>
          </cell>
          <cell r="C846">
            <v>7.11</v>
          </cell>
          <cell r="D846">
            <v>9.58</v>
          </cell>
          <cell r="E846">
            <v>0.21199999999999999</v>
          </cell>
        </row>
        <row r="847">
          <cell r="B847" t="str">
            <v>TEE- SCH  STD  6"</v>
          </cell>
          <cell r="C847">
            <v>7.11</v>
          </cell>
          <cell r="D847">
            <v>9.58</v>
          </cell>
          <cell r="E847">
            <v>0.21199999999999999</v>
          </cell>
        </row>
        <row r="848">
          <cell r="B848" t="str">
            <v>TEE- SCH  80  6"</v>
          </cell>
          <cell r="C848">
            <v>10.97</v>
          </cell>
          <cell r="D848">
            <v>14.6</v>
          </cell>
          <cell r="E848">
            <v>0.21199999999999999</v>
          </cell>
        </row>
        <row r="849">
          <cell r="B849" t="str">
            <v>TEE- SCH  80S  6"</v>
          </cell>
          <cell r="C849">
            <v>10.97</v>
          </cell>
          <cell r="D849">
            <v>14.6</v>
          </cell>
          <cell r="E849">
            <v>0.21199999999999999</v>
          </cell>
        </row>
        <row r="850">
          <cell r="B850" t="str">
            <v>TEE- SCH  XS  6"</v>
          </cell>
          <cell r="C850">
            <v>10.97</v>
          </cell>
          <cell r="D850">
            <v>14.6</v>
          </cell>
          <cell r="E850">
            <v>0.21199999999999999</v>
          </cell>
        </row>
        <row r="851">
          <cell r="B851" t="str">
            <v>TEE- SCH  160  6"</v>
          </cell>
          <cell r="C851">
            <v>18.239999999999998</v>
          </cell>
          <cell r="D851">
            <v>22.8</v>
          </cell>
          <cell r="E851">
            <v>0.21199999999999999</v>
          </cell>
        </row>
        <row r="852">
          <cell r="B852" t="str">
            <v>TEE- SCH  XXS  6"</v>
          </cell>
          <cell r="C852">
            <v>21.95</v>
          </cell>
          <cell r="D852">
            <v>26.8</v>
          </cell>
          <cell r="E852">
            <v>0.21199999999999999</v>
          </cell>
        </row>
        <row r="853">
          <cell r="B853" t="str">
            <v>TEE- SCH  5S  8"</v>
          </cell>
          <cell r="C853">
            <v>2.77</v>
          </cell>
          <cell r="D853">
            <v>6.27</v>
          </cell>
          <cell r="E853">
            <v>0.377</v>
          </cell>
        </row>
        <row r="854">
          <cell r="B854" t="str">
            <v>TEE- SCH  10S  8"</v>
          </cell>
          <cell r="C854">
            <v>3.76</v>
          </cell>
          <cell r="D854">
            <v>8.91</v>
          </cell>
          <cell r="E854">
            <v>0.377</v>
          </cell>
        </row>
        <row r="855">
          <cell r="B855" t="str">
            <v>TEE- SCH  40  8"</v>
          </cell>
          <cell r="C855">
            <v>8.18</v>
          </cell>
          <cell r="D855">
            <v>17.899999999999999</v>
          </cell>
          <cell r="E855">
            <v>0.377</v>
          </cell>
        </row>
        <row r="856">
          <cell r="B856" t="str">
            <v>TEE- SCH  40S  8"</v>
          </cell>
          <cell r="C856">
            <v>8.18</v>
          </cell>
          <cell r="D856">
            <v>17.899999999999999</v>
          </cell>
          <cell r="E856">
            <v>0.377</v>
          </cell>
        </row>
        <row r="857">
          <cell r="B857" t="str">
            <v>TEE- SCH  STD  8"</v>
          </cell>
          <cell r="C857">
            <v>8.18</v>
          </cell>
          <cell r="D857">
            <v>17.899999999999999</v>
          </cell>
          <cell r="E857">
            <v>0.377</v>
          </cell>
        </row>
        <row r="858">
          <cell r="B858" t="str">
            <v>TEE- SCH  80  8"</v>
          </cell>
          <cell r="C858">
            <v>12.7</v>
          </cell>
          <cell r="D858">
            <v>27.1</v>
          </cell>
          <cell r="E858">
            <v>0.377</v>
          </cell>
        </row>
        <row r="859">
          <cell r="B859" t="str">
            <v>TEE- SCH  80S  8"</v>
          </cell>
          <cell r="C859">
            <v>12.7</v>
          </cell>
          <cell r="D859">
            <v>27.1</v>
          </cell>
          <cell r="E859">
            <v>0.377</v>
          </cell>
        </row>
        <row r="860">
          <cell r="B860" t="str">
            <v>TEE- SCH  XS  8"</v>
          </cell>
          <cell r="C860">
            <v>12.7</v>
          </cell>
          <cell r="D860">
            <v>27.1</v>
          </cell>
          <cell r="E860">
            <v>0.377</v>
          </cell>
        </row>
        <row r="861">
          <cell r="B861" t="str">
            <v>TEE- SCH  120  8"</v>
          </cell>
          <cell r="C861">
            <v>18.239999999999998</v>
          </cell>
          <cell r="D861">
            <v>37.799999999999997</v>
          </cell>
          <cell r="E861">
            <v>0.377</v>
          </cell>
        </row>
        <row r="862">
          <cell r="B862" t="str">
            <v>TEE- SCH  XXS  8"</v>
          </cell>
          <cell r="C862">
            <v>22.22</v>
          </cell>
          <cell r="D862">
            <v>45.2</v>
          </cell>
          <cell r="E862">
            <v>0.377</v>
          </cell>
        </row>
        <row r="863">
          <cell r="B863" t="str">
            <v>TEE- SCH  160  8"</v>
          </cell>
          <cell r="C863">
            <v>23.01</v>
          </cell>
          <cell r="D863">
            <v>46.6</v>
          </cell>
          <cell r="E863">
            <v>0.377</v>
          </cell>
        </row>
        <row r="864">
          <cell r="B864" t="str">
            <v>TEE- SCH  5S  10"</v>
          </cell>
          <cell r="C864">
            <v>3.4</v>
          </cell>
          <cell r="D864">
            <v>11.4</v>
          </cell>
          <cell r="E864">
            <v>0.58899999999999997</v>
          </cell>
        </row>
        <row r="865">
          <cell r="B865" t="str">
            <v>TEE- SCH  10S  10"</v>
          </cell>
          <cell r="C865">
            <v>4.1900000000000004</v>
          </cell>
          <cell r="D865">
            <v>13.4</v>
          </cell>
          <cell r="E865">
            <v>0.58899999999999997</v>
          </cell>
        </row>
        <row r="866">
          <cell r="B866" t="str">
            <v>TEE- SCH  40  10"</v>
          </cell>
          <cell r="C866">
            <v>9.27</v>
          </cell>
          <cell r="D866">
            <v>30.4</v>
          </cell>
          <cell r="E866">
            <v>0.58899999999999997</v>
          </cell>
        </row>
        <row r="867">
          <cell r="B867" t="str">
            <v>TEE- SCH  40S  10"</v>
          </cell>
          <cell r="C867">
            <v>9.27</v>
          </cell>
          <cell r="D867">
            <v>30.4</v>
          </cell>
          <cell r="E867">
            <v>0.58899999999999997</v>
          </cell>
        </row>
        <row r="868">
          <cell r="B868" t="str">
            <v>TEE- SCH  STD  10"</v>
          </cell>
          <cell r="C868">
            <v>9.27</v>
          </cell>
          <cell r="D868">
            <v>30.4</v>
          </cell>
          <cell r="E868">
            <v>0.58899999999999997</v>
          </cell>
        </row>
        <row r="869">
          <cell r="B869" t="str">
            <v>TEE- SCH  80  10"</v>
          </cell>
          <cell r="C869">
            <v>15.06</v>
          </cell>
          <cell r="D869">
            <v>48.3</v>
          </cell>
          <cell r="E869">
            <v>0.58899999999999997</v>
          </cell>
        </row>
        <row r="870">
          <cell r="B870" t="str">
            <v>TEE- SCH  120  10"</v>
          </cell>
          <cell r="C870">
            <v>21.41</v>
          </cell>
          <cell r="D870">
            <v>66.7</v>
          </cell>
          <cell r="E870">
            <v>0.58899999999999997</v>
          </cell>
        </row>
        <row r="871">
          <cell r="B871" t="str">
            <v>TEE- SCH  160  10"</v>
          </cell>
          <cell r="C871">
            <v>28.57</v>
          </cell>
          <cell r="D871">
            <v>86.6</v>
          </cell>
          <cell r="E871">
            <v>0.58899999999999997</v>
          </cell>
        </row>
        <row r="872">
          <cell r="B872" t="str">
            <v>TEE- SCH  5S  12"</v>
          </cell>
          <cell r="C872">
            <v>4.1900000000000004</v>
          </cell>
          <cell r="D872">
            <v>18.7</v>
          </cell>
          <cell r="E872">
            <v>0.84799999999999998</v>
          </cell>
        </row>
        <row r="873">
          <cell r="B873" t="str">
            <v>TEE- SCH  10S  12"</v>
          </cell>
          <cell r="C873">
            <v>4.57</v>
          </cell>
          <cell r="D873">
            <v>21</v>
          </cell>
          <cell r="E873">
            <v>0.84799999999999998</v>
          </cell>
        </row>
        <row r="874">
          <cell r="B874" t="str">
            <v>TEE- SCH  20  12"</v>
          </cell>
          <cell r="C874">
            <v>6.35</v>
          </cell>
          <cell r="D874">
            <v>59</v>
          </cell>
          <cell r="E874">
            <v>0.84799999999999998</v>
          </cell>
        </row>
        <row r="875">
          <cell r="B875" t="str">
            <v>TEE- SCH  30  12"</v>
          </cell>
          <cell r="C875">
            <v>8.3800000000000008</v>
          </cell>
          <cell r="D875">
            <v>61.7</v>
          </cell>
          <cell r="E875">
            <v>0.84799999999999998</v>
          </cell>
        </row>
        <row r="876">
          <cell r="B876" t="str">
            <v>TEE- SCH  STD  12"</v>
          </cell>
          <cell r="C876">
            <v>9.52</v>
          </cell>
          <cell r="D876">
            <v>65</v>
          </cell>
          <cell r="E876">
            <v>0.84799999999999998</v>
          </cell>
        </row>
        <row r="877">
          <cell r="B877" t="str">
            <v>TEE- SCH  40S  12"</v>
          </cell>
          <cell r="C877">
            <v>9.52</v>
          </cell>
          <cell r="D877">
            <v>65</v>
          </cell>
          <cell r="E877">
            <v>0.84799999999999998</v>
          </cell>
        </row>
        <row r="878">
          <cell r="B878" t="str">
            <v>TEE- SCH  40  12"</v>
          </cell>
          <cell r="C878">
            <v>10.31</v>
          </cell>
          <cell r="D878">
            <v>47.2</v>
          </cell>
          <cell r="E878">
            <v>0.84799999999999998</v>
          </cell>
        </row>
        <row r="879">
          <cell r="B879" t="str">
            <v>TEE- SCH  XS  12"</v>
          </cell>
          <cell r="C879">
            <v>12.7</v>
          </cell>
          <cell r="D879">
            <v>84.9</v>
          </cell>
          <cell r="E879">
            <v>0.84799999999999998</v>
          </cell>
        </row>
        <row r="880">
          <cell r="B880" t="str">
            <v>TEE- SCH  80S  12"</v>
          </cell>
          <cell r="C880">
            <v>12.7</v>
          </cell>
          <cell r="D880">
            <v>84.9</v>
          </cell>
          <cell r="E880">
            <v>0.84799999999999998</v>
          </cell>
        </row>
        <row r="881">
          <cell r="B881" t="str">
            <v>TEE- SCH  60  12"</v>
          </cell>
          <cell r="C881">
            <v>14.27</v>
          </cell>
          <cell r="D881">
            <v>102.6</v>
          </cell>
          <cell r="E881">
            <v>0.84799999999999998</v>
          </cell>
        </row>
        <row r="882">
          <cell r="B882" t="str">
            <v>TEE- SCH  80  12"</v>
          </cell>
          <cell r="C882">
            <v>17.45</v>
          </cell>
          <cell r="D882">
            <v>77.900000000000006</v>
          </cell>
          <cell r="E882">
            <v>0.84799999999999998</v>
          </cell>
        </row>
        <row r="883">
          <cell r="B883" t="str">
            <v>TEE- SCH  100  12"</v>
          </cell>
          <cell r="C883">
            <v>21.41</v>
          </cell>
          <cell r="D883">
            <v>136</v>
          </cell>
          <cell r="E883">
            <v>0.84799999999999998</v>
          </cell>
        </row>
        <row r="884">
          <cell r="B884" t="str">
            <v>TEE- SCH  XXS  12"</v>
          </cell>
          <cell r="C884">
            <v>25.4</v>
          </cell>
          <cell r="D884">
            <v>111</v>
          </cell>
          <cell r="E884">
            <v>0.84799999999999998</v>
          </cell>
        </row>
        <row r="885">
          <cell r="B885" t="str">
            <v>TEE- SCH  120  12"</v>
          </cell>
          <cell r="C885">
            <v>25.4</v>
          </cell>
          <cell r="D885">
            <v>111</v>
          </cell>
          <cell r="E885">
            <v>0.84799999999999998</v>
          </cell>
        </row>
        <row r="886">
          <cell r="B886" t="str">
            <v>TEE- SCH  140  12"</v>
          </cell>
          <cell r="C886">
            <v>28.57</v>
          </cell>
          <cell r="D886">
            <v>177</v>
          </cell>
          <cell r="E886">
            <v>0.84799999999999998</v>
          </cell>
        </row>
        <row r="887">
          <cell r="B887" t="str">
            <v>TEE- SCH  160  12"</v>
          </cell>
          <cell r="C887">
            <v>33.32</v>
          </cell>
          <cell r="D887">
            <v>141</v>
          </cell>
          <cell r="E887">
            <v>0.84799999999999998</v>
          </cell>
        </row>
        <row r="888">
          <cell r="B888" t="str">
            <v>TEE- SCH  5S  14"</v>
          </cell>
          <cell r="C888">
            <v>3.96</v>
          </cell>
          <cell r="D888">
            <v>40</v>
          </cell>
          <cell r="E888">
            <v>1.155</v>
          </cell>
        </row>
        <row r="889">
          <cell r="B889" t="str">
            <v>TEE- SCH  10S  14"</v>
          </cell>
          <cell r="C889">
            <v>4.78</v>
          </cell>
          <cell r="D889">
            <v>48</v>
          </cell>
          <cell r="E889">
            <v>1.155</v>
          </cell>
        </row>
        <row r="890">
          <cell r="B890" t="str">
            <v>TEE- SCH  10  14"</v>
          </cell>
          <cell r="C890">
            <v>6.35</v>
          </cell>
          <cell r="D890">
            <v>87.2</v>
          </cell>
          <cell r="E890">
            <v>1.155</v>
          </cell>
        </row>
        <row r="891">
          <cell r="B891" t="str">
            <v>TEE- SCH  20  14"</v>
          </cell>
          <cell r="C891">
            <v>7.92</v>
          </cell>
          <cell r="D891">
            <v>90</v>
          </cell>
          <cell r="E891">
            <v>1.155</v>
          </cell>
        </row>
        <row r="892">
          <cell r="B892" t="str">
            <v>TEE- SCH  30  14"</v>
          </cell>
          <cell r="C892">
            <v>9.52</v>
          </cell>
          <cell r="D892">
            <v>93</v>
          </cell>
          <cell r="E892">
            <v>1.155</v>
          </cell>
        </row>
        <row r="893">
          <cell r="B893" t="str">
            <v>TEE- SCH  STD  14"</v>
          </cell>
          <cell r="C893">
            <v>9.52</v>
          </cell>
          <cell r="D893">
            <v>93</v>
          </cell>
          <cell r="E893">
            <v>1.155</v>
          </cell>
        </row>
        <row r="894">
          <cell r="B894" t="str">
            <v>TEE- SCH  40  14"</v>
          </cell>
          <cell r="C894">
            <v>11.13</v>
          </cell>
          <cell r="D894">
            <v>114.4</v>
          </cell>
          <cell r="E894">
            <v>1.155</v>
          </cell>
        </row>
        <row r="895">
          <cell r="B895" t="str">
            <v>TEE- SCH  XS  14"</v>
          </cell>
          <cell r="C895">
            <v>12.7</v>
          </cell>
          <cell r="D895">
            <v>127.1</v>
          </cell>
          <cell r="E895">
            <v>1.155</v>
          </cell>
        </row>
        <row r="896">
          <cell r="B896" t="str">
            <v>TEE- SCH  60  14"</v>
          </cell>
          <cell r="C896">
            <v>15.06</v>
          </cell>
          <cell r="D896">
            <v>141.19999999999999</v>
          </cell>
          <cell r="E896">
            <v>1.155</v>
          </cell>
        </row>
        <row r="897">
          <cell r="B897" t="str">
            <v>TEE- SCH  80  14"</v>
          </cell>
          <cell r="C897">
            <v>19.05</v>
          </cell>
          <cell r="D897">
            <v>165</v>
          </cell>
          <cell r="E897">
            <v>1.155</v>
          </cell>
        </row>
        <row r="898">
          <cell r="B898" t="str">
            <v>TEE- SCH  100  14"</v>
          </cell>
          <cell r="C898">
            <v>23.8</v>
          </cell>
          <cell r="D898">
            <v>206</v>
          </cell>
          <cell r="E898">
            <v>1.155</v>
          </cell>
        </row>
        <row r="899">
          <cell r="B899" t="str">
            <v>TEE- SCH  120  14"</v>
          </cell>
          <cell r="C899">
            <v>27.76</v>
          </cell>
          <cell r="D899">
            <v>240</v>
          </cell>
          <cell r="E899">
            <v>1.155</v>
          </cell>
        </row>
        <row r="900">
          <cell r="B900" t="str">
            <v>TEE- SCH  140  14"</v>
          </cell>
          <cell r="C900">
            <v>31.75</v>
          </cell>
          <cell r="D900">
            <v>275</v>
          </cell>
          <cell r="E900">
            <v>1.155</v>
          </cell>
        </row>
        <row r="901">
          <cell r="B901" t="str">
            <v>TEE- SCH  160  14"</v>
          </cell>
          <cell r="C901">
            <v>35.71</v>
          </cell>
          <cell r="D901">
            <v>300</v>
          </cell>
          <cell r="E901">
            <v>1.155</v>
          </cell>
        </row>
        <row r="902">
          <cell r="B902" t="str">
            <v>TEE- SCH  XS  16"</v>
          </cell>
          <cell r="C902">
            <v>12.7</v>
          </cell>
          <cell r="D902">
            <v>87.7</v>
          </cell>
          <cell r="E902">
            <v>1.508</v>
          </cell>
        </row>
        <row r="903">
          <cell r="B903" t="str">
            <v>TEE- SCH  40  16"</v>
          </cell>
          <cell r="C903">
            <v>12.7</v>
          </cell>
          <cell r="D903">
            <v>87.7</v>
          </cell>
          <cell r="E903">
            <v>1.508</v>
          </cell>
        </row>
        <row r="904">
          <cell r="B904" t="str">
            <v>TEE- SCH  80  16"</v>
          </cell>
          <cell r="C904">
            <v>21.41</v>
          </cell>
          <cell r="D904">
            <v>144</v>
          </cell>
          <cell r="E904">
            <v>1.508</v>
          </cell>
        </row>
        <row r="905">
          <cell r="B905" t="str">
            <v>TEE- SCH  5S  18"</v>
          </cell>
          <cell r="C905">
            <v>4.1900000000000004</v>
          </cell>
          <cell r="D905">
            <v>68</v>
          </cell>
          <cell r="E905">
            <v>1.909</v>
          </cell>
        </row>
        <row r="906">
          <cell r="B906" t="str">
            <v>TEE- SCH  10S  18"</v>
          </cell>
          <cell r="C906">
            <v>4.78</v>
          </cell>
          <cell r="D906">
            <v>77</v>
          </cell>
          <cell r="E906">
            <v>1.909</v>
          </cell>
        </row>
        <row r="907">
          <cell r="B907" t="str">
            <v>TEE- SCH  10  18"</v>
          </cell>
          <cell r="C907">
            <v>6.35</v>
          </cell>
          <cell r="D907">
            <v>94.5</v>
          </cell>
          <cell r="E907">
            <v>1.909</v>
          </cell>
        </row>
        <row r="908">
          <cell r="B908" t="str">
            <v>TEE- SCH  40  18"</v>
          </cell>
          <cell r="C908">
            <v>14.27</v>
          </cell>
          <cell r="D908">
            <v>125</v>
          </cell>
          <cell r="E908">
            <v>1.909</v>
          </cell>
        </row>
        <row r="909">
          <cell r="B909" t="str">
            <v>TEE- SCH  80  18"</v>
          </cell>
          <cell r="C909">
            <v>23.8</v>
          </cell>
          <cell r="D909">
            <v>204.4</v>
          </cell>
          <cell r="E909">
            <v>1.909</v>
          </cell>
        </row>
        <row r="910">
          <cell r="B910" t="str">
            <v>TEE- SCH  5S  20"</v>
          </cell>
          <cell r="C910">
            <v>4.78</v>
          </cell>
          <cell r="D910">
            <v>78</v>
          </cell>
          <cell r="E910">
            <v>2.3559999999999999</v>
          </cell>
        </row>
        <row r="911">
          <cell r="B911" t="str">
            <v>TEE- SCH  10S  20"</v>
          </cell>
          <cell r="C911">
            <v>5.54</v>
          </cell>
          <cell r="D911">
            <v>103</v>
          </cell>
          <cell r="E911">
            <v>2.3559999999999999</v>
          </cell>
        </row>
        <row r="912">
          <cell r="B912" t="str">
            <v>TEE- SCH  10  20"</v>
          </cell>
          <cell r="C912">
            <v>6.35</v>
          </cell>
          <cell r="D912">
            <v>120</v>
          </cell>
          <cell r="E912">
            <v>2.3559999999999999</v>
          </cell>
        </row>
        <row r="913">
          <cell r="B913" t="str">
            <v>TEE- SCH  40  20"</v>
          </cell>
          <cell r="C913">
            <v>15.06</v>
          </cell>
          <cell r="D913">
            <v>163</v>
          </cell>
          <cell r="E913">
            <v>2.3559999999999999</v>
          </cell>
        </row>
        <row r="914">
          <cell r="B914" t="str">
            <v>TEE- SCH  80  20"</v>
          </cell>
          <cell r="C914">
            <v>26.19</v>
          </cell>
          <cell r="D914">
            <v>311.2</v>
          </cell>
          <cell r="E914">
            <v>2.3559999999999999</v>
          </cell>
        </row>
        <row r="915">
          <cell r="B915" t="str">
            <v>TEE- SCH  5S  24"</v>
          </cell>
          <cell r="C915">
            <v>5.54</v>
          </cell>
          <cell r="D915">
            <v>90</v>
          </cell>
          <cell r="E915">
            <v>3.3929999999999998</v>
          </cell>
        </row>
        <row r="916">
          <cell r="B916" t="str">
            <v>TEE- SCH  10  24"</v>
          </cell>
          <cell r="C916">
            <v>6.35</v>
          </cell>
          <cell r="D916">
            <v>155</v>
          </cell>
          <cell r="E916">
            <v>3.3929999999999998</v>
          </cell>
        </row>
        <row r="917">
          <cell r="B917" t="str">
            <v>TEE- SCH  10S  24"</v>
          </cell>
          <cell r="C917">
            <v>6.35</v>
          </cell>
          <cell r="D917">
            <v>155</v>
          </cell>
          <cell r="E917">
            <v>3.3929999999999998</v>
          </cell>
        </row>
        <row r="918">
          <cell r="B918" t="str">
            <v>TEE- SCH  STD  24"</v>
          </cell>
          <cell r="C918">
            <v>9.52</v>
          </cell>
          <cell r="D918">
            <v>240</v>
          </cell>
          <cell r="E918">
            <v>3.3929999999999998</v>
          </cell>
        </row>
        <row r="919">
          <cell r="B919" t="str">
            <v>TEE- SCH  20  24"</v>
          </cell>
          <cell r="C919">
            <v>9.52</v>
          </cell>
          <cell r="D919">
            <v>240</v>
          </cell>
          <cell r="E919">
            <v>3.3929999999999998</v>
          </cell>
        </row>
        <row r="920">
          <cell r="B920" t="str">
            <v>TEE- SCH  40  24"</v>
          </cell>
          <cell r="C920">
            <v>17.45</v>
          </cell>
          <cell r="D920">
            <v>252</v>
          </cell>
          <cell r="E920">
            <v>3.3929999999999998</v>
          </cell>
        </row>
        <row r="921">
          <cell r="B921" t="str">
            <v>TEE- SCH  80  24"</v>
          </cell>
          <cell r="C921">
            <v>30.94</v>
          </cell>
          <cell r="D921">
            <v>437</v>
          </cell>
          <cell r="E921">
            <v>3.3929999999999998</v>
          </cell>
        </row>
        <row r="922">
          <cell r="B922" t="str">
            <v>TEE- SCH  100  24"</v>
          </cell>
          <cell r="C922">
            <v>38.89</v>
          </cell>
          <cell r="D922">
            <v>910</v>
          </cell>
          <cell r="E922">
            <v>3.3929999999999998</v>
          </cell>
        </row>
        <row r="923">
          <cell r="B923" t="str">
            <v>TEE- SCH  120  24"</v>
          </cell>
          <cell r="C923">
            <v>46.02</v>
          </cell>
          <cell r="D923">
            <v>1100</v>
          </cell>
          <cell r="E923">
            <v>3.3929999999999998</v>
          </cell>
        </row>
        <row r="924">
          <cell r="B924" t="str">
            <v>TEE- SCH  140  24"</v>
          </cell>
          <cell r="C924">
            <v>52.37</v>
          </cell>
          <cell r="D924">
            <v>1180</v>
          </cell>
          <cell r="E924">
            <v>3.3929999999999998</v>
          </cell>
        </row>
        <row r="925">
          <cell r="B925" t="str">
            <v>TEE- SCH  160  24"</v>
          </cell>
          <cell r="C925">
            <v>59.51</v>
          </cell>
          <cell r="D925">
            <v>1310</v>
          </cell>
          <cell r="E925">
            <v>3.3929999999999998</v>
          </cell>
        </row>
        <row r="926">
          <cell r="B926" t="str">
            <v>TEE- SCH  STD  26"</v>
          </cell>
          <cell r="C926">
            <v>9.5299999999999994</v>
          </cell>
          <cell r="D926">
            <v>176</v>
          </cell>
          <cell r="E926">
            <v>3.9820000000000002</v>
          </cell>
        </row>
        <row r="927">
          <cell r="B927" t="str">
            <v>TEE- SCH  XS  26"</v>
          </cell>
          <cell r="C927">
            <v>12.7</v>
          </cell>
          <cell r="D927">
            <v>234</v>
          </cell>
          <cell r="E927">
            <v>3.9820000000000002</v>
          </cell>
        </row>
        <row r="928">
          <cell r="B928" t="str">
            <v>TEE- SCH  20  26"</v>
          </cell>
          <cell r="C928">
            <v>12.7</v>
          </cell>
          <cell r="D928">
            <v>234</v>
          </cell>
          <cell r="E928">
            <v>3.9820000000000002</v>
          </cell>
        </row>
        <row r="929">
          <cell r="B929" t="str">
            <v>TEE- SCH  STD  28"</v>
          </cell>
          <cell r="C929">
            <v>9.5299999999999994</v>
          </cell>
          <cell r="D929">
            <v>792</v>
          </cell>
          <cell r="E929">
            <v>4.6180000000000003</v>
          </cell>
        </row>
        <row r="930">
          <cell r="B930" t="str">
            <v>TEE- SCH  XS  28"</v>
          </cell>
          <cell r="C930">
            <v>12.7</v>
          </cell>
          <cell r="D930">
            <v>256</v>
          </cell>
          <cell r="E930">
            <v>4.6180000000000003</v>
          </cell>
        </row>
        <row r="931">
          <cell r="B931" t="str">
            <v>TEE- SCH  20  28"</v>
          </cell>
          <cell r="C931">
            <v>12.7</v>
          </cell>
          <cell r="D931">
            <v>256</v>
          </cell>
          <cell r="E931">
            <v>4.6180000000000003</v>
          </cell>
        </row>
        <row r="932">
          <cell r="B932" t="str">
            <v>TEE- SCH  STD  30"</v>
          </cell>
          <cell r="C932">
            <v>9.5299999999999994</v>
          </cell>
          <cell r="D932">
            <v>228</v>
          </cell>
          <cell r="E932">
            <v>5.3010000000000002</v>
          </cell>
        </row>
        <row r="933">
          <cell r="B933" t="str">
            <v>TEE- SCH  XS  30"</v>
          </cell>
          <cell r="C933">
            <v>12.7</v>
          </cell>
          <cell r="D933">
            <v>304</v>
          </cell>
          <cell r="E933">
            <v>5.3010000000000002</v>
          </cell>
        </row>
        <row r="934">
          <cell r="B934" t="str">
            <v>TEE- SCH  20  30"</v>
          </cell>
          <cell r="C934">
            <v>12.7</v>
          </cell>
          <cell r="D934">
            <v>304</v>
          </cell>
          <cell r="E934">
            <v>5.3010000000000002</v>
          </cell>
        </row>
        <row r="935">
          <cell r="B935" t="str">
            <v>TEE- SCH  STD  32"</v>
          </cell>
          <cell r="C935">
            <v>9.5299999999999994</v>
          </cell>
          <cell r="D935">
            <v>260</v>
          </cell>
          <cell r="E935">
            <v>6.032</v>
          </cell>
        </row>
        <row r="936">
          <cell r="B936" t="str">
            <v>TEE- SCH  30  32"</v>
          </cell>
          <cell r="C936">
            <v>15.88</v>
          </cell>
          <cell r="D936">
            <v>331</v>
          </cell>
          <cell r="E936">
            <v>6.032</v>
          </cell>
        </row>
        <row r="937">
          <cell r="B937" t="str">
            <v>TEE- SCH  STD  34"</v>
          </cell>
          <cell r="C937">
            <v>9.5299999999999994</v>
          </cell>
          <cell r="D937">
            <v>299</v>
          </cell>
          <cell r="E937">
            <v>6.8090000000000002</v>
          </cell>
        </row>
        <row r="938">
          <cell r="B938" t="str">
            <v>TEE- SCH  XS  34"</v>
          </cell>
          <cell r="C938">
            <v>12.7</v>
          </cell>
          <cell r="D938">
            <v>393</v>
          </cell>
          <cell r="E938">
            <v>6.8090000000000002</v>
          </cell>
        </row>
        <row r="939">
          <cell r="B939" t="str">
            <v>TEE- SCH  20  34"</v>
          </cell>
          <cell r="C939">
            <v>12.7</v>
          </cell>
          <cell r="D939">
            <v>393</v>
          </cell>
          <cell r="E939">
            <v>6.8090000000000002</v>
          </cell>
        </row>
        <row r="940">
          <cell r="B940" t="str">
            <v>TEE- SCH  STD  36"</v>
          </cell>
          <cell r="C940">
            <v>9.5299999999999994</v>
          </cell>
          <cell r="D940">
            <v>331</v>
          </cell>
          <cell r="E940">
            <v>7.6340000000000003</v>
          </cell>
        </row>
        <row r="941">
          <cell r="B941" t="str">
            <v>TEE- SCH  XS  36"</v>
          </cell>
          <cell r="C941">
            <v>12.7</v>
          </cell>
          <cell r="D941">
            <v>441</v>
          </cell>
          <cell r="E941">
            <v>7.6340000000000003</v>
          </cell>
        </row>
        <row r="942">
          <cell r="B942" t="str">
            <v>TEE- SCH  20  36"</v>
          </cell>
          <cell r="C942">
            <v>12.7</v>
          </cell>
          <cell r="D942">
            <v>441</v>
          </cell>
          <cell r="E942">
            <v>7.6340000000000003</v>
          </cell>
        </row>
        <row r="943">
          <cell r="B943" t="str">
            <v>TEE- SCH  STD  38"</v>
          </cell>
          <cell r="C943">
            <v>9.5299999999999994</v>
          </cell>
          <cell r="D943">
            <v>370</v>
          </cell>
          <cell r="E943">
            <v>8.5060000000000002</v>
          </cell>
        </row>
        <row r="944">
          <cell r="B944" t="str">
            <v>TEE- SCH  XS  38"</v>
          </cell>
          <cell r="C944">
            <v>25.4</v>
          </cell>
          <cell r="D944">
            <v>492</v>
          </cell>
          <cell r="E944">
            <v>8.5060000000000002</v>
          </cell>
        </row>
        <row r="945">
          <cell r="B945" t="str">
            <v>TEE- SCH  STD  40"</v>
          </cell>
          <cell r="C945">
            <v>9.5299999999999994</v>
          </cell>
          <cell r="D945">
            <v>410</v>
          </cell>
          <cell r="E945">
            <v>9.4250000000000007</v>
          </cell>
        </row>
        <row r="946">
          <cell r="B946" t="str">
            <v>TEE- SCH  XS  40"</v>
          </cell>
          <cell r="C946">
            <v>0</v>
          </cell>
          <cell r="D946">
            <v>546</v>
          </cell>
          <cell r="E946">
            <v>9.4250000000000007</v>
          </cell>
        </row>
        <row r="947">
          <cell r="B947" t="str">
            <v>TEE- SCH  STD  42"</v>
          </cell>
          <cell r="C947">
            <v>9.5299999999999994</v>
          </cell>
          <cell r="D947">
            <v>421</v>
          </cell>
          <cell r="E947">
            <v>10.391</v>
          </cell>
        </row>
        <row r="948">
          <cell r="B948" t="str">
            <v>TEE- SCH  XS  42"</v>
          </cell>
          <cell r="C948">
            <v>12.7</v>
          </cell>
          <cell r="D948">
            <v>562</v>
          </cell>
          <cell r="E948">
            <v>10.391</v>
          </cell>
        </row>
        <row r="949">
          <cell r="B949" t="str">
            <v>TEE- SCH  STD  44"</v>
          </cell>
          <cell r="C949">
            <v>9.5299999999999994</v>
          </cell>
          <cell r="D949">
            <v>474</v>
          </cell>
          <cell r="E949">
            <v>11.404</v>
          </cell>
        </row>
        <row r="950">
          <cell r="B950" t="str">
            <v>TEE- SCH  XS  44"</v>
          </cell>
          <cell r="C950">
            <v>12.7</v>
          </cell>
          <cell r="D950">
            <v>632</v>
          </cell>
          <cell r="E950">
            <v>11.404</v>
          </cell>
        </row>
        <row r="951">
          <cell r="B951" t="str">
            <v>TEE- SCH  9.53  46"</v>
          </cell>
          <cell r="C951">
            <v>272.25</v>
          </cell>
          <cell r="D951">
            <v>189</v>
          </cell>
          <cell r="E951">
            <v>12.464</v>
          </cell>
        </row>
        <row r="952">
          <cell r="B952" t="str">
            <v>TEE- SCH  12.7  46"</v>
          </cell>
          <cell r="C952">
            <v>361.82</v>
          </cell>
          <cell r="D952">
            <v>262</v>
          </cell>
          <cell r="E952">
            <v>12.464</v>
          </cell>
        </row>
        <row r="953">
          <cell r="B953" t="str">
            <v>TEE- SCH  STD  48"</v>
          </cell>
          <cell r="C953">
            <v>9.5299999999999994</v>
          </cell>
          <cell r="D953">
            <v>568</v>
          </cell>
          <cell r="E953">
            <v>13.571999999999999</v>
          </cell>
        </row>
        <row r="954">
          <cell r="B954" t="str">
            <v>TEE- SCH  XS  48"</v>
          </cell>
          <cell r="C954">
            <v>12.7</v>
          </cell>
          <cell r="D954">
            <v>758</v>
          </cell>
          <cell r="E954">
            <v>13.571999999999999</v>
          </cell>
        </row>
        <row r="955">
          <cell r="B955" t="str">
            <v>RED- SCH  5S  2"</v>
          </cell>
          <cell r="C955">
            <v>1.65</v>
          </cell>
          <cell r="D955">
            <v>0.16</v>
          </cell>
          <cell r="E955">
            <v>1.2E-2</v>
          </cell>
        </row>
        <row r="956">
          <cell r="B956" t="str">
            <v>RED- SCH  10S  2"</v>
          </cell>
          <cell r="C956">
            <v>2.77</v>
          </cell>
          <cell r="D956">
            <v>0.27</v>
          </cell>
          <cell r="E956">
            <v>1.2E-2</v>
          </cell>
        </row>
        <row r="957">
          <cell r="B957" t="str">
            <v>RED- SCH  40  2"</v>
          </cell>
          <cell r="C957">
            <v>3.91</v>
          </cell>
          <cell r="D957">
            <v>0.37</v>
          </cell>
          <cell r="E957">
            <v>1.2E-2</v>
          </cell>
        </row>
        <row r="958">
          <cell r="B958" t="str">
            <v>RED- SCH  40S  2"</v>
          </cell>
          <cell r="C958">
            <v>3.91</v>
          </cell>
          <cell r="D958">
            <v>0.37</v>
          </cell>
          <cell r="E958">
            <v>1.2E-2</v>
          </cell>
        </row>
        <row r="959">
          <cell r="B959" t="str">
            <v>RED- SCH  STD  2"</v>
          </cell>
          <cell r="C959">
            <v>3.91</v>
          </cell>
          <cell r="D959">
            <v>0.37</v>
          </cell>
          <cell r="E959">
            <v>1.2E-2</v>
          </cell>
        </row>
        <row r="960">
          <cell r="B960" t="str">
            <v>RED- SCH  80  2"</v>
          </cell>
          <cell r="C960">
            <v>5.54</v>
          </cell>
          <cell r="D960">
            <v>0.51</v>
          </cell>
          <cell r="E960">
            <v>1.2E-2</v>
          </cell>
        </row>
        <row r="961">
          <cell r="B961" t="str">
            <v>RED- SCH  80S  2"</v>
          </cell>
          <cell r="C961">
            <v>5.54</v>
          </cell>
          <cell r="D961">
            <v>0.51</v>
          </cell>
          <cell r="E961">
            <v>1.2E-2</v>
          </cell>
        </row>
        <row r="962">
          <cell r="B962" t="str">
            <v>RED- SCH  XXS  2"</v>
          </cell>
          <cell r="C962">
            <v>5.54</v>
          </cell>
          <cell r="D962">
            <v>0.51</v>
          </cell>
          <cell r="E962">
            <v>1.2E-2</v>
          </cell>
        </row>
        <row r="963">
          <cell r="B963" t="str">
            <v>RED- SCH  160  2"</v>
          </cell>
          <cell r="C963">
            <v>8.7100000000000009</v>
          </cell>
          <cell r="D963">
            <v>0.75</v>
          </cell>
          <cell r="E963">
            <v>1.2E-2</v>
          </cell>
        </row>
        <row r="964">
          <cell r="B964" t="str">
            <v>RED- SCH  XXS  2"</v>
          </cell>
          <cell r="C964">
            <v>11.07</v>
          </cell>
          <cell r="D964">
            <v>0.91</v>
          </cell>
          <cell r="E964">
            <v>1.2E-2</v>
          </cell>
        </row>
        <row r="965">
          <cell r="B965" t="str">
            <v>RED- SCH  5S  2.5"</v>
          </cell>
          <cell r="C965">
            <v>2.11</v>
          </cell>
          <cell r="D965">
            <v>0.13</v>
          </cell>
          <cell r="E965">
            <v>1.7999999999999999E-2</v>
          </cell>
        </row>
        <row r="966">
          <cell r="B966" t="str">
            <v>RED- SCH  10S  2.5"</v>
          </cell>
          <cell r="C966">
            <v>3.05</v>
          </cell>
          <cell r="D966">
            <v>0.43</v>
          </cell>
          <cell r="E966">
            <v>1.7999999999999999E-2</v>
          </cell>
        </row>
        <row r="967">
          <cell r="B967" t="str">
            <v>RED- SCH  40  2.5"</v>
          </cell>
          <cell r="C967">
            <v>5.16</v>
          </cell>
          <cell r="D967">
            <v>0.72</v>
          </cell>
          <cell r="E967">
            <v>1.7999999999999999E-2</v>
          </cell>
        </row>
        <row r="968">
          <cell r="B968" t="str">
            <v>RED- SCH  40S  2.5"</v>
          </cell>
          <cell r="C968">
            <v>5.16</v>
          </cell>
          <cell r="D968">
            <v>0.72</v>
          </cell>
          <cell r="E968">
            <v>1.7999999999999999E-2</v>
          </cell>
        </row>
        <row r="969">
          <cell r="B969" t="str">
            <v>RED- SCH  STD  2.5"</v>
          </cell>
          <cell r="C969">
            <v>5.16</v>
          </cell>
          <cell r="D969">
            <v>0.72</v>
          </cell>
          <cell r="E969">
            <v>1.7999999999999999E-2</v>
          </cell>
        </row>
        <row r="970">
          <cell r="B970" t="str">
            <v>RED- SCH  80  2.5"</v>
          </cell>
          <cell r="C970">
            <v>7.01</v>
          </cell>
          <cell r="D970">
            <v>0.95</v>
          </cell>
          <cell r="E970">
            <v>1.7999999999999999E-2</v>
          </cell>
        </row>
        <row r="971">
          <cell r="B971" t="str">
            <v>RED- SCH  80S  2.5"</v>
          </cell>
          <cell r="C971">
            <v>7.01</v>
          </cell>
          <cell r="D971">
            <v>0.95</v>
          </cell>
          <cell r="E971">
            <v>1.7999999999999999E-2</v>
          </cell>
        </row>
        <row r="972">
          <cell r="B972" t="str">
            <v>RED- SCH  XS  2.5"</v>
          </cell>
          <cell r="C972">
            <v>7.01</v>
          </cell>
          <cell r="D972">
            <v>0.95</v>
          </cell>
          <cell r="E972">
            <v>1.7999999999999999E-2</v>
          </cell>
        </row>
        <row r="973">
          <cell r="B973" t="str">
            <v>RED- SCH  160  2.5"</v>
          </cell>
          <cell r="C973">
            <v>9.52</v>
          </cell>
          <cell r="D973">
            <v>1.23</v>
          </cell>
          <cell r="E973">
            <v>1.7999999999999999E-2</v>
          </cell>
        </row>
        <row r="974">
          <cell r="B974" t="str">
            <v>RED- SCH  XXS  2.5"</v>
          </cell>
          <cell r="C974">
            <v>14.02</v>
          </cell>
          <cell r="D974">
            <v>1.68</v>
          </cell>
          <cell r="E974">
            <v>1.7999999999999999E-2</v>
          </cell>
        </row>
        <row r="975">
          <cell r="B975" t="str">
            <v>RED- SCH  5S  3"</v>
          </cell>
          <cell r="C975">
            <v>2.11</v>
          </cell>
          <cell r="D975">
            <v>0.37</v>
          </cell>
          <cell r="E975">
            <v>2.7E-2</v>
          </cell>
        </row>
        <row r="976">
          <cell r="B976" t="str">
            <v>RED- SCH  10S  3"</v>
          </cell>
          <cell r="C976">
            <v>3.05</v>
          </cell>
          <cell r="D976">
            <v>0.53</v>
          </cell>
          <cell r="E976">
            <v>2.7E-2</v>
          </cell>
        </row>
        <row r="977">
          <cell r="B977" t="str">
            <v>RED- SCH  40  3"</v>
          </cell>
          <cell r="C977">
            <v>5.49</v>
          </cell>
          <cell r="D977">
            <v>0.93</v>
          </cell>
          <cell r="E977">
            <v>2.7E-2</v>
          </cell>
        </row>
        <row r="978">
          <cell r="B978" t="str">
            <v>RED- SCH  40S  3"</v>
          </cell>
          <cell r="C978">
            <v>5.49</v>
          </cell>
          <cell r="D978">
            <v>0.93</v>
          </cell>
          <cell r="E978">
            <v>2.7E-2</v>
          </cell>
        </row>
        <row r="979">
          <cell r="B979" t="str">
            <v>RED- SCH  STD  3"</v>
          </cell>
          <cell r="C979">
            <v>5.49</v>
          </cell>
          <cell r="D979">
            <v>0.93</v>
          </cell>
          <cell r="E979">
            <v>2.7E-2</v>
          </cell>
        </row>
        <row r="980">
          <cell r="B980" t="str">
            <v>RED- SCH  80  3"</v>
          </cell>
          <cell r="C980">
            <v>7.62</v>
          </cell>
          <cell r="D980">
            <v>1.25</v>
          </cell>
          <cell r="E980">
            <v>2.7E-2</v>
          </cell>
        </row>
        <row r="981">
          <cell r="B981" t="str">
            <v>RED- SCH  80S  3"</v>
          </cell>
          <cell r="C981">
            <v>7.62</v>
          </cell>
          <cell r="D981">
            <v>1.25</v>
          </cell>
          <cell r="E981">
            <v>2.7E-2</v>
          </cell>
        </row>
        <row r="982">
          <cell r="B982" t="str">
            <v>RED- SCH  XS  3"</v>
          </cell>
          <cell r="C982">
            <v>7.62</v>
          </cell>
          <cell r="D982">
            <v>1.25</v>
          </cell>
          <cell r="E982">
            <v>2.7E-2</v>
          </cell>
        </row>
        <row r="983">
          <cell r="B983" t="str">
            <v>RED- SCH  160  3"</v>
          </cell>
          <cell r="C983">
            <v>11.13</v>
          </cell>
          <cell r="D983">
            <v>1.75</v>
          </cell>
          <cell r="E983">
            <v>2.7E-2</v>
          </cell>
        </row>
        <row r="984">
          <cell r="B984" t="str">
            <v>RED- SCH  XXS  3"</v>
          </cell>
          <cell r="C984">
            <v>15.24</v>
          </cell>
          <cell r="D984">
            <v>2.25</v>
          </cell>
          <cell r="E984">
            <v>2.7E-2</v>
          </cell>
        </row>
        <row r="985">
          <cell r="B985" t="str">
            <v>RED- SCH  5S  4"</v>
          </cell>
          <cell r="C985">
            <v>2.11</v>
          </cell>
          <cell r="D985">
            <v>0.53</v>
          </cell>
          <cell r="E985">
            <v>4.7E-2</v>
          </cell>
        </row>
        <row r="986">
          <cell r="B986" t="str">
            <v>RED- SCH  10S  4"</v>
          </cell>
          <cell r="C986">
            <v>3.05</v>
          </cell>
          <cell r="D986">
            <v>0.75</v>
          </cell>
          <cell r="E986">
            <v>4.7E-2</v>
          </cell>
        </row>
        <row r="987">
          <cell r="B987" t="str">
            <v>RED- SCH  40  4"</v>
          </cell>
          <cell r="C987">
            <v>6.02</v>
          </cell>
          <cell r="D987">
            <v>1.45</v>
          </cell>
          <cell r="E987">
            <v>4.7E-2</v>
          </cell>
        </row>
        <row r="988">
          <cell r="B988" t="str">
            <v>RED- SCH  40S  4"</v>
          </cell>
          <cell r="C988">
            <v>6.02</v>
          </cell>
          <cell r="D988">
            <v>1.45</v>
          </cell>
          <cell r="E988">
            <v>4.7E-2</v>
          </cell>
        </row>
        <row r="989">
          <cell r="B989" t="str">
            <v>RED- SCH  STD  4"</v>
          </cell>
          <cell r="C989">
            <v>6.02</v>
          </cell>
          <cell r="D989">
            <v>1.45</v>
          </cell>
          <cell r="E989">
            <v>4.7E-2</v>
          </cell>
        </row>
        <row r="990">
          <cell r="B990" t="str">
            <v>RED- SCH  80  4"</v>
          </cell>
          <cell r="C990">
            <v>8.56</v>
          </cell>
          <cell r="D990">
            <v>2.02</v>
          </cell>
          <cell r="E990">
            <v>4.7E-2</v>
          </cell>
        </row>
        <row r="991">
          <cell r="B991" t="str">
            <v>RED- SCH  80S  4"</v>
          </cell>
          <cell r="C991">
            <v>8.56</v>
          </cell>
          <cell r="D991">
            <v>2.02</v>
          </cell>
          <cell r="E991">
            <v>4.7E-2</v>
          </cell>
        </row>
        <row r="992">
          <cell r="B992" t="str">
            <v>RED- SCH  XS  4"</v>
          </cell>
          <cell r="C992">
            <v>8.56</v>
          </cell>
          <cell r="D992">
            <v>2.02</v>
          </cell>
          <cell r="E992">
            <v>4.7E-2</v>
          </cell>
        </row>
        <row r="993">
          <cell r="B993" t="str">
            <v>RED- SCH  160  4"</v>
          </cell>
          <cell r="C993">
            <v>13.49</v>
          </cell>
          <cell r="D993">
            <v>3.01</v>
          </cell>
          <cell r="E993">
            <v>4.7E-2</v>
          </cell>
        </row>
        <row r="994">
          <cell r="B994" t="str">
            <v>RED- SCH  XXS  4"</v>
          </cell>
          <cell r="C994">
            <v>17.12</v>
          </cell>
          <cell r="D994">
            <v>3.65</v>
          </cell>
          <cell r="E994">
            <v>4.7E-2</v>
          </cell>
        </row>
        <row r="995">
          <cell r="B995" t="str">
            <v>RED- SCH  5S  5"</v>
          </cell>
          <cell r="C995">
            <v>2.77</v>
          </cell>
          <cell r="D995">
            <v>1.1000000000000001</v>
          </cell>
          <cell r="E995">
            <v>7.3999999999999996E-2</v>
          </cell>
        </row>
        <row r="996">
          <cell r="B996" t="str">
            <v>RED- SCH  10S  5"</v>
          </cell>
          <cell r="C996">
            <v>3.4</v>
          </cell>
          <cell r="D996">
            <v>1.32</v>
          </cell>
          <cell r="E996">
            <v>7.3999999999999996E-2</v>
          </cell>
        </row>
        <row r="997">
          <cell r="B997" t="str">
            <v>RED- SCH  40  5"</v>
          </cell>
          <cell r="C997">
            <v>6.55</v>
          </cell>
          <cell r="D997">
            <v>2.5</v>
          </cell>
          <cell r="E997">
            <v>7.3999999999999996E-2</v>
          </cell>
        </row>
        <row r="998">
          <cell r="B998" t="str">
            <v>RED- SCH  40S  5"</v>
          </cell>
          <cell r="C998">
            <v>6.55</v>
          </cell>
          <cell r="D998">
            <v>2.5</v>
          </cell>
          <cell r="E998">
            <v>7.3999999999999996E-2</v>
          </cell>
        </row>
        <row r="999">
          <cell r="B999" t="str">
            <v>RED- SCH  STD  5"</v>
          </cell>
          <cell r="C999">
            <v>6.55</v>
          </cell>
          <cell r="D999">
            <v>2.5</v>
          </cell>
          <cell r="E999">
            <v>7.3999999999999996E-2</v>
          </cell>
        </row>
        <row r="1000">
          <cell r="B1000" t="str">
            <v>RED- SCH  80  5"</v>
          </cell>
          <cell r="C1000">
            <v>9.52</v>
          </cell>
          <cell r="D1000">
            <v>3.52</v>
          </cell>
          <cell r="E1000">
            <v>7.3999999999999996E-2</v>
          </cell>
        </row>
        <row r="1001">
          <cell r="B1001" t="str">
            <v>RED- SCH  80S  5"</v>
          </cell>
          <cell r="C1001">
            <v>9.52</v>
          </cell>
          <cell r="D1001">
            <v>3.52</v>
          </cell>
          <cell r="E1001">
            <v>7.3999999999999996E-2</v>
          </cell>
        </row>
        <row r="1002">
          <cell r="B1002" t="str">
            <v>RED- SCH  XS  5"</v>
          </cell>
          <cell r="C1002">
            <v>9.52</v>
          </cell>
          <cell r="D1002">
            <v>3.52</v>
          </cell>
          <cell r="E1002">
            <v>7.3999999999999996E-2</v>
          </cell>
        </row>
        <row r="1003">
          <cell r="B1003" t="str">
            <v>RED- SCH  160  5"</v>
          </cell>
          <cell r="C1003">
            <v>15.87</v>
          </cell>
          <cell r="D1003">
            <v>5.57</v>
          </cell>
          <cell r="E1003">
            <v>7.3999999999999996E-2</v>
          </cell>
        </row>
        <row r="1004">
          <cell r="B1004" t="str">
            <v>RED- SCH  XXS  5"</v>
          </cell>
          <cell r="C1004">
            <v>19.05</v>
          </cell>
          <cell r="D1004">
            <v>6.47</v>
          </cell>
          <cell r="E1004">
            <v>7.3999999999999996E-2</v>
          </cell>
        </row>
        <row r="1005">
          <cell r="B1005" t="str">
            <v>RED- SCH  5S  6"</v>
          </cell>
          <cell r="C1005">
            <v>2.77</v>
          </cell>
          <cell r="D1005">
            <v>1.45</v>
          </cell>
          <cell r="E1005">
            <v>0.106</v>
          </cell>
        </row>
        <row r="1006">
          <cell r="B1006" t="str">
            <v>RED- SCH  10S  6"</v>
          </cell>
          <cell r="C1006">
            <v>3.4</v>
          </cell>
          <cell r="D1006">
            <v>1.75</v>
          </cell>
          <cell r="E1006">
            <v>0.106</v>
          </cell>
        </row>
        <row r="1007">
          <cell r="B1007" t="str">
            <v>RED- SCH  40  6"</v>
          </cell>
          <cell r="C1007">
            <v>7.11</v>
          </cell>
          <cell r="D1007">
            <v>3.75</v>
          </cell>
          <cell r="E1007">
            <v>0.106</v>
          </cell>
        </row>
        <row r="1008">
          <cell r="B1008" t="str">
            <v>RED- SCH  40S  6"</v>
          </cell>
          <cell r="C1008">
            <v>7.11</v>
          </cell>
          <cell r="D1008">
            <v>3.75</v>
          </cell>
          <cell r="E1008">
            <v>0.106</v>
          </cell>
        </row>
        <row r="1009">
          <cell r="B1009" t="str">
            <v>RED- SCH  STD  6"</v>
          </cell>
          <cell r="C1009">
            <v>7.11</v>
          </cell>
          <cell r="D1009">
            <v>3.75</v>
          </cell>
          <cell r="E1009">
            <v>0.106</v>
          </cell>
        </row>
        <row r="1010">
          <cell r="B1010" t="str">
            <v>RED- SCH  80  6"</v>
          </cell>
          <cell r="C1010">
            <v>10.97</v>
          </cell>
          <cell r="D1010">
            <v>5.38</v>
          </cell>
          <cell r="E1010">
            <v>0.106</v>
          </cell>
        </row>
        <row r="1011">
          <cell r="B1011" t="str">
            <v>RED- SCH  80S  6"</v>
          </cell>
          <cell r="C1011">
            <v>10.97</v>
          </cell>
          <cell r="D1011">
            <v>5.38</v>
          </cell>
          <cell r="E1011">
            <v>0.106</v>
          </cell>
        </row>
        <row r="1012">
          <cell r="B1012" t="str">
            <v>RED- SCH  XS  6"</v>
          </cell>
          <cell r="C1012">
            <v>10.97</v>
          </cell>
          <cell r="D1012">
            <v>5.38</v>
          </cell>
          <cell r="E1012">
            <v>0.106</v>
          </cell>
        </row>
        <row r="1013">
          <cell r="B1013" t="str">
            <v>RED- SCH  160  6"</v>
          </cell>
          <cell r="C1013">
            <v>18.239999999999998</v>
          </cell>
          <cell r="D1013">
            <v>8.4499999999999993</v>
          </cell>
          <cell r="E1013">
            <v>0.106</v>
          </cell>
        </row>
        <row r="1014">
          <cell r="B1014" t="str">
            <v>RED- SCH  XXS  6"</v>
          </cell>
          <cell r="C1014">
            <v>21.95</v>
          </cell>
          <cell r="D1014">
            <v>9.89</v>
          </cell>
          <cell r="E1014">
            <v>0.106</v>
          </cell>
        </row>
        <row r="1015">
          <cell r="B1015" t="str">
            <v>RED- SCH  5S  8"</v>
          </cell>
          <cell r="C1015">
            <v>2.77</v>
          </cell>
          <cell r="D1015">
            <v>2.0099999999999998</v>
          </cell>
          <cell r="E1015">
            <v>0.188</v>
          </cell>
        </row>
        <row r="1016">
          <cell r="B1016" t="str">
            <v>RED- SCH  10S  8"</v>
          </cell>
          <cell r="C1016">
            <v>3.76</v>
          </cell>
          <cell r="D1016">
            <v>2.85</v>
          </cell>
          <cell r="E1016">
            <v>0.188</v>
          </cell>
        </row>
        <row r="1017">
          <cell r="B1017" t="str">
            <v>RED- SCH  40  8"</v>
          </cell>
          <cell r="C1017">
            <v>8.18</v>
          </cell>
          <cell r="D1017">
            <v>12</v>
          </cell>
          <cell r="E1017">
            <v>0.188</v>
          </cell>
        </row>
        <row r="1018">
          <cell r="B1018" t="str">
            <v>RED- SCH  40S  8"</v>
          </cell>
          <cell r="C1018">
            <v>8.18</v>
          </cell>
          <cell r="D1018">
            <v>12</v>
          </cell>
          <cell r="E1018">
            <v>0.188</v>
          </cell>
        </row>
        <row r="1019">
          <cell r="B1019" t="str">
            <v>RED- SCH  STD  8"</v>
          </cell>
          <cell r="C1019">
            <v>8.18</v>
          </cell>
          <cell r="D1019">
            <v>12</v>
          </cell>
          <cell r="E1019">
            <v>0.188</v>
          </cell>
        </row>
        <row r="1020">
          <cell r="B1020" t="str">
            <v>RED- SCH  80  8"</v>
          </cell>
          <cell r="C1020">
            <v>12.7</v>
          </cell>
          <cell r="D1020">
            <v>8.6300000000000008</v>
          </cell>
          <cell r="E1020">
            <v>0.188</v>
          </cell>
        </row>
        <row r="1021">
          <cell r="B1021" t="str">
            <v>RED- SCH  80S  8"</v>
          </cell>
          <cell r="C1021">
            <v>12.7</v>
          </cell>
          <cell r="D1021">
            <v>8.6300000000000008</v>
          </cell>
          <cell r="E1021">
            <v>0.188</v>
          </cell>
        </row>
        <row r="1022">
          <cell r="B1022" t="str">
            <v>RED- SCH  XS  8"</v>
          </cell>
          <cell r="C1022">
            <v>12.7</v>
          </cell>
          <cell r="D1022">
            <v>8.6300000000000008</v>
          </cell>
          <cell r="E1022">
            <v>0.188</v>
          </cell>
        </row>
        <row r="1023">
          <cell r="B1023" t="str">
            <v>RED- SCH  120  8"</v>
          </cell>
          <cell r="C1023">
            <v>18.239999999999998</v>
          </cell>
          <cell r="D1023">
            <v>8.6300000000000008</v>
          </cell>
          <cell r="E1023">
            <v>0.188</v>
          </cell>
        </row>
        <row r="1024">
          <cell r="B1024" t="str">
            <v>RED- SCH  XXS  8"</v>
          </cell>
          <cell r="C1024">
            <v>22.22</v>
          </cell>
          <cell r="D1024">
            <v>14.3</v>
          </cell>
          <cell r="E1024">
            <v>0.188</v>
          </cell>
        </row>
        <row r="1025">
          <cell r="B1025" t="str">
            <v>RED- SCH  160  8"</v>
          </cell>
          <cell r="C1025">
            <v>23.01</v>
          </cell>
          <cell r="D1025">
            <v>14.7</v>
          </cell>
          <cell r="E1025">
            <v>0.188</v>
          </cell>
        </row>
        <row r="1026">
          <cell r="B1026" t="str">
            <v>RED- SCH  5S  10"</v>
          </cell>
          <cell r="C1026">
            <v>3.4</v>
          </cell>
          <cell r="D1026">
            <v>3.59</v>
          </cell>
          <cell r="E1026">
            <v>0.29499999999999998</v>
          </cell>
        </row>
        <row r="1027">
          <cell r="B1027" t="str">
            <v>RED- SCH  10S  10"</v>
          </cell>
          <cell r="C1027">
            <v>4.1900000000000004</v>
          </cell>
          <cell r="D1027">
            <v>4.21</v>
          </cell>
          <cell r="E1027">
            <v>0.29499999999999998</v>
          </cell>
        </row>
        <row r="1028">
          <cell r="B1028" t="str">
            <v>RED- SCH  40  10"</v>
          </cell>
          <cell r="C1028">
            <v>9.27</v>
          </cell>
          <cell r="D1028">
            <v>9.58</v>
          </cell>
          <cell r="E1028">
            <v>0.29499999999999998</v>
          </cell>
        </row>
        <row r="1029">
          <cell r="B1029" t="str">
            <v>RED- SCH  40S  10"</v>
          </cell>
          <cell r="C1029">
            <v>9.27</v>
          </cell>
          <cell r="D1029">
            <v>9.58</v>
          </cell>
          <cell r="E1029">
            <v>0.29499999999999998</v>
          </cell>
        </row>
        <row r="1030">
          <cell r="B1030" t="str">
            <v>RED- SCH  STD  10"</v>
          </cell>
          <cell r="C1030">
            <v>9.27</v>
          </cell>
          <cell r="D1030">
            <v>9.58</v>
          </cell>
          <cell r="E1030">
            <v>0.29499999999999998</v>
          </cell>
        </row>
        <row r="1031">
          <cell r="B1031" t="str">
            <v>RED- SCH  80  10"</v>
          </cell>
          <cell r="C1031">
            <v>15.06</v>
          </cell>
          <cell r="D1031">
            <v>15.2</v>
          </cell>
          <cell r="E1031">
            <v>0.29499999999999998</v>
          </cell>
        </row>
        <row r="1032">
          <cell r="B1032" t="str">
            <v>RED- SCH  120  10"</v>
          </cell>
          <cell r="C1032">
            <v>21.41</v>
          </cell>
          <cell r="D1032">
            <v>20.9</v>
          </cell>
          <cell r="E1032">
            <v>0.29499999999999998</v>
          </cell>
        </row>
        <row r="1033">
          <cell r="B1033" t="str">
            <v>RED- SCH  160  10"</v>
          </cell>
          <cell r="C1033">
            <v>28.57</v>
          </cell>
          <cell r="D1033">
            <v>27</v>
          </cell>
          <cell r="E1033">
            <v>0.29499999999999998</v>
          </cell>
        </row>
        <row r="1034">
          <cell r="B1034" t="str">
            <v>RED- SCH  5S  12"</v>
          </cell>
          <cell r="C1034">
            <v>4.1900000000000004</v>
          </cell>
          <cell r="D1034">
            <v>5.8</v>
          </cell>
          <cell r="E1034">
            <v>0.42399999999999999</v>
          </cell>
        </row>
        <row r="1035">
          <cell r="B1035" t="str">
            <v>RED- SCH  10S  12"</v>
          </cell>
          <cell r="C1035">
            <v>4.57</v>
          </cell>
          <cell r="D1035">
            <v>6.6</v>
          </cell>
          <cell r="E1035">
            <v>0.42399999999999999</v>
          </cell>
        </row>
        <row r="1036">
          <cell r="B1036" t="str">
            <v>RED- SCH  20  12"</v>
          </cell>
          <cell r="C1036">
            <v>6.35</v>
          </cell>
          <cell r="D1036">
            <v>10.199999999999999</v>
          </cell>
          <cell r="E1036">
            <v>0.42399999999999999</v>
          </cell>
        </row>
        <row r="1037">
          <cell r="B1037" t="str">
            <v>RED- SCH  30  12"</v>
          </cell>
          <cell r="C1037">
            <v>8.3800000000000008</v>
          </cell>
          <cell r="D1037">
            <v>13.2</v>
          </cell>
          <cell r="E1037">
            <v>0.42399999999999999</v>
          </cell>
        </row>
        <row r="1038">
          <cell r="B1038" t="str">
            <v>RED- SCH  STD  12"</v>
          </cell>
          <cell r="C1038">
            <v>9.52</v>
          </cell>
          <cell r="D1038">
            <v>15</v>
          </cell>
          <cell r="E1038">
            <v>0.42399999999999999</v>
          </cell>
        </row>
        <row r="1039">
          <cell r="B1039" t="str">
            <v>RED- SCH  40S  12"</v>
          </cell>
          <cell r="C1039">
            <v>9.52</v>
          </cell>
          <cell r="D1039">
            <v>15</v>
          </cell>
          <cell r="E1039">
            <v>0.42399999999999999</v>
          </cell>
        </row>
        <row r="1040">
          <cell r="B1040" t="str">
            <v>RED- SCH  40  12"</v>
          </cell>
          <cell r="C1040">
            <v>10.31</v>
          </cell>
          <cell r="D1040">
            <v>14.7</v>
          </cell>
          <cell r="E1040">
            <v>0.42399999999999999</v>
          </cell>
        </row>
        <row r="1041">
          <cell r="B1041" t="str">
            <v>RED- SCH  XS  12"</v>
          </cell>
          <cell r="C1041">
            <v>12.7</v>
          </cell>
          <cell r="D1041">
            <v>19.8</v>
          </cell>
          <cell r="E1041">
            <v>0.42399999999999999</v>
          </cell>
        </row>
        <row r="1042">
          <cell r="B1042" t="str">
            <v>RED- SCH  80S  12"</v>
          </cell>
          <cell r="C1042">
            <v>12.7</v>
          </cell>
          <cell r="D1042">
            <v>19.8</v>
          </cell>
          <cell r="E1042">
            <v>0.42399999999999999</v>
          </cell>
        </row>
        <row r="1043">
          <cell r="B1043" t="str">
            <v>RED- SCH  60  12"</v>
          </cell>
          <cell r="C1043">
            <v>14.27</v>
          </cell>
          <cell r="D1043">
            <v>22</v>
          </cell>
          <cell r="E1043">
            <v>0.42399999999999999</v>
          </cell>
        </row>
        <row r="1044">
          <cell r="B1044" t="str">
            <v>RED- SCH  80  12"</v>
          </cell>
          <cell r="C1044">
            <v>17.45</v>
          </cell>
          <cell r="D1044">
            <v>24.2</v>
          </cell>
          <cell r="E1044">
            <v>0.42399999999999999</v>
          </cell>
        </row>
        <row r="1045">
          <cell r="B1045" t="str">
            <v>RED- SCH  100  12"</v>
          </cell>
          <cell r="C1045">
            <v>21.41</v>
          </cell>
          <cell r="D1045">
            <v>32.4</v>
          </cell>
          <cell r="E1045">
            <v>0.42399999999999999</v>
          </cell>
        </row>
        <row r="1046">
          <cell r="B1046" t="str">
            <v>RED- SCH  XXS  12"</v>
          </cell>
          <cell r="C1046">
            <v>25.4</v>
          </cell>
          <cell r="D1046">
            <v>34.299999999999997</v>
          </cell>
          <cell r="E1046">
            <v>0.42399999999999999</v>
          </cell>
        </row>
        <row r="1047">
          <cell r="B1047" t="str">
            <v>RED- SCH  120  12"</v>
          </cell>
          <cell r="C1047">
            <v>25.4</v>
          </cell>
          <cell r="D1047">
            <v>34.299999999999997</v>
          </cell>
          <cell r="E1047">
            <v>0.42399999999999999</v>
          </cell>
        </row>
        <row r="1048">
          <cell r="B1048" t="str">
            <v>RED- SCH  140  12"</v>
          </cell>
          <cell r="C1048">
            <v>28.57</v>
          </cell>
          <cell r="D1048">
            <v>42.3</v>
          </cell>
          <cell r="E1048">
            <v>0.42399999999999999</v>
          </cell>
        </row>
        <row r="1049">
          <cell r="B1049" t="str">
            <v>RED- SCH  160  12"</v>
          </cell>
          <cell r="C1049">
            <v>33.32</v>
          </cell>
          <cell r="D1049">
            <v>43.6</v>
          </cell>
          <cell r="E1049">
            <v>0.42399999999999999</v>
          </cell>
        </row>
        <row r="1050">
          <cell r="B1050" t="str">
            <v>RED- SCH  5S  14"</v>
          </cell>
          <cell r="C1050">
            <v>3.96</v>
          </cell>
          <cell r="D1050">
            <v>12.5</v>
          </cell>
          <cell r="E1050">
            <v>0.57699999999999996</v>
          </cell>
        </row>
        <row r="1051">
          <cell r="B1051" t="str">
            <v>RED- SCH  10S  14"</v>
          </cell>
          <cell r="C1051">
            <v>4.78</v>
          </cell>
          <cell r="D1051">
            <v>15.3</v>
          </cell>
          <cell r="E1051">
            <v>0.57699999999999996</v>
          </cell>
        </row>
        <row r="1052">
          <cell r="B1052" t="str">
            <v>RED- SCH  20  14"</v>
          </cell>
          <cell r="C1052">
            <v>7.92</v>
          </cell>
          <cell r="D1052">
            <v>22.6</v>
          </cell>
          <cell r="E1052">
            <v>0.57699999999999996</v>
          </cell>
        </row>
        <row r="1053">
          <cell r="B1053" t="str">
            <v>RED- SCH  30  14"</v>
          </cell>
          <cell r="C1053">
            <v>9.52</v>
          </cell>
          <cell r="D1053">
            <v>26.9</v>
          </cell>
          <cell r="E1053">
            <v>0.57699999999999996</v>
          </cell>
        </row>
        <row r="1054">
          <cell r="B1054" t="str">
            <v>RED- SCH  STD  14"</v>
          </cell>
          <cell r="C1054">
            <v>9.52</v>
          </cell>
          <cell r="D1054">
            <v>26.9</v>
          </cell>
          <cell r="E1054">
            <v>0.57699999999999996</v>
          </cell>
        </row>
        <row r="1055">
          <cell r="B1055" t="str">
            <v>RED- SCH  40  14"</v>
          </cell>
          <cell r="C1055">
            <v>11.13</v>
          </cell>
          <cell r="D1055">
            <v>31.1</v>
          </cell>
          <cell r="E1055">
            <v>0.57699999999999996</v>
          </cell>
        </row>
        <row r="1056">
          <cell r="B1056" t="str">
            <v>RED- SCH  XS  14"</v>
          </cell>
          <cell r="C1056">
            <v>12.7</v>
          </cell>
          <cell r="D1056">
            <v>35.5</v>
          </cell>
          <cell r="E1056">
            <v>0.57699999999999996</v>
          </cell>
        </row>
        <row r="1057">
          <cell r="B1057" t="str">
            <v>RED- SCH  60  14"</v>
          </cell>
          <cell r="C1057">
            <v>15.06</v>
          </cell>
          <cell r="D1057">
            <v>42</v>
          </cell>
          <cell r="E1057">
            <v>0.57699999999999996</v>
          </cell>
        </row>
        <row r="1058">
          <cell r="B1058" t="str">
            <v>RED- SCH  80  14"</v>
          </cell>
          <cell r="C1058">
            <v>19.05</v>
          </cell>
          <cell r="D1058">
            <v>52.2</v>
          </cell>
          <cell r="E1058">
            <v>0.57699999999999996</v>
          </cell>
        </row>
        <row r="1059">
          <cell r="B1059" t="str">
            <v>RED- SCH  100  14"</v>
          </cell>
          <cell r="C1059">
            <v>23.8</v>
          </cell>
          <cell r="D1059">
            <v>64</v>
          </cell>
          <cell r="E1059">
            <v>0.57699999999999996</v>
          </cell>
        </row>
        <row r="1060">
          <cell r="B1060" t="str">
            <v>RED- SCH  120  14"</v>
          </cell>
          <cell r="C1060">
            <v>27.76</v>
          </cell>
          <cell r="D1060">
            <v>73</v>
          </cell>
          <cell r="E1060">
            <v>0.57699999999999996</v>
          </cell>
        </row>
        <row r="1061">
          <cell r="B1061" t="str">
            <v>RED- SCH  140  14"</v>
          </cell>
          <cell r="C1061">
            <v>31.75</v>
          </cell>
          <cell r="D1061">
            <v>78</v>
          </cell>
          <cell r="E1061">
            <v>0.57699999999999996</v>
          </cell>
        </row>
        <row r="1062">
          <cell r="B1062" t="str">
            <v>RED- SCH  160  14"</v>
          </cell>
          <cell r="C1062">
            <v>35.71</v>
          </cell>
          <cell r="D1062">
            <v>87.7</v>
          </cell>
          <cell r="E1062">
            <v>0.57699999999999996</v>
          </cell>
        </row>
        <row r="1063">
          <cell r="B1063" t="str">
            <v>RED- SCH  5S  16"</v>
          </cell>
          <cell r="C1063">
            <v>4.1900000000000004</v>
          </cell>
          <cell r="D1063">
            <v>16.5</v>
          </cell>
          <cell r="E1063">
            <v>0.754</v>
          </cell>
        </row>
        <row r="1064">
          <cell r="B1064" t="str">
            <v>RED- SCH  10S  16"</v>
          </cell>
          <cell r="C1064">
            <v>4.76</v>
          </cell>
          <cell r="D1064">
            <v>18.8</v>
          </cell>
          <cell r="E1064">
            <v>0.754</v>
          </cell>
        </row>
        <row r="1065">
          <cell r="B1065" t="str">
            <v>RED- SCH  10  16"</v>
          </cell>
          <cell r="C1065">
            <v>6.35</v>
          </cell>
          <cell r="D1065">
            <v>28</v>
          </cell>
          <cell r="E1065">
            <v>0.754</v>
          </cell>
        </row>
        <row r="1066">
          <cell r="B1066" t="str">
            <v>RED- SCH  20  16"</v>
          </cell>
          <cell r="C1066">
            <v>7.92</v>
          </cell>
          <cell r="D1066">
            <v>27.9</v>
          </cell>
          <cell r="E1066">
            <v>0.754</v>
          </cell>
        </row>
        <row r="1067">
          <cell r="B1067" t="str">
            <v>RED- SCH  STD  16"</v>
          </cell>
          <cell r="C1067">
            <v>9.52</v>
          </cell>
          <cell r="D1067">
            <v>33.1</v>
          </cell>
          <cell r="E1067">
            <v>0.754</v>
          </cell>
        </row>
        <row r="1068">
          <cell r="B1068" t="str">
            <v>RED- SCH  30  16"</v>
          </cell>
          <cell r="C1068">
            <v>9.52</v>
          </cell>
          <cell r="D1068">
            <v>33.1</v>
          </cell>
          <cell r="E1068">
            <v>0.754</v>
          </cell>
        </row>
        <row r="1069">
          <cell r="B1069" t="str">
            <v>RED- SCH  XS  16"</v>
          </cell>
          <cell r="C1069">
            <v>12.7</v>
          </cell>
          <cell r="D1069">
            <v>41.1</v>
          </cell>
          <cell r="E1069">
            <v>0.754</v>
          </cell>
        </row>
        <row r="1070">
          <cell r="B1070" t="str">
            <v>RED- SCH  40  16"</v>
          </cell>
          <cell r="C1070">
            <v>12.7</v>
          </cell>
          <cell r="D1070">
            <v>41.1</v>
          </cell>
          <cell r="E1070">
            <v>0.754</v>
          </cell>
        </row>
        <row r="1071">
          <cell r="B1071" t="str">
            <v>RED- SCH  60  16"</v>
          </cell>
          <cell r="C1071">
            <v>16.66</v>
          </cell>
          <cell r="D1071">
            <v>57</v>
          </cell>
          <cell r="E1071">
            <v>0.754</v>
          </cell>
        </row>
        <row r="1072">
          <cell r="B1072" t="str">
            <v>RED- SCH  80  16"</v>
          </cell>
          <cell r="C1072">
            <v>21.41</v>
          </cell>
          <cell r="D1072">
            <v>67.7</v>
          </cell>
          <cell r="E1072">
            <v>0.754</v>
          </cell>
        </row>
        <row r="1073">
          <cell r="B1073" t="str">
            <v>RED- SCH  100  16"</v>
          </cell>
          <cell r="C1073">
            <v>26.19</v>
          </cell>
          <cell r="D1073">
            <v>83</v>
          </cell>
          <cell r="E1073">
            <v>0.754</v>
          </cell>
        </row>
        <row r="1074">
          <cell r="B1074" t="str">
            <v>RED- SCH  120  16"</v>
          </cell>
          <cell r="C1074">
            <v>30.94</v>
          </cell>
          <cell r="D1074">
            <v>92.6</v>
          </cell>
          <cell r="E1074">
            <v>0.754</v>
          </cell>
        </row>
        <row r="1075">
          <cell r="B1075" t="str">
            <v>RED- SCH  140  16"</v>
          </cell>
          <cell r="C1075">
            <v>36.53</v>
          </cell>
          <cell r="D1075">
            <v>112</v>
          </cell>
          <cell r="E1075">
            <v>0.754</v>
          </cell>
        </row>
        <row r="1076">
          <cell r="B1076" t="str">
            <v>RED- SCH  160  16"</v>
          </cell>
          <cell r="C1076">
            <v>40.46</v>
          </cell>
          <cell r="D1076">
            <v>121</v>
          </cell>
          <cell r="E1076">
            <v>0.754</v>
          </cell>
        </row>
        <row r="1077">
          <cell r="B1077" t="str">
            <v>RED- SCH  5S  18"</v>
          </cell>
          <cell r="C1077">
            <v>4.1900000000000004</v>
          </cell>
          <cell r="D1077">
            <v>19.8</v>
          </cell>
          <cell r="E1077">
            <v>0.95399999999999996</v>
          </cell>
        </row>
        <row r="1078">
          <cell r="B1078" t="str">
            <v>RED- SCH  10S  18"</v>
          </cell>
          <cell r="C1078">
            <v>4.78</v>
          </cell>
          <cell r="D1078">
            <v>22.5</v>
          </cell>
          <cell r="E1078">
            <v>0.95399999999999996</v>
          </cell>
        </row>
        <row r="1079">
          <cell r="B1079" t="str">
            <v>RED- SCH  10  18"</v>
          </cell>
          <cell r="C1079">
            <v>6.35</v>
          </cell>
          <cell r="D1079">
            <v>34</v>
          </cell>
          <cell r="E1079">
            <v>0.95399999999999996</v>
          </cell>
        </row>
        <row r="1080">
          <cell r="B1080" t="str">
            <v>RED- SCH  20  18"</v>
          </cell>
          <cell r="C1080">
            <v>7.92</v>
          </cell>
          <cell r="D1080">
            <v>33.299999999999997</v>
          </cell>
          <cell r="E1080">
            <v>0.95399999999999996</v>
          </cell>
        </row>
        <row r="1081">
          <cell r="B1081" t="str">
            <v>RED- SCH  STD  18"</v>
          </cell>
          <cell r="C1081">
            <v>9.52</v>
          </cell>
          <cell r="D1081">
            <v>40</v>
          </cell>
          <cell r="E1081">
            <v>0.95399999999999996</v>
          </cell>
        </row>
        <row r="1082">
          <cell r="B1082" t="str">
            <v>RED- SCH  30  18"</v>
          </cell>
          <cell r="C1082">
            <v>11.13</v>
          </cell>
          <cell r="D1082">
            <v>48</v>
          </cell>
          <cell r="E1082">
            <v>0.95399999999999996</v>
          </cell>
        </row>
        <row r="1083">
          <cell r="B1083" t="str">
            <v>RED- SCH  XS  18"</v>
          </cell>
          <cell r="C1083">
            <v>12.7</v>
          </cell>
          <cell r="D1083">
            <v>53</v>
          </cell>
          <cell r="E1083">
            <v>0.95399999999999996</v>
          </cell>
        </row>
        <row r="1084">
          <cell r="B1084" t="str">
            <v>RED- SCH  40  18"</v>
          </cell>
          <cell r="C1084">
            <v>14.27</v>
          </cell>
          <cell r="D1084">
            <v>65.2</v>
          </cell>
          <cell r="E1084">
            <v>0.95399999999999996</v>
          </cell>
        </row>
        <row r="1085">
          <cell r="B1085" t="str">
            <v>RED- SCH  60  18"</v>
          </cell>
          <cell r="C1085">
            <v>19.05</v>
          </cell>
          <cell r="D1085">
            <v>79</v>
          </cell>
          <cell r="E1085">
            <v>0.95399999999999996</v>
          </cell>
        </row>
        <row r="1086">
          <cell r="B1086" t="str">
            <v>RED- SCH  80  18"</v>
          </cell>
          <cell r="C1086">
            <v>23.8</v>
          </cell>
          <cell r="D1086">
            <v>91.4</v>
          </cell>
          <cell r="E1086">
            <v>0.95399999999999996</v>
          </cell>
        </row>
        <row r="1087">
          <cell r="B1087" t="str">
            <v>RED- SCH  100  18"</v>
          </cell>
          <cell r="C1087">
            <v>29.36</v>
          </cell>
          <cell r="D1087">
            <v>116</v>
          </cell>
          <cell r="E1087">
            <v>0.95399999999999996</v>
          </cell>
        </row>
        <row r="1088">
          <cell r="B1088" t="str">
            <v>RED- SCH  120  18"</v>
          </cell>
          <cell r="C1088">
            <v>34.92</v>
          </cell>
          <cell r="D1088">
            <v>136</v>
          </cell>
          <cell r="E1088">
            <v>0.95399999999999996</v>
          </cell>
        </row>
        <row r="1089">
          <cell r="B1089" t="str">
            <v>RED- SCH  140  18"</v>
          </cell>
          <cell r="C1089">
            <v>39.67</v>
          </cell>
          <cell r="D1089">
            <v>145</v>
          </cell>
          <cell r="E1089">
            <v>0.95399999999999996</v>
          </cell>
        </row>
        <row r="1090">
          <cell r="B1090" t="str">
            <v>RED- SCH  160  18"</v>
          </cell>
          <cell r="C1090">
            <v>45.24</v>
          </cell>
          <cell r="D1090">
            <v>159</v>
          </cell>
          <cell r="E1090">
            <v>0.95399999999999996</v>
          </cell>
        </row>
        <row r="1091">
          <cell r="B1091" t="str">
            <v>RED- SCH  5S  20"</v>
          </cell>
          <cell r="C1091">
            <v>4.78</v>
          </cell>
          <cell r="D1091">
            <v>69.8</v>
          </cell>
          <cell r="E1091">
            <v>1.1779999999999999</v>
          </cell>
        </row>
        <row r="1092">
          <cell r="B1092" t="str">
            <v>RED- SCH  10S  20"</v>
          </cell>
          <cell r="C1092">
            <v>5.54</v>
          </cell>
          <cell r="D1092">
            <v>93</v>
          </cell>
          <cell r="E1092">
            <v>1.1779999999999999</v>
          </cell>
        </row>
        <row r="1093">
          <cell r="B1093" t="str">
            <v>RED- SCH  10  20"</v>
          </cell>
          <cell r="C1093">
            <v>6.35</v>
          </cell>
          <cell r="D1093">
            <v>50</v>
          </cell>
          <cell r="E1093">
            <v>1.1779999999999999</v>
          </cell>
        </row>
        <row r="1094">
          <cell r="B1094" t="str">
            <v>RED- SCH  STD  20"</v>
          </cell>
          <cell r="C1094">
            <v>9.52</v>
          </cell>
          <cell r="D1094">
            <v>58</v>
          </cell>
          <cell r="E1094">
            <v>1.1779999999999999</v>
          </cell>
        </row>
        <row r="1095">
          <cell r="B1095" t="str">
            <v>RED- SCH  20  20"</v>
          </cell>
          <cell r="C1095">
            <v>9.52</v>
          </cell>
          <cell r="D1095">
            <v>58</v>
          </cell>
          <cell r="E1095">
            <v>1.1779999999999999</v>
          </cell>
        </row>
        <row r="1096">
          <cell r="B1096" t="str">
            <v>RED- SCH  XS  20"</v>
          </cell>
          <cell r="C1096">
            <v>12.7</v>
          </cell>
          <cell r="D1096">
            <v>79</v>
          </cell>
          <cell r="E1096">
            <v>1.1779999999999999</v>
          </cell>
        </row>
        <row r="1097">
          <cell r="B1097" t="str">
            <v>RED- SCH  30  20"</v>
          </cell>
          <cell r="C1097">
            <v>12.7</v>
          </cell>
          <cell r="D1097">
            <v>79</v>
          </cell>
          <cell r="E1097">
            <v>1.1779999999999999</v>
          </cell>
        </row>
        <row r="1098">
          <cell r="B1098" t="str">
            <v>RED- SCH  40  20"</v>
          </cell>
          <cell r="C1098">
            <v>15.06</v>
          </cell>
          <cell r="D1098">
            <v>88.6</v>
          </cell>
          <cell r="E1098">
            <v>1.1779999999999999</v>
          </cell>
        </row>
        <row r="1099">
          <cell r="B1099" t="str">
            <v>RED- SCH  60  20"</v>
          </cell>
          <cell r="C1099">
            <v>20.62</v>
          </cell>
          <cell r="D1099">
            <v>126</v>
          </cell>
          <cell r="E1099">
            <v>1.1779999999999999</v>
          </cell>
        </row>
        <row r="1100">
          <cell r="B1100" t="str">
            <v>RED- SCH  80  20"</v>
          </cell>
          <cell r="C1100">
            <v>26.19</v>
          </cell>
          <cell r="D1100">
            <v>150</v>
          </cell>
          <cell r="E1100">
            <v>1.1779999999999999</v>
          </cell>
        </row>
        <row r="1101">
          <cell r="B1101" t="str">
            <v>RED- SCH  100  20"</v>
          </cell>
          <cell r="C1101">
            <v>32.54</v>
          </cell>
          <cell r="D1101">
            <v>163</v>
          </cell>
          <cell r="E1101">
            <v>1.1779999999999999</v>
          </cell>
        </row>
        <row r="1102">
          <cell r="B1102" t="str">
            <v>RED- SCH  120  20"</v>
          </cell>
          <cell r="C1102">
            <v>38.1</v>
          </cell>
          <cell r="D1102">
            <v>178</v>
          </cell>
          <cell r="E1102">
            <v>1.1779999999999999</v>
          </cell>
        </row>
        <row r="1103">
          <cell r="B1103" t="str">
            <v>RED- SCH  140  20"</v>
          </cell>
          <cell r="C1103">
            <v>44.45</v>
          </cell>
          <cell r="D1103">
            <v>305</v>
          </cell>
          <cell r="E1103">
            <v>1.1779999999999999</v>
          </cell>
        </row>
        <row r="1104">
          <cell r="B1104" t="str">
            <v>RED- SCH  160  20"</v>
          </cell>
          <cell r="C1104">
            <v>49.99</v>
          </cell>
          <cell r="D1104">
            <v>340</v>
          </cell>
          <cell r="E1104">
            <v>1.1779999999999999</v>
          </cell>
        </row>
        <row r="1105">
          <cell r="B1105" t="str">
            <v>RED- SCH  STD  24"</v>
          </cell>
          <cell r="C1105">
            <v>9.52</v>
          </cell>
          <cell r="D1105">
            <v>72</v>
          </cell>
          <cell r="E1105">
            <v>1.696</v>
          </cell>
        </row>
        <row r="1106">
          <cell r="B1106" t="str">
            <v>RED- SCH  20  24"</v>
          </cell>
          <cell r="C1106">
            <v>9.52</v>
          </cell>
          <cell r="D1106">
            <v>72</v>
          </cell>
          <cell r="E1106">
            <v>1.696</v>
          </cell>
        </row>
        <row r="1107">
          <cell r="B1107" t="str">
            <v>RED- SCH  XS  24"</v>
          </cell>
          <cell r="C1107">
            <v>12.7</v>
          </cell>
          <cell r="D1107">
            <v>95</v>
          </cell>
          <cell r="E1107">
            <v>1.696</v>
          </cell>
        </row>
        <row r="1108">
          <cell r="B1108" t="str">
            <v>RED- SCH  30  24"</v>
          </cell>
          <cell r="C1108">
            <v>14.27</v>
          </cell>
          <cell r="D1108">
            <v>107</v>
          </cell>
          <cell r="E1108">
            <v>1.696</v>
          </cell>
        </row>
        <row r="1109">
          <cell r="B1109" t="str">
            <v>RED- SCH  40  24"</v>
          </cell>
          <cell r="C1109">
            <v>17.45</v>
          </cell>
          <cell r="D1109">
            <v>119</v>
          </cell>
          <cell r="E1109">
            <v>1.696</v>
          </cell>
        </row>
        <row r="1110">
          <cell r="B1110" t="str">
            <v>RED- SCH  60  24"</v>
          </cell>
          <cell r="C1110">
            <v>24.59</v>
          </cell>
          <cell r="D1110">
            <v>180</v>
          </cell>
          <cell r="E1110">
            <v>1.696</v>
          </cell>
        </row>
        <row r="1111">
          <cell r="B1111" t="str">
            <v>RED- SCH  80  24"</v>
          </cell>
          <cell r="C1111">
            <v>30.94</v>
          </cell>
          <cell r="D1111">
            <v>206</v>
          </cell>
          <cell r="E1111">
            <v>1.696</v>
          </cell>
        </row>
        <row r="1112">
          <cell r="B1112" t="str">
            <v>RED- SCH  100  24"</v>
          </cell>
          <cell r="C1112">
            <v>38.89</v>
          </cell>
          <cell r="D1112">
            <v>241</v>
          </cell>
          <cell r="E1112">
            <v>1.696</v>
          </cell>
        </row>
        <row r="1113">
          <cell r="B1113" t="str">
            <v>RED- SCH  120  24"</v>
          </cell>
          <cell r="C1113">
            <v>46.02</v>
          </cell>
          <cell r="D1113">
            <v>295</v>
          </cell>
          <cell r="E1113">
            <v>1.696</v>
          </cell>
        </row>
        <row r="1114">
          <cell r="B1114" t="str">
            <v>RED- SCH  140  24"</v>
          </cell>
          <cell r="C1114">
            <v>52.37</v>
          </cell>
          <cell r="D1114">
            <v>540</v>
          </cell>
          <cell r="E1114">
            <v>1.696</v>
          </cell>
        </row>
        <row r="1115">
          <cell r="B1115" t="str">
            <v>RED- SCH  160  24"</v>
          </cell>
          <cell r="C1115">
            <v>59.51</v>
          </cell>
          <cell r="D1115">
            <v>610</v>
          </cell>
          <cell r="E1115">
            <v>1.696</v>
          </cell>
        </row>
        <row r="1116">
          <cell r="B1116" t="str">
            <v>RED- SCH  STD  26"</v>
          </cell>
          <cell r="C1116">
            <v>9.5299999999999994</v>
          </cell>
          <cell r="D1116">
            <v>89.4</v>
          </cell>
          <cell r="E1116">
            <v>1.9910000000000001</v>
          </cell>
        </row>
        <row r="1117">
          <cell r="B1117" t="str">
            <v>RED- SCH  XS  26"</v>
          </cell>
          <cell r="C1117">
            <v>12.7</v>
          </cell>
          <cell r="D1117">
            <v>119</v>
          </cell>
          <cell r="E1117">
            <v>1.9910000000000001</v>
          </cell>
        </row>
        <row r="1118">
          <cell r="B1118" t="str">
            <v>RED- SCH  20  26"</v>
          </cell>
          <cell r="C1118">
            <v>12.7</v>
          </cell>
          <cell r="D1118">
            <v>119</v>
          </cell>
          <cell r="E1118">
            <v>1.9910000000000001</v>
          </cell>
        </row>
        <row r="1119">
          <cell r="B1119" t="str">
            <v>RED- SCH  STD  28"</v>
          </cell>
          <cell r="C1119">
            <v>9.5299999999999994</v>
          </cell>
          <cell r="D1119">
            <v>96.7</v>
          </cell>
          <cell r="E1119">
            <v>2.3090000000000002</v>
          </cell>
        </row>
        <row r="1120">
          <cell r="B1120" t="str">
            <v>RED- SCH  XS  28"</v>
          </cell>
          <cell r="C1120">
            <v>12.7</v>
          </cell>
          <cell r="D1120">
            <v>129</v>
          </cell>
          <cell r="E1120">
            <v>2.3090000000000002</v>
          </cell>
        </row>
        <row r="1121">
          <cell r="B1121" t="str">
            <v>RED- SCH  20  28"</v>
          </cell>
          <cell r="C1121">
            <v>12.7</v>
          </cell>
          <cell r="D1121">
            <v>129</v>
          </cell>
          <cell r="E1121">
            <v>2.3090000000000002</v>
          </cell>
        </row>
        <row r="1122">
          <cell r="B1122" t="str">
            <v>RED- SCH  STD  30"</v>
          </cell>
          <cell r="C1122">
            <v>9.5299999999999994</v>
          </cell>
          <cell r="D1122">
            <v>104</v>
          </cell>
          <cell r="E1122">
            <v>2.6509999999999998</v>
          </cell>
        </row>
        <row r="1123">
          <cell r="B1123" t="str">
            <v>RED- SCH  XS  30"</v>
          </cell>
          <cell r="C1123">
            <v>12.7</v>
          </cell>
          <cell r="D1123">
            <v>138</v>
          </cell>
          <cell r="E1123">
            <v>2.6509999999999998</v>
          </cell>
        </row>
        <row r="1124">
          <cell r="B1124" t="str">
            <v>RED- SCH  20  30"</v>
          </cell>
          <cell r="C1124">
            <v>12.7</v>
          </cell>
          <cell r="D1124">
            <v>138</v>
          </cell>
          <cell r="E1124">
            <v>2.6509999999999998</v>
          </cell>
        </row>
        <row r="1125">
          <cell r="B1125" t="str">
            <v>RED- SCH  STD  32"</v>
          </cell>
          <cell r="C1125">
            <v>9.5299999999999994</v>
          </cell>
          <cell r="D1125">
            <v>111</v>
          </cell>
          <cell r="E1125">
            <v>3.016</v>
          </cell>
        </row>
        <row r="1126">
          <cell r="B1126" t="str">
            <v>RED- SCH  30  32"</v>
          </cell>
          <cell r="C1126">
            <v>15.88</v>
          </cell>
          <cell r="D1126">
            <v>148</v>
          </cell>
          <cell r="E1126">
            <v>3.016</v>
          </cell>
        </row>
        <row r="1127">
          <cell r="B1127" t="str">
            <v>RED- SCH  STD  34"</v>
          </cell>
          <cell r="C1127">
            <v>9.5299999999999994</v>
          </cell>
          <cell r="D1127">
            <v>119</v>
          </cell>
          <cell r="E1127">
            <v>3.4049999999999998</v>
          </cell>
        </row>
        <row r="1128">
          <cell r="B1128" t="str">
            <v>RED- SCH  XS  34"</v>
          </cell>
          <cell r="C1128">
            <v>12.7</v>
          </cell>
          <cell r="D1128">
            <v>158</v>
          </cell>
          <cell r="E1128">
            <v>3.4049999999999998</v>
          </cell>
        </row>
        <row r="1129">
          <cell r="B1129" t="str">
            <v>RED- SCH  20  34"</v>
          </cell>
          <cell r="C1129">
            <v>12.7</v>
          </cell>
          <cell r="D1129">
            <v>158</v>
          </cell>
          <cell r="E1129">
            <v>3.4049999999999998</v>
          </cell>
        </row>
        <row r="1130">
          <cell r="B1130" t="str">
            <v>RED- SCH  STD  36"</v>
          </cell>
          <cell r="C1130">
            <v>9.5299999999999994</v>
          </cell>
          <cell r="D1130">
            <v>126</v>
          </cell>
          <cell r="E1130">
            <v>3.8170000000000002</v>
          </cell>
        </row>
        <row r="1131">
          <cell r="B1131" t="str">
            <v>RED- SCH  XS  36"</v>
          </cell>
          <cell r="C1131">
            <v>12.7</v>
          </cell>
          <cell r="D1131">
            <v>168</v>
          </cell>
          <cell r="E1131">
            <v>3.8170000000000002</v>
          </cell>
        </row>
        <row r="1132">
          <cell r="B1132" t="str">
            <v>RED- SCH  20  36"</v>
          </cell>
          <cell r="C1132">
            <v>12.7</v>
          </cell>
          <cell r="D1132">
            <v>168</v>
          </cell>
          <cell r="E1132">
            <v>3.8170000000000002</v>
          </cell>
        </row>
        <row r="1133">
          <cell r="B1133" t="str">
            <v>RED- SCH  STD  38"</v>
          </cell>
          <cell r="C1133">
            <v>9.5299999999999994</v>
          </cell>
          <cell r="D1133">
            <v>133</v>
          </cell>
          <cell r="E1133">
            <v>4.2530000000000001</v>
          </cell>
        </row>
        <row r="1134">
          <cell r="B1134" t="str">
            <v>RED- SCH  XS  38"</v>
          </cell>
          <cell r="C1134">
            <v>25.4</v>
          </cell>
          <cell r="D1134">
            <v>177</v>
          </cell>
          <cell r="E1134">
            <v>4.2530000000000001</v>
          </cell>
        </row>
        <row r="1135">
          <cell r="B1135" t="str">
            <v>RED- SCH  STD  40"</v>
          </cell>
          <cell r="C1135">
            <v>9.5299999999999994</v>
          </cell>
          <cell r="D1135">
            <v>140</v>
          </cell>
          <cell r="E1135">
            <v>4.7119999999999997</v>
          </cell>
        </row>
        <row r="1136">
          <cell r="B1136" t="str">
            <v>RED- SCH  XS  40"</v>
          </cell>
          <cell r="C1136">
            <v>0</v>
          </cell>
          <cell r="D1136">
            <v>187</v>
          </cell>
          <cell r="E1136">
            <v>4.7119999999999997</v>
          </cell>
        </row>
        <row r="1137">
          <cell r="B1137" t="str">
            <v>RED- SCH  STD  42"</v>
          </cell>
          <cell r="C1137">
            <v>9.5299999999999994</v>
          </cell>
          <cell r="D1137">
            <v>147</v>
          </cell>
          <cell r="E1137">
            <v>5.1950000000000003</v>
          </cell>
        </row>
        <row r="1138">
          <cell r="B1138" t="str">
            <v>RED- SCH  XS  42"</v>
          </cell>
          <cell r="C1138">
            <v>12.7</v>
          </cell>
          <cell r="D1138">
            <v>196</v>
          </cell>
          <cell r="E1138">
            <v>5.1950000000000003</v>
          </cell>
        </row>
        <row r="1139">
          <cell r="B1139" t="str">
            <v>RED- SCH  STD  44"</v>
          </cell>
          <cell r="C1139">
            <v>9.5299999999999994</v>
          </cell>
          <cell r="D1139">
            <v>155</v>
          </cell>
          <cell r="E1139">
            <v>5.702</v>
          </cell>
        </row>
        <row r="1140">
          <cell r="B1140" t="str">
            <v>RED- SCH  XS  44"</v>
          </cell>
          <cell r="C1140">
            <v>12.7</v>
          </cell>
          <cell r="D1140">
            <v>207</v>
          </cell>
          <cell r="E1140">
            <v>5.702</v>
          </cell>
        </row>
        <row r="1141">
          <cell r="B1141" t="str">
            <v>RED- SCH  STD  48"</v>
          </cell>
          <cell r="C1141">
            <v>9.5299999999999994</v>
          </cell>
          <cell r="D1141">
            <v>197</v>
          </cell>
          <cell r="E1141">
            <v>6.7859999999999996</v>
          </cell>
        </row>
        <row r="1142">
          <cell r="B1142" t="str">
            <v>RED- SCH  XS  48"</v>
          </cell>
          <cell r="C1142">
            <v>12.7</v>
          </cell>
          <cell r="D1142">
            <v>263.3</v>
          </cell>
          <cell r="E1142">
            <v>6.7859999999999996</v>
          </cell>
        </row>
        <row r="1143">
          <cell r="B1143" t="str">
            <v>CAP- SCH  3000  0.5"</v>
          </cell>
          <cell r="D1143">
            <v>0.1</v>
          </cell>
        </row>
        <row r="1144">
          <cell r="B1144" t="str">
            <v>CAP- SCH  6000  0.5"</v>
          </cell>
          <cell r="D1144">
            <v>0.06</v>
          </cell>
        </row>
        <row r="1145">
          <cell r="B1145" t="str">
            <v>CAP- SCH  3000  0.75"</v>
          </cell>
          <cell r="D1145">
            <v>0.18</v>
          </cell>
        </row>
        <row r="1146">
          <cell r="B1146" t="str">
            <v>CAP- SCH  6000  0.75"</v>
          </cell>
          <cell r="D1146">
            <v>0.22</v>
          </cell>
        </row>
        <row r="1147">
          <cell r="B1147" t="str">
            <v>CAP- SCH  3000  1"</v>
          </cell>
          <cell r="D1147">
            <v>0.24</v>
          </cell>
        </row>
        <row r="1148">
          <cell r="B1148" t="str">
            <v>CAP- SCH  6000  1"</v>
          </cell>
          <cell r="D1148">
            <v>0.38</v>
          </cell>
        </row>
        <row r="1149">
          <cell r="B1149" t="str">
            <v>CAP- SCH  3000  1.5"</v>
          </cell>
          <cell r="D1149">
            <v>0.61</v>
          </cell>
        </row>
        <row r="1150">
          <cell r="B1150" t="str">
            <v>CAP- SCH  6000  1.5"</v>
          </cell>
          <cell r="D1150">
            <v>0.74</v>
          </cell>
        </row>
        <row r="1151">
          <cell r="B1151" t="str">
            <v>CAP- SCH  5S  2"</v>
          </cell>
          <cell r="C1151">
            <v>1.65</v>
          </cell>
          <cell r="D1151">
            <v>0.1</v>
          </cell>
        </row>
        <row r="1152">
          <cell r="B1152" t="str">
            <v>CAP- SCH  10S  2"</v>
          </cell>
          <cell r="C1152">
            <v>2.77</v>
          </cell>
          <cell r="D1152">
            <v>0.17</v>
          </cell>
        </row>
        <row r="1153">
          <cell r="B1153" t="str">
            <v>CAP- SCH  40  2"</v>
          </cell>
          <cell r="C1153">
            <v>3.91</v>
          </cell>
          <cell r="D1153">
            <v>0.23</v>
          </cell>
        </row>
        <row r="1154">
          <cell r="B1154" t="str">
            <v>CAP- SCH  40S  2"</v>
          </cell>
          <cell r="C1154">
            <v>3.91</v>
          </cell>
          <cell r="D1154">
            <v>0.23</v>
          </cell>
        </row>
        <row r="1155">
          <cell r="B1155" t="str">
            <v>CAP- SCH  STD  2"</v>
          </cell>
          <cell r="C1155">
            <v>3.91</v>
          </cell>
          <cell r="D1155">
            <v>0.23</v>
          </cell>
        </row>
        <row r="1156">
          <cell r="B1156" t="str">
            <v>CAP- SCH  80  2"</v>
          </cell>
          <cell r="C1156">
            <v>5.54</v>
          </cell>
          <cell r="D1156">
            <v>0.33</v>
          </cell>
        </row>
        <row r="1157">
          <cell r="B1157" t="str">
            <v>CAP- SCH  80S  2"</v>
          </cell>
          <cell r="C1157">
            <v>5.54</v>
          </cell>
          <cell r="D1157">
            <v>0.33</v>
          </cell>
        </row>
        <row r="1158">
          <cell r="B1158" t="str">
            <v>CAP- SCH  XXS  2"</v>
          </cell>
          <cell r="C1158">
            <v>5.54</v>
          </cell>
          <cell r="D1158">
            <v>0.33</v>
          </cell>
        </row>
        <row r="1159">
          <cell r="B1159" t="str">
            <v>CAP- SCH  160  2"</v>
          </cell>
          <cell r="C1159">
            <v>8.7100000000000009</v>
          </cell>
          <cell r="D1159">
            <v>0.55000000000000004</v>
          </cell>
        </row>
        <row r="1160">
          <cell r="B1160" t="str">
            <v>CAP- SCH  XXS  2"</v>
          </cell>
          <cell r="C1160">
            <v>11.07</v>
          </cell>
          <cell r="D1160">
            <v>0.59</v>
          </cell>
        </row>
        <row r="1161">
          <cell r="B1161" t="str">
            <v>CAP- SCH  5S  2.5"</v>
          </cell>
          <cell r="C1161">
            <v>2.11</v>
          </cell>
          <cell r="D1161">
            <v>0.17</v>
          </cell>
        </row>
        <row r="1162">
          <cell r="B1162" t="str">
            <v>CAP- SCH  10S  2.5"</v>
          </cell>
          <cell r="C1162">
            <v>3.05</v>
          </cell>
          <cell r="D1162">
            <v>0.24</v>
          </cell>
        </row>
        <row r="1163">
          <cell r="B1163" t="str">
            <v>CAP- SCH  40  2.5"</v>
          </cell>
          <cell r="C1163">
            <v>5.16</v>
          </cell>
          <cell r="D1163">
            <v>0.42</v>
          </cell>
        </row>
        <row r="1164">
          <cell r="B1164" t="str">
            <v>CAP- SCH  40S  2.5"</v>
          </cell>
          <cell r="C1164">
            <v>5.16</v>
          </cell>
          <cell r="D1164">
            <v>0.42</v>
          </cell>
        </row>
        <row r="1165">
          <cell r="B1165" t="str">
            <v>CAP- SCH  STD  2.5"</v>
          </cell>
          <cell r="C1165">
            <v>5.16</v>
          </cell>
          <cell r="D1165">
            <v>0.42</v>
          </cell>
        </row>
        <row r="1166">
          <cell r="B1166" t="str">
            <v>CAP- SCH  80  2.5"</v>
          </cell>
          <cell r="C1166">
            <v>7.01</v>
          </cell>
          <cell r="D1166">
            <v>0.56000000000000005</v>
          </cell>
        </row>
        <row r="1167">
          <cell r="B1167" t="str">
            <v>CAP- SCH  80S  2.5"</v>
          </cell>
          <cell r="C1167">
            <v>7.01</v>
          </cell>
          <cell r="D1167">
            <v>0.56000000000000005</v>
          </cell>
        </row>
        <row r="1168">
          <cell r="B1168" t="str">
            <v>CAP- SCH  XS  2.5"</v>
          </cell>
          <cell r="C1168">
            <v>7.01</v>
          </cell>
          <cell r="D1168">
            <v>0.56000000000000005</v>
          </cell>
        </row>
        <row r="1169">
          <cell r="B1169" t="str">
            <v>CAP- SCH  160  2.5"</v>
          </cell>
          <cell r="C1169">
            <v>9.52</v>
          </cell>
          <cell r="D1169">
            <v>0.9</v>
          </cell>
        </row>
        <row r="1170">
          <cell r="B1170" t="str">
            <v>CAP- SCH  XXS  2.5"</v>
          </cell>
          <cell r="C1170">
            <v>14.02</v>
          </cell>
          <cell r="D1170">
            <v>1</v>
          </cell>
        </row>
        <row r="1171">
          <cell r="B1171" t="str">
            <v>CAP- SCH  5S  3"</v>
          </cell>
          <cell r="C1171">
            <v>2.11</v>
          </cell>
          <cell r="D1171">
            <v>0.25</v>
          </cell>
        </row>
        <row r="1172">
          <cell r="B1172" t="str">
            <v>CAP- SCH  10S  3"</v>
          </cell>
          <cell r="C1172">
            <v>3.05</v>
          </cell>
          <cell r="D1172">
            <v>0.36</v>
          </cell>
        </row>
        <row r="1173">
          <cell r="B1173" t="str">
            <v>CAP- SCH  40  3"</v>
          </cell>
          <cell r="C1173">
            <v>5.49</v>
          </cell>
          <cell r="D1173">
            <v>0.66</v>
          </cell>
        </row>
        <row r="1174">
          <cell r="B1174" t="str">
            <v>CAP- SCH  40S  3"</v>
          </cell>
          <cell r="C1174">
            <v>5.49</v>
          </cell>
          <cell r="D1174">
            <v>0.66</v>
          </cell>
        </row>
        <row r="1175">
          <cell r="B1175" t="str">
            <v>CAP- SCH  STD  3"</v>
          </cell>
          <cell r="C1175">
            <v>5.49</v>
          </cell>
          <cell r="D1175">
            <v>0.66</v>
          </cell>
        </row>
        <row r="1176">
          <cell r="B1176" t="str">
            <v>CAP- SCH  80  3"</v>
          </cell>
          <cell r="C1176">
            <v>7.62</v>
          </cell>
          <cell r="D1176">
            <v>0.92</v>
          </cell>
        </row>
        <row r="1177">
          <cell r="B1177" t="str">
            <v>CAP- SCH  80S  3"</v>
          </cell>
          <cell r="C1177">
            <v>7.62</v>
          </cell>
          <cell r="D1177">
            <v>0.92</v>
          </cell>
        </row>
        <row r="1178">
          <cell r="B1178" t="str">
            <v>CAP- SCH  XS  3"</v>
          </cell>
          <cell r="C1178">
            <v>7.62</v>
          </cell>
          <cell r="D1178">
            <v>0.92</v>
          </cell>
        </row>
        <row r="1179">
          <cell r="B1179" t="str">
            <v>CAP- SCH  160  3"</v>
          </cell>
          <cell r="C1179">
            <v>11.13</v>
          </cell>
          <cell r="D1179">
            <v>1.4</v>
          </cell>
        </row>
        <row r="1180">
          <cell r="B1180" t="str">
            <v>CAP- SCH  XXS  3"</v>
          </cell>
          <cell r="C1180">
            <v>15.24</v>
          </cell>
          <cell r="D1180">
            <v>1.78</v>
          </cell>
        </row>
        <row r="1181">
          <cell r="B1181" t="str">
            <v>CAP- SCH  5S  4"</v>
          </cell>
          <cell r="C1181">
            <v>2.11</v>
          </cell>
          <cell r="D1181">
            <v>0.41</v>
          </cell>
        </row>
        <row r="1182">
          <cell r="B1182" t="str">
            <v>CAP- SCH  10S  4"</v>
          </cell>
          <cell r="C1182">
            <v>3.05</v>
          </cell>
          <cell r="D1182">
            <v>0.59</v>
          </cell>
        </row>
        <row r="1183">
          <cell r="B1183" t="str">
            <v>CAP- SCH  40  4"</v>
          </cell>
          <cell r="C1183">
            <v>6.02</v>
          </cell>
          <cell r="D1183">
            <v>1.17</v>
          </cell>
        </row>
        <row r="1184">
          <cell r="B1184" t="str">
            <v>CAP- SCH  40S  4"</v>
          </cell>
          <cell r="C1184">
            <v>6.02</v>
          </cell>
          <cell r="D1184">
            <v>1.17</v>
          </cell>
        </row>
        <row r="1185">
          <cell r="B1185" t="str">
            <v>CAP- SCH  STD  4"</v>
          </cell>
          <cell r="C1185">
            <v>6.02</v>
          </cell>
          <cell r="D1185">
            <v>1.17</v>
          </cell>
        </row>
        <row r="1186">
          <cell r="B1186" t="str">
            <v>CAP- SCH  80  4"</v>
          </cell>
          <cell r="C1186">
            <v>8.56</v>
          </cell>
          <cell r="D1186">
            <v>1.68</v>
          </cell>
        </row>
        <row r="1187">
          <cell r="B1187" t="str">
            <v>CAP- SCH  80S  4"</v>
          </cell>
          <cell r="C1187">
            <v>8.56</v>
          </cell>
          <cell r="D1187">
            <v>1.68</v>
          </cell>
        </row>
        <row r="1188">
          <cell r="B1188" t="str">
            <v>CAP- SCH  XS  4"</v>
          </cell>
          <cell r="C1188">
            <v>8.56</v>
          </cell>
          <cell r="D1188">
            <v>1.68</v>
          </cell>
        </row>
        <row r="1189">
          <cell r="B1189" t="str">
            <v>CAP- SCH  160  4"</v>
          </cell>
          <cell r="C1189">
            <v>13.49</v>
          </cell>
          <cell r="D1189">
            <v>2.75</v>
          </cell>
        </row>
        <row r="1190">
          <cell r="B1190" t="str">
            <v>CAP- SCH  XXS  4"</v>
          </cell>
          <cell r="C1190">
            <v>17.12</v>
          </cell>
          <cell r="D1190">
            <v>3.17</v>
          </cell>
        </row>
        <row r="1191">
          <cell r="B1191" t="str">
            <v>CAP- SCH  5S  5"</v>
          </cell>
          <cell r="C1191">
            <v>2.77</v>
          </cell>
          <cell r="D1191">
            <v>0.81</v>
          </cell>
        </row>
        <row r="1192">
          <cell r="B1192" t="str">
            <v>CAP- SCH  10S  5"</v>
          </cell>
          <cell r="C1192">
            <v>3.4</v>
          </cell>
          <cell r="D1192">
            <v>0.98</v>
          </cell>
        </row>
        <row r="1193">
          <cell r="B1193" t="str">
            <v>CAP- SCH  40  5"</v>
          </cell>
          <cell r="C1193">
            <v>6.55</v>
          </cell>
          <cell r="D1193">
            <v>1.9</v>
          </cell>
        </row>
        <row r="1194">
          <cell r="B1194" t="str">
            <v>CAP- SCH  40S  5"</v>
          </cell>
          <cell r="C1194">
            <v>6.55</v>
          </cell>
          <cell r="D1194">
            <v>1.9</v>
          </cell>
        </row>
        <row r="1195">
          <cell r="B1195" t="str">
            <v>CAP- SCH  STD  5"</v>
          </cell>
          <cell r="C1195">
            <v>6.55</v>
          </cell>
          <cell r="D1195">
            <v>1.9</v>
          </cell>
        </row>
        <row r="1196">
          <cell r="B1196" t="str">
            <v>CAP- SCH  80  5"</v>
          </cell>
          <cell r="C1196">
            <v>9.52</v>
          </cell>
          <cell r="D1196">
            <v>2.73</v>
          </cell>
        </row>
        <row r="1197">
          <cell r="B1197" t="str">
            <v>CAP- SCH  80S  5"</v>
          </cell>
          <cell r="C1197">
            <v>9.52</v>
          </cell>
          <cell r="D1197">
            <v>2.73</v>
          </cell>
        </row>
        <row r="1198">
          <cell r="B1198" t="str">
            <v>CAP- SCH  XS  5"</v>
          </cell>
          <cell r="C1198">
            <v>9.52</v>
          </cell>
          <cell r="D1198">
            <v>2.73</v>
          </cell>
        </row>
        <row r="1199">
          <cell r="B1199" t="str">
            <v>CAP- SCH  160  5"</v>
          </cell>
          <cell r="C1199">
            <v>15.87</v>
          </cell>
          <cell r="D1199">
            <v>5</v>
          </cell>
        </row>
        <row r="1200">
          <cell r="B1200" t="str">
            <v>CAP- SCH  XXS  5"</v>
          </cell>
          <cell r="C1200">
            <v>19.05</v>
          </cell>
          <cell r="D1200">
            <v>5.5</v>
          </cell>
        </row>
        <row r="1201">
          <cell r="B1201" t="str">
            <v>CAP- SCH  5S  6"</v>
          </cell>
          <cell r="C1201">
            <v>2.77</v>
          </cell>
          <cell r="D1201">
            <v>1.1100000000000001</v>
          </cell>
        </row>
        <row r="1202">
          <cell r="B1202" t="str">
            <v>CAP- SCH  10S  6"</v>
          </cell>
          <cell r="C1202">
            <v>3.4</v>
          </cell>
          <cell r="D1202">
            <v>1.35</v>
          </cell>
        </row>
        <row r="1203">
          <cell r="B1203" t="str">
            <v>CAP- SCH  40  6"</v>
          </cell>
          <cell r="C1203">
            <v>7.11</v>
          </cell>
          <cell r="D1203">
            <v>2.83</v>
          </cell>
        </row>
        <row r="1204">
          <cell r="B1204" t="str">
            <v>CAP- SCH  40S  6"</v>
          </cell>
          <cell r="C1204">
            <v>7.11</v>
          </cell>
          <cell r="D1204">
            <v>2.83</v>
          </cell>
        </row>
        <row r="1205">
          <cell r="B1205" t="str">
            <v>CAP- SCH  STD  6"</v>
          </cell>
          <cell r="C1205">
            <v>7.11</v>
          </cell>
          <cell r="D1205">
            <v>2.83</v>
          </cell>
        </row>
        <row r="1206">
          <cell r="B1206" t="str">
            <v>CAP- SCH  80  6"</v>
          </cell>
          <cell r="C1206">
            <v>10.97</v>
          </cell>
          <cell r="D1206">
            <v>4.38</v>
          </cell>
        </row>
        <row r="1207">
          <cell r="B1207" t="str">
            <v>CAP- SCH  80S  6"</v>
          </cell>
          <cell r="C1207">
            <v>10.97</v>
          </cell>
          <cell r="D1207">
            <v>4.38</v>
          </cell>
        </row>
        <row r="1208">
          <cell r="B1208" t="str">
            <v>CAP- SCH  XS  6"</v>
          </cell>
          <cell r="C1208">
            <v>10.97</v>
          </cell>
          <cell r="D1208">
            <v>4.38</v>
          </cell>
        </row>
        <row r="1209">
          <cell r="B1209" t="str">
            <v>CAP- SCH  160  6"</v>
          </cell>
          <cell r="C1209">
            <v>18.239999999999998</v>
          </cell>
          <cell r="D1209">
            <v>7.5</v>
          </cell>
        </row>
        <row r="1210">
          <cell r="B1210" t="str">
            <v>CAP- SCH  XXS  6"</v>
          </cell>
          <cell r="C1210">
            <v>21.95</v>
          </cell>
          <cell r="D1210">
            <v>8.1</v>
          </cell>
        </row>
        <row r="1211">
          <cell r="B1211" t="str">
            <v>CAP- SCH  5S  8"</v>
          </cell>
          <cell r="C1211">
            <v>2.77</v>
          </cell>
          <cell r="D1211">
            <v>1.74</v>
          </cell>
        </row>
        <row r="1212">
          <cell r="B1212" t="str">
            <v>CAP- SCH  10S  8"</v>
          </cell>
          <cell r="C1212">
            <v>3.76</v>
          </cell>
          <cell r="D1212">
            <v>2.4900000000000002</v>
          </cell>
        </row>
        <row r="1213">
          <cell r="B1213" t="str">
            <v>CAP- SCH  20  8"</v>
          </cell>
          <cell r="C1213">
            <v>6.35</v>
          </cell>
          <cell r="D1213">
            <v>4.5</v>
          </cell>
        </row>
        <row r="1214">
          <cell r="B1214" t="str">
            <v>CAP- SCH  30  8"</v>
          </cell>
          <cell r="C1214">
            <v>7.04</v>
          </cell>
          <cell r="D1214">
            <v>5</v>
          </cell>
        </row>
        <row r="1215">
          <cell r="B1215" t="str">
            <v>CAP- SCH  40  8"</v>
          </cell>
          <cell r="C1215">
            <v>8.18</v>
          </cell>
          <cell r="D1215">
            <v>5.1100000000000003</v>
          </cell>
        </row>
        <row r="1216">
          <cell r="B1216" t="str">
            <v>CAP- SCH  40S  8"</v>
          </cell>
          <cell r="C1216">
            <v>8.18</v>
          </cell>
          <cell r="D1216">
            <v>5.1100000000000003</v>
          </cell>
        </row>
        <row r="1217">
          <cell r="B1217" t="str">
            <v>CAP- SCH  STD  8"</v>
          </cell>
          <cell r="C1217">
            <v>8.18</v>
          </cell>
          <cell r="D1217">
            <v>5.1100000000000003</v>
          </cell>
        </row>
        <row r="1218">
          <cell r="B1218" t="str">
            <v>CAP- SCH  60  8"</v>
          </cell>
          <cell r="C1218">
            <v>10.31</v>
          </cell>
          <cell r="D1218">
            <v>7</v>
          </cell>
        </row>
        <row r="1219">
          <cell r="B1219" t="str">
            <v>CAP- SCH  80  8"</v>
          </cell>
          <cell r="C1219">
            <v>12.7</v>
          </cell>
          <cell r="D1219">
            <v>7.91</v>
          </cell>
        </row>
        <row r="1220">
          <cell r="B1220" t="str">
            <v>CAP- SCH  80S  8"</v>
          </cell>
          <cell r="C1220">
            <v>12.7</v>
          </cell>
          <cell r="D1220">
            <v>7.91</v>
          </cell>
        </row>
        <row r="1221">
          <cell r="B1221" t="str">
            <v>CAP- SCH  XS  8"</v>
          </cell>
          <cell r="C1221">
            <v>12.7</v>
          </cell>
          <cell r="D1221">
            <v>7.91</v>
          </cell>
        </row>
        <row r="1222">
          <cell r="B1222" t="str">
            <v>CAP- SCH  100  8"</v>
          </cell>
          <cell r="C1222">
            <v>15.06</v>
          </cell>
          <cell r="D1222">
            <v>11</v>
          </cell>
        </row>
        <row r="1223">
          <cell r="B1223" t="str">
            <v>CAP- SCH  120  8"</v>
          </cell>
          <cell r="C1223">
            <v>18.239999999999998</v>
          </cell>
          <cell r="D1223">
            <v>15</v>
          </cell>
        </row>
        <row r="1224">
          <cell r="B1224" t="str">
            <v>CAP- SCH  140  8"</v>
          </cell>
          <cell r="C1224">
            <v>20.62</v>
          </cell>
          <cell r="D1224">
            <v>18.5</v>
          </cell>
        </row>
        <row r="1225">
          <cell r="B1225" t="str">
            <v>CAP- SCH  XXS  8"</v>
          </cell>
          <cell r="C1225">
            <v>22.22</v>
          </cell>
          <cell r="D1225">
            <v>19.5</v>
          </cell>
        </row>
        <row r="1226">
          <cell r="B1226" t="str">
            <v>CAP- SCH  160  8"</v>
          </cell>
          <cell r="C1226">
            <v>23.01</v>
          </cell>
          <cell r="D1226">
            <v>20</v>
          </cell>
        </row>
        <row r="1227">
          <cell r="B1227" t="str">
            <v>CAP- SCH  5S  10"</v>
          </cell>
          <cell r="C1227">
            <v>3.4</v>
          </cell>
          <cell r="D1227">
            <v>3.26</v>
          </cell>
        </row>
        <row r="1228">
          <cell r="B1228" t="str">
            <v>CAP- SCH  10S  10"</v>
          </cell>
          <cell r="C1228">
            <v>4.1900000000000004</v>
          </cell>
          <cell r="D1228">
            <v>3.84</v>
          </cell>
        </row>
        <row r="1229">
          <cell r="B1229" t="str">
            <v>CAP- SCH  20  10"</v>
          </cell>
          <cell r="C1229">
            <v>6.35</v>
          </cell>
          <cell r="D1229">
            <v>7</v>
          </cell>
        </row>
        <row r="1230">
          <cell r="B1230" t="str">
            <v>CAP- SCH  30  10"</v>
          </cell>
          <cell r="C1230">
            <v>7.8</v>
          </cell>
          <cell r="D1230">
            <v>7.6</v>
          </cell>
        </row>
        <row r="1231">
          <cell r="B1231" t="str">
            <v>CAP- SCH  40  10"</v>
          </cell>
          <cell r="C1231">
            <v>9.27</v>
          </cell>
          <cell r="D1231">
            <v>8.92</v>
          </cell>
        </row>
        <row r="1232">
          <cell r="B1232" t="str">
            <v>CAP- SCH  40S  10"</v>
          </cell>
          <cell r="C1232">
            <v>9.27</v>
          </cell>
          <cell r="D1232">
            <v>8.92</v>
          </cell>
        </row>
        <row r="1233">
          <cell r="B1233" t="str">
            <v>CAP- SCH  STD  10"</v>
          </cell>
          <cell r="C1233">
            <v>9.27</v>
          </cell>
          <cell r="D1233">
            <v>8.92</v>
          </cell>
        </row>
        <row r="1234">
          <cell r="B1234" t="str">
            <v>CAP- SCH  60  10"</v>
          </cell>
          <cell r="C1234">
            <v>12.7</v>
          </cell>
          <cell r="D1234">
            <v>13.6</v>
          </cell>
        </row>
        <row r="1235">
          <cell r="B1235" t="str">
            <v>CAP- SCH  60S  10"</v>
          </cell>
          <cell r="C1235">
            <v>12.7</v>
          </cell>
          <cell r="D1235">
            <v>13.6</v>
          </cell>
        </row>
        <row r="1236">
          <cell r="B1236" t="str">
            <v>CAP- SCH  XS  10"</v>
          </cell>
          <cell r="C1236">
            <v>12.7</v>
          </cell>
          <cell r="D1236">
            <v>13.6</v>
          </cell>
        </row>
        <row r="1237">
          <cell r="B1237" t="str">
            <v>CAP- SCH  80  10"</v>
          </cell>
          <cell r="C1237">
            <v>15.06</v>
          </cell>
          <cell r="D1237">
            <v>16.399999999999999</v>
          </cell>
        </row>
        <row r="1238">
          <cell r="B1238" t="str">
            <v>CAP- SCH  100  10"</v>
          </cell>
          <cell r="C1238">
            <v>18.239999999999998</v>
          </cell>
          <cell r="D1238">
            <v>21</v>
          </cell>
        </row>
        <row r="1239">
          <cell r="B1239" t="str">
            <v>CAP- SCH  120  10"</v>
          </cell>
          <cell r="C1239">
            <v>21.41</v>
          </cell>
          <cell r="D1239">
            <v>24</v>
          </cell>
        </row>
        <row r="1240">
          <cell r="B1240" t="str">
            <v>CAP- SCH  140  10"</v>
          </cell>
          <cell r="C1240">
            <v>25.4</v>
          </cell>
          <cell r="D1240">
            <v>27</v>
          </cell>
        </row>
        <row r="1241">
          <cell r="B1241" t="str">
            <v>CAP- SCH  XXS  10"</v>
          </cell>
          <cell r="C1241">
            <v>25.4</v>
          </cell>
          <cell r="D1241">
            <v>27</v>
          </cell>
        </row>
        <row r="1242">
          <cell r="B1242" t="str">
            <v>CAP- SCH  160  10"</v>
          </cell>
          <cell r="C1242">
            <v>28.57</v>
          </cell>
          <cell r="D1242">
            <v>30</v>
          </cell>
        </row>
        <row r="1243">
          <cell r="B1243" t="str">
            <v>CAP- SCH  5S  12"</v>
          </cell>
          <cell r="C1243">
            <v>4.1900000000000004</v>
          </cell>
          <cell r="D1243">
            <v>5.5</v>
          </cell>
        </row>
        <row r="1244">
          <cell r="B1244" t="str">
            <v>CAP- SCH  10S  12"</v>
          </cell>
          <cell r="C1244">
            <v>4.57</v>
          </cell>
          <cell r="D1244">
            <v>6.2</v>
          </cell>
        </row>
        <row r="1245">
          <cell r="B1245" t="str">
            <v>CAP- SCH  20  12"</v>
          </cell>
          <cell r="C1245">
            <v>6.35</v>
          </cell>
          <cell r="D1245">
            <v>9</v>
          </cell>
        </row>
        <row r="1246">
          <cell r="B1246" t="str">
            <v>CAP- SCH  30  12"</v>
          </cell>
          <cell r="C1246">
            <v>8.3800000000000008</v>
          </cell>
          <cell r="D1246">
            <v>13</v>
          </cell>
        </row>
        <row r="1247">
          <cell r="B1247" t="str">
            <v>CAP- SCH  STD  12"</v>
          </cell>
          <cell r="C1247">
            <v>9.52</v>
          </cell>
          <cell r="D1247">
            <v>13.5</v>
          </cell>
        </row>
        <row r="1248">
          <cell r="B1248" t="str">
            <v>CAP- SCH  40S  12"</v>
          </cell>
          <cell r="C1248">
            <v>9.52</v>
          </cell>
          <cell r="D1248">
            <v>13.5</v>
          </cell>
        </row>
        <row r="1249">
          <cell r="B1249" t="str">
            <v>CAP- SCH  40  12"</v>
          </cell>
          <cell r="C1249">
            <v>10.31</v>
          </cell>
          <cell r="D1249">
            <v>14.1</v>
          </cell>
        </row>
        <row r="1250">
          <cell r="B1250" t="str">
            <v>CAP- SCH  XS  12"</v>
          </cell>
          <cell r="C1250">
            <v>12.7</v>
          </cell>
          <cell r="D1250">
            <v>22</v>
          </cell>
        </row>
        <row r="1251">
          <cell r="B1251" t="str">
            <v>CAP- SCH  80S  12"</v>
          </cell>
          <cell r="C1251">
            <v>12.7</v>
          </cell>
          <cell r="D1251">
            <v>22</v>
          </cell>
        </row>
        <row r="1252">
          <cell r="B1252" t="str">
            <v>CAP- SCH  60  12"</v>
          </cell>
          <cell r="C1252">
            <v>14.27</v>
          </cell>
          <cell r="D1252">
            <v>22</v>
          </cell>
        </row>
        <row r="1253">
          <cell r="B1253" t="str">
            <v>CAP- SCH  80  12"</v>
          </cell>
          <cell r="C1253">
            <v>17.45</v>
          </cell>
          <cell r="D1253">
            <v>26.4</v>
          </cell>
        </row>
        <row r="1254">
          <cell r="B1254" t="str">
            <v>CAP- SCH  100  12"</v>
          </cell>
          <cell r="C1254">
            <v>21.41</v>
          </cell>
          <cell r="D1254">
            <v>32.5</v>
          </cell>
        </row>
        <row r="1255">
          <cell r="B1255" t="str">
            <v>CAP- SCH  XXS  12"</v>
          </cell>
          <cell r="C1255">
            <v>25.4</v>
          </cell>
          <cell r="D1255">
            <v>41</v>
          </cell>
        </row>
        <row r="1256">
          <cell r="B1256" t="str">
            <v>CAP- SCH  120  12"</v>
          </cell>
          <cell r="C1256">
            <v>25.4</v>
          </cell>
          <cell r="D1256">
            <v>41</v>
          </cell>
        </row>
        <row r="1257">
          <cell r="B1257" t="str">
            <v>CAP- SCH  140  12"</v>
          </cell>
          <cell r="C1257">
            <v>28.57</v>
          </cell>
          <cell r="D1257">
            <v>42</v>
          </cell>
        </row>
        <row r="1258">
          <cell r="B1258" t="str">
            <v>CAP- SCH  160  12"</v>
          </cell>
          <cell r="C1258">
            <v>33.32</v>
          </cell>
          <cell r="D1258">
            <v>44.5</v>
          </cell>
        </row>
        <row r="1259">
          <cell r="B1259" t="str">
            <v>CAP- SCH  5S  14"</v>
          </cell>
          <cell r="C1259">
            <v>3.96</v>
          </cell>
          <cell r="D1259">
            <v>7.8</v>
          </cell>
        </row>
        <row r="1260">
          <cell r="B1260" t="str">
            <v>CAP- SCH  10S  14"</v>
          </cell>
          <cell r="C1260">
            <v>4.78</v>
          </cell>
          <cell r="D1260">
            <v>8.5</v>
          </cell>
        </row>
        <row r="1261">
          <cell r="B1261" t="str">
            <v>CAP- SCH  10  14"</v>
          </cell>
          <cell r="C1261">
            <v>6.35</v>
          </cell>
          <cell r="D1261">
            <v>14</v>
          </cell>
        </row>
        <row r="1262">
          <cell r="B1262" t="str">
            <v>CAP- SCH  20  14"</v>
          </cell>
          <cell r="C1262">
            <v>7.92</v>
          </cell>
          <cell r="D1262">
            <v>15.5</v>
          </cell>
        </row>
        <row r="1263">
          <cell r="B1263" t="str">
            <v>CAP- SCH  30  14"</v>
          </cell>
          <cell r="C1263">
            <v>9.52</v>
          </cell>
          <cell r="D1263">
            <v>17</v>
          </cell>
        </row>
        <row r="1264">
          <cell r="B1264" t="str">
            <v>CAP- SCH  STD  14"</v>
          </cell>
          <cell r="C1264">
            <v>9.52</v>
          </cell>
          <cell r="D1264">
            <v>17</v>
          </cell>
        </row>
        <row r="1265">
          <cell r="B1265" t="str">
            <v>CAP- SCH  40  14"</v>
          </cell>
          <cell r="C1265">
            <v>11.13</v>
          </cell>
          <cell r="D1265">
            <v>18.600000000000001</v>
          </cell>
        </row>
        <row r="1266">
          <cell r="B1266" t="str">
            <v>CAP- SCH  XS  14"</v>
          </cell>
          <cell r="C1266">
            <v>12.7</v>
          </cell>
          <cell r="D1266">
            <v>107.4</v>
          </cell>
        </row>
        <row r="1267">
          <cell r="B1267" t="str">
            <v>CAP- SCH  60  14"</v>
          </cell>
          <cell r="C1267">
            <v>15.06</v>
          </cell>
          <cell r="D1267">
            <v>22</v>
          </cell>
        </row>
        <row r="1268">
          <cell r="B1268" t="str">
            <v>CAP- SCH  80  14"</v>
          </cell>
          <cell r="C1268">
            <v>19.05</v>
          </cell>
          <cell r="D1268">
            <v>32</v>
          </cell>
        </row>
        <row r="1269">
          <cell r="B1269" t="str">
            <v>CAP- SCH  100  14"</v>
          </cell>
          <cell r="C1269">
            <v>23.8</v>
          </cell>
          <cell r="D1269">
            <v>34.9</v>
          </cell>
        </row>
        <row r="1270">
          <cell r="B1270" t="str">
            <v>CAP- SCH  120  14"</v>
          </cell>
          <cell r="C1270">
            <v>27.76</v>
          </cell>
          <cell r="D1270">
            <v>42</v>
          </cell>
        </row>
        <row r="1271">
          <cell r="B1271" t="str">
            <v>CAP- SCH  140  14"</v>
          </cell>
          <cell r="C1271">
            <v>31.75</v>
          </cell>
          <cell r="D1271">
            <v>47</v>
          </cell>
        </row>
        <row r="1272">
          <cell r="B1272" t="str">
            <v>CAP- SCH  160  14"</v>
          </cell>
          <cell r="C1272">
            <v>35.71</v>
          </cell>
          <cell r="D1272">
            <v>52</v>
          </cell>
        </row>
        <row r="1273">
          <cell r="B1273" t="str">
            <v>CAP- SCH  5S  16"</v>
          </cell>
          <cell r="C1273">
            <v>4.1900000000000004</v>
          </cell>
          <cell r="D1273">
            <v>13.5</v>
          </cell>
        </row>
        <row r="1274">
          <cell r="B1274" t="str">
            <v>CAP- SCH  10S  16"</v>
          </cell>
          <cell r="C1274">
            <v>4.76</v>
          </cell>
          <cell r="D1274">
            <v>14.5</v>
          </cell>
        </row>
        <row r="1275">
          <cell r="B1275" t="str">
            <v>CAP- SCH  10  16"</v>
          </cell>
          <cell r="C1275">
            <v>6.35</v>
          </cell>
          <cell r="D1275">
            <v>18</v>
          </cell>
        </row>
        <row r="1276">
          <cell r="B1276" t="str">
            <v>CAP- SCH  20  16"</v>
          </cell>
          <cell r="C1276">
            <v>7.92</v>
          </cell>
          <cell r="D1276">
            <v>20</v>
          </cell>
        </row>
        <row r="1277">
          <cell r="B1277" t="str">
            <v>CAP- SCH  STD  16"</v>
          </cell>
          <cell r="C1277">
            <v>9.52</v>
          </cell>
          <cell r="D1277">
            <v>23</v>
          </cell>
        </row>
        <row r="1278">
          <cell r="B1278" t="str">
            <v>CAP- SCH  30  16"</v>
          </cell>
          <cell r="C1278">
            <v>9.52</v>
          </cell>
          <cell r="D1278">
            <v>23</v>
          </cell>
        </row>
        <row r="1279">
          <cell r="B1279" t="str">
            <v>CAP- SCH  XS  16"</v>
          </cell>
          <cell r="C1279">
            <v>12.7</v>
          </cell>
          <cell r="D1279">
            <v>26.7</v>
          </cell>
        </row>
        <row r="1280">
          <cell r="B1280" t="str">
            <v>CAP- SCH  40  16"</v>
          </cell>
          <cell r="C1280">
            <v>12.7</v>
          </cell>
          <cell r="D1280">
            <v>26.7</v>
          </cell>
        </row>
        <row r="1281">
          <cell r="B1281" t="str">
            <v>CAP- SCH  60  16"</v>
          </cell>
          <cell r="C1281">
            <v>16.66</v>
          </cell>
          <cell r="D1281">
            <v>37</v>
          </cell>
        </row>
        <row r="1282">
          <cell r="B1282" t="str">
            <v>CAP- SCH  80  16"</v>
          </cell>
          <cell r="C1282">
            <v>21.41</v>
          </cell>
          <cell r="D1282">
            <v>49</v>
          </cell>
        </row>
        <row r="1283">
          <cell r="B1283" t="str">
            <v>CAP- SCH  100  16"</v>
          </cell>
          <cell r="C1283">
            <v>26.19</v>
          </cell>
          <cell r="D1283">
            <v>54</v>
          </cell>
        </row>
        <row r="1284">
          <cell r="B1284" t="str">
            <v>CAP- SCH  120  16"</v>
          </cell>
          <cell r="C1284">
            <v>30.94</v>
          </cell>
          <cell r="D1284">
            <v>64</v>
          </cell>
        </row>
        <row r="1285">
          <cell r="B1285" t="str">
            <v>CAP- SCH  140  16"</v>
          </cell>
          <cell r="C1285">
            <v>36.53</v>
          </cell>
          <cell r="D1285">
            <v>73</v>
          </cell>
        </row>
        <row r="1286">
          <cell r="B1286" t="str">
            <v>CAP- SCH  160  16"</v>
          </cell>
          <cell r="C1286">
            <v>40.46</v>
          </cell>
          <cell r="D1286">
            <v>79</v>
          </cell>
        </row>
        <row r="1287">
          <cell r="B1287" t="str">
            <v>CAP- SCH  5S  18"</v>
          </cell>
          <cell r="C1287">
            <v>4.1900000000000004</v>
          </cell>
          <cell r="D1287">
            <v>17.2</v>
          </cell>
        </row>
        <row r="1288">
          <cell r="B1288" t="str">
            <v>CAP- SCH  10S  18"</v>
          </cell>
          <cell r="C1288">
            <v>4.78</v>
          </cell>
          <cell r="D1288">
            <v>18</v>
          </cell>
        </row>
        <row r="1289">
          <cell r="B1289" t="str">
            <v>CAP- SCH  10  18"</v>
          </cell>
          <cell r="C1289">
            <v>6.35</v>
          </cell>
          <cell r="D1289">
            <v>22</v>
          </cell>
        </row>
        <row r="1290">
          <cell r="B1290" t="str">
            <v>CAP- SCH  20  18"</v>
          </cell>
          <cell r="C1290">
            <v>7.92</v>
          </cell>
          <cell r="D1290">
            <v>25</v>
          </cell>
        </row>
        <row r="1291">
          <cell r="B1291" t="str">
            <v>CAP- SCH  STD  18"</v>
          </cell>
          <cell r="C1291">
            <v>9.52</v>
          </cell>
          <cell r="D1291">
            <v>29</v>
          </cell>
        </row>
        <row r="1292">
          <cell r="B1292" t="str">
            <v>CAP- SCH  30  18"</v>
          </cell>
          <cell r="C1292">
            <v>11.13</v>
          </cell>
          <cell r="D1292">
            <v>30.3</v>
          </cell>
        </row>
        <row r="1293">
          <cell r="B1293" t="str">
            <v>CAP- SCH  XS  18"</v>
          </cell>
          <cell r="C1293">
            <v>12.7</v>
          </cell>
          <cell r="D1293">
            <v>32</v>
          </cell>
        </row>
        <row r="1294">
          <cell r="B1294" t="str">
            <v>CAP- SCH  40  18"</v>
          </cell>
          <cell r="C1294">
            <v>14.27</v>
          </cell>
          <cell r="D1294">
            <v>41.5</v>
          </cell>
        </row>
        <row r="1295">
          <cell r="B1295" t="str">
            <v>CAP- SCH  60  18"</v>
          </cell>
          <cell r="C1295">
            <v>19.05</v>
          </cell>
          <cell r="D1295">
            <v>66</v>
          </cell>
        </row>
        <row r="1296">
          <cell r="B1296" t="str">
            <v>CAP- SCH  80  18"</v>
          </cell>
          <cell r="C1296">
            <v>23.8</v>
          </cell>
          <cell r="D1296">
            <v>69</v>
          </cell>
        </row>
        <row r="1297">
          <cell r="B1297" t="str">
            <v>CAP- SCH  100  18"</v>
          </cell>
          <cell r="C1297">
            <v>29.36</v>
          </cell>
          <cell r="D1297">
            <v>75</v>
          </cell>
        </row>
        <row r="1298">
          <cell r="B1298" t="str">
            <v>CAP- SCH  120  18"</v>
          </cell>
          <cell r="C1298">
            <v>34.92</v>
          </cell>
          <cell r="D1298">
            <v>88</v>
          </cell>
        </row>
        <row r="1299">
          <cell r="B1299" t="str">
            <v>CAP- SCH  140  18"</v>
          </cell>
          <cell r="C1299">
            <v>39.67</v>
          </cell>
          <cell r="D1299">
            <v>93</v>
          </cell>
        </row>
        <row r="1300">
          <cell r="B1300" t="str">
            <v>CAP- SCH  160  18"</v>
          </cell>
          <cell r="C1300">
            <v>45.24</v>
          </cell>
          <cell r="D1300">
            <v>104</v>
          </cell>
        </row>
        <row r="1301">
          <cell r="B1301" t="str">
            <v>CAP- SCH  5S  20"</v>
          </cell>
          <cell r="C1301">
            <v>4.78</v>
          </cell>
          <cell r="D1301">
            <v>59.26</v>
          </cell>
        </row>
        <row r="1302">
          <cell r="B1302" t="str">
            <v>CAP- SCH  10S  20"</v>
          </cell>
          <cell r="C1302">
            <v>5.54</v>
          </cell>
          <cell r="D1302">
            <v>68.61</v>
          </cell>
        </row>
        <row r="1303">
          <cell r="B1303" t="str">
            <v>CAP- SCH  10  20"</v>
          </cell>
          <cell r="C1303">
            <v>6.35</v>
          </cell>
          <cell r="D1303">
            <v>78.56</v>
          </cell>
        </row>
        <row r="1304">
          <cell r="B1304" t="str">
            <v>CAP- SCH  STD  20"</v>
          </cell>
          <cell r="C1304">
            <v>9.52</v>
          </cell>
          <cell r="D1304">
            <v>117.1</v>
          </cell>
        </row>
        <row r="1305">
          <cell r="B1305" t="str">
            <v>CAP- SCH  20  20"</v>
          </cell>
          <cell r="C1305">
            <v>9.52</v>
          </cell>
          <cell r="D1305">
            <v>117.1</v>
          </cell>
        </row>
        <row r="1306">
          <cell r="B1306" t="str">
            <v>CAP- SCH  XS  20"</v>
          </cell>
          <cell r="C1306">
            <v>12.7</v>
          </cell>
          <cell r="D1306">
            <v>155.1</v>
          </cell>
        </row>
        <row r="1307">
          <cell r="B1307" t="str">
            <v>CAP- SCH  30  20"</v>
          </cell>
          <cell r="C1307">
            <v>12.7</v>
          </cell>
          <cell r="D1307">
            <v>155.1</v>
          </cell>
        </row>
        <row r="1308">
          <cell r="B1308" t="str">
            <v>CAP- SCH  40  20"</v>
          </cell>
          <cell r="C1308">
            <v>15.06</v>
          </cell>
          <cell r="D1308">
            <v>183.1</v>
          </cell>
        </row>
        <row r="1309">
          <cell r="B1309" t="str">
            <v>CAP- SCH  60  20"</v>
          </cell>
          <cell r="C1309">
            <v>20.62</v>
          </cell>
          <cell r="D1309">
            <v>247.9</v>
          </cell>
        </row>
        <row r="1310">
          <cell r="B1310" t="str">
            <v>CAP- SCH  80  20"</v>
          </cell>
          <cell r="C1310">
            <v>26.19</v>
          </cell>
          <cell r="D1310">
            <v>311.2</v>
          </cell>
        </row>
        <row r="1311">
          <cell r="B1311" t="str">
            <v>CAP- SCH  100  20"</v>
          </cell>
          <cell r="C1311">
            <v>32.54</v>
          </cell>
          <cell r="D1311">
            <v>381.5</v>
          </cell>
        </row>
        <row r="1312">
          <cell r="B1312" t="str">
            <v>CAP- SCH  120  20"</v>
          </cell>
          <cell r="C1312">
            <v>38.1</v>
          </cell>
          <cell r="D1312">
            <v>441.5</v>
          </cell>
        </row>
        <row r="1313">
          <cell r="B1313" t="str">
            <v>CAP- SCH  140  20"</v>
          </cell>
          <cell r="C1313">
            <v>44.45</v>
          </cell>
          <cell r="D1313">
            <v>506.1</v>
          </cell>
        </row>
        <row r="1314">
          <cell r="B1314" t="str">
            <v>CAP- SCH  160  20"</v>
          </cell>
          <cell r="C1314">
            <v>49.99</v>
          </cell>
          <cell r="D1314">
            <v>564.6</v>
          </cell>
        </row>
        <row r="1315">
          <cell r="B1315" t="str">
            <v>CAP- SCH  5S  24"</v>
          </cell>
          <cell r="C1315">
            <v>5.54</v>
          </cell>
          <cell r="D1315">
            <v>84</v>
          </cell>
        </row>
        <row r="1316">
          <cell r="B1316" t="str">
            <v>CAP- SCH  10  24"</v>
          </cell>
          <cell r="C1316">
            <v>6.35</v>
          </cell>
          <cell r="D1316">
            <v>35</v>
          </cell>
        </row>
        <row r="1317">
          <cell r="B1317" t="str">
            <v>CAP- SCH  10S  24"</v>
          </cell>
          <cell r="C1317">
            <v>6.35</v>
          </cell>
          <cell r="D1317">
            <v>35</v>
          </cell>
        </row>
        <row r="1318">
          <cell r="B1318" t="str">
            <v>CAP- SCH  STD  24"</v>
          </cell>
          <cell r="C1318">
            <v>9.52</v>
          </cell>
          <cell r="D1318">
            <v>52</v>
          </cell>
        </row>
        <row r="1319">
          <cell r="B1319" t="str">
            <v>CAP- SCH  20  24"</v>
          </cell>
          <cell r="C1319">
            <v>9.52</v>
          </cell>
          <cell r="D1319">
            <v>52</v>
          </cell>
        </row>
        <row r="1320">
          <cell r="B1320" t="str">
            <v>CAP- SCH  XS  24"</v>
          </cell>
          <cell r="C1320">
            <v>12.7</v>
          </cell>
          <cell r="D1320">
            <v>69</v>
          </cell>
        </row>
        <row r="1321">
          <cell r="B1321" t="str">
            <v>CAP- SCH  30  24"</v>
          </cell>
          <cell r="C1321">
            <v>14.27</v>
          </cell>
          <cell r="D1321">
            <v>74.5</v>
          </cell>
        </row>
        <row r="1322">
          <cell r="B1322" t="str">
            <v>CAP- SCH  40  24"</v>
          </cell>
          <cell r="C1322">
            <v>17.45</v>
          </cell>
          <cell r="D1322">
            <v>89.7</v>
          </cell>
        </row>
        <row r="1323">
          <cell r="B1323" t="str">
            <v>CAP- SCH  60  24"</v>
          </cell>
          <cell r="C1323">
            <v>24.59</v>
          </cell>
          <cell r="D1323">
            <v>150</v>
          </cell>
        </row>
        <row r="1324">
          <cell r="B1324" t="str">
            <v>CAP- SCH  80  24"</v>
          </cell>
          <cell r="C1324">
            <v>30.94</v>
          </cell>
          <cell r="D1324">
            <v>160</v>
          </cell>
        </row>
        <row r="1325">
          <cell r="B1325" t="str">
            <v>CAP- SCH  100  24"</v>
          </cell>
          <cell r="C1325">
            <v>38.89</v>
          </cell>
          <cell r="D1325">
            <v>180</v>
          </cell>
        </row>
        <row r="1326">
          <cell r="B1326" t="str">
            <v>CAP- SCH  120  24"</v>
          </cell>
          <cell r="C1326">
            <v>46.02</v>
          </cell>
          <cell r="D1326">
            <v>200</v>
          </cell>
        </row>
        <row r="1327">
          <cell r="B1327" t="str">
            <v>CAP- SCH  140  24"</v>
          </cell>
          <cell r="C1327">
            <v>52.37</v>
          </cell>
          <cell r="D1327">
            <v>250</v>
          </cell>
        </row>
        <row r="1328">
          <cell r="B1328" t="str">
            <v>CAP- SCH  160  24"</v>
          </cell>
          <cell r="C1328">
            <v>59.51</v>
          </cell>
          <cell r="D1328">
            <v>285</v>
          </cell>
        </row>
        <row r="1329">
          <cell r="B1329" t="str">
            <v>CAP- SCH  STD  26"</v>
          </cell>
          <cell r="C1329">
            <v>9.5299999999999994</v>
          </cell>
          <cell r="D1329">
            <v>237</v>
          </cell>
        </row>
        <row r="1330">
          <cell r="B1330" t="str">
            <v>CAP- SCH  XS  26"</v>
          </cell>
          <cell r="C1330">
            <v>12.7</v>
          </cell>
          <cell r="D1330">
            <v>315</v>
          </cell>
        </row>
        <row r="1331">
          <cell r="B1331" t="str">
            <v>CAP- SCH  20  26"</v>
          </cell>
          <cell r="C1331">
            <v>12.7</v>
          </cell>
          <cell r="D1331">
            <v>315</v>
          </cell>
        </row>
        <row r="1332">
          <cell r="B1332" t="str">
            <v>CAP- SCH  STD  28"</v>
          </cell>
          <cell r="C1332">
            <v>9.5299999999999994</v>
          </cell>
          <cell r="D1332">
            <v>9.52</v>
          </cell>
        </row>
        <row r="1333">
          <cell r="B1333" t="str">
            <v>CAP- SCH  XS  28"</v>
          </cell>
          <cell r="C1333">
            <v>12.7</v>
          </cell>
          <cell r="D1333">
            <v>12.7</v>
          </cell>
        </row>
        <row r="1334">
          <cell r="B1334" t="str">
            <v>CAP- SCH  20  28"</v>
          </cell>
          <cell r="C1334">
            <v>12.7</v>
          </cell>
          <cell r="D1334">
            <v>12.7</v>
          </cell>
        </row>
        <row r="1335">
          <cell r="B1335" t="str">
            <v>CAP- SCH  10  30"</v>
          </cell>
          <cell r="C1335">
            <v>7.92</v>
          </cell>
          <cell r="D1335">
            <v>51</v>
          </cell>
        </row>
        <row r="1336">
          <cell r="B1336" t="str">
            <v>CAP- SCH  10S  30"</v>
          </cell>
          <cell r="C1336">
            <v>7.92</v>
          </cell>
          <cell r="D1336">
            <v>51</v>
          </cell>
        </row>
        <row r="1337">
          <cell r="B1337" t="str">
            <v>CAP- SCH  STD  30"</v>
          </cell>
          <cell r="C1337">
            <v>9.5299999999999994</v>
          </cell>
          <cell r="D1337">
            <v>57</v>
          </cell>
        </row>
        <row r="1338">
          <cell r="B1338" t="str">
            <v>CAP- SCH  XS  30"</v>
          </cell>
          <cell r="C1338">
            <v>12.7</v>
          </cell>
          <cell r="D1338">
            <v>79.5</v>
          </cell>
        </row>
        <row r="1339">
          <cell r="B1339" t="str">
            <v>CAP- SCH  20  30"</v>
          </cell>
          <cell r="C1339">
            <v>12.7</v>
          </cell>
          <cell r="D1339">
            <v>79.5</v>
          </cell>
        </row>
        <row r="1340">
          <cell r="B1340" t="str">
            <v>CAP- SCH  STD  32"</v>
          </cell>
          <cell r="C1340">
            <v>9.5299999999999994</v>
          </cell>
          <cell r="D1340">
            <v>9.5</v>
          </cell>
        </row>
        <row r="1341">
          <cell r="B1341" t="str">
            <v>CAP- SCH  XS  32"</v>
          </cell>
          <cell r="C1341">
            <v>12.7</v>
          </cell>
          <cell r="D1341">
            <v>12.7</v>
          </cell>
        </row>
        <row r="1342">
          <cell r="B1342" t="str">
            <v>CAP- SCH  20  32"</v>
          </cell>
          <cell r="C1342">
            <v>12.7</v>
          </cell>
          <cell r="D1342">
            <v>12.7</v>
          </cell>
        </row>
        <row r="1343">
          <cell r="B1343" t="str">
            <v>CAP- SCH  10  34"</v>
          </cell>
          <cell r="C1343">
            <v>7.92</v>
          </cell>
          <cell r="D1343">
            <v>58</v>
          </cell>
        </row>
        <row r="1344">
          <cell r="B1344" t="str">
            <v>CAP- SCH  STD  34"</v>
          </cell>
          <cell r="C1344">
            <v>9.5299999999999994</v>
          </cell>
          <cell r="D1344">
            <v>73</v>
          </cell>
        </row>
        <row r="1345">
          <cell r="B1345" t="str">
            <v>CAP- SCH  XS  34"</v>
          </cell>
          <cell r="C1345">
            <v>12.7</v>
          </cell>
          <cell r="D1345">
            <v>95.5</v>
          </cell>
        </row>
        <row r="1346">
          <cell r="B1346" t="str">
            <v>CAP- SCH  20  34"</v>
          </cell>
          <cell r="C1346">
            <v>12.7</v>
          </cell>
          <cell r="D1346">
            <v>95.5</v>
          </cell>
        </row>
        <row r="1347">
          <cell r="B1347" t="str">
            <v>CAP- SCH  10  36"</v>
          </cell>
          <cell r="C1347">
            <v>7.92</v>
          </cell>
          <cell r="D1347">
            <v>62</v>
          </cell>
        </row>
        <row r="1348">
          <cell r="B1348" t="str">
            <v>CAP- SCH  STD  36"</v>
          </cell>
          <cell r="C1348">
            <v>9.5299999999999994</v>
          </cell>
          <cell r="D1348">
            <v>79.5</v>
          </cell>
        </row>
        <row r="1349">
          <cell r="B1349" t="str">
            <v>CAP- SCH  XS  36"</v>
          </cell>
          <cell r="C1349">
            <v>12.7</v>
          </cell>
          <cell r="D1349">
            <v>107</v>
          </cell>
        </row>
        <row r="1350">
          <cell r="B1350" t="str">
            <v>CAP- SCH  20  36"</v>
          </cell>
          <cell r="C1350">
            <v>12.7</v>
          </cell>
          <cell r="D1350">
            <v>107</v>
          </cell>
        </row>
        <row r="1351">
          <cell r="B1351" t="str">
            <v>CAP- SCH  STD  40"</v>
          </cell>
          <cell r="C1351">
            <v>9.5299999999999994</v>
          </cell>
          <cell r="D1351">
            <v>91</v>
          </cell>
        </row>
        <row r="1352">
          <cell r="B1352" t="str">
            <v>CAP- SCH  XS  40"</v>
          </cell>
          <cell r="C1352">
            <v>0</v>
          </cell>
          <cell r="D1352">
            <v>122.5</v>
          </cell>
        </row>
        <row r="1353">
          <cell r="B1353" t="str">
            <v>CAP- SCH  STD  42"</v>
          </cell>
          <cell r="C1353">
            <v>9.5299999999999994</v>
          </cell>
          <cell r="D1353">
            <v>104.5</v>
          </cell>
        </row>
        <row r="1354">
          <cell r="B1354" t="str">
            <v>CAP- SCH  XS  42"</v>
          </cell>
          <cell r="C1354">
            <v>12.7</v>
          </cell>
          <cell r="D1354">
            <v>136.5</v>
          </cell>
        </row>
        <row r="1355">
          <cell r="B1355" t="str">
            <v>CAP- SCH  STD  48"</v>
          </cell>
          <cell r="C1355">
            <v>9.5299999999999994</v>
          </cell>
          <cell r="D1355">
            <v>116</v>
          </cell>
        </row>
        <row r="1356">
          <cell r="B1356" t="str">
            <v>CAP- SCH  XS  48"</v>
          </cell>
          <cell r="C1356">
            <v>12.7</v>
          </cell>
          <cell r="D1356">
            <v>154.5</v>
          </cell>
        </row>
        <row r="1357">
          <cell r="B1357" t="str">
            <v>STB- SCH  5S  2"</v>
          </cell>
          <cell r="C1357">
            <v>1.65</v>
          </cell>
          <cell r="D1357">
            <v>0.2</v>
          </cell>
        </row>
        <row r="1358">
          <cell r="B1358" t="str">
            <v>STB- SCH  10S  2"</v>
          </cell>
          <cell r="C1358">
            <v>2.77</v>
          </cell>
          <cell r="D1358">
            <v>0.34</v>
          </cell>
        </row>
        <row r="1359">
          <cell r="B1359" t="str">
            <v>STB- SCH  40  2"</v>
          </cell>
          <cell r="C1359">
            <v>3.91</v>
          </cell>
          <cell r="D1359">
            <v>0.47</v>
          </cell>
        </row>
        <row r="1360">
          <cell r="B1360" t="str">
            <v>STB- SCH  40S  2"</v>
          </cell>
          <cell r="C1360">
            <v>3.91</v>
          </cell>
          <cell r="D1360">
            <v>0.47</v>
          </cell>
        </row>
        <row r="1361">
          <cell r="B1361" t="str">
            <v>STB- SCH  STD  2"</v>
          </cell>
          <cell r="C1361">
            <v>3.91</v>
          </cell>
          <cell r="D1361">
            <v>0.47</v>
          </cell>
        </row>
        <row r="1362">
          <cell r="B1362" t="str">
            <v>STB- SCH  5S  2.5"</v>
          </cell>
          <cell r="C1362">
            <v>2.11</v>
          </cell>
          <cell r="D1362">
            <v>0.31</v>
          </cell>
        </row>
        <row r="1363">
          <cell r="B1363" t="str">
            <v>STB- SCH  10S  2.5"</v>
          </cell>
          <cell r="C1363">
            <v>3.05</v>
          </cell>
          <cell r="D1363">
            <v>0.45</v>
          </cell>
        </row>
        <row r="1364">
          <cell r="B1364" t="str">
            <v>STB- SCH  40  2.5"</v>
          </cell>
          <cell r="C1364">
            <v>5.16</v>
          </cell>
          <cell r="D1364">
            <v>0.75</v>
          </cell>
        </row>
        <row r="1365">
          <cell r="B1365" t="str">
            <v>STB- SCH  40S  2.5"</v>
          </cell>
          <cell r="C1365">
            <v>5.16</v>
          </cell>
          <cell r="D1365">
            <v>0.75</v>
          </cell>
        </row>
        <row r="1366">
          <cell r="B1366" t="str">
            <v>STB- SCH  STD  2.5"</v>
          </cell>
          <cell r="C1366">
            <v>5.16</v>
          </cell>
          <cell r="D1366">
            <v>0.75</v>
          </cell>
        </row>
        <row r="1367">
          <cell r="B1367" t="str">
            <v>STB- SCH  5S  3"</v>
          </cell>
          <cell r="C1367">
            <v>2.11</v>
          </cell>
          <cell r="D1367">
            <v>0.4</v>
          </cell>
        </row>
        <row r="1368">
          <cell r="B1368" t="str">
            <v>STB- SCH  10S  3"</v>
          </cell>
          <cell r="C1368">
            <v>3.05</v>
          </cell>
          <cell r="D1368">
            <v>0.56999999999999995</v>
          </cell>
        </row>
        <row r="1369">
          <cell r="B1369" t="str">
            <v>STB- SCH  40  3"</v>
          </cell>
          <cell r="C1369">
            <v>5.49</v>
          </cell>
          <cell r="D1369">
            <v>1</v>
          </cell>
        </row>
        <row r="1370">
          <cell r="B1370" t="str">
            <v>STB- SCH  40S  3"</v>
          </cell>
          <cell r="C1370">
            <v>5.49</v>
          </cell>
          <cell r="D1370">
            <v>1</v>
          </cell>
        </row>
        <row r="1371">
          <cell r="B1371" t="str">
            <v>STB- SCH  STD  3"</v>
          </cell>
          <cell r="C1371">
            <v>5.49</v>
          </cell>
          <cell r="D1371">
            <v>1</v>
          </cell>
        </row>
        <row r="1372">
          <cell r="B1372" t="str">
            <v>STB- SCH  5S  4"</v>
          </cell>
          <cell r="C1372">
            <v>2.11</v>
          </cell>
          <cell r="D1372">
            <v>0.7</v>
          </cell>
        </row>
        <row r="1373">
          <cell r="B1373" t="str">
            <v>STB- SCH  10S  4"</v>
          </cell>
          <cell r="C1373">
            <v>3.05</v>
          </cell>
          <cell r="D1373">
            <v>0.9</v>
          </cell>
        </row>
        <row r="1374">
          <cell r="B1374" t="str">
            <v>STB- SCH  40  4"</v>
          </cell>
          <cell r="C1374">
            <v>6.02</v>
          </cell>
          <cell r="D1374">
            <v>1.7</v>
          </cell>
        </row>
        <row r="1375">
          <cell r="B1375" t="str">
            <v>STB- SCH  40S  4"</v>
          </cell>
          <cell r="C1375">
            <v>6.02</v>
          </cell>
          <cell r="D1375">
            <v>1.7</v>
          </cell>
        </row>
        <row r="1376">
          <cell r="B1376" t="str">
            <v>STB- SCH  STD  4"</v>
          </cell>
          <cell r="C1376">
            <v>6.02</v>
          </cell>
          <cell r="D1376">
            <v>1.7</v>
          </cell>
        </row>
        <row r="1377">
          <cell r="B1377" t="str">
            <v>STB- SCH  5S  5"</v>
          </cell>
          <cell r="C1377">
            <v>2.77</v>
          </cell>
          <cell r="D1377">
            <v>1</v>
          </cell>
        </row>
        <row r="1378">
          <cell r="B1378" t="str">
            <v>STB- SCH  10S  5"</v>
          </cell>
          <cell r="C1378">
            <v>3.4</v>
          </cell>
          <cell r="D1378">
            <v>1.25</v>
          </cell>
        </row>
        <row r="1379">
          <cell r="B1379" t="str">
            <v>STB- SCH  40  5"</v>
          </cell>
          <cell r="C1379">
            <v>6.55</v>
          </cell>
          <cell r="D1379">
            <v>2.2999999999999998</v>
          </cell>
        </row>
        <row r="1380">
          <cell r="B1380" t="str">
            <v>STB- SCH  40S  5"</v>
          </cell>
          <cell r="C1380">
            <v>6.55</v>
          </cell>
          <cell r="D1380">
            <v>2.2999999999999998</v>
          </cell>
        </row>
        <row r="1381">
          <cell r="B1381" t="str">
            <v>STB- SCH  STD  5"</v>
          </cell>
          <cell r="C1381">
            <v>6.55</v>
          </cell>
          <cell r="D1381">
            <v>2.2999999999999998</v>
          </cell>
        </row>
        <row r="1382">
          <cell r="B1382" t="str">
            <v>STB- SCH  5S  6"</v>
          </cell>
          <cell r="C1382">
            <v>2.77</v>
          </cell>
          <cell r="D1382">
            <v>1.3</v>
          </cell>
        </row>
        <row r="1383">
          <cell r="B1383" t="str">
            <v>STB- SCH  10S  6"</v>
          </cell>
          <cell r="C1383">
            <v>3.4</v>
          </cell>
          <cell r="D1383">
            <v>1.6</v>
          </cell>
        </row>
        <row r="1384">
          <cell r="B1384" t="str">
            <v>STB- SCH  40  6"</v>
          </cell>
          <cell r="C1384">
            <v>7.11</v>
          </cell>
          <cell r="D1384">
            <v>3.4</v>
          </cell>
        </row>
        <row r="1385">
          <cell r="B1385" t="str">
            <v>STB- SCH  40S  6"</v>
          </cell>
          <cell r="C1385">
            <v>7.11</v>
          </cell>
          <cell r="D1385">
            <v>3.4</v>
          </cell>
        </row>
        <row r="1386">
          <cell r="B1386" t="str">
            <v>STB- SCH  STD  6"</v>
          </cell>
          <cell r="C1386">
            <v>7.11</v>
          </cell>
          <cell r="D1386">
            <v>3.4</v>
          </cell>
        </row>
        <row r="1387">
          <cell r="B1387" t="str">
            <v>STB- SCH  5S  8"</v>
          </cell>
          <cell r="C1387">
            <v>2.77</v>
          </cell>
          <cell r="D1387">
            <v>2</v>
          </cell>
        </row>
        <row r="1388">
          <cell r="B1388" t="str">
            <v>STB- SCH  10S  8"</v>
          </cell>
          <cell r="C1388">
            <v>3.76</v>
          </cell>
          <cell r="D1388">
            <v>2.7</v>
          </cell>
        </row>
        <row r="1389">
          <cell r="B1389" t="str">
            <v>STB- SCH  40  8"</v>
          </cell>
          <cell r="C1389">
            <v>8.18</v>
          </cell>
          <cell r="D1389">
            <v>5.7</v>
          </cell>
        </row>
        <row r="1390">
          <cell r="B1390" t="str">
            <v>STB- SCH  40S  8"</v>
          </cell>
          <cell r="C1390">
            <v>8.18</v>
          </cell>
          <cell r="D1390">
            <v>5.7</v>
          </cell>
        </row>
        <row r="1391">
          <cell r="B1391" t="str">
            <v>STB- SCH  STD  8"</v>
          </cell>
          <cell r="C1391">
            <v>8.18</v>
          </cell>
          <cell r="D1391">
            <v>5.7</v>
          </cell>
        </row>
        <row r="1392">
          <cell r="B1392" t="str">
            <v>STB- SCH  5S  10"</v>
          </cell>
          <cell r="C1392">
            <v>3.4</v>
          </cell>
          <cell r="D1392">
            <v>3.6</v>
          </cell>
        </row>
        <row r="1393">
          <cell r="B1393" t="str">
            <v>STB- SCH  10S  10"</v>
          </cell>
          <cell r="C1393">
            <v>4.1900000000000004</v>
          </cell>
          <cell r="D1393">
            <v>4.4000000000000004</v>
          </cell>
        </row>
        <row r="1394">
          <cell r="B1394" t="str">
            <v>STB- SCH  40  10"</v>
          </cell>
          <cell r="C1394">
            <v>9.27</v>
          </cell>
          <cell r="D1394">
            <v>9.6</v>
          </cell>
        </row>
        <row r="1395">
          <cell r="B1395" t="str">
            <v>STB- SCH  40S  10"</v>
          </cell>
          <cell r="C1395">
            <v>9.27</v>
          </cell>
          <cell r="D1395">
            <v>9.6</v>
          </cell>
        </row>
        <row r="1396">
          <cell r="B1396" t="str">
            <v>STB- SCH  STD  10"</v>
          </cell>
          <cell r="C1396">
            <v>9.27</v>
          </cell>
          <cell r="D1396">
            <v>9.6</v>
          </cell>
        </row>
        <row r="1397">
          <cell r="B1397" t="str">
            <v>STB- SCH  5S  12"</v>
          </cell>
          <cell r="C1397">
            <v>4.1900000000000004</v>
          </cell>
          <cell r="D1397">
            <v>5.9</v>
          </cell>
        </row>
        <row r="1398">
          <cell r="B1398" t="str">
            <v>STB- SCH  10S  12"</v>
          </cell>
          <cell r="C1398">
            <v>4.57</v>
          </cell>
          <cell r="D1398">
            <v>6.7</v>
          </cell>
        </row>
        <row r="1399">
          <cell r="B1399" t="str">
            <v>STB- SCH  STD  12"</v>
          </cell>
          <cell r="C1399">
            <v>9.52</v>
          </cell>
          <cell r="D1399">
            <v>13.8</v>
          </cell>
        </row>
        <row r="1400">
          <cell r="B1400" t="str">
            <v>STB- SCH  40S  12"</v>
          </cell>
          <cell r="C1400">
            <v>9.52</v>
          </cell>
          <cell r="D1400">
            <v>13.8</v>
          </cell>
        </row>
        <row r="1401">
          <cell r="B1401" t="str">
            <v>STB- SCH  5S  14"</v>
          </cell>
          <cell r="C1401">
            <v>3.96</v>
          </cell>
          <cell r="D1401">
            <v>60</v>
          </cell>
        </row>
        <row r="1402">
          <cell r="B1402" t="str">
            <v>STB- SCH  10S  14"</v>
          </cell>
          <cell r="C1402">
            <v>4.78</v>
          </cell>
          <cell r="D1402">
            <v>6.4</v>
          </cell>
        </row>
        <row r="1403">
          <cell r="B1403" t="str">
            <v>STB- SCH  5S  16"</v>
          </cell>
          <cell r="C1403">
            <v>4.1900000000000004</v>
          </cell>
          <cell r="D1403">
            <v>41.57</v>
          </cell>
        </row>
        <row r="1404">
          <cell r="B1404" t="str">
            <v>STB- SCH  10S  16"</v>
          </cell>
          <cell r="C1404">
            <v>4.76</v>
          </cell>
          <cell r="D1404">
            <v>47.29</v>
          </cell>
        </row>
        <row r="1405">
          <cell r="B1405" t="str">
            <v>STB- SCH  5S  18"</v>
          </cell>
          <cell r="C1405">
            <v>4.1900000000000004</v>
          </cell>
          <cell r="D1405">
            <v>9.1999999999999993</v>
          </cell>
        </row>
        <row r="1406">
          <cell r="B1406" t="str">
            <v>STB- SCH  10S  18"</v>
          </cell>
          <cell r="C1406">
            <v>4.78</v>
          </cell>
          <cell r="D1406">
            <v>10.5</v>
          </cell>
        </row>
        <row r="1407">
          <cell r="B1407" t="str">
            <v>STB- SCH  5S  20"</v>
          </cell>
          <cell r="C1407">
            <v>4.78</v>
          </cell>
          <cell r="D1407">
            <v>11.7</v>
          </cell>
        </row>
        <row r="1408">
          <cell r="B1408" t="str">
            <v>STB- SCH  10S  20"</v>
          </cell>
          <cell r="C1408">
            <v>5.54</v>
          </cell>
          <cell r="D1408">
            <v>13.5</v>
          </cell>
        </row>
        <row r="1409">
          <cell r="B1409" t="str">
            <v>STB- SCH  5S  24"</v>
          </cell>
          <cell r="C1409">
            <v>5.54</v>
          </cell>
          <cell r="D1409">
            <v>16.5</v>
          </cell>
        </row>
        <row r="1410">
          <cell r="B1410" t="str">
            <v>STB- SCH  10  24"</v>
          </cell>
          <cell r="C1410">
            <v>6.35</v>
          </cell>
          <cell r="D1410">
            <v>18.899999999999999</v>
          </cell>
        </row>
        <row r="1411">
          <cell r="B1411" t="str">
            <v>STB- SCH  10S  24"</v>
          </cell>
          <cell r="C1411">
            <v>6.35</v>
          </cell>
          <cell r="D1411">
            <v>18.899999999999999</v>
          </cell>
        </row>
        <row r="1412">
          <cell r="B1412" t="str">
            <v>FLG.SO- SCH  150  0.5"</v>
          </cell>
          <cell r="D1412">
            <v>0.47</v>
          </cell>
        </row>
        <row r="1413">
          <cell r="B1413" t="str">
            <v>FLG.SO- SCH  300  0.5"</v>
          </cell>
          <cell r="D1413">
            <v>0.62</v>
          </cell>
        </row>
        <row r="1414">
          <cell r="B1414" t="str">
            <v>FLG.SO- SCH  600  0.5"</v>
          </cell>
          <cell r="D1414">
            <v>0.91</v>
          </cell>
        </row>
        <row r="1415">
          <cell r="B1415" t="str">
            <v>FLG.SO- SCH  900  0.5"</v>
          </cell>
          <cell r="D1415">
            <v>1.81</v>
          </cell>
        </row>
        <row r="1416">
          <cell r="B1416" t="str">
            <v>FLG.SO- SCH  1500  0.5"</v>
          </cell>
          <cell r="D1416">
            <v>1.8</v>
          </cell>
        </row>
        <row r="1417">
          <cell r="B1417" t="str">
            <v>FLG.SO- SCH  2500  0.5"</v>
          </cell>
          <cell r="D1417">
            <v>3.18</v>
          </cell>
        </row>
        <row r="1418">
          <cell r="B1418" t="str">
            <v>FLG.WN- SCH  150  0.5"</v>
          </cell>
          <cell r="D1418">
            <v>0.51</v>
          </cell>
        </row>
        <row r="1419">
          <cell r="B1419" t="str">
            <v>FLG.WN- SCH  300  0.5"</v>
          </cell>
          <cell r="D1419">
            <v>0.78</v>
          </cell>
        </row>
        <row r="1420">
          <cell r="B1420" t="str">
            <v>FLG.WN- SCH  600  0.5"</v>
          </cell>
          <cell r="D1420">
            <v>0.9</v>
          </cell>
        </row>
        <row r="1421">
          <cell r="B1421" t="str">
            <v>FLG.WN- SCH  900  0.5"</v>
          </cell>
          <cell r="D1421">
            <v>2.1</v>
          </cell>
        </row>
        <row r="1422">
          <cell r="B1422" t="str">
            <v>FLG.WN- SCH  1500  0.5"</v>
          </cell>
          <cell r="D1422">
            <v>2.1</v>
          </cell>
        </row>
        <row r="1423">
          <cell r="B1423" t="str">
            <v>FLG.WN- SCH  2500  0.5"</v>
          </cell>
          <cell r="D1423">
            <v>3.18</v>
          </cell>
        </row>
        <row r="1424">
          <cell r="B1424" t="str">
            <v>FLG.BL- SCH  150  0.5"</v>
          </cell>
          <cell r="D1424">
            <v>0.47</v>
          </cell>
        </row>
        <row r="1425">
          <cell r="B1425" t="str">
            <v>FLG.BL- SCH  300  0.5"</v>
          </cell>
          <cell r="D1425">
            <v>0.62</v>
          </cell>
        </row>
        <row r="1426">
          <cell r="B1426" t="str">
            <v>FLG.BL- SCH  600  0.5"</v>
          </cell>
          <cell r="D1426">
            <v>0.91</v>
          </cell>
        </row>
        <row r="1427">
          <cell r="B1427" t="str">
            <v>FLG.BL- SCH  900  0.5"</v>
          </cell>
          <cell r="D1427">
            <v>1.9</v>
          </cell>
        </row>
        <row r="1428">
          <cell r="B1428" t="str">
            <v>FLG.BL- SCH  1500  0.5"</v>
          </cell>
          <cell r="D1428">
            <v>1.9</v>
          </cell>
        </row>
        <row r="1429">
          <cell r="B1429" t="str">
            <v>FLG.BL- SCH  2500  0.5"</v>
          </cell>
          <cell r="D1429">
            <v>3.18</v>
          </cell>
        </row>
        <row r="1430">
          <cell r="B1430" t="str">
            <v>FLG.SO- SCH  150  0.75"</v>
          </cell>
          <cell r="D1430">
            <v>0.57999999999999996</v>
          </cell>
        </row>
        <row r="1431">
          <cell r="B1431" t="str">
            <v>FLG.SO- SCH  300  0.75"</v>
          </cell>
          <cell r="D1431">
            <v>1.1499999999999999</v>
          </cell>
        </row>
        <row r="1432">
          <cell r="B1432" t="str">
            <v>FLG.SO- SCH  600  0.75"</v>
          </cell>
          <cell r="D1432">
            <v>1.4</v>
          </cell>
        </row>
        <row r="1433">
          <cell r="B1433" t="str">
            <v>FLG.SO- SCH  900  0.75"</v>
          </cell>
          <cell r="D1433">
            <v>2.4</v>
          </cell>
        </row>
        <row r="1434">
          <cell r="B1434" t="str">
            <v>FLG.SO- SCH  1500  0.75"</v>
          </cell>
          <cell r="D1434">
            <v>2.27</v>
          </cell>
        </row>
        <row r="1435">
          <cell r="B1435" t="str">
            <v>FLG.SO- SCH  2500  0.75"</v>
          </cell>
          <cell r="D1435">
            <v>4.08</v>
          </cell>
        </row>
        <row r="1436">
          <cell r="B1436" t="str">
            <v>FLG.WN- SCH  150  0.75"</v>
          </cell>
          <cell r="D1436">
            <v>0.73</v>
          </cell>
        </row>
        <row r="1437">
          <cell r="B1437" t="str">
            <v>FLG.WN- SCH  300  0.75"</v>
          </cell>
          <cell r="D1437">
            <v>1.34</v>
          </cell>
        </row>
        <row r="1438">
          <cell r="B1438" t="str">
            <v>FLG.WN- SCH  600  0.75"</v>
          </cell>
          <cell r="D1438">
            <v>1.59</v>
          </cell>
        </row>
        <row r="1439">
          <cell r="B1439" t="str">
            <v>FLG.WN- SCH  900  0.75"</v>
          </cell>
          <cell r="D1439">
            <v>2.72</v>
          </cell>
        </row>
        <row r="1440">
          <cell r="B1440" t="str">
            <v>FLG.WN- SCH  1500  0.75"</v>
          </cell>
          <cell r="D1440">
            <v>2.72</v>
          </cell>
        </row>
        <row r="1441">
          <cell r="B1441" t="str">
            <v>FLG.WN- SCH  2500  0.75"</v>
          </cell>
          <cell r="D1441">
            <v>4.08</v>
          </cell>
        </row>
        <row r="1442">
          <cell r="B1442" t="str">
            <v>FLG.BL- SCH  150  0.75"</v>
          </cell>
          <cell r="D1442">
            <v>0.63</v>
          </cell>
        </row>
        <row r="1443">
          <cell r="B1443" t="str">
            <v>FLG.BL- SCH  300  0.75"</v>
          </cell>
          <cell r="D1443">
            <v>1.1599999999999999</v>
          </cell>
        </row>
        <row r="1444">
          <cell r="B1444" t="str">
            <v>FLG.BL- SCH  600  0.75"</v>
          </cell>
          <cell r="D1444">
            <v>1.4</v>
          </cell>
        </row>
        <row r="1445">
          <cell r="B1445" t="str">
            <v>FLG.BL- SCH  900  0.75"</v>
          </cell>
          <cell r="D1445">
            <v>2.7</v>
          </cell>
        </row>
        <row r="1446">
          <cell r="B1446" t="str">
            <v>FLG.BL- SCH  1500  0.75"</v>
          </cell>
          <cell r="D1446">
            <v>2.72</v>
          </cell>
        </row>
        <row r="1447">
          <cell r="B1447" t="str">
            <v>FLG.BL- SCH  2500  0.75"</v>
          </cell>
          <cell r="D1447">
            <v>4.54</v>
          </cell>
        </row>
        <row r="1448">
          <cell r="B1448" t="str">
            <v>FLG.SO- SCH  150  1"</v>
          </cell>
          <cell r="D1448">
            <v>0.86</v>
          </cell>
        </row>
        <row r="1449">
          <cell r="B1449" t="str">
            <v>FLG.SO- SCH  300  1"</v>
          </cell>
          <cell r="D1449">
            <v>1.39</v>
          </cell>
        </row>
        <row r="1450">
          <cell r="B1450" t="str">
            <v>FLG.SO- SCH  600  1"</v>
          </cell>
          <cell r="D1450">
            <v>1.7</v>
          </cell>
        </row>
        <row r="1451">
          <cell r="B1451" t="str">
            <v>FLG.SO- SCH  900  1"</v>
          </cell>
          <cell r="D1451">
            <v>3.41</v>
          </cell>
        </row>
        <row r="1452">
          <cell r="B1452" t="str">
            <v>FLG.SO- SCH  1500  1"</v>
          </cell>
          <cell r="D1452">
            <v>3.4</v>
          </cell>
        </row>
        <row r="1453">
          <cell r="B1453" t="str">
            <v>FLG.SO- SCH  2500  1"</v>
          </cell>
          <cell r="D1453">
            <v>5.44</v>
          </cell>
        </row>
        <row r="1454">
          <cell r="B1454" t="str">
            <v>FLG.WN- SCH  150  1"</v>
          </cell>
          <cell r="D1454">
            <v>1.07</v>
          </cell>
        </row>
        <row r="1455">
          <cell r="B1455" t="str">
            <v>FLG.WN- SCH  300  1"</v>
          </cell>
          <cell r="D1455">
            <v>1.64</v>
          </cell>
        </row>
        <row r="1456">
          <cell r="B1456" t="str">
            <v>FLG.WN- SCH  600  1"</v>
          </cell>
          <cell r="D1456">
            <v>1.9</v>
          </cell>
        </row>
        <row r="1457">
          <cell r="B1457" t="str">
            <v>FLG.WN- SCH  900  1"</v>
          </cell>
          <cell r="D1457">
            <v>3.86</v>
          </cell>
        </row>
        <row r="1458">
          <cell r="B1458" t="str">
            <v>FLG.WN- SCH  1500  1"</v>
          </cell>
          <cell r="D1458">
            <v>3.86</v>
          </cell>
        </row>
        <row r="1459">
          <cell r="B1459" t="str">
            <v>FLG.WN- SCH  2500  1"</v>
          </cell>
          <cell r="D1459">
            <v>5.45</v>
          </cell>
        </row>
        <row r="1460">
          <cell r="B1460" t="str">
            <v>FLG.BL- SCH  150  1"</v>
          </cell>
          <cell r="D1460">
            <v>0.94</v>
          </cell>
        </row>
        <row r="1461">
          <cell r="B1461" t="str">
            <v>FLG.BL- SCH  300  1"</v>
          </cell>
          <cell r="D1461">
            <v>1.42</v>
          </cell>
        </row>
        <row r="1462">
          <cell r="B1462" t="str">
            <v>FLG.BL- SCH  600  1"</v>
          </cell>
          <cell r="D1462">
            <v>1.81</v>
          </cell>
        </row>
        <row r="1463">
          <cell r="B1463" t="str">
            <v>FLG.BL- SCH  900  1"</v>
          </cell>
          <cell r="D1463">
            <v>4.09</v>
          </cell>
        </row>
        <row r="1464">
          <cell r="B1464" t="str">
            <v>FLG.BL- SCH  1500  1"</v>
          </cell>
          <cell r="D1464">
            <v>4.08</v>
          </cell>
        </row>
        <row r="1465">
          <cell r="B1465" t="str">
            <v>FLG.BL- SCH  2500  1"</v>
          </cell>
          <cell r="D1465">
            <v>5.44</v>
          </cell>
        </row>
        <row r="1466">
          <cell r="B1466" t="str">
            <v>FLG.SO- SCH  150  1.5"</v>
          </cell>
          <cell r="D1466">
            <v>1.41</v>
          </cell>
        </row>
        <row r="1467">
          <cell r="B1467" t="str">
            <v>FLG.SO- SCH  300  1.5"</v>
          </cell>
          <cell r="D1467">
            <v>2.5299999999999998</v>
          </cell>
        </row>
        <row r="1468">
          <cell r="B1468" t="str">
            <v>FLG.SO- SCH  600  1.5"</v>
          </cell>
          <cell r="D1468">
            <v>3.1</v>
          </cell>
        </row>
        <row r="1469">
          <cell r="B1469" t="str">
            <v>FLG.SO- SCH  900  1.5"</v>
          </cell>
          <cell r="D1469">
            <v>5.45</v>
          </cell>
        </row>
        <row r="1470">
          <cell r="B1470" t="str">
            <v>FLG.SO- SCH  1500  1.5"</v>
          </cell>
          <cell r="D1470">
            <v>5.45</v>
          </cell>
        </row>
        <row r="1471">
          <cell r="B1471" t="str">
            <v>FLG.SO- SCH  2500  1.5"</v>
          </cell>
          <cell r="D1471">
            <v>11</v>
          </cell>
        </row>
        <row r="1472">
          <cell r="B1472" t="str">
            <v>FLG.WN- SCH  150  1.5"</v>
          </cell>
          <cell r="D1472">
            <v>1.81</v>
          </cell>
        </row>
        <row r="1473">
          <cell r="B1473" t="str">
            <v>FLG.WN- SCH  300  1.5"</v>
          </cell>
          <cell r="D1473">
            <v>3.06</v>
          </cell>
        </row>
        <row r="1474">
          <cell r="B1474" t="str">
            <v>FLG.WN- SCH  600  1.5"</v>
          </cell>
          <cell r="D1474">
            <v>3.63</v>
          </cell>
        </row>
        <row r="1475">
          <cell r="B1475" t="str">
            <v>FLG.WN- SCH  900  1.5"</v>
          </cell>
          <cell r="D1475">
            <v>5.9</v>
          </cell>
        </row>
        <row r="1476">
          <cell r="B1476" t="str">
            <v>FLG.WN- SCH  1500  1.5"</v>
          </cell>
          <cell r="D1476">
            <v>5.9</v>
          </cell>
        </row>
        <row r="1477">
          <cell r="B1477" t="str">
            <v>FLG.WN- SCH  2500  1.5"</v>
          </cell>
          <cell r="D1477">
            <v>11.35</v>
          </cell>
        </row>
        <row r="1478">
          <cell r="B1478" t="str">
            <v>FLG.BL- SCH  150  1.5"</v>
          </cell>
          <cell r="D1478">
            <v>1.62</v>
          </cell>
        </row>
        <row r="1479">
          <cell r="B1479" t="str">
            <v>FLG.BL- SCH  300  1.5"</v>
          </cell>
          <cell r="D1479">
            <v>2.68</v>
          </cell>
        </row>
        <row r="1480">
          <cell r="B1480" t="str">
            <v>FLG.BL- SCH  600  1.5"</v>
          </cell>
          <cell r="D1480">
            <v>3.4</v>
          </cell>
        </row>
        <row r="1481">
          <cell r="B1481" t="str">
            <v>FLG.BL- SCH  900  1.5"</v>
          </cell>
          <cell r="D1481">
            <v>5.9</v>
          </cell>
        </row>
        <row r="1482">
          <cell r="B1482" t="str">
            <v>FLG.BL- SCH  1500  1.5"</v>
          </cell>
          <cell r="D1482">
            <v>5.9</v>
          </cell>
        </row>
        <row r="1483">
          <cell r="B1483" t="str">
            <v>FLG.BL- SCH  2500  1.5"</v>
          </cell>
          <cell r="D1483">
            <v>10.44</v>
          </cell>
        </row>
        <row r="1484">
          <cell r="B1484" t="str">
            <v>FLG.SO- SCH  150  2"</v>
          </cell>
          <cell r="D1484">
            <v>2.2599999999999998</v>
          </cell>
        </row>
        <row r="1485">
          <cell r="B1485" t="str">
            <v>FLG.SO- SCH  300  2"</v>
          </cell>
          <cell r="D1485">
            <v>2.8</v>
          </cell>
        </row>
        <row r="1486">
          <cell r="B1486" t="str">
            <v>FLG.SO- SCH  600  2"</v>
          </cell>
          <cell r="D1486">
            <v>3.63</v>
          </cell>
        </row>
        <row r="1487">
          <cell r="B1487" t="str">
            <v>FLG.SO- SCH  900  2"</v>
          </cell>
          <cell r="D1487">
            <v>9.98</v>
          </cell>
        </row>
        <row r="1488">
          <cell r="B1488" t="str">
            <v>FLG.SO- SCH  1500  2"</v>
          </cell>
          <cell r="D1488">
            <v>10.5</v>
          </cell>
        </row>
        <row r="1489">
          <cell r="B1489" t="str">
            <v>FLG.SO- SCH  2500  2"</v>
          </cell>
          <cell r="D1489">
            <v>17.25</v>
          </cell>
        </row>
        <row r="1490">
          <cell r="B1490" t="str">
            <v>FLG.WN- SCH  150  2"</v>
          </cell>
          <cell r="D1490">
            <v>2.59</v>
          </cell>
        </row>
        <row r="1491">
          <cell r="B1491" t="str">
            <v>FLG.WN- SCH  300  2"</v>
          </cell>
          <cell r="D1491">
            <v>3.4</v>
          </cell>
        </row>
        <row r="1492">
          <cell r="B1492" t="str">
            <v>FLG.WN- SCH  600  2"</v>
          </cell>
          <cell r="D1492">
            <v>4.54</v>
          </cell>
        </row>
        <row r="1493">
          <cell r="B1493" t="str">
            <v>FLG.WN- SCH  900  2"</v>
          </cell>
          <cell r="D1493">
            <v>10.89</v>
          </cell>
        </row>
        <row r="1494">
          <cell r="B1494" t="str">
            <v>FLG.WN- SCH  1500  2"</v>
          </cell>
          <cell r="D1494">
            <v>10.89</v>
          </cell>
        </row>
        <row r="1495">
          <cell r="B1495" t="str">
            <v>FLG.WN- SCH  2500  2"</v>
          </cell>
          <cell r="D1495">
            <v>19.07</v>
          </cell>
        </row>
        <row r="1496">
          <cell r="B1496" t="str">
            <v>FLG.BL- SCH  150  2"</v>
          </cell>
          <cell r="D1496">
            <v>2.64</v>
          </cell>
        </row>
        <row r="1497">
          <cell r="B1497" t="str">
            <v>FLG.BL- SCH  300  2"</v>
          </cell>
          <cell r="D1497">
            <v>3.09</v>
          </cell>
        </row>
        <row r="1498">
          <cell r="B1498" t="str">
            <v>FLG.BL- SCH  600  2"</v>
          </cell>
          <cell r="D1498">
            <v>4.4000000000000004</v>
          </cell>
        </row>
        <row r="1499">
          <cell r="B1499" t="str">
            <v>FLG.BL- SCH  900  2"</v>
          </cell>
          <cell r="D1499">
            <v>11.34</v>
          </cell>
        </row>
        <row r="1500">
          <cell r="B1500" t="str">
            <v>FLG.BL- SCH  1500  2"</v>
          </cell>
          <cell r="D1500">
            <v>11.3</v>
          </cell>
        </row>
        <row r="1501">
          <cell r="B1501" t="str">
            <v>FLG.BL- SCH  2500  2"</v>
          </cell>
          <cell r="D1501">
            <v>17.71</v>
          </cell>
        </row>
        <row r="1502">
          <cell r="B1502" t="str">
            <v>FLG.SO- SCH  150  2.5"</v>
          </cell>
          <cell r="D1502">
            <v>3.43</v>
          </cell>
        </row>
        <row r="1503">
          <cell r="B1503" t="str">
            <v>FLG.SO- SCH  300  2.5"</v>
          </cell>
          <cell r="D1503">
            <v>4.25</v>
          </cell>
        </row>
        <row r="1504">
          <cell r="B1504" t="str">
            <v>FLG.SO- SCH  600  2.5"</v>
          </cell>
          <cell r="D1504">
            <v>5.44</v>
          </cell>
        </row>
        <row r="1505">
          <cell r="B1505" t="str">
            <v>FLG.SO- SCH  900  2.5"</v>
          </cell>
          <cell r="D1505">
            <v>15.8</v>
          </cell>
        </row>
        <row r="1506">
          <cell r="B1506" t="str">
            <v>FLG.SO- SCH  1500  2.5"</v>
          </cell>
          <cell r="D1506">
            <v>15.8</v>
          </cell>
        </row>
        <row r="1507">
          <cell r="B1507" t="str">
            <v>FLG.SO- SCH  2500  2.5"</v>
          </cell>
          <cell r="D1507">
            <v>24.97</v>
          </cell>
        </row>
        <row r="1508">
          <cell r="B1508" t="str">
            <v>FLG.WN- SCH  150  2.5"</v>
          </cell>
          <cell r="D1508">
            <v>4.28</v>
          </cell>
        </row>
        <row r="1509">
          <cell r="B1509" t="str">
            <v>FLG.WN- SCH  300  2.5"</v>
          </cell>
          <cell r="D1509">
            <v>5.31</v>
          </cell>
        </row>
        <row r="1510">
          <cell r="B1510" t="str">
            <v>FLG.WN- SCH  600  2.5"</v>
          </cell>
          <cell r="D1510">
            <v>6.35</v>
          </cell>
        </row>
        <row r="1511">
          <cell r="B1511" t="str">
            <v>FLG.WN- SCH  900  2.5"</v>
          </cell>
          <cell r="D1511">
            <v>16.329999999999998</v>
          </cell>
        </row>
        <row r="1512">
          <cell r="B1512" t="str">
            <v>FLG.WN- SCH  1500  2.5"</v>
          </cell>
          <cell r="D1512">
            <v>16.34</v>
          </cell>
        </row>
        <row r="1513">
          <cell r="B1513" t="str">
            <v>FLG.WN- SCH  2500  2.5"</v>
          </cell>
          <cell r="D1513">
            <v>23.61</v>
          </cell>
        </row>
        <row r="1514">
          <cell r="B1514" t="str">
            <v>FLG.BL- SCH  150  2.5"</v>
          </cell>
          <cell r="D1514">
            <v>4.0599999999999996</v>
          </cell>
        </row>
        <row r="1515">
          <cell r="B1515" t="str">
            <v>FLG.BL- SCH  300  2.5"</v>
          </cell>
          <cell r="D1515">
            <v>4.75</v>
          </cell>
        </row>
        <row r="1516">
          <cell r="B1516" t="str">
            <v>FLG.BL- SCH  600  2.5"</v>
          </cell>
          <cell r="D1516">
            <v>6.8</v>
          </cell>
        </row>
        <row r="1517">
          <cell r="B1517" t="str">
            <v>FLG.BL- SCH  900  2.5"</v>
          </cell>
          <cell r="D1517">
            <v>16</v>
          </cell>
        </row>
        <row r="1518">
          <cell r="B1518" t="str">
            <v>FLG.BL- SCH  1500  2.5"</v>
          </cell>
          <cell r="D1518">
            <v>16</v>
          </cell>
        </row>
        <row r="1519">
          <cell r="B1519" t="str">
            <v>FLG.BL- SCH  2500  2.5"</v>
          </cell>
          <cell r="D1519">
            <v>25.42</v>
          </cell>
        </row>
        <row r="1520">
          <cell r="B1520" t="str">
            <v>FLG.SO- SCH  150  3"</v>
          </cell>
          <cell r="D1520">
            <v>3.89</v>
          </cell>
        </row>
        <row r="1521">
          <cell r="B1521" t="str">
            <v>FLG.SO- SCH  300  3"</v>
          </cell>
          <cell r="D1521">
            <v>5.81</v>
          </cell>
        </row>
        <row r="1522">
          <cell r="B1522" t="str">
            <v>FLG.SO- SCH  600  3"</v>
          </cell>
          <cell r="D1522">
            <v>7.26</v>
          </cell>
        </row>
        <row r="1523">
          <cell r="B1523" t="str">
            <v>FLG.SO- SCH  900  3"</v>
          </cell>
          <cell r="D1523">
            <v>11.8</v>
          </cell>
        </row>
        <row r="1524">
          <cell r="B1524" t="str">
            <v>FLG.SO- SCH  1500  3"</v>
          </cell>
          <cell r="D1524">
            <v>21.77</v>
          </cell>
        </row>
        <row r="1525">
          <cell r="B1525" t="str">
            <v>FLG.SO- SCH  2500  3"</v>
          </cell>
          <cell r="D1525">
            <v>37.68</v>
          </cell>
        </row>
        <row r="1526">
          <cell r="B1526" t="str">
            <v>FLG.WN- SCH  150  3"</v>
          </cell>
          <cell r="D1526">
            <v>5.18</v>
          </cell>
        </row>
        <row r="1527">
          <cell r="B1527" t="str">
            <v>FLG.WN- SCH  300  3"</v>
          </cell>
          <cell r="D1527">
            <v>7.32</v>
          </cell>
        </row>
        <row r="1528">
          <cell r="B1528" t="str">
            <v>FLG.WN- SCH  600  3"</v>
          </cell>
          <cell r="D1528">
            <v>8.16</v>
          </cell>
        </row>
        <row r="1529">
          <cell r="B1529" t="str">
            <v>FLG.WN- SCH  900  3"</v>
          </cell>
          <cell r="D1529">
            <v>15</v>
          </cell>
        </row>
        <row r="1530">
          <cell r="B1530" t="str">
            <v>FLG.WN- SCH  1500  3"</v>
          </cell>
          <cell r="D1530">
            <v>21.79</v>
          </cell>
        </row>
        <row r="1531">
          <cell r="B1531" t="str">
            <v>FLG.WN- SCH  2500  3"</v>
          </cell>
          <cell r="D1531">
            <v>42.68</v>
          </cell>
        </row>
        <row r="1532">
          <cell r="B1532" t="str">
            <v>FLG.BL- SCH  150  3"</v>
          </cell>
          <cell r="D1532">
            <v>4.9000000000000004</v>
          </cell>
        </row>
        <row r="1533">
          <cell r="B1533" t="str">
            <v>FLG.BL- SCH  300  3"</v>
          </cell>
          <cell r="D1533">
            <v>6.79</v>
          </cell>
        </row>
        <row r="1534">
          <cell r="B1534" t="str">
            <v>FLG.BL- SCH  600  3"</v>
          </cell>
          <cell r="D1534">
            <v>8.9</v>
          </cell>
        </row>
        <row r="1535">
          <cell r="B1535" t="str">
            <v>FLG.BL- SCH  900  3"</v>
          </cell>
          <cell r="D1535">
            <v>13.17</v>
          </cell>
        </row>
        <row r="1536">
          <cell r="B1536" t="str">
            <v>FLG.BL- SCH  1500  3"</v>
          </cell>
          <cell r="D1536">
            <v>21.79</v>
          </cell>
        </row>
        <row r="1537">
          <cell r="B1537" t="str">
            <v>FLG.BL- SCH  2500  3"</v>
          </cell>
          <cell r="D1537">
            <v>39.04</v>
          </cell>
        </row>
        <row r="1538">
          <cell r="B1538" t="str">
            <v>FLG.SO- SCH  150  4"</v>
          </cell>
          <cell r="D1538">
            <v>5.75</v>
          </cell>
        </row>
        <row r="1539">
          <cell r="B1539" t="str">
            <v>FLG.SO- SCH  300  4"</v>
          </cell>
          <cell r="D1539">
            <v>10.130000000000001</v>
          </cell>
        </row>
        <row r="1540">
          <cell r="B1540" t="str">
            <v>FLG.SO- SCH  600  4"</v>
          </cell>
          <cell r="D1540">
            <v>14.97</v>
          </cell>
        </row>
        <row r="1541">
          <cell r="B1541" t="str">
            <v>FLG.SO- SCH  900  4"</v>
          </cell>
          <cell r="D1541">
            <v>23.2</v>
          </cell>
        </row>
        <row r="1542">
          <cell r="B1542" t="str">
            <v>FLG.SO- SCH  1500  4"</v>
          </cell>
          <cell r="D1542">
            <v>31</v>
          </cell>
        </row>
        <row r="1543">
          <cell r="B1543" t="str">
            <v>FLG.SO- SCH  2500  4"</v>
          </cell>
          <cell r="D1543">
            <v>58</v>
          </cell>
        </row>
        <row r="1544">
          <cell r="B1544" t="str">
            <v>FLG.WN- SCH  150  4"</v>
          </cell>
          <cell r="D1544">
            <v>7.32</v>
          </cell>
        </row>
        <row r="1545">
          <cell r="B1545" t="str">
            <v>FLG.WN- SCH  300  4"</v>
          </cell>
          <cell r="D1545">
            <v>11.3</v>
          </cell>
        </row>
        <row r="1546">
          <cell r="B1546" t="str">
            <v>FLG.WN- SCH  600  4"</v>
          </cell>
          <cell r="D1546">
            <v>16.78</v>
          </cell>
        </row>
        <row r="1547">
          <cell r="B1547" t="str">
            <v>FLG.WN- SCH  900  4"</v>
          </cell>
          <cell r="D1547">
            <v>23.13</v>
          </cell>
        </row>
        <row r="1548">
          <cell r="B1548" t="str">
            <v>FLG.WN- SCH  1500  4"</v>
          </cell>
          <cell r="D1548">
            <v>31.3</v>
          </cell>
        </row>
        <row r="1549">
          <cell r="B1549" t="str">
            <v>FLG.WN- SCH  2500  4"</v>
          </cell>
          <cell r="D1549">
            <v>64</v>
          </cell>
        </row>
        <row r="1550">
          <cell r="B1550" t="str">
            <v>FLG.BL- SCH  150  4"</v>
          </cell>
          <cell r="D1550">
            <v>7.41</v>
          </cell>
        </row>
        <row r="1551">
          <cell r="B1551" t="str">
            <v>FLG.BL- SCH  300  4"</v>
          </cell>
          <cell r="D1551">
            <v>12</v>
          </cell>
        </row>
        <row r="1552">
          <cell r="B1552" t="str">
            <v>FLG.BL- SCH  600  4"</v>
          </cell>
          <cell r="D1552">
            <v>18.600000000000001</v>
          </cell>
        </row>
        <row r="1553">
          <cell r="B1553" t="str">
            <v>FLG.BL- SCH  900  4"</v>
          </cell>
          <cell r="D1553">
            <v>24.5</v>
          </cell>
        </row>
        <row r="1554">
          <cell r="B1554" t="str">
            <v>FLG.BL- SCH  1500  4"</v>
          </cell>
          <cell r="D1554">
            <v>33.11</v>
          </cell>
        </row>
        <row r="1555">
          <cell r="B1555" t="str">
            <v>FLG.BL- SCH  2500  4"</v>
          </cell>
          <cell r="D1555">
            <v>60.38</v>
          </cell>
        </row>
        <row r="1556">
          <cell r="B1556" t="str">
            <v>FLG.SO- SCH  150  5"</v>
          </cell>
          <cell r="D1556">
            <v>6.22</v>
          </cell>
        </row>
        <row r="1557">
          <cell r="B1557" t="str">
            <v>FLG.SO- SCH  300  5"</v>
          </cell>
          <cell r="D1557">
            <v>12.58</v>
          </cell>
        </row>
        <row r="1558">
          <cell r="B1558" t="str">
            <v>FLG.SO- SCH  600  5"</v>
          </cell>
          <cell r="D1558">
            <v>28.5</v>
          </cell>
        </row>
        <row r="1559">
          <cell r="B1559" t="str">
            <v>FLG.SO- SCH  900  5"</v>
          </cell>
          <cell r="D1559">
            <v>37.65</v>
          </cell>
        </row>
        <row r="1560">
          <cell r="B1560" t="str">
            <v>FLG.SO- SCH  1500  5"</v>
          </cell>
          <cell r="D1560">
            <v>58.8</v>
          </cell>
        </row>
        <row r="1561">
          <cell r="B1561" t="str">
            <v>FLG.SO- SCH  2500  5"</v>
          </cell>
          <cell r="D1561">
            <v>95.25</v>
          </cell>
        </row>
        <row r="1562">
          <cell r="B1562" t="str">
            <v>FLG.WN- SCH  150  5"</v>
          </cell>
          <cell r="D1562">
            <v>8.91</v>
          </cell>
        </row>
        <row r="1563">
          <cell r="B1563" t="str">
            <v>FLG.WN- SCH  300  5"</v>
          </cell>
          <cell r="D1563">
            <v>15.12</v>
          </cell>
        </row>
        <row r="1564">
          <cell r="B1564" t="str">
            <v>FLG.WN- SCH  600  5"</v>
          </cell>
          <cell r="D1564">
            <v>30.87</v>
          </cell>
        </row>
        <row r="1565">
          <cell r="B1565" t="str">
            <v>FLG.WN- SCH  900  5"</v>
          </cell>
          <cell r="D1565">
            <v>38.5</v>
          </cell>
        </row>
        <row r="1566">
          <cell r="B1566" t="str">
            <v>FLG.WN- SCH  1500  5"</v>
          </cell>
          <cell r="D1566">
            <v>59.02</v>
          </cell>
        </row>
        <row r="1567">
          <cell r="B1567" t="str">
            <v>FLG.WN- SCH  2500  5"</v>
          </cell>
          <cell r="D1567">
            <v>110.68</v>
          </cell>
        </row>
        <row r="1568">
          <cell r="B1568" t="str">
            <v>FLG.BL- SCH  150  5"</v>
          </cell>
          <cell r="D1568">
            <v>8.76</v>
          </cell>
        </row>
        <row r="1569">
          <cell r="B1569" t="str">
            <v>FLG.BL- SCH  300  5"</v>
          </cell>
          <cell r="D1569">
            <v>15.96</v>
          </cell>
        </row>
        <row r="1570">
          <cell r="B1570" t="str">
            <v>FLG.BL- SCH  600  5"</v>
          </cell>
          <cell r="D1570">
            <v>30.84</v>
          </cell>
        </row>
        <row r="1571">
          <cell r="B1571" t="str">
            <v>FLG.BL- SCH  900  5"</v>
          </cell>
          <cell r="D1571">
            <v>39.46</v>
          </cell>
        </row>
        <row r="1572">
          <cell r="B1572" t="str">
            <v>FLG.BL- SCH  1500  5"</v>
          </cell>
          <cell r="D1572">
            <v>60</v>
          </cell>
        </row>
        <row r="1573">
          <cell r="B1573" t="str">
            <v>FLG.BL- SCH  2500  5"</v>
          </cell>
          <cell r="D1573">
            <v>101.15</v>
          </cell>
        </row>
        <row r="1574">
          <cell r="B1574" t="str">
            <v>FLG.SO- SCH  150  6"</v>
          </cell>
          <cell r="D1574">
            <v>7.38</v>
          </cell>
        </row>
        <row r="1575">
          <cell r="B1575" t="str">
            <v>FLG.SO- SCH  300  6"</v>
          </cell>
          <cell r="D1575">
            <v>16.04</v>
          </cell>
        </row>
        <row r="1576">
          <cell r="B1576" t="str">
            <v>FLG.SO- SCH  600  6"</v>
          </cell>
          <cell r="D1576">
            <v>36.32</v>
          </cell>
        </row>
        <row r="1577">
          <cell r="B1577" t="str">
            <v>FLG.SO- SCH  900  6"</v>
          </cell>
          <cell r="D1577">
            <v>48.3</v>
          </cell>
        </row>
        <row r="1578">
          <cell r="B1578" t="str">
            <v>FLG.SO- SCH  1500  6"</v>
          </cell>
          <cell r="D1578">
            <v>74</v>
          </cell>
        </row>
        <row r="1579">
          <cell r="B1579" t="str">
            <v>FLG.SO- SCH  2500  6"</v>
          </cell>
          <cell r="D1579">
            <v>146.51</v>
          </cell>
        </row>
        <row r="1580">
          <cell r="B1580" t="str">
            <v>FLG.WN- SCH  150  6"</v>
          </cell>
          <cell r="D1580">
            <v>11.26</v>
          </cell>
        </row>
        <row r="1581">
          <cell r="B1581" t="str">
            <v>FLG.WN- SCH  300  6"</v>
          </cell>
          <cell r="D1581">
            <v>19.68</v>
          </cell>
        </row>
        <row r="1582">
          <cell r="B1582" t="str">
            <v>FLG.WN- SCH  600  6"</v>
          </cell>
          <cell r="D1582">
            <v>36.770000000000003</v>
          </cell>
        </row>
        <row r="1583">
          <cell r="B1583" t="str">
            <v>FLG.WN- SCH  900  6"</v>
          </cell>
          <cell r="D1583">
            <v>49.89</v>
          </cell>
        </row>
        <row r="1584">
          <cell r="B1584" t="str">
            <v>FLG.WN- SCH  1500  6"</v>
          </cell>
          <cell r="D1584">
            <v>74.91</v>
          </cell>
        </row>
        <row r="1585">
          <cell r="B1585" t="str">
            <v>FLG.WN- SCH  2500  6"</v>
          </cell>
          <cell r="D1585">
            <v>176.46</v>
          </cell>
        </row>
        <row r="1586">
          <cell r="B1586" t="str">
            <v>FLG.BL- SCH  150  6"</v>
          </cell>
          <cell r="D1586">
            <v>11.31</v>
          </cell>
        </row>
        <row r="1587">
          <cell r="B1587" t="str">
            <v>FLG.BL- SCH  300  6"</v>
          </cell>
          <cell r="D1587">
            <v>21.2</v>
          </cell>
        </row>
        <row r="1588">
          <cell r="B1588" t="str">
            <v>FLG.BL- SCH  600  6"</v>
          </cell>
          <cell r="D1588">
            <v>38</v>
          </cell>
        </row>
        <row r="1589">
          <cell r="B1589" t="str">
            <v>FLG.BL- SCH  900  6"</v>
          </cell>
          <cell r="D1589">
            <v>51.5</v>
          </cell>
        </row>
        <row r="1590">
          <cell r="B1590" t="str">
            <v>FLG.BL- SCH  1500  6"</v>
          </cell>
          <cell r="D1590">
            <v>75</v>
          </cell>
        </row>
        <row r="1591">
          <cell r="B1591" t="str">
            <v>FLG.BL- SCH  2500  6"</v>
          </cell>
          <cell r="D1591">
            <v>156.63</v>
          </cell>
        </row>
        <row r="1592">
          <cell r="B1592" t="str">
            <v>FLG.SO- SCH  150  8"</v>
          </cell>
          <cell r="D1592">
            <v>12.36</v>
          </cell>
        </row>
        <row r="1593">
          <cell r="B1593" t="str">
            <v>FLG.SO- SCH  300  8"</v>
          </cell>
          <cell r="D1593">
            <v>24.5</v>
          </cell>
        </row>
        <row r="1594">
          <cell r="B1594" t="str">
            <v>FLG.SO- SCH  600  8"</v>
          </cell>
          <cell r="D1594">
            <v>44</v>
          </cell>
        </row>
        <row r="1595">
          <cell r="B1595" t="str">
            <v>FLG.SO- SCH  900  8"</v>
          </cell>
          <cell r="D1595">
            <v>75</v>
          </cell>
        </row>
        <row r="1596">
          <cell r="B1596" t="str">
            <v>FLG.SO- SCH  1500  8"</v>
          </cell>
          <cell r="D1596">
            <v>117.73</v>
          </cell>
        </row>
        <row r="1597">
          <cell r="B1597" t="str">
            <v>FLG.SO- SCH  2500  8"</v>
          </cell>
          <cell r="D1597">
            <v>219.99</v>
          </cell>
        </row>
        <row r="1598">
          <cell r="B1598" t="str">
            <v>FLG.WN- SCH  150  8"</v>
          </cell>
          <cell r="D1598">
            <v>17.68</v>
          </cell>
        </row>
        <row r="1599">
          <cell r="B1599" t="str">
            <v>FLG.WN- SCH  300  8"</v>
          </cell>
          <cell r="D1599">
            <v>30.48</v>
          </cell>
        </row>
        <row r="1600">
          <cell r="B1600" t="str">
            <v>FLG.WN- SCH  600  8"</v>
          </cell>
          <cell r="D1600">
            <v>50.8</v>
          </cell>
        </row>
        <row r="1601">
          <cell r="B1601" t="str">
            <v>FLG.WN- SCH  900  8"</v>
          </cell>
          <cell r="D1601">
            <v>79.45</v>
          </cell>
        </row>
        <row r="1602">
          <cell r="B1602" t="str">
            <v>FLG.WN- SCH  1500  8"</v>
          </cell>
          <cell r="D1602">
            <v>123.83</v>
          </cell>
        </row>
        <row r="1603">
          <cell r="B1603" t="str">
            <v>FLG.WN- SCH  2500  8"</v>
          </cell>
          <cell r="D1603">
            <v>261.27</v>
          </cell>
        </row>
        <row r="1604">
          <cell r="B1604" t="str">
            <v>FLG.BL- SCH  150  8"</v>
          </cell>
          <cell r="D1604">
            <v>19.920000000000002</v>
          </cell>
        </row>
        <row r="1605">
          <cell r="B1605" t="str">
            <v>FLG.BL- SCH  300  8"</v>
          </cell>
          <cell r="D1605">
            <v>34.6</v>
          </cell>
        </row>
        <row r="1606">
          <cell r="B1606" t="str">
            <v>FLG.BL- SCH  600  8"</v>
          </cell>
          <cell r="D1606">
            <v>62.2</v>
          </cell>
        </row>
        <row r="1607">
          <cell r="B1607" t="str">
            <v>FLG.BL- SCH  900  8"</v>
          </cell>
          <cell r="D1607">
            <v>89</v>
          </cell>
        </row>
        <row r="1608">
          <cell r="B1608" t="str">
            <v>FLG.BL- SCH  1500  8"</v>
          </cell>
          <cell r="D1608">
            <v>136.97999999999999</v>
          </cell>
        </row>
        <row r="1609">
          <cell r="B1609" t="str">
            <v>FLG.BL- SCH  2500  8"</v>
          </cell>
          <cell r="D1609">
            <v>240.62</v>
          </cell>
        </row>
        <row r="1610">
          <cell r="B1610" t="str">
            <v>FLG.SO- SCH  150  10"</v>
          </cell>
          <cell r="D1610">
            <v>17.100000000000001</v>
          </cell>
        </row>
        <row r="1611">
          <cell r="B1611" t="str">
            <v>FLG.SO- SCH  300  10"</v>
          </cell>
          <cell r="D1611">
            <v>34.159999999999997</v>
          </cell>
        </row>
        <row r="1612">
          <cell r="B1612" t="str">
            <v>FLG.SO- SCH  600  10"</v>
          </cell>
          <cell r="D1612">
            <v>76.2</v>
          </cell>
        </row>
        <row r="1613">
          <cell r="B1613" t="str">
            <v>FLG.SO- SCH  900  10"</v>
          </cell>
          <cell r="D1613">
            <v>111.13</v>
          </cell>
        </row>
        <row r="1614">
          <cell r="B1614" t="str">
            <v>FLG.SO- SCH  1500  10"</v>
          </cell>
          <cell r="D1614">
            <v>197.49</v>
          </cell>
        </row>
        <row r="1615">
          <cell r="B1615" t="str">
            <v>FLG.SO- SCH  2500  10"</v>
          </cell>
          <cell r="D1615">
            <v>419.57</v>
          </cell>
        </row>
        <row r="1616">
          <cell r="B1616" t="str">
            <v>FLG.WN- SCH  150  10"</v>
          </cell>
          <cell r="D1616">
            <v>24.79</v>
          </cell>
        </row>
        <row r="1617">
          <cell r="B1617" t="str">
            <v>FLG.WN- SCH  300  10"</v>
          </cell>
          <cell r="D1617">
            <v>43.74</v>
          </cell>
        </row>
        <row r="1618">
          <cell r="B1618" t="str">
            <v>FLG.WN- SCH  600  10"</v>
          </cell>
          <cell r="D1618">
            <v>86.26</v>
          </cell>
        </row>
        <row r="1619">
          <cell r="B1619" t="str">
            <v>FLG.WN- SCH  900  10"</v>
          </cell>
          <cell r="D1619">
            <v>118.04</v>
          </cell>
        </row>
        <row r="1620">
          <cell r="B1620" t="str">
            <v>FLG.WN- SCH  1500  10"</v>
          </cell>
          <cell r="D1620">
            <v>205.93</v>
          </cell>
        </row>
        <row r="1621">
          <cell r="B1621" t="str">
            <v>FLG.WN- SCH  2500  10"</v>
          </cell>
          <cell r="D1621">
            <v>484.43</v>
          </cell>
        </row>
        <row r="1622">
          <cell r="B1622" t="str">
            <v>FLG.BL- SCH  150  10"</v>
          </cell>
          <cell r="D1622">
            <v>29.39</v>
          </cell>
        </row>
        <row r="1623">
          <cell r="B1623" t="str">
            <v>FLG.BL- SCH  300  10"</v>
          </cell>
          <cell r="D1623">
            <v>55.34</v>
          </cell>
        </row>
        <row r="1624">
          <cell r="B1624" t="str">
            <v>FLG.BL- SCH  600  10"</v>
          </cell>
          <cell r="D1624">
            <v>102</v>
          </cell>
        </row>
        <row r="1625">
          <cell r="B1625" t="str">
            <v>FLG.BL- SCH  900  10"</v>
          </cell>
          <cell r="D1625">
            <v>131.54</v>
          </cell>
        </row>
        <row r="1626">
          <cell r="B1626" t="str">
            <v>FLG.BL- SCH  1500  10"</v>
          </cell>
          <cell r="D1626">
            <v>229.97</v>
          </cell>
        </row>
        <row r="1627">
          <cell r="B1627" t="str">
            <v>FLG.BL- SCH  2500  10"</v>
          </cell>
          <cell r="D1627">
            <v>465.36</v>
          </cell>
        </row>
        <row r="1628">
          <cell r="B1628" t="str">
            <v>FLG.SO- SCH  150  12"</v>
          </cell>
          <cell r="D1628">
            <v>27.68</v>
          </cell>
        </row>
        <row r="1629">
          <cell r="B1629" t="str">
            <v>FLG.SO- SCH  300  12"</v>
          </cell>
          <cell r="D1629">
            <v>51.26</v>
          </cell>
        </row>
        <row r="1630">
          <cell r="B1630" t="str">
            <v>FLG.SO- SCH  600  12"</v>
          </cell>
          <cell r="D1630">
            <v>97.52</v>
          </cell>
        </row>
        <row r="1631">
          <cell r="B1631" t="str">
            <v>FLG.SO- SCH  900  12"</v>
          </cell>
          <cell r="D1631">
            <v>146</v>
          </cell>
        </row>
        <row r="1632">
          <cell r="B1632" t="str">
            <v>FLG.SO- SCH  1500  12"</v>
          </cell>
          <cell r="D1632">
            <v>264</v>
          </cell>
        </row>
        <row r="1633">
          <cell r="B1633" t="str">
            <v>FLG.SO- SCH  2500  12"</v>
          </cell>
          <cell r="D1633">
            <v>590.20000000000005</v>
          </cell>
        </row>
        <row r="1634">
          <cell r="B1634" t="str">
            <v>FLG.WN- SCH  150  12"</v>
          </cell>
          <cell r="D1634">
            <v>38.979999999999997</v>
          </cell>
        </row>
        <row r="1635">
          <cell r="B1635" t="str">
            <v>FLG.WN- SCH  300  12"</v>
          </cell>
          <cell r="D1635">
            <v>64.41</v>
          </cell>
        </row>
        <row r="1636">
          <cell r="B1636" t="str">
            <v>FLG.WN- SCH  600  12"</v>
          </cell>
          <cell r="D1636">
            <v>102.51</v>
          </cell>
        </row>
        <row r="1637">
          <cell r="B1637" t="str">
            <v>FLG.WN- SCH  900  12"</v>
          </cell>
          <cell r="D1637">
            <v>157</v>
          </cell>
        </row>
        <row r="1638">
          <cell r="B1638" t="str">
            <v>FLG.WN- SCH  1500  12"</v>
          </cell>
          <cell r="D1638">
            <v>306</v>
          </cell>
        </row>
        <row r="1639">
          <cell r="B1639" t="str">
            <v>FLG.WN- SCH  2500  12"</v>
          </cell>
          <cell r="D1639">
            <v>692.35</v>
          </cell>
        </row>
        <row r="1640">
          <cell r="B1640" t="str">
            <v>FLG.BL- SCH  150  12"</v>
          </cell>
          <cell r="D1640">
            <v>43.7</v>
          </cell>
        </row>
        <row r="1641">
          <cell r="B1641" t="str">
            <v>FLG.BL- SCH  300  12"</v>
          </cell>
          <cell r="D1641">
            <v>78.900000000000006</v>
          </cell>
        </row>
        <row r="1642">
          <cell r="B1642" t="str">
            <v>FLG.BL- SCH  600  12"</v>
          </cell>
          <cell r="D1642">
            <v>132</v>
          </cell>
        </row>
        <row r="1643">
          <cell r="B1643" t="str">
            <v>FLG.BL- SCH  900  12"</v>
          </cell>
          <cell r="D1643">
            <v>187</v>
          </cell>
        </row>
        <row r="1644">
          <cell r="B1644" t="str">
            <v>FLG.BL- SCH  1500  12"</v>
          </cell>
          <cell r="D1644">
            <v>316</v>
          </cell>
        </row>
        <row r="1645">
          <cell r="B1645" t="str">
            <v>FLG.BL- SCH  2500  12"</v>
          </cell>
          <cell r="D1645">
            <v>664.06</v>
          </cell>
        </row>
        <row r="1646">
          <cell r="B1646" t="str">
            <v>FLG.SO- SCH  150  14"</v>
          </cell>
          <cell r="D1646">
            <v>35.200000000000003</v>
          </cell>
        </row>
        <row r="1647">
          <cell r="B1647" t="str">
            <v>FLG.SO- SCH  300  14"</v>
          </cell>
          <cell r="D1647">
            <v>72.12</v>
          </cell>
        </row>
        <row r="1648">
          <cell r="B1648" t="str">
            <v>FLG.SO- SCH  600  14"</v>
          </cell>
          <cell r="D1648">
            <v>102</v>
          </cell>
        </row>
        <row r="1649">
          <cell r="B1649" t="str">
            <v>FLG.SO- SCH  900  14"</v>
          </cell>
          <cell r="D1649">
            <v>172.36</v>
          </cell>
        </row>
        <row r="1650">
          <cell r="B1650" t="str">
            <v>FLG.SO- SCH  1500  14"</v>
          </cell>
          <cell r="D1650">
            <v>0</v>
          </cell>
        </row>
        <row r="1651">
          <cell r="B1651" t="str">
            <v>FLG.SO- SCH  2500  14"</v>
          </cell>
          <cell r="D1651">
            <v>0</v>
          </cell>
        </row>
        <row r="1652">
          <cell r="B1652" t="str">
            <v>FLG.WN- SCH  150  14"</v>
          </cell>
          <cell r="D1652">
            <v>51.71</v>
          </cell>
        </row>
        <row r="1653">
          <cell r="B1653" t="str">
            <v>FLG.WN- SCH  300  14"</v>
          </cell>
          <cell r="D1653">
            <v>88.3</v>
          </cell>
        </row>
        <row r="1654">
          <cell r="B1654" t="str">
            <v>FLG.WN- SCH  600  14"</v>
          </cell>
          <cell r="D1654">
            <v>121.56</v>
          </cell>
        </row>
        <row r="1655">
          <cell r="B1655" t="str">
            <v>FLG.WN- SCH  900  14"</v>
          </cell>
          <cell r="D1655">
            <v>181.6</v>
          </cell>
        </row>
        <row r="1656">
          <cell r="B1656" t="str">
            <v>FLG.WN- SCH  1500  14"</v>
          </cell>
          <cell r="D1656">
            <v>416</v>
          </cell>
        </row>
        <row r="1657">
          <cell r="B1657" t="str">
            <v>FLG.WN- SCH  2500  14"</v>
          </cell>
          <cell r="D1657">
            <v>0</v>
          </cell>
        </row>
        <row r="1658">
          <cell r="B1658" t="str">
            <v>FLG.BL- SCH  150  14"</v>
          </cell>
          <cell r="D1658">
            <v>59.42</v>
          </cell>
        </row>
        <row r="1659">
          <cell r="B1659" t="str">
            <v>FLG.BL- SCH  300  14"</v>
          </cell>
          <cell r="D1659">
            <v>107.05</v>
          </cell>
        </row>
        <row r="1660">
          <cell r="B1660" t="str">
            <v>FLG.BL- SCH  600  14"</v>
          </cell>
          <cell r="D1660">
            <v>158</v>
          </cell>
        </row>
        <row r="1661">
          <cell r="B1661" t="str">
            <v>FLG.BL- SCH  900  14"</v>
          </cell>
          <cell r="D1661">
            <v>224.07</v>
          </cell>
        </row>
        <row r="1662">
          <cell r="B1662" t="str">
            <v>FLG.BL- SCH  1500  14"</v>
          </cell>
          <cell r="D1662">
            <v>421</v>
          </cell>
        </row>
        <row r="1663">
          <cell r="B1663" t="str">
            <v>FLG.BL- SCH  2500  14"</v>
          </cell>
          <cell r="D1663">
            <v>0</v>
          </cell>
        </row>
        <row r="1664">
          <cell r="B1664" t="str">
            <v>FLG.SO- SCH  150  16"</v>
          </cell>
          <cell r="D1664">
            <v>42.18</v>
          </cell>
        </row>
        <row r="1665">
          <cell r="B1665" t="str">
            <v>FLG.SO- SCH  300  16"</v>
          </cell>
          <cell r="D1665">
            <v>90.4</v>
          </cell>
        </row>
        <row r="1666">
          <cell r="B1666" t="str">
            <v>FLG.SO- SCH  600  16"</v>
          </cell>
          <cell r="D1666">
            <v>149.82</v>
          </cell>
        </row>
        <row r="1667">
          <cell r="B1667" t="str">
            <v>FLG.SO- SCH  900  16"</v>
          </cell>
          <cell r="D1667">
            <v>192.95</v>
          </cell>
        </row>
        <row r="1668">
          <cell r="B1668" t="str">
            <v>FLG.SO- SCH  1500  16"</v>
          </cell>
          <cell r="D1668">
            <v>0</v>
          </cell>
        </row>
        <row r="1669">
          <cell r="B1669" t="str">
            <v>FLG.SO- SCH  2500  16"</v>
          </cell>
          <cell r="D1669">
            <v>0</v>
          </cell>
        </row>
        <row r="1670">
          <cell r="B1670" t="str">
            <v>FLG.WN- SCH  150  16"</v>
          </cell>
          <cell r="D1670">
            <v>64.41</v>
          </cell>
        </row>
        <row r="1671">
          <cell r="B1671" t="str">
            <v>FLG.WN- SCH  300  16"</v>
          </cell>
          <cell r="D1671">
            <v>112.94</v>
          </cell>
        </row>
        <row r="1672">
          <cell r="B1672" t="str">
            <v>FLG.WN- SCH  600  16"</v>
          </cell>
          <cell r="D1672">
            <v>177.06</v>
          </cell>
        </row>
        <row r="1673">
          <cell r="B1673" t="str">
            <v>FLG.WN- SCH  900  16"</v>
          </cell>
          <cell r="D1673">
            <v>224.73</v>
          </cell>
        </row>
        <row r="1674">
          <cell r="B1674" t="str">
            <v>FLG.WN- SCH  1500  16"</v>
          </cell>
          <cell r="D1674">
            <v>567.5</v>
          </cell>
        </row>
        <row r="1675">
          <cell r="B1675" t="str">
            <v>FLG.WN- SCH  2500  16"</v>
          </cell>
          <cell r="D1675">
            <v>0</v>
          </cell>
        </row>
        <row r="1676">
          <cell r="B1676" t="str">
            <v>FLG.BL- SCH  150  16"</v>
          </cell>
          <cell r="D1676">
            <v>77.11</v>
          </cell>
        </row>
        <row r="1677">
          <cell r="B1677" t="str">
            <v>FLG.BL- SCH  300  16"</v>
          </cell>
          <cell r="D1677">
            <v>139.25</v>
          </cell>
        </row>
        <row r="1678">
          <cell r="B1678" t="str">
            <v>FLG.BL- SCH  600  16"</v>
          </cell>
          <cell r="D1678">
            <v>224.73</v>
          </cell>
        </row>
        <row r="1679">
          <cell r="B1679" t="str">
            <v>FLG.BL- SCH  900  16"</v>
          </cell>
          <cell r="D1679">
            <v>272.39999999999998</v>
          </cell>
        </row>
        <row r="1680">
          <cell r="B1680" t="str">
            <v>FLG.BL- SCH  1500  16"</v>
          </cell>
          <cell r="D1680">
            <v>559</v>
          </cell>
        </row>
        <row r="1681">
          <cell r="B1681" t="str">
            <v>FLG.BL- SCH  2500  16"</v>
          </cell>
          <cell r="D1681">
            <v>0</v>
          </cell>
        </row>
        <row r="1682">
          <cell r="B1682" t="str">
            <v>FLG.SO- SCH  150  18"</v>
          </cell>
          <cell r="D1682">
            <v>49.71</v>
          </cell>
        </row>
        <row r="1683">
          <cell r="B1683" t="str">
            <v>FLG.SO- SCH  300  18"</v>
          </cell>
          <cell r="D1683">
            <v>109</v>
          </cell>
        </row>
        <row r="1684">
          <cell r="B1684" t="str">
            <v>FLG.SO- SCH  600  18"</v>
          </cell>
          <cell r="D1684">
            <v>180.1</v>
          </cell>
        </row>
        <row r="1685">
          <cell r="B1685" t="str">
            <v>FLG.SO- SCH  900  18"</v>
          </cell>
          <cell r="D1685">
            <v>272.39999999999998</v>
          </cell>
        </row>
        <row r="1686">
          <cell r="B1686" t="str">
            <v>FLG.SO- SCH  1500  18"</v>
          </cell>
          <cell r="D1686">
            <v>0</v>
          </cell>
        </row>
        <row r="1687">
          <cell r="B1687" t="str">
            <v>FLG.SO- SCH  2500  18"</v>
          </cell>
          <cell r="D1687">
            <v>0</v>
          </cell>
        </row>
        <row r="1688">
          <cell r="B1688" t="str">
            <v>FLG.WN- SCH  150  18"</v>
          </cell>
          <cell r="D1688">
            <v>74.84</v>
          </cell>
        </row>
        <row r="1689">
          <cell r="B1689" t="str">
            <v>FLG.WN- SCH  300  18"</v>
          </cell>
          <cell r="D1689">
            <v>138.34</v>
          </cell>
        </row>
        <row r="1690">
          <cell r="B1690" t="str">
            <v>FLG.WN- SCH  600  18"</v>
          </cell>
          <cell r="D1690">
            <v>215.65</v>
          </cell>
        </row>
        <row r="1691">
          <cell r="B1691" t="str">
            <v>FLG.WN- SCH  900  18"</v>
          </cell>
          <cell r="D1691">
            <v>308.72000000000003</v>
          </cell>
        </row>
        <row r="1692">
          <cell r="B1692" t="str">
            <v>FLG.WN- SCH  1500  18"</v>
          </cell>
          <cell r="D1692">
            <v>736</v>
          </cell>
        </row>
        <row r="1693">
          <cell r="B1693" t="str">
            <v>FLG.WN- SCH  2500  18"</v>
          </cell>
          <cell r="D1693">
            <v>0</v>
          </cell>
        </row>
        <row r="1694">
          <cell r="B1694" t="str">
            <v>FLG.BL- SCH  150  18"</v>
          </cell>
          <cell r="D1694">
            <v>94.8</v>
          </cell>
        </row>
        <row r="1695">
          <cell r="B1695" t="str">
            <v>FLG.BL- SCH  300  18"</v>
          </cell>
          <cell r="D1695">
            <v>176.9</v>
          </cell>
        </row>
        <row r="1696">
          <cell r="B1696" t="str">
            <v>FLG.BL- SCH  600  18"</v>
          </cell>
          <cell r="D1696">
            <v>285</v>
          </cell>
        </row>
        <row r="1697">
          <cell r="B1697" t="str">
            <v>FLG.BL- SCH  900  18"</v>
          </cell>
          <cell r="D1697">
            <v>385.9</v>
          </cell>
        </row>
        <row r="1698">
          <cell r="B1698" t="str">
            <v>FLG.BL- SCH  1500  18"</v>
          </cell>
          <cell r="D1698">
            <v>761</v>
          </cell>
        </row>
        <row r="1699">
          <cell r="B1699" t="str">
            <v>FLG.BL- SCH  2500  18"</v>
          </cell>
          <cell r="D1699">
            <v>0</v>
          </cell>
        </row>
        <row r="1700">
          <cell r="B1700" t="str">
            <v>FLG.SO- SCH  150  20"</v>
          </cell>
          <cell r="D1700">
            <v>65.5</v>
          </cell>
        </row>
        <row r="1701">
          <cell r="B1701" t="str">
            <v>FLG.SO- SCH  300  20"</v>
          </cell>
          <cell r="D1701">
            <v>136</v>
          </cell>
        </row>
        <row r="1702">
          <cell r="B1702" t="str">
            <v>FLG.SO- SCH  600  20"</v>
          </cell>
          <cell r="D1702">
            <v>231.54</v>
          </cell>
        </row>
        <row r="1703">
          <cell r="B1703" t="str">
            <v>FLG.SO- SCH  900  20"</v>
          </cell>
          <cell r="D1703">
            <v>331.42</v>
          </cell>
        </row>
        <row r="1704">
          <cell r="B1704" t="str">
            <v>FLG.SO- SCH  1500  20"</v>
          </cell>
          <cell r="D1704">
            <v>0</v>
          </cell>
        </row>
        <row r="1705">
          <cell r="B1705" t="str">
            <v>FLG.SO- SCH  2500  20"</v>
          </cell>
          <cell r="D1705">
            <v>0</v>
          </cell>
        </row>
        <row r="1706">
          <cell r="B1706" t="str">
            <v>FLG.WN- SCH  150  20"</v>
          </cell>
          <cell r="D1706">
            <v>89.36</v>
          </cell>
        </row>
        <row r="1707">
          <cell r="B1707" t="str">
            <v>FLG.WN- SCH  300  20"</v>
          </cell>
          <cell r="D1707">
            <v>167.37</v>
          </cell>
        </row>
        <row r="1708">
          <cell r="B1708" t="str">
            <v>FLG.WN- SCH  600  20"</v>
          </cell>
          <cell r="D1708">
            <v>267.86</v>
          </cell>
        </row>
        <row r="1709">
          <cell r="B1709" t="str">
            <v>FLG.WN- SCH  900  20"</v>
          </cell>
          <cell r="D1709">
            <v>376.82</v>
          </cell>
        </row>
        <row r="1710">
          <cell r="B1710" t="str">
            <v>FLG.WN- SCH  1500  20"</v>
          </cell>
          <cell r="D1710">
            <v>929</v>
          </cell>
        </row>
        <row r="1711">
          <cell r="B1711" t="str">
            <v>FLG.WN- SCH  2500  20"</v>
          </cell>
          <cell r="D1711">
            <v>0</v>
          </cell>
        </row>
        <row r="1712">
          <cell r="B1712" t="str">
            <v>FLG.BL- SCH  150  20"</v>
          </cell>
          <cell r="D1712">
            <v>123.38</v>
          </cell>
        </row>
        <row r="1713">
          <cell r="B1713" t="str">
            <v>FLG.BL- SCH  300  20"</v>
          </cell>
          <cell r="D1713">
            <v>223.17</v>
          </cell>
        </row>
        <row r="1714">
          <cell r="B1714" t="str">
            <v>FLG.BL- SCH  600  20"</v>
          </cell>
          <cell r="D1714">
            <v>365</v>
          </cell>
        </row>
        <row r="1715">
          <cell r="B1715" t="str">
            <v>FLG.BL- SCH  900  20"</v>
          </cell>
          <cell r="D1715">
            <v>488</v>
          </cell>
        </row>
        <row r="1716">
          <cell r="B1716" t="str">
            <v>FLG.BL- SCH  1500  20"</v>
          </cell>
          <cell r="D1716">
            <v>967</v>
          </cell>
        </row>
        <row r="1717">
          <cell r="B1717" t="str">
            <v>FLG.BL- SCH  2500  20"</v>
          </cell>
          <cell r="D1717">
            <v>0</v>
          </cell>
        </row>
        <row r="1718">
          <cell r="B1718" t="str">
            <v>FLG.SO- SCH  150  22"</v>
          </cell>
        </row>
        <row r="1719">
          <cell r="B1719" t="str">
            <v>FLG.SO- SCH  300  22"</v>
          </cell>
        </row>
        <row r="1720">
          <cell r="B1720" t="str">
            <v>FLG.SO- SCH  600  22"</v>
          </cell>
        </row>
        <row r="1721">
          <cell r="B1721" t="str">
            <v>FLG.SO- SCH  900  22"</v>
          </cell>
        </row>
        <row r="1722">
          <cell r="B1722" t="str">
            <v>FLG.SO- SCH  1500  22"</v>
          </cell>
        </row>
        <row r="1723">
          <cell r="B1723" t="str">
            <v>FLG.SO- SCH  2500  22"</v>
          </cell>
        </row>
        <row r="1724">
          <cell r="B1724" t="str">
            <v>FLG.WN- SCH  150  22"</v>
          </cell>
        </row>
        <row r="1725">
          <cell r="B1725" t="str">
            <v>FLG.WN- SCH  300  22"</v>
          </cell>
        </row>
        <row r="1726">
          <cell r="B1726" t="str">
            <v>FLG.WN- SCH  600  22"</v>
          </cell>
        </row>
        <row r="1727">
          <cell r="B1727" t="str">
            <v>FLG.WN- SCH  900  22"</v>
          </cell>
        </row>
        <row r="1728">
          <cell r="B1728" t="str">
            <v>FLG.WN- SCH  1500  22"</v>
          </cell>
        </row>
        <row r="1729">
          <cell r="B1729" t="str">
            <v>FLG.WN- SCH  2500  22"</v>
          </cell>
        </row>
        <row r="1730">
          <cell r="B1730" t="str">
            <v>FLG.BL- SCH  150  22"</v>
          </cell>
        </row>
        <row r="1731">
          <cell r="B1731" t="str">
            <v>FLG.BL- SCH  300  22"</v>
          </cell>
        </row>
        <row r="1732">
          <cell r="B1732" t="str">
            <v>FLG.BL- SCH  600  22"</v>
          </cell>
        </row>
        <row r="1733">
          <cell r="B1733" t="str">
            <v>FLG.BL- SCH  900  22"</v>
          </cell>
        </row>
        <row r="1734">
          <cell r="B1734" t="str">
            <v>FLG.BL- SCH  1500  22"</v>
          </cell>
        </row>
        <row r="1735">
          <cell r="B1735" t="str">
            <v>FLG.BL- SCH  2500  22"</v>
          </cell>
        </row>
        <row r="1736">
          <cell r="B1736" t="str">
            <v>FLG.SO- SCH  150  24"</v>
          </cell>
          <cell r="D1736">
            <v>90.5</v>
          </cell>
        </row>
        <row r="1737">
          <cell r="B1737" t="str">
            <v>FLG.SO- SCH  300  24"</v>
          </cell>
          <cell r="D1737">
            <v>204</v>
          </cell>
        </row>
        <row r="1738">
          <cell r="B1738" t="str">
            <v>FLG.SO- SCH  600  24"</v>
          </cell>
          <cell r="D1738">
            <v>330</v>
          </cell>
        </row>
        <row r="1739">
          <cell r="B1739" t="str">
            <v>FLG.SO- SCH  900  24"</v>
          </cell>
          <cell r="D1739">
            <v>632</v>
          </cell>
        </row>
        <row r="1740">
          <cell r="B1740" t="str">
            <v>FLG.SO- SCH  1500  24"</v>
          </cell>
          <cell r="D1740">
            <v>0</v>
          </cell>
        </row>
        <row r="1741">
          <cell r="B1741" t="str">
            <v>FLG.SO- SCH  2500  24"</v>
          </cell>
          <cell r="D1741">
            <v>0</v>
          </cell>
        </row>
        <row r="1742">
          <cell r="B1742" t="str">
            <v>FLG.WN- SCH  150  24"</v>
          </cell>
          <cell r="D1742">
            <v>119.66</v>
          </cell>
        </row>
        <row r="1743">
          <cell r="B1743" t="str">
            <v>FLG.WN- SCH  300  24"</v>
          </cell>
          <cell r="D1743">
            <v>235.41</v>
          </cell>
        </row>
        <row r="1744">
          <cell r="B1744" t="str">
            <v>FLG.WN- SCH  600  24"</v>
          </cell>
          <cell r="D1744">
            <v>372</v>
          </cell>
        </row>
        <row r="1745">
          <cell r="B1745" t="str">
            <v>FLG.WN- SCH  900  24"</v>
          </cell>
          <cell r="D1745">
            <v>685</v>
          </cell>
        </row>
        <row r="1746">
          <cell r="B1746" t="str">
            <v>FLG.WN- SCH  1500  24"</v>
          </cell>
          <cell r="D1746">
            <v>1504</v>
          </cell>
        </row>
        <row r="1747">
          <cell r="B1747" t="str">
            <v>FLG.WN- SCH  2500  24"</v>
          </cell>
          <cell r="D1747">
            <v>0</v>
          </cell>
        </row>
        <row r="1748">
          <cell r="B1748" t="str">
            <v>FLG.BL- SCH  150  24"</v>
          </cell>
          <cell r="D1748">
            <v>188.24</v>
          </cell>
        </row>
        <row r="1749">
          <cell r="B1749" t="str">
            <v>FLG.BL- SCH  300  24"</v>
          </cell>
          <cell r="D1749">
            <v>342</v>
          </cell>
        </row>
        <row r="1750">
          <cell r="B1750" t="str">
            <v>FLG.BL- SCH  600  24"</v>
          </cell>
          <cell r="D1750">
            <v>533.45000000000005</v>
          </cell>
        </row>
        <row r="1751">
          <cell r="B1751" t="str">
            <v>FLG.BL- SCH  900  24"</v>
          </cell>
          <cell r="D1751">
            <v>905</v>
          </cell>
        </row>
        <row r="1752">
          <cell r="B1752" t="str">
            <v>FLG.BL- SCH  1500  24"</v>
          </cell>
          <cell r="D1752">
            <v>1568</v>
          </cell>
        </row>
        <row r="1753">
          <cell r="B1753" t="str">
            <v>FLG.WN- SCH  150  26"</v>
          </cell>
          <cell r="D1753">
            <v>52</v>
          </cell>
        </row>
        <row r="1754">
          <cell r="B1754" t="str">
            <v>FLG.WN- SCH  300  26"</v>
          </cell>
          <cell r="D1754">
            <v>200</v>
          </cell>
        </row>
        <row r="1755">
          <cell r="B1755" t="str">
            <v>FLG.WN- SCH  150  28"</v>
          </cell>
          <cell r="D1755">
            <v>58</v>
          </cell>
        </row>
        <row r="1756">
          <cell r="B1756" t="str">
            <v>FLG.WN- SCH  300  28"</v>
          </cell>
          <cell r="D1756">
            <v>210</v>
          </cell>
        </row>
        <row r="1757">
          <cell r="B1757" t="str">
            <v>FLG.WN- SCH  150  30"</v>
          </cell>
          <cell r="D1757">
            <v>65</v>
          </cell>
        </row>
        <row r="1758">
          <cell r="B1758" t="str">
            <v>FLG.WN- SCH  300  30"</v>
          </cell>
          <cell r="D1758">
            <v>270</v>
          </cell>
        </row>
        <row r="1759">
          <cell r="B1759" t="str">
            <v>FLG.WN- SCH  150  32"</v>
          </cell>
          <cell r="D1759">
            <v>85</v>
          </cell>
        </row>
        <row r="1760">
          <cell r="B1760" t="str">
            <v>FLG.WN- SCH  300  32"</v>
          </cell>
          <cell r="D1760">
            <v>330</v>
          </cell>
        </row>
        <row r="1761">
          <cell r="B1761" t="str">
            <v>FLG.WN- SCH  150  34"</v>
          </cell>
          <cell r="D1761">
            <v>100</v>
          </cell>
        </row>
        <row r="1762">
          <cell r="B1762" t="str">
            <v>FLG.WN- SCH  300  34"</v>
          </cell>
          <cell r="D1762">
            <v>360</v>
          </cell>
        </row>
        <row r="1763">
          <cell r="B1763" t="str">
            <v>FLG.WN- SCH  150  36"</v>
          </cell>
          <cell r="D1763">
            <v>115</v>
          </cell>
        </row>
        <row r="1764">
          <cell r="B1764" t="str">
            <v>FLG.WN- SCH  300  36"</v>
          </cell>
          <cell r="D1764">
            <v>410</v>
          </cell>
        </row>
        <row r="1765">
          <cell r="B1765" t="str">
            <v>FLG.WN- SCH  150  38"</v>
          </cell>
          <cell r="D1765">
            <v>135</v>
          </cell>
        </row>
        <row r="1766">
          <cell r="B1766" t="str">
            <v>FLG.WN- SCH  300  38"</v>
          </cell>
          <cell r="D1766">
            <v>570</v>
          </cell>
        </row>
        <row r="1767">
          <cell r="B1767" t="str">
            <v>FLG.WN- SCH  150  40"</v>
          </cell>
          <cell r="D1767">
            <v>150</v>
          </cell>
        </row>
        <row r="1768">
          <cell r="B1768" t="str">
            <v>FLG.WN- SCH  300  40"</v>
          </cell>
          <cell r="D1768">
            <v>661</v>
          </cell>
        </row>
        <row r="1769">
          <cell r="B1769" t="str">
            <v>FLG.WN- SCH  150  42"</v>
          </cell>
          <cell r="D1769">
            <v>165</v>
          </cell>
        </row>
        <row r="1770">
          <cell r="B1770" t="str">
            <v>FLG.WN- SCH  300  42"</v>
          </cell>
          <cell r="D1770">
            <v>721</v>
          </cell>
        </row>
        <row r="1771">
          <cell r="B1771" t="str">
            <v>FLG.WN- SCH  150  44"</v>
          </cell>
          <cell r="D1771">
            <v>200</v>
          </cell>
        </row>
        <row r="1772">
          <cell r="B1772" t="str">
            <v>FLG.WN- SCH  300  44"</v>
          </cell>
          <cell r="D1772">
            <v>801</v>
          </cell>
        </row>
        <row r="1773">
          <cell r="B1773" t="str">
            <v>FLG.WN- SCH  150  46"</v>
          </cell>
          <cell r="D1773">
            <v>210</v>
          </cell>
        </row>
        <row r="1774">
          <cell r="B1774" t="str">
            <v>FLG.WN- SCH  300  46"</v>
          </cell>
          <cell r="D1774">
            <v>971</v>
          </cell>
        </row>
        <row r="1775">
          <cell r="B1775" t="str">
            <v>FLG.WN- SCH  150  48"</v>
          </cell>
          <cell r="D1775">
            <v>240</v>
          </cell>
        </row>
        <row r="1776">
          <cell r="B1776" t="str">
            <v>FLG.WN- SCH  300  48"</v>
          </cell>
          <cell r="D1776">
            <v>991</v>
          </cell>
        </row>
        <row r="1777">
          <cell r="B1777" t="str">
            <v>FLG.WN- SCH  150  50"</v>
          </cell>
          <cell r="D1777">
            <v>251</v>
          </cell>
        </row>
        <row r="1778">
          <cell r="B1778" t="str">
            <v>FLG.WN- SCH  300  50"</v>
          </cell>
          <cell r="D1778">
            <v>1048</v>
          </cell>
        </row>
        <row r="1779">
          <cell r="B1779" t="str">
            <v>FLG.WN- SCH  150  52"</v>
          </cell>
          <cell r="D1779">
            <v>266</v>
          </cell>
        </row>
        <row r="1780">
          <cell r="B1780" t="str">
            <v>FLG.WN- SCH  300  52"</v>
          </cell>
          <cell r="D1780">
            <v>1114</v>
          </cell>
        </row>
        <row r="1781">
          <cell r="B1781" t="str">
            <v>FLG.WN- SCH  150  54"</v>
          </cell>
          <cell r="D1781">
            <v>310</v>
          </cell>
        </row>
        <row r="1782">
          <cell r="B1782" t="str">
            <v>FLG.WN- SCH  300  54"</v>
          </cell>
          <cell r="D1782">
            <v>1161</v>
          </cell>
        </row>
        <row r="1783">
          <cell r="B1783" t="str">
            <v>FLG.WN- SCH  150  60"</v>
          </cell>
          <cell r="D1783">
            <v>410</v>
          </cell>
        </row>
        <row r="1784">
          <cell r="B1784" t="str">
            <v>FLG.WN- SCH  300  60"</v>
          </cell>
          <cell r="D1784">
            <v>1451</v>
          </cell>
        </row>
        <row r="1785">
          <cell r="B1785" t="str">
            <v>V.GATE- SCH    "</v>
          </cell>
        </row>
        <row r="1786">
          <cell r="B1786" t="str">
            <v>- SCH    "</v>
          </cell>
        </row>
        <row r="1787">
          <cell r="B1787" t="str">
            <v>- SCH    "</v>
          </cell>
        </row>
        <row r="1788">
          <cell r="B1788" t="str">
            <v>- SCH    "</v>
          </cell>
        </row>
        <row r="1789">
          <cell r="B1789" t="str">
            <v>- SCH    "</v>
          </cell>
        </row>
        <row r="1790">
          <cell r="B1790" t="str">
            <v>- SCH    "</v>
          </cell>
        </row>
        <row r="1791">
          <cell r="B1791" t="str">
            <v>- SCH    "</v>
          </cell>
        </row>
        <row r="1792">
          <cell r="B1792" t="str">
            <v>- SCH    "</v>
          </cell>
        </row>
        <row r="1793">
          <cell r="B1793" t="str">
            <v>- SCH    "</v>
          </cell>
        </row>
        <row r="1794">
          <cell r="B1794" t="str">
            <v>- SCH    "</v>
          </cell>
        </row>
        <row r="1795">
          <cell r="B1795" t="str">
            <v>- SCH    "</v>
          </cell>
        </row>
        <row r="1796">
          <cell r="B1796" t="str">
            <v>- SCH    "</v>
          </cell>
        </row>
        <row r="1797">
          <cell r="B1797" t="str">
            <v>- SCH    "</v>
          </cell>
        </row>
        <row r="1798">
          <cell r="B1798" t="str">
            <v>- SCH    "</v>
          </cell>
        </row>
        <row r="1799">
          <cell r="B1799" t="str">
            <v>- SCH    "</v>
          </cell>
        </row>
        <row r="1800">
          <cell r="B1800" t="str">
            <v>- SCH    "</v>
          </cell>
        </row>
        <row r="1801">
          <cell r="B1801" t="str">
            <v>- SCH    "</v>
          </cell>
        </row>
        <row r="1802">
          <cell r="B1802" t="str">
            <v>- SCH    "</v>
          </cell>
        </row>
        <row r="1803">
          <cell r="B1803" t="str">
            <v>- SCH    "</v>
          </cell>
        </row>
        <row r="1804">
          <cell r="B1804" t="str">
            <v>- SCH    "</v>
          </cell>
        </row>
        <row r="1805">
          <cell r="B1805" t="str">
            <v>- SCH    "</v>
          </cell>
        </row>
        <row r="1806">
          <cell r="B1806" t="str">
            <v>- SCH    "</v>
          </cell>
        </row>
        <row r="1807">
          <cell r="B1807" t="str">
            <v>- SCH    "</v>
          </cell>
        </row>
        <row r="1808">
          <cell r="B1808" t="str">
            <v>- SCH    "</v>
          </cell>
        </row>
        <row r="1809">
          <cell r="B1809" t="str">
            <v>- SCH    "</v>
          </cell>
        </row>
        <row r="1810">
          <cell r="B1810" t="str">
            <v>- SCH    "</v>
          </cell>
        </row>
        <row r="1811">
          <cell r="B1811" t="str">
            <v>- SCH    "</v>
          </cell>
        </row>
        <row r="1812">
          <cell r="B1812" t="str">
            <v>- SCH    "</v>
          </cell>
        </row>
        <row r="1813">
          <cell r="B1813" t="str">
            <v>- SCH    "</v>
          </cell>
        </row>
        <row r="1814">
          <cell r="B1814" t="str">
            <v>- SCH    "</v>
          </cell>
        </row>
        <row r="1815">
          <cell r="B1815" t="str">
            <v>- SCH    "</v>
          </cell>
        </row>
        <row r="1816">
          <cell r="B1816" t="str">
            <v>- SCH    "</v>
          </cell>
        </row>
        <row r="1817">
          <cell r="B1817" t="str">
            <v>- SCH    "</v>
          </cell>
        </row>
        <row r="1818">
          <cell r="B1818" t="str">
            <v>- SCH    "</v>
          </cell>
        </row>
        <row r="1819">
          <cell r="B1819" t="str">
            <v>- SCH    "</v>
          </cell>
        </row>
        <row r="1820">
          <cell r="B1820" t="str">
            <v>- SCH    "</v>
          </cell>
        </row>
        <row r="1821">
          <cell r="B1821" t="str">
            <v>- SCH    "</v>
          </cell>
        </row>
        <row r="1822">
          <cell r="B1822" t="str">
            <v>- SCH    "</v>
          </cell>
        </row>
        <row r="1823">
          <cell r="B1823" t="str">
            <v>- SCH    "</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mery"/>
      <sheetName val="IOBase"/>
      <sheetName val="OtherIO"/>
      <sheetName val="OtherHW"/>
      <sheetName val="Reference"/>
      <sheetName val="BOM CCR"/>
      <sheetName val="BOM Unit"/>
      <sheetName val="BOM"/>
      <sheetName val="BOM SUM"/>
      <sheetName val="BOMGather"/>
      <sheetName val="BOM Plant"/>
      <sheetName val="SUM of Quoted Price"/>
      <sheetName val="機器リスト"/>
      <sheetName val="SW"/>
      <sheetName val="Loading"/>
      <sheetName val="CompT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110"/>
      <sheetName val="00111"/>
      <sheetName val="00210"/>
      <sheetName val="00310"/>
      <sheetName val="11010"/>
      <sheetName val="11011"/>
      <sheetName val="12010"/>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 val="13082"/>
      <sheetName val="14010"/>
      <sheetName val="14011"/>
      <sheetName val="14012"/>
      <sheetName val="14013"/>
      <sheetName val="14014"/>
      <sheetName val="14020"/>
      <sheetName val="14021"/>
      <sheetName val="14022"/>
      <sheetName val="14023"/>
      <sheetName val="14024"/>
      <sheetName val="14030"/>
      <sheetName val="14031"/>
      <sheetName val="14032"/>
      <sheetName val="14033"/>
      <sheetName val="14034"/>
      <sheetName val="14040"/>
      <sheetName val="14041"/>
      <sheetName val="14042"/>
      <sheetName val="14043"/>
      <sheetName val="14044"/>
      <sheetName val="14080"/>
      <sheetName val="14081"/>
      <sheetName val="14082"/>
      <sheetName val="14083"/>
      <sheetName val="14084"/>
      <sheetName val="14085"/>
      <sheetName val="14086"/>
      <sheetName val="14087"/>
      <sheetName val="14088"/>
      <sheetName val="14089"/>
      <sheetName val="14090"/>
      <sheetName val="14091"/>
      <sheetName val="14110"/>
      <sheetName val="14120"/>
      <sheetName val="14130"/>
      <sheetName val="14140"/>
      <sheetName val="14210"/>
      <sheetName val="14211"/>
      <sheetName val="14310"/>
      <sheetName val="14320"/>
      <sheetName val="14321"/>
      <sheetName val="14410"/>
      <sheetName val="14420"/>
      <sheetName val="14510"/>
      <sheetName val="14520"/>
      <sheetName val="14530"/>
      <sheetName val="14531"/>
      <sheetName val="14540"/>
      <sheetName val="14541"/>
      <sheetName val="14610"/>
      <sheetName val="14611"/>
      <sheetName val="14620"/>
      <sheetName val="14621"/>
      <sheetName val="14810"/>
      <sheetName val="14820"/>
      <sheetName val="14910"/>
      <sheetName val="14911"/>
      <sheetName val="14920"/>
      <sheetName val="14921"/>
      <sheetName val="14922"/>
      <sheetName val="14923"/>
      <sheetName val="14930"/>
      <sheetName val="15000"/>
      <sheetName val="15001"/>
      <sheetName val="17000"/>
      <sheetName val="17010"/>
      <sheetName val="17100"/>
      <sheetName val="17101"/>
      <sheetName val="17110"/>
      <sheetName val="17200"/>
      <sheetName val="18000"/>
      <sheetName val="21010"/>
      <sheetName val="22010"/>
      <sheetName val="23010"/>
      <sheetName val="24010"/>
      <sheetName val="25010"/>
      <sheetName val="26010"/>
      <sheetName val="31010"/>
      <sheetName val="32010"/>
      <sheetName val="41010"/>
      <sheetName val="43010"/>
      <sheetName val="51010"/>
      <sheetName val="52010"/>
      <sheetName val="55010"/>
      <sheetName val="SabunListX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000000"/>
      <sheetName val="100000"/>
      <sheetName val="200000"/>
      <sheetName val="300000"/>
      <sheetName val="견적을지"/>
      <sheetName val="견적을지 (2)"/>
      <sheetName val="견적을지 (3)"/>
      <sheetName val="견적갑지"/>
      <sheetName val="견적갑지 (2)"/>
      <sheetName val="견적갑지 (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갑지"/>
      <sheetName val="SUM"/>
      <sheetName val="대비표"/>
      <sheetName val="견적조건"/>
      <sheetName val="SUMM_IEC"/>
      <sheetName val="ITEM기계"/>
      <sheetName val="ITEM배관"/>
      <sheetName val="ITEM철골"/>
      <sheetName val="ITEM도장"/>
      <sheetName val="ITEM보온"/>
      <sheetName val="ITEM가설"/>
      <sheetName val="원가내역서(1)"/>
      <sheetName val="원가내역서(2)"/>
      <sheetName val="갑지"/>
      <sheetName val="공사개요"/>
      <sheetName val="투찰 UP"/>
    </sheetNames>
    <sheetDataSet>
      <sheetData sheetId="0" refreshError="1">
        <row r="2">
          <cell r="H2" t="str">
            <v xml:space="preserve">           社</v>
          </cell>
          <cell r="I2" t="str">
            <v xml:space="preserve">   長</v>
          </cell>
        </row>
        <row r="3">
          <cell r="E3" t="str">
            <v xml:space="preserve">                  작 </v>
          </cell>
          <cell r="H3" t="str">
            <v xml:space="preserve"> 결</v>
          </cell>
        </row>
        <row r="4">
          <cell r="B4" t="str">
            <v xml:space="preserve">  推定工事 原價內譯書</v>
          </cell>
          <cell r="F4" t="str">
            <v>플랜트 견적팀</v>
          </cell>
          <cell r="H4" t="str">
            <v xml:space="preserve"> </v>
          </cell>
        </row>
        <row r="5">
          <cell r="B5" t="str">
            <v xml:space="preserve">                       (</v>
          </cell>
          <cell r="D5">
            <v>36544.705895486113</v>
          </cell>
          <cell r="E5" t="str">
            <v>)                 성</v>
          </cell>
          <cell r="F5" t="str">
            <v xml:space="preserve"> 이 병 훈 (印)</v>
          </cell>
          <cell r="H5" t="str">
            <v xml:space="preserve"> 재</v>
          </cell>
        </row>
        <row r="6">
          <cell r="E6" t="str">
            <v xml:space="preserve">               </v>
          </cell>
          <cell r="H6" t="str">
            <v xml:space="preserve"> </v>
          </cell>
        </row>
        <row r="8">
          <cell r="B8" t="str">
            <v>공 사 명</v>
          </cell>
          <cell r="E8" t="str">
            <v xml:space="preserve">           결</v>
          </cell>
          <cell r="F8" t="str">
            <v xml:space="preserve">  擔 當    部   </v>
          </cell>
          <cell r="G8" t="str">
            <v xml:space="preserve">長  擔當任員  </v>
          </cell>
        </row>
        <row r="9">
          <cell r="B9" t="str">
            <v>발 주 처</v>
          </cell>
          <cell r="D9" t="str">
            <v>쌍용제지</v>
          </cell>
          <cell r="E9" t="str">
            <v xml:space="preserve">                  재</v>
          </cell>
        </row>
        <row r="10">
          <cell r="B10" t="str">
            <v>입찰방법</v>
          </cell>
          <cell r="D10" t="str">
            <v xml:space="preserve">     경쟁 입찰</v>
          </cell>
        </row>
        <row r="11">
          <cell r="B11" t="str">
            <v>입찰일시</v>
          </cell>
          <cell r="D11" t="str">
            <v xml:space="preserve">   '99.12.13</v>
          </cell>
          <cell r="E11" t="str">
            <v xml:space="preserve">                  개</v>
          </cell>
        </row>
        <row r="12">
          <cell r="B12" t="str">
            <v>공사기간</v>
          </cell>
          <cell r="E12" t="str">
            <v xml:space="preserve">                  요</v>
          </cell>
        </row>
        <row r="14">
          <cell r="B14" t="str">
            <v>工      種</v>
          </cell>
          <cell r="D14" t="str">
            <v>材  料  費</v>
          </cell>
          <cell r="E14" t="str">
            <v>勞  務  費</v>
          </cell>
          <cell r="F14" t="str">
            <v xml:space="preserve"> 工事  經費</v>
          </cell>
          <cell r="G14" t="str">
            <v xml:space="preserve">合   計 </v>
          </cell>
          <cell r="H14" t="str">
            <v xml:space="preserve">    備   考</v>
          </cell>
        </row>
        <row r="17">
          <cell r="B17" t="str">
            <v>토 목 공 사</v>
          </cell>
          <cell r="D17">
            <v>23271995</v>
          </cell>
          <cell r="E17">
            <v>1095351</v>
          </cell>
          <cell r="F17">
            <v>1594490</v>
          </cell>
          <cell r="G17">
            <v>25961836</v>
          </cell>
        </row>
        <row r="18">
          <cell r="B18" t="str">
            <v>건 축 공 사</v>
          </cell>
          <cell r="D18">
            <v>0</v>
          </cell>
          <cell r="E18">
            <v>0</v>
          </cell>
          <cell r="F18">
            <v>0</v>
          </cell>
          <cell r="G18">
            <v>0</v>
          </cell>
        </row>
        <row r="19">
          <cell r="B19" t="str">
            <v>소 방 설 비</v>
          </cell>
          <cell r="D19">
            <v>0</v>
          </cell>
          <cell r="E19">
            <v>0</v>
          </cell>
          <cell r="F19">
            <v>0</v>
          </cell>
          <cell r="G19">
            <v>0</v>
          </cell>
        </row>
        <row r="20">
          <cell r="B20" t="str">
            <v>기 계 공 사</v>
          </cell>
          <cell r="D20">
            <v>1698000</v>
          </cell>
          <cell r="E20">
            <v>2184000</v>
          </cell>
          <cell r="F20">
            <v>2066033</v>
          </cell>
          <cell r="G20">
            <v>5948033</v>
          </cell>
        </row>
        <row r="21">
          <cell r="B21" t="str">
            <v>탱 크 공 사</v>
          </cell>
          <cell r="D21">
            <v>29200092</v>
          </cell>
          <cell r="E21">
            <v>19577600</v>
          </cell>
          <cell r="F21">
            <v>21903773</v>
          </cell>
          <cell r="G21">
            <v>70681465</v>
          </cell>
        </row>
        <row r="22">
          <cell r="B22" t="str">
            <v>배 관 공 사</v>
          </cell>
          <cell r="D22">
            <v>87430438</v>
          </cell>
          <cell r="E22">
            <v>19505200</v>
          </cell>
          <cell r="F22">
            <v>16576541</v>
          </cell>
          <cell r="G22">
            <v>123512179</v>
          </cell>
        </row>
        <row r="23">
          <cell r="B23" t="str">
            <v>도 장 공 사</v>
          </cell>
          <cell r="D23">
            <v>1435488</v>
          </cell>
          <cell r="E23">
            <v>1443600</v>
          </cell>
          <cell r="F23">
            <v>2898502</v>
          </cell>
          <cell r="G23">
            <v>5777590</v>
          </cell>
        </row>
        <row r="24">
          <cell r="B24" t="str">
            <v>보 온 공 사</v>
          </cell>
          <cell r="D24">
            <v>6556435</v>
          </cell>
          <cell r="E24">
            <v>7109800</v>
          </cell>
          <cell r="F24">
            <v>3085590</v>
          </cell>
          <cell r="G24">
            <v>16751825</v>
          </cell>
        </row>
        <row r="27">
          <cell r="B27" t="str">
            <v>合       計</v>
          </cell>
          <cell r="D27">
            <v>149592448</v>
          </cell>
          <cell r="E27">
            <v>50915551</v>
          </cell>
          <cell r="F27">
            <v>48124929</v>
          </cell>
          <cell r="G27">
            <v>248632928</v>
          </cell>
        </row>
        <row r="29">
          <cell r="D29" t="str">
            <v>品     名</v>
          </cell>
          <cell r="E29" t="str">
            <v>單     位</v>
          </cell>
          <cell r="F29" t="str">
            <v>數     量</v>
          </cell>
          <cell r="G29" t="str">
            <v>單     價</v>
          </cell>
          <cell r="H29" t="str">
            <v>金     額</v>
          </cell>
        </row>
        <row r="32">
          <cell r="B32" t="str">
            <v>主要 支給 資材</v>
          </cell>
        </row>
        <row r="35">
          <cell r="B35" t="str">
            <v>&lt;特記事項&gt;</v>
          </cell>
          <cell r="D35" t="str">
            <v>*. 견적제외.</v>
          </cell>
          <cell r="F35" t="str">
            <v>計</v>
          </cell>
        </row>
        <row r="36">
          <cell r="D36" t="str">
            <v xml:space="preserve">  - CONTINGENCY, 간접비</v>
          </cell>
          <cell r="F36" t="str">
            <v>總 工 事 費</v>
          </cell>
        </row>
        <row r="37">
          <cell r="D37" t="str">
            <v xml:space="preserve">  - 본사관리비 및 이윤</v>
          </cell>
          <cell r="F37" t="str">
            <v xml:space="preserve"> 有   1.推定工事 原價內譯書</v>
          </cell>
        </row>
        <row r="39">
          <cell r="D39" t="str">
            <v xml:space="preserve">  - 설계 및 구매관리비</v>
          </cell>
          <cell r="F39" t="str">
            <v xml:space="preserve"> 添</v>
          </cell>
        </row>
        <row r="40">
          <cell r="B40" t="str">
            <v>SKEC 2-21-0019 (210x297 m/m)  SHLEE-D</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실행총괄표(DCU)"/>
      <sheetName val="실행내역서(DCU)"/>
      <sheetName val="Breakdown (DCU)"/>
      <sheetName val="SUMMARY(DCU)"/>
      <sheetName val="SUMMARY(2)-DCU"/>
      <sheetName val="실행총괄표(HCR)"/>
      <sheetName val="실행내역서(HCR)"/>
      <sheetName val="Breakdown (HCR)"/>
      <sheetName val="SUMMARY(HCR)"/>
      <sheetName val="SUMMARY(2)-HCR"/>
      <sheetName val="SUMMARY(TTL)"/>
      <sheetName val="실행내역서_DCU_"/>
      <sheetName val=" 갑지"/>
      <sheetName val="소화실적"/>
      <sheetName val="실행철강하도"/>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실행총괄"/>
      <sheetName val="spc 배관견적"/>
    </sheetNames>
    <sheetDataSet>
      <sheetData sheetId="0" refreshError="1"/>
      <sheetData sheetId="1" refreshError="1"/>
      <sheetData sheetId="2"/>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당초"/>
      <sheetName val="변경"/>
    </sheetNames>
    <sheetDataSet>
      <sheetData sheetId="0"/>
      <sheetData sheetId="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길웅스틸"/>
    </sheet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S"/>
      <sheetName val="B"/>
      <sheetName val="参数表"/>
      <sheetName val="김영남"/>
      <sheetName val="기성 Plan"/>
      <sheetName val="산근"/>
      <sheetName val="A"/>
      <sheetName val="FAB별"/>
      <sheetName val="config"/>
      <sheetName val="分析"/>
    </sheetNames>
    <definedNames>
      <definedName name="Tri_Rev"/>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예산서"/>
      <sheetName val="단가비교"/>
      <sheetName val="Sheet1"/>
      <sheetName val="대비표"/>
      <sheetName val="집행"/>
      <sheetName val="영업예산"/>
      <sheetName val="Sheet2"/>
      <sheetName val="문제점"/>
      <sheetName val="표지"/>
      <sheetName val="총괄-1"/>
      <sheetName val="설계예산서"/>
      <sheetName val="토공사"/>
      <sheetName val="단가조사"/>
      <sheetName val="당초"/>
      <sheetName val="定额"/>
      <sheetName val="BQ"/>
      <sheetName val="견적"/>
      <sheetName val="수주추정"/>
      <sheetName val="基础数据表"/>
      <sheetName val="TDC COA Sumry"/>
      <sheetName val="TDC Item Dets"/>
      <sheetName val="TDC Item Sumry"/>
      <sheetName val="TDC Key Qty Sumry"/>
      <sheetName val="COA Sumry - Std Imp"/>
      <sheetName val="Contr TDC - Std Imp"/>
      <sheetName val="Item Sumry - Std Imp"/>
      <sheetName val="Unit Costs - Std Imp"/>
      <sheetName val="Unit MH - Std Imp"/>
      <sheetName val="Proj TIC - Std Imp"/>
      <sheetName val="RFP003D"/>
      <sheetName val="数据库辅助表"/>
      <sheetName val="Connections"/>
      <sheetName val="DWTables"/>
      <sheetName val="jobhist"/>
      <sheetName val="设计费报价表(P1)"/>
      <sheetName val="表三甲"/>
      <sheetName val="综合概算"/>
      <sheetName val="表二"/>
      <sheetName val="仪表"/>
      <sheetName val="安装表"/>
      <sheetName val="表三"/>
      <sheetName val="目录首页"/>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s>
    <sheetDataSet>
      <sheetData sheetId="0">
        <row r="5">
          <cell r="T5" t="str">
            <v>T18028-1820-EA03</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110"/>
      <sheetName val="00111"/>
      <sheetName val="00210"/>
      <sheetName val="00310"/>
      <sheetName val="11010"/>
      <sheetName val="11011"/>
      <sheetName val="12010"/>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 val="13082"/>
      <sheetName val="14010"/>
      <sheetName val="14011"/>
      <sheetName val="14012"/>
      <sheetName val="14013"/>
      <sheetName val="14014"/>
      <sheetName val="14020"/>
      <sheetName val="14021"/>
      <sheetName val="14022"/>
      <sheetName val="14023"/>
      <sheetName val="14024"/>
      <sheetName val="14030"/>
      <sheetName val="14031"/>
      <sheetName val="14032"/>
      <sheetName val="14033"/>
      <sheetName val="14034"/>
      <sheetName val="14040"/>
      <sheetName val="14041"/>
      <sheetName val="14042"/>
      <sheetName val="14043"/>
      <sheetName val="14044"/>
      <sheetName val="14080"/>
      <sheetName val="14081"/>
      <sheetName val="14082"/>
      <sheetName val="14083"/>
      <sheetName val="14084"/>
      <sheetName val="14085"/>
      <sheetName val="14086"/>
      <sheetName val="14087"/>
      <sheetName val="14088"/>
      <sheetName val="14089"/>
      <sheetName val="14090"/>
      <sheetName val="14091"/>
      <sheetName val="14110"/>
      <sheetName val="14120"/>
      <sheetName val="14130"/>
      <sheetName val="14140"/>
      <sheetName val="14210"/>
      <sheetName val="14211"/>
      <sheetName val="14310"/>
      <sheetName val="14320"/>
      <sheetName val="14321"/>
      <sheetName val="14410"/>
      <sheetName val="14420"/>
      <sheetName val="14510"/>
      <sheetName val="14520"/>
      <sheetName val="14530"/>
      <sheetName val="14531"/>
      <sheetName val="14540"/>
      <sheetName val="14541"/>
      <sheetName val="14610"/>
      <sheetName val="14611"/>
      <sheetName val="14620"/>
      <sheetName val="14621"/>
      <sheetName val="14810"/>
      <sheetName val="14820"/>
      <sheetName val="14910"/>
      <sheetName val="14911"/>
      <sheetName val="14920"/>
      <sheetName val="14921"/>
      <sheetName val="14922"/>
      <sheetName val="14923"/>
      <sheetName val="14930"/>
      <sheetName val="15000"/>
      <sheetName val="15001"/>
      <sheetName val="17000"/>
      <sheetName val="17010"/>
      <sheetName val="17100"/>
      <sheetName val="17101"/>
      <sheetName val="17110"/>
      <sheetName val="17200"/>
      <sheetName val="18000"/>
      <sheetName val="21010"/>
      <sheetName val="22010"/>
      <sheetName val="23010"/>
      <sheetName val="24010"/>
      <sheetName val="25010"/>
      <sheetName val="26010"/>
      <sheetName val="31010"/>
      <sheetName val="32010"/>
      <sheetName val="41010"/>
      <sheetName val="43010"/>
      <sheetName val="51010"/>
      <sheetName val="52010"/>
      <sheetName val="55010"/>
      <sheetName val="SabunListX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당초"/>
      <sheetName val="변경"/>
      <sheetName val="집계표"/>
      <sheetName val="내역서"/>
      <sheetName val="총괄표"/>
      <sheetName val="CB"/>
      <sheetName val="경비"/>
      <sheetName val="Sheet3"/>
      <sheetName val="cvr"/>
      <sheetName val="sum"/>
      <sheetName val="indirect"/>
      <sheetName val="bm"/>
      <sheetName val="bm (2)"/>
      <sheetName val="Sheet2"/>
      <sheetName val="Instrument"/>
      <sheetName val="Junction Box"/>
      <sheetName val="JB_Final checked"/>
      <sheetName val="Equipment"/>
      <sheetName val="F&amp;G System"/>
      <sheetName val="F&amp;G System (Detail)"/>
      <sheetName val="동결보온"/>
      <sheetName val="MOTOR"/>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110"/>
      <sheetName val="00111"/>
      <sheetName val="00210"/>
      <sheetName val="00310"/>
      <sheetName val="11010"/>
      <sheetName val="11011"/>
      <sheetName val="12010"/>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 val="13082"/>
      <sheetName val="14010"/>
      <sheetName val="14011"/>
      <sheetName val="14012"/>
      <sheetName val="14013"/>
      <sheetName val="14014"/>
      <sheetName val="14020"/>
      <sheetName val="14021"/>
      <sheetName val="14022"/>
      <sheetName val="14023"/>
      <sheetName val="14024"/>
      <sheetName val="14030"/>
      <sheetName val="14031"/>
      <sheetName val="14032"/>
      <sheetName val="14033"/>
      <sheetName val="14034"/>
      <sheetName val="14040"/>
      <sheetName val="14041"/>
      <sheetName val="14042"/>
      <sheetName val="14043"/>
      <sheetName val="14044"/>
      <sheetName val="14080"/>
      <sheetName val="14081"/>
      <sheetName val="14082"/>
      <sheetName val="14083"/>
      <sheetName val="14084"/>
      <sheetName val="14085"/>
      <sheetName val="14086"/>
      <sheetName val="14087"/>
      <sheetName val="14088"/>
      <sheetName val="14089"/>
      <sheetName val="14090"/>
      <sheetName val="14091"/>
      <sheetName val="14110"/>
      <sheetName val="14120"/>
      <sheetName val="14130"/>
      <sheetName val="14140"/>
      <sheetName val="14210"/>
      <sheetName val="14211"/>
      <sheetName val="14310"/>
      <sheetName val="14320"/>
      <sheetName val="14321"/>
      <sheetName val="14410"/>
      <sheetName val="14420"/>
      <sheetName val="14510"/>
      <sheetName val="14520"/>
      <sheetName val="14530"/>
      <sheetName val="14531"/>
      <sheetName val="14540"/>
      <sheetName val="14541"/>
      <sheetName val="14610"/>
      <sheetName val="14611"/>
      <sheetName val="14620"/>
      <sheetName val="14621"/>
      <sheetName val="14810"/>
      <sheetName val="14820"/>
      <sheetName val="14910"/>
      <sheetName val="14911"/>
      <sheetName val="14920"/>
      <sheetName val="14921"/>
      <sheetName val="14922"/>
      <sheetName val="14923"/>
      <sheetName val="14930"/>
      <sheetName val="15000"/>
      <sheetName val="15001"/>
      <sheetName val="17000"/>
      <sheetName val="17010"/>
      <sheetName val="17100"/>
      <sheetName val="17101"/>
      <sheetName val="17110"/>
      <sheetName val="17200"/>
      <sheetName val="18000"/>
      <sheetName val="21010"/>
      <sheetName val="22010"/>
      <sheetName val="23010"/>
      <sheetName val="24010"/>
      <sheetName val="25010"/>
      <sheetName val="26010"/>
      <sheetName val="31010"/>
      <sheetName val="32010"/>
      <sheetName val="41010"/>
      <sheetName val="43010"/>
      <sheetName val="51010"/>
      <sheetName val="52010"/>
      <sheetName val="55010"/>
      <sheetName val="SabunListX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Name val="XZLC003_PART1"/>
    </sheetNames>
    <sheetDataSet>
      <sheetData sheetId="0"/>
      <sheetData sheetId="1" refreshError="1">
        <row r="7">
          <cell r="A7" t="str">
            <v>COMMODITY_CODE</v>
          </cell>
          <cell r="B7" t="str">
            <v>IDENT</v>
          </cell>
          <cell r="C7" t="str">
            <v>IDENT_DESCRIPTION</v>
          </cell>
          <cell r="D7" t="str">
            <v>Size1</v>
          </cell>
          <cell r="E7" t="str">
            <v>Size2</v>
          </cell>
          <cell r="F7" t="str">
            <v>Unit</v>
          </cell>
          <cell r="G7" t="str">
            <v>FORECAST QUANTITY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Name val="XZLC004_PART2"/>
    </sheetNames>
    <sheetDataSet>
      <sheetData sheetId="0" refreshError="1"/>
      <sheetData sheetId="1" refreshError="1">
        <row r="7">
          <cell r="A7" t="str">
            <v>COMMODITY_CODE</v>
          </cell>
          <cell r="B7" t="str">
            <v>IDENT</v>
          </cell>
          <cell r="C7" t="str">
            <v>IDENT_DESCRIPTION</v>
          </cell>
          <cell r="D7" t="str">
            <v>Size1</v>
          </cell>
          <cell r="E7" t="str">
            <v>Size2</v>
          </cell>
          <cell r="F7" t="str">
            <v>Unit</v>
          </cell>
          <cell r="G7" t="str">
            <v>FORECAST QUANTITY</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23"/>
  <sheetViews>
    <sheetView view="pageBreakPreview" zoomScale="85" zoomScaleNormal="55" zoomScaleSheetLayoutView="85" workbookViewId="0">
      <selection activeCell="X17" sqref="X17"/>
    </sheetView>
  </sheetViews>
  <sheetFormatPr defaultColWidth="9" defaultRowHeight="12.75"/>
  <cols>
    <col min="1" max="1" width="10.375" style="548" customWidth="1"/>
    <col min="2" max="3" width="5.875" style="548" customWidth="1"/>
    <col min="4" max="4" width="7.75" style="548" customWidth="1"/>
    <col min="5" max="6" width="5.875" style="548" customWidth="1"/>
    <col min="7" max="7" width="5.875" style="547" customWidth="1"/>
    <col min="8" max="8" width="5" style="547" customWidth="1"/>
    <col min="9" max="9" width="4.875" style="547" customWidth="1"/>
    <col min="10" max="10" width="2" style="547" customWidth="1"/>
    <col min="11" max="11" width="6" style="548" customWidth="1"/>
    <col min="12" max="12" width="11.875" style="548" customWidth="1"/>
    <col min="13" max="13" width="7" style="548" customWidth="1"/>
    <col min="14" max="14" width="8.5" style="548" customWidth="1"/>
    <col min="15" max="15" width="5.875" style="548" customWidth="1"/>
    <col min="16" max="16" width="9.875" style="548" customWidth="1"/>
    <col min="17" max="17" width="5.875" style="548" customWidth="1"/>
    <col min="18" max="18" width="18.625" style="548" customWidth="1"/>
    <col min="19" max="24" width="5.875" style="548" customWidth="1"/>
    <col min="25" max="44" width="9" style="548" customWidth="1"/>
    <col min="45" max="16384" width="9" style="548"/>
  </cols>
  <sheetData>
    <row r="1" spans="1:20" ht="26.25" customHeight="1">
      <c r="A1" s="70"/>
    </row>
    <row r="3" spans="1:20">
      <c r="G3" s="548"/>
      <c r="H3" s="548"/>
      <c r="I3" s="548"/>
      <c r="J3" s="548"/>
    </row>
    <row r="4" spans="1:20" ht="26.25" customHeight="1">
      <c r="B4" s="594"/>
      <c r="C4" s="569"/>
      <c r="D4" s="569"/>
      <c r="E4" s="569"/>
      <c r="F4" s="569"/>
      <c r="G4" s="568"/>
      <c r="H4" s="568"/>
      <c r="I4" s="568"/>
      <c r="J4" s="568"/>
      <c r="K4" s="569"/>
      <c r="L4" s="569"/>
      <c r="M4" s="569"/>
      <c r="N4" s="569"/>
      <c r="O4" s="569"/>
      <c r="P4" s="569"/>
      <c r="Q4" s="569"/>
      <c r="R4" s="569"/>
      <c r="S4" s="79"/>
      <c r="T4" s="79"/>
    </row>
    <row r="5" spans="1:20" ht="33" customHeight="1">
      <c r="B5" s="570" t="s">
        <v>0</v>
      </c>
      <c r="C5" s="569"/>
      <c r="D5" s="569"/>
      <c r="E5" s="569"/>
      <c r="F5" s="569"/>
      <c r="G5" s="568"/>
      <c r="H5" s="568"/>
      <c r="I5" s="568"/>
      <c r="J5" s="568"/>
      <c r="K5" s="569"/>
      <c r="L5" s="569"/>
      <c r="M5" s="569"/>
      <c r="N5" s="569"/>
      <c r="O5" s="569"/>
      <c r="P5" s="569"/>
      <c r="Q5" s="569"/>
      <c r="R5" s="569"/>
      <c r="S5" s="79"/>
      <c r="T5" s="79"/>
    </row>
    <row r="6" spans="1:20">
      <c r="B6" s="569"/>
      <c r="C6" s="569"/>
      <c r="D6" s="569"/>
      <c r="E6" s="569"/>
      <c r="F6" s="569"/>
      <c r="G6" s="568"/>
      <c r="H6" s="568"/>
      <c r="I6" s="568"/>
      <c r="J6" s="568"/>
      <c r="K6" s="569"/>
      <c r="L6" s="569"/>
      <c r="M6" s="569"/>
      <c r="N6" s="569"/>
      <c r="O6" s="569"/>
      <c r="P6" s="569"/>
      <c r="Q6" s="569"/>
      <c r="R6" s="569"/>
    </row>
    <row r="7" spans="1:20" ht="18" customHeight="1">
      <c r="G7" s="548"/>
      <c r="H7" s="548"/>
      <c r="I7" s="548"/>
      <c r="J7" s="548"/>
      <c r="O7" s="77"/>
    </row>
    <row r="8" spans="1:20" ht="18" customHeight="1">
      <c r="G8" s="548"/>
      <c r="H8" s="548"/>
      <c r="I8" s="548"/>
      <c r="J8" s="548"/>
      <c r="O8" s="77"/>
    </row>
    <row r="9" spans="1:20" ht="18" customHeight="1">
      <c r="G9" s="548"/>
      <c r="H9" s="548"/>
      <c r="I9" s="548"/>
      <c r="J9" s="548"/>
      <c r="O9" s="78"/>
    </row>
    <row r="10" spans="1:20">
      <c r="G10" s="548"/>
      <c r="H10" s="548"/>
      <c r="I10" s="548"/>
      <c r="J10" s="548"/>
    </row>
    <row r="11" spans="1:20" ht="26.25" customHeight="1">
      <c r="B11" s="595" t="s">
        <v>1</v>
      </c>
      <c r="C11" s="569"/>
      <c r="D11" s="569"/>
      <c r="E11" s="569"/>
      <c r="F11" s="569"/>
      <c r="G11" s="568"/>
      <c r="H11" s="568"/>
      <c r="I11" s="568"/>
      <c r="J11" s="568"/>
      <c r="K11" s="569"/>
      <c r="L11" s="569"/>
      <c r="M11" s="569"/>
      <c r="N11" s="569"/>
      <c r="O11" s="569"/>
      <c r="P11" s="569"/>
      <c r="Q11" s="569"/>
      <c r="R11" s="569"/>
      <c r="S11" s="80"/>
      <c r="T11" s="80"/>
    </row>
    <row r="12" spans="1:20" ht="13.5" customHeight="1">
      <c r="B12" s="71"/>
      <c r="C12" s="71"/>
      <c r="D12" s="71"/>
      <c r="E12" s="71"/>
      <c r="F12" s="71"/>
      <c r="G12" s="71"/>
      <c r="H12" s="71"/>
      <c r="I12" s="71"/>
      <c r="J12" s="71"/>
      <c r="K12" s="71"/>
      <c r="L12" s="71"/>
      <c r="M12" s="71"/>
      <c r="N12" s="71"/>
      <c r="O12" s="71"/>
      <c r="P12" s="71"/>
      <c r="Q12" s="71"/>
      <c r="R12" s="71"/>
      <c r="S12" s="71"/>
      <c r="T12" s="71"/>
    </row>
    <row r="13" spans="1:20" ht="27" customHeight="1">
      <c r="B13" s="596" t="s">
        <v>2</v>
      </c>
      <c r="C13" s="569"/>
      <c r="D13" s="569"/>
      <c r="E13" s="569"/>
      <c r="F13" s="569"/>
      <c r="G13" s="568"/>
      <c r="H13" s="568"/>
      <c r="I13" s="568"/>
      <c r="J13" s="568"/>
      <c r="K13" s="569"/>
      <c r="L13" s="569"/>
      <c r="M13" s="569"/>
      <c r="N13" s="569"/>
      <c r="O13" s="569"/>
      <c r="P13" s="569"/>
      <c r="Q13" s="569"/>
      <c r="R13" s="569"/>
      <c r="S13" s="71"/>
      <c r="T13" s="71"/>
    </row>
    <row r="14" spans="1:20" ht="13.5" customHeight="1">
      <c r="B14" s="71"/>
      <c r="C14" s="71"/>
      <c r="D14" s="71"/>
      <c r="E14" s="71"/>
      <c r="F14" s="71"/>
      <c r="G14" s="71"/>
      <c r="H14" s="71"/>
      <c r="I14" s="71"/>
      <c r="J14" s="71"/>
      <c r="K14" s="71"/>
      <c r="L14" s="71"/>
      <c r="M14" s="71"/>
      <c r="N14" s="71"/>
      <c r="O14" s="71"/>
      <c r="P14" s="71"/>
      <c r="Q14" s="71"/>
      <c r="R14" s="71"/>
      <c r="S14" s="71"/>
      <c r="T14" s="71"/>
    </row>
    <row r="15" spans="1:20" ht="13.5" customHeight="1">
      <c r="B15" s="71"/>
      <c r="C15" s="71"/>
      <c r="D15" s="71"/>
      <c r="E15" s="71"/>
      <c r="F15" s="71"/>
      <c r="G15" s="71"/>
      <c r="H15" s="71"/>
      <c r="I15" s="71"/>
      <c r="J15" s="71"/>
      <c r="K15" s="71"/>
      <c r="L15" s="71"/>
      <c r="M15" s="71"/>
      <c r="N15" s="71"/>
      <c r="O15" s="71"/>
      <c r="P15" s="71"/>
      <c r="Q15" s="71"/>
      <c r="R15" s="71"/>
      <c r="S15" s="71"/>
      <c r="T15" s="71"/>
    </row>
    <row r="16" spans="1:20" ht="27" customHeight="1">
      <c r="B16" s="594" t="s">
        <v>3</v>
      </c>
      <c r="C16" s="569"/>
      <c r="D16" s="569"/>
      <c r="E16" s="569"/>
      <c r="F16" s="569"/>
      <c r="G16" s="568"/>
      <c r="H16" s="568"/>
      <c r="I16" s="568"/>
      <c r="J16" s="568"/>
      <c r="K16" s="569"/>
      <c r="L16" s="569"/>
      <c r="M16" s="569"/>
      <c r="N16" s="569"/>
      <c r="O16" s="569"/>
      <c r="P16" s="569"/>
      <c r="Q16" s="569"/>
      <c r="R16" s="569"/>
    </row>
    <row r="17" spans="2:20" ht="27" customHeight="1">
      <c r="B17" s="594" t="s">
        <v>4</v>
      </c>
      <c r="C17" s="569"/>
      <c r="D17" s="569"/>
      <c r="E17" s="569"/>
      <c r="F17" s="569"/>
      <c r="G17" s="568"/>
      <c r="H17" s="568"/>
      <c r="I17" s="568"/>
      <c r="J17" s="568"/>
      <c r="K17" s="569"/>
      <c r="L17" s="569"/>
      <c r="M17" s="569"/>
      <c r="N17" s="569"/>
      <c r="O17" s="569"/>
      <c r="P17" s="569"/>
      <c r="Q17" s="569"/>
      <c r="R17" s="569"/>
    </row>
    <row r="18" spans="2:20">
      <c r="G18" s="548"/>
      <c r="H18" s="548"/>
      <c r="I18" s="548"/>
      <c r="J18" s="548"/>
    </row>
    <row r="19" spans="2:20" ht="13.5" customHeight="1">
      <c r="G19" s="548"/>
      <c r="H19" s="548"/>
      <c r="I19" s="548"/>
      <c r="J19" s="548"/>
    </row>
    <row r="20" spans="2:20">
      <c r="G20" s="548"/>
      <c r="H20" s="548"/>
      <c r="I20" s="548"/>
      <c r="J20" s="548"/>
    </row>
    <row r="21" spans="2:20">
      <c r="G21" s="548"/>
      <c r="H21" s="548"/>
      <c r="I21" s="548"/>
      <c r="J21" s="548"/>
    </row>
    <row r="22" spans="2:20">
      <c r="G22" s="548"/>
      <c r="H22" s="548"/>
      <c r="I22" s="548"/>
      <c r="J22" s="548"/>
    </row>
    <row r="23" spans="2:20" ht="15" customHeight="1">
      <c r="B23" s="590"/>
      <c r="C23" s="569"/>
      <c r="D23" s="569"/>
      <c r="E23" s="569"/>
      <c r="F23" s="569"/>
      <c r="G23" s="568"/>
      <c r="H23" s="568"/>
      <c r="I23" s="568"/>
      <c r="J23" s="568"/>
      <c r="K23" s="569"/>
      <c r="L23" s="569"/>
      <c r="M23" s="569"/>
      <c r="N23" s="569"/>
      <c r="O23" s="569"/>
      <c r="P23" s="569"/>
      <c r="Q23" s="569"/>
      <c r="R23" s="569"/>
      <c r="S23" s="569"/>
      <c r="T23" s="569"/>
    </row>
    <row r="24" spans="2:20" ht="15" customHeight="1">
      <c r="B24" s="549"/>
      <c r="C24" s="549"/>
      <c r="D24" s="549"/>
      <c r="E24" s="549"/>
      <c r="F24" s="549"/>
      <c r="G24" s="549"/>
      <c r="H24" s="549"/>
      <c r="I24" s="549"/>
      <c r="J24" s="549"/>
      <c r="K24" s="549"/>
      <c r="L24" s="549"/>
      <c r="M24" s="549"/>
      <c r="N24" s="549"/>
      <c r="O24" s="549"/>
      <c r="P24" s="549"/>
      <c r="Q24" s="549"/>
      <c r="R24" s="549"/>
      <c r="S24" s="549"/>
      <c r="T24" s="549"/>
    </row>
    <row r="25" spans="2:20" ht="15" customHeight="1">
      <c r="B25" s="549"/>
      <c r="C25" s="549"/>
      <c r="D25" s="549"/>
      <c r="E25" s="549"/>
      <c r="F25" s="549"/>
      <c r="G25" s="549"/>
      <c r="H25" s="549"/>
      <c r="I25" s="549"/>
      <c r="J25" s="549"/>
      <c r="K25" s="549"/>
      <c r="L25" s="549"/>
      <c r="M25" s="549"/>
      <c r="N25" s="549"/>
      <c r="O25" s="549"/>
      <c r="P25" s="549"/>
      <c r="Q25" s="549"/>
      <c r="R25" s="549"/>
      <c r="S25" s="549"/>
      <c r="T25" s="549"/>
    </row>
    <row r="26" spans="2:20" ht="15" customHeight="1">
      <c r="B26" s="549"/>
      <c r="C26" s="549"/>
      <c r="D26" s="549"/>
      <c r="E26" s="549"/>
      <c r="F26" s="549"/>
      <c r="G26" s="549"/>
      <c r="H26" s="549"/>
      <c r="I26" s="549"/>
      <c r="J26" s="549"/>
      <c r="K26" s="549"/>
      <c r="L26" s="549"/>
      <c r="M26" s="549"/>
      <c r="N26" s="549"/>
      <c r="O26" s="549"/>
      <c r="P26" s="549"/>
      <c r="Q26" s="549"/>
      <c r="R26" s="549"/>
      <c r="S26" s="549"/>
      <c r="T26" s="549"/>
    </row>
    <row r="27" spans="2:20" ht="15" customHeight="1">
      <c r="B27" s="549"/>
      <c r="C27" s="549"/>
      <c r="D27" s="549"/>
      <c r="E27" s="549"/>
      <c r="F27" s="549"/>
      <c r="G27" s="549"/>
      <c r="H27" s="549"/>
      <c r="I27" s="549"/>
      <c r="J27" s="549"/>
      <c r="K27" s="549"/>
      <c r="L27" s="549"/>
      <c r="M27" s="549"/>
      <c r="N27" s="549"/>
      <c r="O27" s="549"/>
      <c r="P27" s="549"/>
      <c r="Q27" s="549"/>
      <c r="R27" s="549"/>
      <c r="S27" s="549"/>
      <c r="T27" s="549"/>
    </row>
    <row r="28" spans="2:20" ht="15" customHeight="1">
      <c r="B28" s="549"/>
      <c r="C28" s="549"/>
      <c r="D28" s="549"/>
      <c r="E28" s="549"/>
      <c r="F28" s="549"/>
      <c r="G28" s="549"/>
      <c r="H28" s="549"/>
      <c r="I28" s="549"/>
      <c r="J28" s="549"/>
      <c r="K28" s="549"/>
      <c r="L28" s="549"/>
      <c r="M28" s="549"/>
      <c r="N28" s="549"/>
      <c r="O28" s="549"/>
      <c r="P28" s="549"/>
      <c r="Q28" s="549"/>
      <c r="R28" s="549"/>
      <c r="S28" s="549"/>
      <c r="T28" s="549"/>
    </row>
    <row r="29" spans="2:20" ht="15" customHeight="1">
      <c r="B29" s="549"/>
      <c r="C29" s="549"/>
      <c r="D29" s="549"/>
      <c r="E29" s="549"/>
      <c r="F29" s="549"/>
      <c r="G29" s="549"/>
      <c r="H29" s="549"/>
      <c r="I29" s="549"/>
      <c r="J29" s="549"/>
      <c r="K29" s="549"/>
      <c r="L29" s="549"/>
      <c r="M29" s="549"/>
      <c r="N29" s="549"/>
      <c r="O29" s="549"/>
      <c r="P29" s="549"/>
      <c r="Q29" s="549"/>
      <c r="R29" s="549"/>
      <c r="S29" s="549"/>
      <c r="T29" s="549"/>
    </row>
    <row r="30" spans="2:20" ht="60" customHeight="1">
      <c r="B30" s="591" t="s">
        <v>5</v>
      </c>
      <c r="C30" s="569"/>
      <c r="D30" s="569"/>
      <c r="E30" s="569"/>
      <c r="F30" s="569"/>
      <c r="G30" s="568"/>
      <c r="H30" s="568"/>
      <c r="I30" s="568"/>
      <c r="J30" s="568"/>
      <c r="K30" s="569"/>
      <c r="L30" s="569"/>
      <c r="M30" s="569"/>
      <c r="N30" s="569"/>
      <c r="O30" s="569"/>
      <c r="P30" s="569"/>
      <c r="Q30" s="569"/>
      <c r="R30" s="569"/>
      <c r="S30" s="81"/>
      <c r="T30" s="81"/>
    </row>
    <row r="31" spans="2:20" ht="9.75" customHeight="1">
      <c r="B31" s="516"/>
      <c r="C31" s="516"/>
      <c r="D31" s="516"/>
      <c r="E31" s="516"/>
      <c r="F31" s="516"/>
      <c r="G31" s="516"/>
      <c r="H31" s="516"/>
      <c r="I31" s="516"/>
      <c r="J31" s="516"/>
      <c r="K31" s="516"/>
      <c r="L31" s="516"/>
      <c r="M31" s="516"/>
      <c r="N31" s="516"/>
      <c r="O31" s="516"/>
      <c r="P31" s="516"/>
      <c r="Q31" s="516"/>
      <c r="R31" s="516"/>
      <c r="S31" s="81"/>
      <c r="T31" s="81"/>
    </row>
    <row r="32" spans="2:20" ht="49.5" customHeight="1">
      <c r="B32" s="592" t="s">
        <v>6</v>
      </c>
      <c r="C32" s="569"/>
      <c r="D32" s="569"/>
      <c r="E32" s="569"/>
      <c r="F32" s="569"/>
      <c r="G32" s="568"/>
      <c r="H32" s="568"/>
      <c r="I32" s="568"/>
      <c r="J32" s="568"/>
      <c r="K32" s="569"/>
      <c r="L32" s="569"/>
      <c r="M32" s="569"/>
      <c r="N32" s="569"/>
      <c r="O32" s="569"/>
      <c r="P32" s="569"/>
      <c r="Q32" s="569"/>
      <c r="R32" s="569"/>
      <c r="S32" s="547"/>
      <c r="T32" s="547"/>
    </row>
    <row r="33" spans="2:20" ht="9.75" customHeight="1">
      <c r="B33" s="516"/>
      <c r="C33" s="516"/>
      <c r="D33" s="516"/>
      <c r="E33" s="516"/>
      <c r="F33" s="516"/>
      <c r="G33" s="516"/>
      <c r="H33" s="516"/>
      <c r="I33" s="516"/>
      <c r="J33" s="516"/>
      <c r="K33" s="516"/>
      <c r="L33" s="516"/>
      <c r="M33" s="516"/>
      <c r="N33" s="516"/>
      <c r="O33" s="516"/>
      <c r="P33" s="516"/>
      <c r="Q33" s="516"/>
      <c r="R33" s="516"/>
      <c r="S33" s="81"/>
      <c r="T33" s="81"/>
    </row>
    <row r="34" spans="2:20" ht="27.75" customHeight="1">
      <c r="B34" s="593" t="s">
        <v>7</v>
      </c>
      <c r="C34" s="569"/>
      <c r="D34" s="569"/>
      <c r="E34" s="569"/>
      <c r="F34" s="569"/>
      <c r="G34" s="568"/>
      <c r="H34" s="568"/>
      <c r="I34" s="568"/>
      <c r="J34" s="568"/>
      <c r="K34" s="569"/>
      <c r="L34" s="569"/>
      <c r="M34" s="569"/>
      <c r="N34" s="569"/>
      <c r="O34" s="569"/>
      <c r="P34" s="569"/>
      <c r="Q34" s="569"/>
      <c r="R34" s="569"/>
    </row>
    <row r="35" spans="2:20" ht="15" customHeight="1">
      <c r="B35" s="549"/>
      <c r="C35" s="549"/>
      <c r="D35" s="549"/>
      <c r="E35" s="549"/>
      <c r="F35" s="549"/>
      <c r="G35" s="549"/>
      <c r="H35" s="549"/>
      <c r="I35" s="549"/>
      <c r="J35" s="549"/>
      <c r="K35" s="549"/>
      <c r="L35" s="549"/>
      <c r="M35" s="549"/>
      <c r="N35" s="549"/>
      <c r="O35" s="549"/>
      <c r="P35" s="549"/>
      <c r="Q35" s="549"/>
      <c r="R35" s="549"/>
      <c r="S35" s="549"/>
      <c r="T35" s="549"/>
    </row>
    <row r="36" spans="2:20" ht="15" customHeight="1">
      <c r="B36" s="549"/>
      <c r="C36" s="549"/>
      <c r="D36" s="549"/>
      <c r="E36" s="549"/>
      <c r="F36" s="549"/>
      <c r="G36" s="549"/>
      <c r="H36" s="549"/>
      <c r="I36" s="549"/>
      <c r="J36" s="549"/>
      <c r="K36" s="549"/>
      <c r="L36" s="549"/>
      <c r="M36" s="549"/>
      <c r="N36" s="549"/>
      <c r="O36" s="549"/>
      <c r="P36" s="549"/>
      <c r="Q36" s="549"/>
      <c r="R36" s="549"/>
      <c r="S36" s="549"/>
      <c r="T36" s="549"/>
    </row>
    <row r="37" spans="2:20" ht="15" customHeight="1">
      <c r="B37" s="549"/>
      <c r="C37" s="549"/>
      <c r="D37" s="549"/>
      <c r="E37" s="549"/>
      <c r="F37" s="549"/>
      <c r="G37" s="549"/>
      <c r="H37" s="549"/>
      <c r="I37" s="549"/>
      <c r="J37" s="549"/>
      <c r="K37" s="549"/>
      <c r="L37" s="549"/>
      <c r="M37" s="549"/>
      <c r="N37" s="549"/>
      <c r="O37" s="549"/>
      <c r="P37" s="549"/>
      <c r="Q37" s="549"/>
      <c r="R37" s="549"/>
      <c r="S37" s="549"/>
      <c r="T37" s="549"/>
    </row>
    <row r="38" spans="2:20" ht="15" customHeight="1">
      <c r="B38" s="549"/>
      <c r="C38" s="549"/>
      <c r="D38" s="549"/>
      <c r="E38" s="549"/>
      <c r="F38" s="549"/>
      <c r="G38" s="549"/>
      <c r="H38" s="549"/>
      <c r="I38" s="549"/>
      <c r="J38" s="549"/>
      <c r="K38" s="549"/>
      <c r="L38" s="549"/>
      <c r="M38" s="549"/>
      <c r="N38" s="549"/>
      <c r="O38" s="549"/>
      <c r="P38" s="549"/>
      <c r="Q38" s="549"/>
      <c r="R38" s="549"/>
      <c r="S38" s="549"/>
      <c r="T38" s="549"/>
    </row>
    <row r="41" spans="2:20">
      <c r="G41" s="548"/>
      <c r="H41" s="548"/>
      <c r="I41" s="548"/>
      <c r="J41" s="548"/>
    </row>
    <row r="42" spans="2:20">
      <c r="G42" s="548"/>
      <c r="H42" s="548"/>
      <c r="I42" s="548"/>
      <c r="J42" s="548"/>
    </row>
    <row r="43" spans="2:20">
      <c r="G43" s="548"/>
      <c r="H43" s="548"/>
      <c r="I43" s="548"/>
      <c r="J43" s="548"/>
    </row>
    <row r="45" spans="2:20" ht="26.25" customHeight="1">
      <c r="B45" s="594"/>
      <c r="C45" s="569"/>
      <c r="D45" s="569"/>
      <c r="E45" s="569"/>
      <c r="F45" s="569"/>
      <c r="G45" s="568"/>
      <c r="H45" s="568"/>
      <c r="I45" s="568"/>
      <c r="J45" s="568"/>
      <c r="K45" s="569"/>
      <c r="L45" s="569"/>
      <c r="M45" s="569"/>
      <c r="N45" s="569"/>
      <c r="O45" s="569"/>
      <c r="P45" s="569"/>
      <c r="Q45" s="569"/>
      <c r="R45" s="569"/>
    </row>
    <row r="46" spans="2:20" ht="15" customHeight="1">
      <c r="B46" s="72"/>
      <c r="C46" s="72"/>
      <c r="D46" s="72"/>
      <c r="E46" s="72"/>
      <c r="F46" s="72"/>
      <c r="G46" s="72"/>
      <c r="H46" s="72"/>
      <c r="I46" s="72"/>
      <c r="J46" s="72"/>
      <c r="K46" s="72"/>
      <c r="L46" s="72"/>
      <c r="M46" s="72"/>
      <c r="N46" s="72"/>
      <c r="O46" s="72"/>
      <c r="P46" s="72"/>
      <c r="Q46" s="72"/>
      <c r="R46" s="72"/>
      <c r="S46" s="72"/>
      <c r="T46" s="72"/>
    </row>
    <row r="47" spans="2:20">
      <c r="B47" s="547"/>
      <c r="C47" s="547"/>
      <c r="D47" s="547"/>
      <c r="E47" s="547"/>
      <c r="F47" s="547"/>
      <c r="K47" s="547"/>
      <c r="L47" s="547"/>
      <c r="M47" s="547"/>
      <c r="N47" s="547"/>
      <c r="O47" s="547"/>
      <c r="P47" s="547"/>
      <c r="Q47" s="547"/>
      <c r="R47" s="547"/>
      <c r="S47" s="547"/>
      <c r="T47" s="547"/>
    </row>
    <row r="48" spans="2:20" ht="15.75" customHeight="1">
      <c r="B48" s="586"/>
      <c r="C48" s="569"/>
      <c r="D48" s="569"/>
      <c r="E48" s="569"/>
      <c r="F48" s="569"/>
      <c r="G48" s="568"/>
      <c r="H48" s="568"/>
      <c r="I48" s="568"/>
      <c r="J48" s="568"/>
      <c r="K48" s="569"/>
      <c r="L48" s="569"/>
      <c r="M48" s="569"/>
      <c r="N48" s="569"/>
      <c r="O48" s="569"/>
      <c r="P48" s="569"/>
      <c r="Q48" s="569"/>
      <c r="R48" s="569"/>
      <c r="S48" s="569"/>
      <c r="T48" s="569"/>
    </row>
    <row r="49" spans="2:18">
      <c r="H49" s="548"/>
      <c r="I49" s="548"/>
      <c r="J49" s="548"/>
    </row>
    <row r="50" spans="2:18">
      <c r="H50" s="548"/>
      <c r="I50" s="548"/>
      <c r="J50" s="548"/>
    </row>
    <row r="51" spans="2:18">
      <c r="G51" s="548"/>
      <c r="H51" s="548"/>
      <c r="I51" s="548"/>
      <c r="J51" s="548"/>
    </row>
    <row r="52" spans="2:18">
      <c r="G52" s="548"/>
      <c r="H52" s="548"/>
      <c r="I52" s="548"/>
      <c r="J52" s="548"/>
    </row>
    <row r="53" spans="2:18">
      <c r="G53" s="548"/>
      <c r="H53" s="548"/>
      <c r="I53" s="548"/>
      <c r="J53" s="548"/>
    </row>
    <row r="54" spans="2:18">
      <c r="G54" s="548"/>
      <c r="H54" s="548"/>
      <c r="I54" s="548"/>
      <c r="J54" s="548"/>
    </row>
    <row r="55" spans="2:18">
      <c r="G55" s="548"/>
      <c r="H55" s="548"/>
      <c r="I55" s="548"/>
      <c r="J55" s="548"/>
    </row>
    <row r="56" spans="2:18">
      <c r="G56" s="548"/>
      <c r="H56" s="548"/>
      <c r="I56" s="548"/>
      <c r="J56" s="548"/>
    </row>
    <row r="57" spans="2:18">
      <c r="G57" s="548"/>
      <c r="H57" s="548"/>
      <c r="I57" s="548"/>
      <c r="J57" s="548"/>
    </row>
    <row r="58" spans="2:18">
      <c r="G58" s="548"/>
      <c r="H58" s="548"/>
      <c r="I58" s="548"/>
      <c r="J58" s="548"/>
    </row>
    <row r="59" spans="2:18">
      <c r="G59" s="548"/>
      <c r="H59" s="548"/>
      <c r="I59" s="548"/>
      <c r="J59" s="548"/>
    </row>
    <row r="60" spans="2:18" ht="24.95" customHeight="1">
      <c r="B60" s="73" t="s">
        <v>8</v>
      </c>
      <c r="C60" s="587" t="s">
        <v>9</v>
      </c>
      <c r="D60" s="588"/>
      <c r="E60" s="587" t="s">
        <v>10</v>
      </c>
      <c r="F60" s="589"/>
      <c r="G60" s="589"/>
      <c r="H60" s="589"/>
      <c r="I60" s="589"/>
      <c r="J60" s="588"/>
      <c r="K60" s="587" t="s">
        <v>11</v>
      </c>
      <c r="L60" s="588"/>
      <c r="M60" s="587" t="s">
        <v>12</v>
      </c>
      <c r="N60" s="588"/>
      <c r="O60" s="587" t="s">
        <v>13</v>
      </c>
      <c r="P60" s="588"/>
      <c r="Q60" s="587"/>
      <c r="R60" s="588"/>
    </row>
    <row r="61" spans="2:18" ht="24.95" customHeight="1">
      <c r="B61" s="74">
        <v>0</v>
      </c>
      <c r="C61" s="583">
        <v>43669</v>
      </c>
      <c r="D61" s="577"/>
      <c r="E61" s="584" t="s">
        <v>14</v>
      </c>
      <c r="F61" s="579"/>
      <c r="G61" s="579"/>
      <c r="H61" s="579"/>
      <c r="I61" s="579"/>
      <c r="J61" s="577"/>
      <c r="K61" s="585" t="s">
        <v>15</v>
      </c>
      <c r="L61" s="577"/>
      <c r="M61" s="585" t="s">
        <v>16</v>
      </c>
      <c r="N61" s="577"/>
      <c r="O61" s="585" t="s">
        <v>17</v>
      </c>
      <c r="P61" s="577"/>
      <c r="Q61" s="578"/>
      <c r="R61" s="577"/>
    </row>
    <row r="62" spans="2:18" ht="24.95" customHeight="1">
      <c r="B62" s="75"/>
      <c r="C62" s="580"/>
      <c r="D62" s="572"/>
      <c r="E62" s="581"/>
      <c r="F62" s="582"/>
      <c r="G62" s="582"/>
      <c r="H62" s="582"/>
      <c r="I62" s="582"/>
      <c r="J62" s="572"/>
      <c r="K62" s="581"/>
      <c r="L62" s="572"/>
      <c r="M62" s="581"/>
      <c r="N62" s="572"/>
      <c r="O62" s="581"/>
      <c r="P62" s="572"/>
      <c r="Q62" s="571"/>
      <c r="R62" s="572"/>
    </row>
    <row r="63" spans="2:18" ht="24.95" customHeight="1">
      <c r="B63" s="75"/>
      <c r="C63" s="576"/>
      <c r="D63" s="577"/>
      <c r="E63" s="578"/>
      <c r="F63" s="579"/>
      <c r="G63" s="579"/>
      <c r="H63" s="579"/>
      <c r="I63" s="579"/>
      <c r="J63" s="577"/>
      <c r="K63" s="578"/>
      <c r="L63" s="577"/>
      <c r="M63" s="578"/>
      <c r="N63" s="577"/>
      <c r="O63" s="578"/>
      <c r="P63" s="577"/>
      <c r="Q63" s="571"/>
      <c r="R63" s="572"/>
    </row>
    <row r="64" spans="2:18" ht="24.95" customHeight="1">
      <c r="B64" s="76"/>
      <c r="C64" s="573"/>
      <c r="D64" s="574"/>
      <c r="E64" s="573"/>
      <c r="F64" s="575"/>
      <c r="G64" s="575"/>
      <c r="H64" s="575"/>
      <c r="I64" s="575"/>
      <c r="J64" s="574"/>
      <c r="K64" s="573"/>
      <c r="L64" s="574"/>
      <c r="M64" s="573"/>
      <c r="N64" s="574"/>
      <c r="O64" s="573"/>
      <c r="P64" s="574"/>
      <c r="Q64" s="573"/>
      <c r="R64" s="574"/>
    </row>
    <row r="65" spans="2:18" ht="12.75" customHeight="1">
      <c r="B65" s="82"/>
      <c r="C65" s="568"/>
      <c r="D65" s="569"/>
      <c r="G65" s="548"/>
      <c r="H65" s="548"/>
      <c r="I65" s="548"/>
      <c r="J65" s="548"/>
      <c r="M65" s="568"/>
      <c r="N65" s="569"/>
      <c r="O65" s="568"/>
      <c r="P65" s="569"/>
      <c r="Q65" s="568"/>
      <c r="R65" s="569"/>
    </row>
    <row r="66" spans="2:18">
      <c r="G66" s="548"/>
      <c r="H66" s="548"/>
      <c r="I66" s="548"/>
      <c r="J66" s="548"/>
    </row>
    <row r="67" spans="2:18">
      <c r="G67" s="548"/>
      <c r="H67" s="548"/>
      <c r="I67" s="548"/>
      <c r="J67" s="548"/>
    </row>
    <row r="68" spans="2:18">
      <c r="G68" s="548"/>
      <c r="H68" s="548"/>
      <c r="I68" s="548"/>
      <c r="J68" s="548"/>
    </row>
    <row r="69" spans="2:18">
      <c r="G69" s="548"/>
      <c r="H69" s="548"/>
      <c r="I69" s="548"/>
      <c r="J69" s="548"/>
    </row>
    <row r="70" spans="2:18">
      <c r="G70" s="548"/>
      <c r="H70" s="548"/>
      <c r="I70" s="548"/>
      <c r="J70" s="548"/>
    </row>
    <row r="71" spans="2:18">
      <c r="G71" s="548"/>
      <c r="H71" s="548"/>
      <c r="I71" s="548"/>
      <c r="J71" s="548"/>
    </row>
    <row r="72" spans="2:18">
      <c r="G72" s="548"/>
      <c r="H72" s="548"/>
      <c r="I72" s="548"/>
      <c r="J72" s="548"/>
    </row>
    <row r="73" spans="2:18">
      <c r="G73" s="548"/>
      <c r="H73" s="548"/>
      <c r="I73" s="548"/>
      <c r="J73" s="548"/>
    </row>
    <row r="74" spans="2:18">
      <c r="G74" s="548"/>
      <c r="H74" s="548"/>
      <c r="I74" s="548"/>
      <c r="J74" s="548"/>
    </row>
    <row r="75" spans="2:18">
      <c r="G75" s="548"/>
      <c r="H75" s="548"/>
      <c r="I75" s="548"/>
      <c r="J75" s="548"/>
    </row>
    <row r="76" spans="2:18">
      <c r="G76" s="548"/>
      <c r="H76" s="548"/>
      <c r="I76" s="548"/>
      <c r="J76" s="548"/>
    </row>
    <row r="77" spans="2:18">
      <c r="G77" s="548"/>
      <c r="H77" s="548"/>
      <c r="I77" s="548"/>
      <c r="J77" s="548"/>
    </row>
    <row r="78" spans="2:18">
      <c r="G78" s="548"/>
      <c r="H78" s="548"/>
      <c r="I78" s="548"/>
      <c r="J78" s="548"/>
    </row>
    <row r="79" spans="2:18">
      <c r="G79" s="548"/>
      <c r="H79" s="548"/>
      <c r="I79" s="548"/>
      <c r="J79" s="548"/>
    </row>
    <row r="80" spans="2:18">
      <c r="G80" s="548"/>
      <c r="H80" s="548"/>
      <c r="I80" s="548"/>
      <c r="J80" s="548"/>
    </row>
    <row r="81" spans="7:10">
      <c r="G81" s="548"/>
      <c r="H81" s="548"/>
      <c r="I81" s="548"/>
      <c r="J81" s="548"/>
    </row>
    <row r="82" spans="7:10">
      <c r="G82" s="548"/>
      <c r="H82" s="548"/>
      <c r="I82" s="548"/>
      <c r="J82" s="548"/>
    </row>
    <row r="83" spans="7:10">
      <c r="G83" s="548"/>
      <c r="H83" s="548"/>
      <c r="I83" s="548"/>
      <c r="J83" s="548"/>
    </row>
    <row r="84" spans="7:10">
      <c r="G84" s="548"/>
      <c r="H84" s="548"/>
      <c r="I84" s="548"/>
      <c r="J84" s="548"/>
    </row>
    <row r="85" spans="7:10">
      <c r="G85" s="548"/>
      <c r="H85" s="548"/>
      <c r="I85" s="548"/>
      <c r="J85" s="548"/>
    </row>
    <row r="86" spans="7:10">
      <c r="G86" s="548"/>
      <c r="H86" s="548"/>
      <c r="I86" s="548"/>
      <c r="J86" s="548"/>
    </row>
    <row r="87" spans="7:10">
      <c r="G87" s="548"/>
      <c r="H87" s="548"/>
      <c r="I87" s="548"/>
      <c r="J87" s="548"/>
    </row>
    <row r="88" spans="7:10">
      <c r="G88" s="548"/>
      <c r="H88" s="548"/>
      <c r="I88" s="548"/>
      <c r="J88" s="548"/>
    </row>
    <row r="89" spans="7:10">
      <c r="G89" s="548"/>
      <c r="H89" s="548"/>
      <c r="I89" s="548"/>
      <c r="J89" s="548"/>
    </row>
    <row r="90" spans="7:10">
      <c r="G90" s="548"/>
      <c r="H90" s="548"/>
      <c r="I90" s="548"/>
      <c r="J90" s="548"/>
    </row>
    <row r="91" spans="7:10">
      <c r="G91" s="548"/>
      <c r="H91" s="548"/>
      <c r="I91" s="548"/>
      <c r="J91" s="548"/>
    </row>
    <row r="92" spans="7:10">
      <c r="G92" s="548"/>
      <c r="H92" s="548"/>
      <c r="I92" s="548"/>
      <c r="J92" s="548"/>
    </row>
    <row r="93" spans="7:10">
      <c r="G93" s="548"/>
      <c r="H93" s="548"/>
      <c r="I93" s="548"/>
      <c r="J93" s="548"/>
    </row>
    <row r="94" spans="7:10">
      <c r="G94" s="548"/>
      <c r="H94" s="548"/>
      <c r="I94" s="548"/>
      <c r="J94" s="548"/>
    </row>
    <row r="95" spans="7:10">
      <c r="G95" s="548"/>
      <c r="H95" s="548"/>
      <c r="I95" s="548"/>
      <c r="J95" s="548"/>
    </row>
    <row r="96" spans="7:10">
      <c r="G96" s="548"/>
      <c r="H96" s="548"/>
      <c r="I96" s="548"/>
      <c r="J96" s="548"/>
    </row>
    <row r="97" spans="7:10">
      <c r="G97" s="548"/>
      <c r="H97" s="548"/>
      <c r="I97" s="548"/>
      <c r="J97" s="548"/>
    </row>
    <row r="98" spans="7:10">
      <c r="G98" s="548"/>
      <c r="H98" s="548"/>
      <c r="I98" s="548"/>
      <c r="J98" s="548"/>
    </row>
    <row r="99" spans="7:10">
      <c r="G99" s="548"/>
      <c r="H99" s="548"/>
      <c r="I99" s="548"/>
      <c r="J99" s="548"/>
    </row>
    <row r="100" spans="7:10">
      <c r="G100" s="548"/>
      <c r="H100" s="548"/>
      <c r="I100" s="548"/>
      <c r="J100" s="548"/>
    </row>
    <row r="101" spans="7:10">
      <c r="G101" s="548"/>
      <c r="H101" s="548"/>
      <c r="I101" s="548"/>
      <c r="J101" s="548"/>
    </row>
    <row r="102" spans="7:10">
      <c r="G102" s="548"/>
      <c r="H102" s="548"/>
      <c r="I102" s="548"/>
      <c r="J102" s="548"/>
    </row>
    <row r="103" spans="7:10">
      <c r="G103" s="548"/>
      <c r="H103" s="548"/>
      <c r="I103" s="548"/>
      <c r="J103" s="548"/>
    </row>
    <row r="104" spans="7:10">
      <c r="G104" s="548"/>
      <c r="H104" s="548"/>
      <c r="I104" s="548"/>
      <c r="J104" s="548"/>
    </row>
    <row r="105" spans="7:10">
      <c r="G105" s="548"/>
      <c r="H105" s="548"/>
      <c r="I105" s="548"/>
      <c r="J105" s="548"/>
    </row>
    <row r="106" spans="7:10">
      <c r="G106" s="548"/>
      <c r="H106" s="548"/>
      <c r="I106" s="548"/>
      <c r="J106" s="548"/>
    </row>
    <row r="107" spans="7:10">
      <c r="G107" s="548"/>
      <c r="H107" s="548"/>
      <c r="I107" s="548"/>
      <c r="J107" s="548"/>
    </row>
    <row r="108" spans="7:10">
      <c r="G108" s="548"/>
      <c r="H108" s="548"/>
      <c r="I108" s="548"/>
      <c r="J108" s="548"/>
    </row>
    <row r="109" spans="7:10">
      <c r="G109" s="548"/>
      <c r="H109" s="548"/>
      <c r="I109" s="548"/>
      <c r="J109" s="548"/>
    </row>
    <row r="110" spans="7:10">
      <c r="G110" s="548"/>
      <c r="H110" s="548"/>
      <c r="I110" s="548"/>
      <c r="J110" s="548"/>
    </row>
    <row r="111" spans="7:10">
      <c r="G111" s="548"/>
      <c r="H111" s="548"/>
      <c r="I111" s="548"/>
      <c r="J111" s="548"/>
    </row>
    <row r="112" spans="7:10">
      <c r="G112" s="548"/>
      <c r="H112" s="548"/>
      <c r="I112" s="548"/>
      <c r="J112" s="548"/>
    </row>
    <row r="113" spans="7:10">
      <c r="G113" s="548"/>
      <c r="H113" s="548"/>
      <c r="I113" s="548"/>
      <c r="J113" s="548"/>
    </row>
    <row r="114" spans="7:10">
      <c r="G114" s="548"/>
      <c r="H114" s="548"/>
      <c r="I114" s="548"/>
      <c r="J114" s="548"/>
    </row>
    <row r="115" spans="7:10">
      <c r="G115" s="548"/>
      <c r="H115" s="548"/>
      <c r="I115" s="548"/>
      <c r="J115" s="548"/>
    </row>
    <row r="116" spans="7:10">
      <c r="G116" s="548"/>
      <c r="H116" s="548"/>
      <c r="I116" s="548"/>
      <c r="J116" s="548"/>
    </row>
    <row r="117" spans="7:10">
      <c r="G117" s="548"/>
      <c r="H117" s="548"/>
      <c r="I117" s="548"/>
      <c r="J117" s="548"/>
    </row>
    <row r="118" spans="7:10">
      <c r="G118" s="548"/>
      <c r="H118" s="548"/>
      <c r="I118" s="548"/>
      <c r="J118" s="548"/>
    </row>
    <row r="119" spans="7:10">
      <c r="G119" s="548"/>
      <c r="H119" s="548"/>
      <c r="I119" s="548"/>
      <c r="J119" s="548"/>
    </row>
    <row r="120" spans="7:10">
      <c r="G120" s="548"/>
      <c r="H120" s="548"/>
      <c r="I120" s="548"/>
      <c r="J120" s="548"/>
    </row>
    <row r="121" spans="7:10">
      <c r="G121" s="548"/>
      <c r="H121" s="548"/>
      <c r="I121" s="548"/>
      <c r="J121" s="548"/>
    </row>
    <row r="122" spans="7:10">
      <c r="G122" s="548"/>
      <c r="H122" s="548"/>
      <c r="I122" s="548"/>
      <c r="J122" s="548"/>
    </row>
    <row r="123" spans="7:10">
      <c r="G123" s="548"/>
      <c r="H123" s="548"/>
      <c r="I123" s="548"/>
      <c r="J123" s="548"/>
    </row>
    <row r="124" spans="7:10">
      <c r="G124" s="548"/>
      <c r="H124" s="548"/>
      <c r="I124" s="548"/>
      <c r="J124" s="548"/>
    </row>
    <row r="125" spans="7:10">
      <c r="G125" s="548"/>
      <c r="H125" s="548"/>
      <c r="I125" s="548"/>
      <c r="J125" s="548"/>
    </row>
    <row r="126" spans="7:10">
      <c r="G126" s="548"/>
      <c r="H126" s="548"/>
      <c r="I126" s="548"/>
      <c r="J126" s="548"/>
    </row>
    <row r="127" spans="7:10">
      <c r="G127" s="548"/>
      <c r="H127" s="548"/>
      <c r="I127" s="548"/>
      <c r="J127" s="548"/>
    </row>
    <row r="128" spans="7:10">
      <c r="G128" s="548"/>
      <c r="H128" s="548"/>
      <c r="I128" s="548"/>
      <c r="J128" s="548"/>
    </row>
    <row r="129" spans="7:10">
      <c r="G129" s="548"/>
      <c r="H129" s="548"/>
      <c r="I129" s="548"/>
      <c r="J129" s="548"/>
    </row>
    <row r="130" spans="7:10">
      <c r="G130" s="548"/>
      <c r="H130" s="548"/>
      <c r="I130" s="548"/>
      <c r="J130" s="548"/>
    </row>
    <row r="131" spans="7:10">
      <c r="G131" s="548"/>
      <c r="H131" s="548"/>
      <c r="I131" s="548"/>
      <c r="J131" s="548"/>
    </row>
    <row r="132" spans="7:10">
      <c r="G132" s="548"/>
      <c r="H132" s="548"/>
      <c r="I132" s="548"/>
      <c r="J132" s="548"/>
    </row>
    <row r="133" spans="7:10">
      <c r="G133" s="548"/>
      <c r="H133" s="548"/>
      <c r="I133" s="548"/>
      <c r="J133" s="548"/>
    </row>
    <row r="134" spans="7:10">
      <c r="G134" s="548"/>
      <c r="H134" s="548"/>
      <c r="I134" s="548"/>
      <c r="J134" s="548"/>
    </row>
    <row r="135" spans="7:10">
      <c r="G135" s="548"/>
      <c r="H135" s="548"/>
      <c r="I135" s="548"/>
      <c r="J135" s="548"/>
    </row>
    <row r="136" spans="7:10">
      <c r="G136" s="548"/>
      <c r="H136" s="548"/>
      <c r="I136" s="548"/>
      <c r="J136" s="548"/>
    </row>
    <row r="137" spans="7:10">
      <c r="G137" s="548"/>
      <c r="H137" s="548"/>
      <c r="I137" s="548"/>
      <c r="J137" s="548"/>
    </row>
    <row r="138" spans="7:10">
      <c r="G138" s="548"/>
      <c r="H138" s="548"/>
      <c r="I138" s="548"/>
      <c r="J138" s="548"/>
    </row>
    <row r="139" spans="7:10">
      <c r="G139" s="548"/>
      <c r="H139" s="548"/>
      <c r="I139" s="548"/>
      <c r="J139" s="548"/>
    </row>
    <row r="140" spans="7:10">
      <c r="G140" s="548"/>
      <c r="H140" s="548"/>
      <c r="I140" s="548"/>
      <c r="J140" s="548"/>
    </row>
    <row r="141" spans="7:10">
      <c r="G141" s="548"/>
      <c r="H141" s="548"/>
      <c r="I141" s="548"/>
      <c r="J141" s="548"/>
    </row>
    <row r="142" spans="7:10">
      <c r="G142" s="548"/>
      <c r="H142" s="548"/>
      <c r="I142" s="548"/>
      <c r="J142" s="548"/>
    </row>
    <row r="143" spans="7:10">
      <c r="G143" s="548"/>
      <c r="H143" s="548"/>
      <c r="I143" s="548"/>
      <c r="J143" s="548"/>
    </row>
    <row r="144" spans="7:10">
      <c r="G144" s="548"/>
      <c r="H144" s="548"/>
      <c r="I144" s="548"/>
      <c r="J144" s="548"/>
    </row>
    <row r="145" spans="7:10">
      <c r="G145" s="548"/>
      <c r="H145" s="548"/>
      <c r="I145" s="548"/>
      <c r="J145" s="548"/>
    </row>
    <row r="146" spans="7:10">
      <c r="G146" s="548"/>
      <c r="H146" s="548"/>
      <c r="I146" s="548"/>
      <c r="J146" s="548"/>
    </row>
    <row r="147" spans="7:10">
      <c r="G147" s="548"/>
      <c r="H147" s="548"/>
      <c r="I147" s="548"/>
      <c r="J147" s="548"/>
    </row>
    <row r="148" spans="7:10">
      <c r="G148" s="548"/>
      <c r="H148" s="548"/>
      <c r="I148" s="548"/>
      <c r="J148" s="548"/>
    </row>
    <row r="149" spans="7:10">
      <c r="G149" s="548"/>
      <c r="H149" s="548"/>
      <c r="I149" s="548"/>
      <c r="J149" s="548"/>
    </row>
    <row r="150" spans="7:10">
      <c r="G150" s="548"/>
      <c r="H150" s="548"/>
      <c r="I150" s="548"/>
      <c r="J150" s="548"/>
    </row>
    <row r="151" spans="7:10">
      <c r="G151" s="548"/>
      <c r="H151" s="548"/>
      <c r="I151" s="548"/>
      <c r="J151" s="548"/>
    </row>
    <row r="152" spans="7:10">
      <c r="G152" s="548"/>
      <c r="H152" s="548"/>
      <c r="I152" s="548"/>
      <c r="J152" s="548"/>
    </row>
    <row r="153" spans="7:10">
      <c r="G153" s="548"/>
      <c r="H153" s="548"/>
      <c r="I153" s="548"/>
      <c r="J153" s="548"/>
    </row>
    <row r="154" spans="7:10">
      <c r="G154" s="548"/>
      <c r="H154" s="548"/>
      <c r="I154" s="548"/>
      <c r="J154" s="548"/>
    </row>
    <row r="155" spans="7:10">
      <c r="G155" s="548"/>
      <c r="H155" s="548"/>
      <c r="I155" s="548"/>
      <c r="J155" s="548"/>
    </row>
    <row r="156" spans="7:10">
      <c r="G156" s="548"/>
      <c r="H156" s="548"/>
      <c r="I156" s="548"/>
      <c r="J156" s="548"/>
    </row>
    <row r="157" spans="7:10">
      <c r="G157" s="548"/>
      <c r="H157" s="548"/>
      <c r="I157" s="548"/>
      <c r="J157" s="548"/>
    </row>
    <row r="158" spans="7:10">
      <c r="G158" s="548"/>
      <c r="H158" s="548"/>
      <c r="I158" s="548"/>
      <c r="J158" s="548"/>
    </row>
    <row r="159" spans="7:10">
      <c r="G159" s="548"/>
      <c r="H159" s="548"/>
      <c r="I159" s="548"/>
      <c r="J159" s="548"/>
    </row>
    <row r="160" spans="7:10">
      <c r="G160" s="548"/>
      <c r="H160" s="548"/>
      <c r="I160" s="548"/>
      <c r="J160" s="548"/>
    </row>
    <row r="161" spans="7:10">
      <c r="G161" s="548"/>
      <c r="H161" s="548"/>
      <c r="I161" s="548"/>
      <c r="J161" s="548"/>
    </row>
    <row r="162" spans="7:10">
      <c r="G162" s="548"/>
      <c r="H162" s="548"/>
      <c r="I162" s="548"/>
      <c r="J162" s="548"/>
    </row>
    <row r="163" spans="7:10">
      <c r="G163" s="548"/>
      <c r="H163" s="548"/>
      <c r="I163" s="548"/>
      <c r="J163" s="548"/>
    </row>
    <row r="164" spans="7:10">
      <c r="G164" s="548"/>
      <c r="H164" s="548"/>
      <c r="I164" s="548"/>
      <c r="J164" s="548"/>
    </row>
    <row r="165" spans="7:10">
      <c r="G165" s="548"/>
      <c r="H165" s="548"/>
      <c r="I165" s="548"/>
      <c r="J165" s="548"/>
    </row>
    <row r="166" spans="7:10">
      <c r="G166" s="548"/>
      <c r="H166" s="548"/>
      <c r="I166" s="548"/>
      <c r="J166" s="548"/>
    </row>
    <row r="167" spans="7:10">
      <c r="G167" s="548"/>
      <c r="H167" s="548"/>
      <c r="I167" s="548"/>
      <c r="J167" s="548"/>
    </row>
    <row r="168" spans="7:10">
      <c r="G168" s="548"/>
      <c r="H168" s="548"/>
      <c r="I168" s="548"/>
      <c r="J168" s="548"/>
    </row>
    <row r="169" spans="7:10">
      <c r="G169" s="548"/>
      <c r="H169" s="548"/>
      <c r="I169" s="548"/>
      <c r="J169" s="548"/>
    </row>
    <row r="170" spans="7:10">
      <c r="G170" s="548"/>
      <c r="H170" s="548"/>
      <c r="I170" s="548"/>
      <c r="J170" s="548"/>
    </row>
    <row r="171" spans="7:10">
      <c r="G171" s="548"/>
      <c r="H171" s="548"/>
      <c r="I171" s="548"/>
      <c r="J171" s="548"/>
    </row>
    <row r="172" spans="7:10">
      <c r="G172" s="548"/>
      <c r="H172" s="548"/>
      <c r="I172" s="548"/>
      <c r="J172" s="548"/>
    </row>
    <row r="173" spans="7:10">
      <c r="G173" s="548"/>
      <c r="H173" s="548"/>
      <c r="I173" s="548"/>
      <c r="J173" s="548"/>
    </row>
    <row r="174" spans="7:10">
      <c r="G174" s="548"/>
      <c r="H174" s="548"/>
      <c r="I174" s="548"/>
      <c r="J174" s="548"/>
    </row>
    <row r="175" spans="7:10">
      <c r="G175" s="548"/>
      <c r="H175" s="548"/>
      <c r="I175" s="548"/>
      <c r="J175" s="548"/>
    </row>
    <row r="176" spans="7:10">
      <c r="G176" s="548"/>
      <c r="H176" s="548"/>
      <c r="I176" s="548"/>
      <c r="J176" s="548"/>
    </row>
    <row r="177" spans="7:10">
      <c r="G177" s="548"/>
      <c r="H177" s="548"/>
      <c r="I177" s="548"/>
      <c r="J177" s="548"/>
    </row>
    <row r="178" spans="7:10">
      <c r="G178" s="548"/>
      <c r="H178" s="548"/>
      <c r="I178" s="548"/>
      <c r="J178" s="548"/>
    </row>
    <row r="179" spans="7:10">
      <c r="G179" s="548"/>
      <c r="H179" s="548"/>
      <c r="I179" s="548"/>
      <c r="J179" s="548"/>
    </row>
    <row r="180" spans="7:10">
      <c r="G180" s="548"/>
      <c r="H180" s="548"/>
      <c r="I180" s="548"/>
      <c r="J180" s="548"/>
    </row>
    <row r="181" spans="7:10">
      <c r="G181" s="548"/>
      <c r="H181" s="548"/>
      <c r="I181" s="548"/>
      <c r="J181" s="548"/>
    </row>
    <row r="182" spans="7:10">
      <c r="G182" s="548"/>
      <c r="H182" s="548"/>
      <c r="I182" s="548"/>
      <c r="J182" s="548"/>
    </row>
    <row r="183" spans="7:10">
      <c r="G183" s="548"/>
      <c r="H183" s="548"/>
      <c r="I183" s="548"/>
      <c r="J183" s="548"/>
    </row>
    <row r="184" spans="7:10">
      <c r="G184" s="548"/>
      <c r="H184" s="548"/>
      <c r="I184" s="548"/>
      <c r="J184" s="548"/>
    </row>
    <row r="185" spans="7:10">
      <c r="G185" s="548"/>
      <c r="H185" s="548"/>
      <c r="I185" s="548"/>
      <c r="J185" s="548"/>
    </row>
    <row r="186" spans="7:10">
      <c r="G186" s="548"/>
      <c r="H186" s="548"/>
      <c r="I186" s="548"/>
      <c r="J186" s="548"/>
    </row>
    <row r="187" spans="7:10">
      <c r="G187" s="548"/>
      <c r="H187" s="548"/>
      <c r="I187" s="548"/>
      <c r="J187" s="548"/>
    </row>
    <row r="188" spans="7:10">
      <c r="G188" s="548"/>
      <c r="H188" s="548"/>
      <c r="I188" s="548"/>
      <c r="J188" s="548"/>
    </row>
    <row r="189" spans="7:10">
      <c r="G189" s="548"/>
      <c r="H189" s="548"/>
      <c r="I189" s="548"/>
      <c r="J189" s="548"/>
    </row>
    <row r="190" spans="7:10">
      <c r="G190" s="548"/>
      <c r="H190" s="548"/>
      <c r="I190" s="548"/>
      <c r="J190" s="548"/>
    </row>
    <row r="191" spans="7:10">
      <c r="G191" s="548"/>
      <c r="H191" s="548"/>
      <c r="I191" s="548"/>
      <c r="J191" s="548"/>
    </row>
    <row r="192" spans="7:10">
      <c r="G192" s="548"/>
      <c r="H192" s="548"/>
      <c r="I192" s="548"/>
      <c r="J192" s="548"/>
    </row>
    <row r="193" spans="7:10">
      <c r="G193" s="548"/>
      <c r="H193" s="548"/>
      <c r="I193" s="548"/>
      <c r="J193" s="548"/>
    </row>
    <row r="194" spans="7:10">
      <c r="G194" s="548"/>
      <c r="H194" s="548"/>
      <c r="I194" s="548"/>
      <c r="J194" s="548"/>
    </row>
    <row r="195" spans="7:10">
      <c r="G195" s="548"/>
      <c r="H195" s="548"/>
      <c r="I195" s="548"/>
      <c r="J195" s="548"/>
    </row>
    <row r="196" spans="7:10">
      <c r="G196" s="548"/>
      <c r="H196" s="548"/>
      <c r="I196" s="548"/>
      <c r="J196" s="548"/>
    </row>
    <row r="197" spans="7:10">
      <c r="G197" s="548"/>
      <c r="H197" s="548"/>
      <c r="I197" s="548"/>
      <c r="J197" s="548"/>
    </row>
    <row r="198" spans="7:10">
      <c r="G198" s="548"/>
      <c r="H198" s="548"/>
      <c r="I198" s="548"/>
      <c r="J198" s="548"/>
    </row>
    <row r="199" spans="7:10">
      <c r="G199" s="548"/>
      <c r="H199" s="548"/>
      <c r="I199" s="548"/>
      <c r="J199" s="548"/>
    </row>
    <row r="200" spans="7:10">
      <c r="G200" s="548"/>
      <c r="H200" s="548"/>
      <c r="I200" s="548"/>
      <c r="J200" s="548"/>
    </row>
    <row r="201" spans="7:10">
      <c r="G201" s="548"/>
      <c r="H201" s="548"/>
      <c r="I201" s="548"/>
      <c r="J201" s="548"/>
    </row>
    <row r="202" spans="7:10">
      <c r="G202" s="548"/>
      <c r="H202" s="548"/>
      <c r="I202" s="548"/>
      <c r="J202" s="548"/>
    </row>
    <row r="203" spans="7:10">
      <c r="G203" s="548"/>
      <c r="H203" s="548"/>
      <c r="I203" s="548"/>
      <c r="J203" s="548"/>
    </row>
    <row r="204" spans="7:10">
      <c r="G204" s="548"/>
      <c r="H204" s="548"/>
      <c r="I204" s="548"/>
      <c r="J204" s="548"/>
    </row>
    <row r="205" spans="7:10">
      <c r="G205" s="548"/>
      <c r="H205" s="548"/>
      <c r="I205" s="548"/>
      <c r="J205" s="548"/>
    </row>
    <row r="206" spans="7:10">
      <c r="G206" s="548"/>
      <c r="H206" s="548"/>
      <c r="I206" s="548"/>
      <c r="J206" s="548"/>
    </row>
    <row r="207" spans="7:10">
      <c r="G207" s="548"/>
      <c r="H207" s="548"/>
      <c r="I207" s="548"/>
      <c r="J207" s="548"/>
    </row>
    <row r="208" spans="7:10">
      <c r="G208" s="548"/>
      <c r="H208" s="548"/>
      <c r="I208" s="548"/>
      <c r="J208" s="548"/>
    </row>
    <row r="209" spans="7:10">
      <c r="G209" s="548"/>
      <c r="H209" s="548"/>
      <c r="I209" s="548"/>
      <c r="J209" s="548"/>
    </row>
    <row r="210" spans="7:10">
      <c r="G210" s="548"/>
      <c r="H210" s="548"/>
      <c r="I210" s="548"/>
      <c r="J210" s="548"/>
    </row>
    <row r="211" spans="7:10">
      <c r="G211" s="548"/>
      <c r="H211" s="548"/>
      <c r="I211" s="548"/>
      <c r="J211" s="548"/>
    </row>
    <row r="212" spans="7:10">
      <c r="G212" s="548"/>
      <c r="H212" s="548"/>
      <c r="I212" s="548"/>
      <c r="J212" s="548"/>
    </row>
    <row r="213" spans="7:10">
      <c r="G213" s="548"/>
      <c r="H213" s="548"/>
      <c r="I213" s="548"/>
      <c r="J213" s="548"/>
    </row>
    <row r="214" spans="7:10">
      <c r="G214" s="548"/>
      <c r="H214" s="548"/>
      <c r="I214" s="548"/>
      <c r="J214" s="548"/>
    </row>
    <row r="215" spans="7:10">
      <c r="G215" s="548"/>
      <c r="H215" s="548"/>
      <c r="I215" s="548"/>
      <c r="J215" s="548"/>
    </row>
    <row r="216" spans="7:10">
      <c r="G216" s="548"/>
      <c r="H216" s="548"/>
      <c r="I216" s="548"/>
      <c r="J216" s="548"/>
    </row>
    <row r="217" spans="7:10">
      <c r="G217" s="548"/>
      <c r="H217" s="548"/>
      <c r="I217" s="548"/>
      <c r="J217" s="548"/>
    </row>
    <row r="218" spans="7:10">
      <c r="G218" s="548"/>
      <c r="H218" s="548"/>
      <c r="I218" s="548"/>
      <c r="J218" s="548"/>
    </row>
    <row r="219" spans="7:10">
      <c r="G219" s="548"/>
      <c r="H219" s="548"/>
      <c r="I219" s="548"/>
      <c r="J219" s="548"/>
    </row>
    <row r="220" spans="7:10">
      <c r="G220" s="548"/>
      <c r="H220" s="548"/>
      <c r="I220" s="548"/>
      <c r="J220" s="548"/>
    </row>
    <row r="221" spans="7:10">
      <c r="G221" s="548"/>
      <c r="H221" s="548"/>
      <c r="I221" s="548"/>
      <c r="J221" s="548"/>
    </row>
    <row r="222" spans="7:10">
      <c r="G222" s="548"/>
      <c r="H222" s="548"/>
      <c r="I222" s="548"/>
      <c r="J222" s="548"/>
    </row>
    <row r="223" spans="7:10">
      <c r="G223" s="548"/>
      <c r="H223" s="548"/>
      <c r="I223" s="548"/>
      <c r="J223" s="548"/>
    </row>
    <row r="224" spans="7:10">
      <c r="G224" s="548"/>
      <c r="H224" s="548"/>
      <c r="I224" s="548"/>
      <c r="J224" s="548"/>
    </row>
    <row r="225" spans="7:10">
      <c r="G225" s="548"/>
      <c r="H225" s="548"/>
      <c r="I225" s="548"/>
      <c r="J225" s="548"/>
    </row>
    <row r="226" spans="7:10">
      <c r="G226" s="548"/>
      <c r="H226" s="548"/>
      <c r="I226" s="548"/>
      <c r="J226" s="548"/>
    </row>
    <row r="227" spans="7:10">
      <c r="G227" s="548"/>
      <c r="H227" s="548"/>
      <c r="I227" s="548"/>
      <c r="J227" s="548"/>
    </row>
    <row r="228" spans="7:10">
      <c r="G228" s="548"/>
      <c r="H228" s="548"/>
      <c r="I228" s="548"/>
      <c r="J228" s="548"/>
    </row>
    <row r="229" spans="7:10">
      <c r="G229" s="548"/>
      <c r="H229" s="548"/>
      <c r="I229" s="548"/>
      <c r="J229" s="548"/>
    </row>
    <row r="230" spans="7:10">
      <c r="G230" s="548"/>
      <c r="H230" s="548"/>
      <c r="I230" s="548"/>
      <c r="J230" s="548"/>
    </row>
    <row r="231" spans="7:10">
      <c r="G231" s="548"/>
      <c r="H231" s="548"/>
      <c r="I231" s="548"/>
      <c r="J231" s="548"/>
    </row>
    <row r="232" spans="7:10">
      <c r="G232" s="548"/>
      <c r="H232" s="548"/>
      <c r="I232" s="548"/>
      <c r="J232" s="548"/>
    </row>
    <row r="233" spans="7:10">
      <c r="G233" s="548"/>
      <c r="H233" s="548"/>
      <c r="I233" s="548"/>
      <c r="J233" s="548"/>
    </row>
    <row r="234" spans="7:10">
      <c r="G234" s="548"/>
      <c r="H234" s="548"/>
      <c r="I234" s="548"/>
      <c r="J234" s="548"/>
    </row>
    <row r="235" spans="7:10">
      <c r="G235" s="548"/>
      <c r="H235" s="548"/>
      <c r="I235" s="548"/>
      <c r="J235" s="548"/>
    </row>
    <row r="236" spans="7:10">
      <c r="G236" s="548"/>
      <c r="H236" s="548"/>
      <c r="I236" s="548"/>
      <c r="J236" s="548"/>
    </row>
    <row r="237" spans="7:10">
      <c r="G237" s="548"/>
      <c r="H237" s="548"/>
      <c r="I237" s="548"/>
      <c r="J237" s="548"/>
    </row>
    <row r="238" spans="7:10">
      <c r="G238" s="548"/>
      <c r="H238" s="548"/>
      <c r="I238" s="548"/>
      <c r="J238" s="548"/>
    </row>
    <row r="239" spans="7:10">
      <c r="G239" s="548"/>
      <c r="H239" s="548"/>
      <c r="I239" s="548"/>
      <c r="J239" s="548"/>
    </row>
    <row r="240" spans="7:10">
      <c r="G240" s="548"/>
      <c r="H240" s="548"/>
      <c r="I240" s="548"/>
      <c r="J240" s="548"/>
    </row>
    <row r="241" spans="7:10">
      <c r="G241" s="548"/>
      <c r="H241" s="548"/>
      <c r="I241" s="548"/>
      <c r="J241" s="548"/>
    </row>
    <row r="242" spans="7:10">
      <c r="G242" s="548"/>
      <c r="H242" s="548"/>
      <c r="I242" s="548"/>
      <c r="J242" s="548"/>
    </row>
    <row r="243" spans="7:10">
      <c r="G243" s="548"/>
      <c r="H243" s="548"/>
      <c r="I243" s="548"/>
      <c r="J243" s="548"/>
    </row>
    <row r="244" spans="7:10">
      <c r="G244" s="548"/>
      <c r="H244" s="548"/>
      <c r="I244" s="548"/>
      <c r="J244" s="548"/>
    </row>
    <row r="245" spans="7:10">
      <c r="G245" s="548"/>
      <c r="H245" s="548"/>
      <c r="I245" s="548"/>
      <c r="J245" s="548"/>
    </row>
    <row r="246" spans="7:10">
      <c r="G246" s="548"/>
      <c r="H246" s="548"/>
      <c r="I246" s="548"/>
      <c r="J246" s="548"/>
    </row>
    <row r="247" spans="7:10">
      <c r="G247" s="548"/>
      <c r="H247" s="548"/>
      <c r="I247" s="548"/>
      <c r="J247" s="548"/>
    </row>
    <row r="248" spans="7:10">
      <c r="G248" s="548"/>
      <c r="H248" s="548"/>
      <c r="I248" s="548"/>
      <c r="J248" s="548"/>
    </row>
    <row r="249" spans="7:10">
      <c r="G249" s="548"/>
      <c r="H249" s="548"/>
      <c r="I249" s="548"/>
      <c r="J249" s="548"/>
    </row>
    <row r="250" spans="7:10">
      <c r="G250" s="548"/>
      <c r="H250" s="548"/>
      <c r="I250" s="548"/>
      <c r="J250" s="548"/>
    </row>
    <row r="251" spans="7:10">
      <c r="G251" s="548"/>
      <c r="H251" s="548"/>
      <c r="I251" s="548"/>
      <c r="J251" s="548"/>
    </row>
    <row r="252" spans="7:10">
      <c r="G252" s="548"/>
      <c r="H252" s="548"/>
      <c r="I252" s="548"/>
      <c r="J252" s="548"/>
    </row>
    <row r="253" spans="7:10">
      <c r="G253" s="548"/>
      <c r="H253" s="548"/>
      <c r="I253" s="548"/>
      <c r="J253" s="548"/>
    </row>
    <row r="254" spans="7:10">
      <c r="G254" s="548"/>
      <c r="H254" s="548"/>
      <c r="I254" s="548"/>
      <c r="J254" s="548"/>
    </row>
    <row r="255" spans="7:10">
      <c r="G255" s="548"/>
      <c r="H255" s="548"/>
      <c r="I255" s="548"/>
      <c r="J255" s="548"/>
    </row>
    <row r="256" spans="7:10">
      <c r="G256" s="548"/>
      <c r="H256" s="548"/>
      <c r="I256" s="548"/>
      <c r="J256" s="548"/>
    </row>
    <row r="257" spans="7:10">
      <c r="G257" s="548"/>
      <c r="H257" s="548"/>
      <c r="I257" s="548"/>
      <c r="J257" s="548"/>
    </row>
    <row r="258" spans="7:10">
      <c r="G258" s="548"/>
      <c r="H258" s="548"/>
      <c r="I258" s="548"/>
      <c r="J258" s="548"/>
    </row>
    <row r="259" spans="7:10">
      <c r="G259" s="548"/>
      <c r="H259" s="548"/>
      <c r="I259" s="548"/>
      <c r="J259" s="548"/>
    </row>
    <row r="260" spans="7:10">
      <c r="G260" s="548"/>
      <c r="H260" s="548"/>
      <c r="I260" s="548"/>
      <c r="J260" s="548"/>
    </row>
    <row r="261" spans="7:10">
      <c r="G261" s="548"/>
      <c r="H261" s="548"/>
      <c r="I261" s="548"/>
      <c r="J261" s="548"/>
    </row>
    <row r="262" spans="7:10">
      <c r="G262" s="548"/>
      <c r="H262" s="548"/>
      <c r="I262" s="548"/>
      <c r="J262" s="548"/>
    </row>
    <row r="263" spans="7:10">
      <c r="G263" s="548"/>
      <c r="H263" s="548"/>
      <c r="I263" s="548"/>
      <c r="J263" s="548"/>
    </row>
    <row r="264" spans="7:10">
      <c r="G264" s="548"/>
      <c r="H264" s="548"/>
      <c r="I264" s="548"/>
      <c r="J264" s="548"/>
    </row>
    <row r="265" spans="7:10">
      <c r="G265" s="548"/>
      <c r="H265" s="548"/>
      <c r="I265" s="548"/>
      <c r="J265" s="548"/>
    </row>
    <row r="266" spans="7:10">
      <c r="G266" s="548"/>
      <c r="H266" s="548"/>
      <c r="I266" s="548"/>
      <c r="J266" s="548"/>
    </row>
    <row r="267" spans="7:10">
      <c r="G267" s="548"/>
      <c r="H267" s="548"/>
      <c r="I267" s="548"/>
      <c r="J267" s="548"/>
    </row>
    <row r="268" spans="7:10">
      <c r="G268" s="548"/>
      <c r="H268" s="548"/>
      <c r="I268" s="548"/>
      <c r="J268" s="548"/>
    </row>
    <row r="269" spans="7:10">
      <c r="G269" s="548"/>
      <c r="H269" s="548"/>
      <c r="I269" s="548"/>
      <c r="J269" s="548"/>
    </row>
    <row r="270" spans="7:10">
      <c r="G270" s="548"/>
      <c r="H270" s="548"/>
      <c r="I270" s="548"/>
      <c r="J270" s="548"/>
    </row>
    <row r="271" spans="7:10">
      <c r="G271" s="548"/>
      <c r="H271" s="548"/>
      <c r="I271" s="548"/>
      <c r="J271" s="548"/>
    </row>
    <row r="272" spans="7:10">
      <c r="G272" s="548"/>
      <c r="H272" s="548"/>
      <c r="I272" s="548"/>
      <c r="J272" s="548"/>
    </row>
    <row r="273" spans="7:10">
      <c r="G273" s="548"/>
      <c r="H273" s="548"/>
      <c r="I273" s="548"/>
      <c r="J273" s="548"/>
    </row>
    <row r="274" spans="7:10">
      <c r="G274" s="548"/>
      <c r="H274" s="548"/>
      <c r="I274" s="548"/>
      <c r="J274" s="548"/>
    </row>
    <row r="275" spans="7:10">
      <c r="G275" s="548"/>
      <c r="H275" s="548"/>
      <c r="I275" s="548"/>
      <c r="J275" s="548"/>
    </row>
    <row r="276" spans="7:10">
      <c r="G276" s="548"/>
      <c r="H276" s="548"/>
      <c r="I276" s="548"/>
      <c r="J276" s="548"/>
    </row>
    <row r="277" spans="7:10">
      <c r="G277" s="548"/>
      <c r="H277" s="548"/>
      <c r="I277" s="548"/>
      <c r="J277" s="548"/>
    </row>
    <row r="278" spans="7:10">
      <c r="G278" s="548"/>
      <c r="H278" s="548"/>
      <c r="I278" s="548"/>
      <c r="J278" s="548"/>
    </row>
    <row r="279" spans="7:10">
      <c r="G279" s="548"/>
      <c r="H279" s="548"/>
      <c r="I279" s="548"/>
      <c r="J279" s="548"/>
    </row>
    <row r="280" spans="7:10">
      <c r="G280" s="548"/>
      <c r="H280" s="548"/>
      <c r="I280" s="548"/>
      <c r="J280" s="548"/>
    </row>
    <row r="281" spans="7:10">
      <c r="G281" s="548"/>
      <c r="H281" s="548"/>
      <c r="I281" s="548"/>
      <c r="J281" s="548"/>
    </row>
    <row r="282" spans="7:10">
      <c r="G282" s="548"/>
      <c r="H282" s="548"/>
      <c r="I282" s="548"/>
      <c r="J282" s="548"/>
    </row>
    <row r="283" spans="7:10">
      <c r="G283" s="548"/>
      <c r="H283" s="548"/>
      <c r="I283" s="548"/>
      <c r="J283" s="548"/>
    </row>
    <row r="284" spans="7:10">
      <c r="G284" s="548"/>
      <c r="H284" s="548"/>
      <c r="I284" s="548"/>
      <c r="J284" s="548"/>
    </row>
    <row r="285" spans="7:10">
      <c r="G285" s="548"/>
      <c r="H285" s="548"/>
      <c r="I285" s="548"/>
      <c r="J285" s="548"/>
    </row>
    <row r="286" spans="7:10">
      <c r="G286" s="548"/>
      <c r="H286" s="548"/>
      <c r="I286" s="548"/>
      <c r="J286" s="548"/>
    </row>
    <row r="287" spans="7:10">
      <c r="G287" s="548"/>
      <c r="H287" s="548"/>
      <c r="I287" s="548"/>
      <c r="J287" s="548"/>
    </row>
    <row r="288" spans="7:10">
      <c r="G288" s="548"/>
      <c r="H288" s="548"/>
      <c r="I288" s="548"/>
      <c r="J288" s="548"/>
    </row>
    <row r="289" spans="7:10">
      <c r="G289" s="548"/>
      <c r="H289" s="548"/>
      <c r="I289" s="548"/>
      <c r="J289" s="548"/>
    </row>
    <row r="290" spans="7:10">
      <c r="G290" s="548"/>
      <c r="H290" s="548"/>
      <c r="I290" s="548"/>
      <c r="J290" s="548"/>
    </row>
    <row r="291" spans="7:10">
      <c r="G291" s="548"/>
      <c r="H291" s="548"/>
      <c r="I291" s="548"/>
      <c r="J291" s="548"/>
    </row>
    <row r="292" spans="7:10">
      <c r="G292" s="548"/>
      <c r="H292" s="548"/>
      <c r="I292" s="548"/>
      <c r="J292" s="548"/>
    </row>
    <row r="293" spans="7:10">
      <c r="G293" s="548"/>
      <c r="H293" s="548"/>
      <c r="I293" s="548"/>
      <c r="J293" s="548"/>
    </row>
    <row r="294" spans="7:10">
      <c r="G294" s="548"/>
      <c r="H294" s="548"/>
      <c r="I294" s="548"/>
      <c r="J294" s="548"/>
    </row>
    <row r="295" spans="7:10">
      <c r="G295" s="548"/>
      <c r="H295" s="548"/>
      <c r="I295" s="548"/>
      <c r="J295" s="548"/>
    </row>
    <row r="296" spans="7:10">
      <c r="G296" s="548"/>
      <c r="H296" s="548"/>
      <c r="I296" s="548"/>
      <c r="J296" s="548"/>
    </row>
    <row r="297" spans="7:10">
      <c r="G297" s="548"/>
      <c r="H297" s="548"/>
      <c r="I297" s="548"/>
      <c r="J297" s="548"/>
    </row>
    <row r="298" spans="7:10">
      <c r="G298" s="548"/>
      <c r="H298" s="548"/>
      <c r="I298" s="548"/>
      <c r="J298" s="548"/>
    </row>
    <row r="299" spans="7:10">
      <c r="G299" s="548"/>
      <c r="H299" s="548"/>
      <c r="I299" s="548"/>
      <c r="J299" s="548"/>
    </row>
    <row r="300" spans="7:10">
      <c r="G300" s="548"/>
      <c r="H300" s="548"/>
      <c r="I300" s="548"/>
      <c r="J300" s="548"/>
    </row>
    <row r="301" spans="7:10">
      <c r="G301" s="548"/>
      <c r="H301" s="548"/>
      <c r="I301" s="548"/>
      <c r="J301" s="548"/>
    </row>
    <row r="302" spans="7:10">
      <c r="G302" s="548"/>
      <c r="H302" s="548"/>
      <c r="I302" s="548"/>
      <c r="J302" s="548"/>
    </row>
    <row r="303" spans="7:10">
      <c r="G303" s="548"/>
      <c r="H303" s="548"/>
      <c r="I303" s="548"/>
      <c r="J303" s="548"/>
    </row>
    <row r="304" spans="7:10">
      <c r="G304" s="548"/>
      <c r="H304" s="548"/>
      <c r="I304" s="548"/>
      <c r="J304" s="548"/>
    </row>
    <row r="305" spans="7:10">
      <c r="G305" s="548"/>
      <c r="H305" s="548"/>
      <c r="I305" s="548"/>
      <c r="J305" s="548"/>
    </row>
    <row r="306" spans="7:10">
      <c r="G306" s="548"/>
      <c r="H306" s="548"/>
      <c r="I306" s="548"/>
      <c r="J306" s="548"/>
    </row>
    <row r="307" spans="7:10">
      <c r="G307" s="548"/>
      <c r="H307" s="548"/>
      <c r="I307" s="548"/>
      <c r="J307" s="548"/>
    </row>
    <row r="308" spans="7:10">
      <c r="G308" s="548"/>
      <c r="H308" s="548"/>
      <c r="I308" s="548"/>
      <c r="J308" s="548"/>
    </row>
    <row r="309" spans="7:10">
      <c r="G309" s="548"/>
      <c r="H309" s="548"/>
      <c r="I309" s="548"/>
      <c r="J309" s="548"/>
    </row>
    <row r="310" spans="7:10">
      <c r="G310" s="548"/>
      <c r="H310" s="548"/>
      <c r="I310" s="548"/>
      <c r="J310" s="548"/>
    </row>
    <row r="311" spans="7:10">
      <c r="G311" s="548"/>
      <c r="H311" s="548"/>
      <c r="I311" s="548"/>
      <c r="J311" s="548"/>
    </row>
    <row r="312" spans="7:10">
      <c r="G312" s="548"/>
      <c r="H312" s="548"/>
      <c r="I312" s="548"/>
      <c r="J312" s="548"/>
    </row>
    <row r="313" spans="7:10">
      <c r="G313" s="548"/>
      <c r="H313" s="548"/>
      <c r="I313" s="548"/>
      <c r="J313" s="548"/>
    </row>
    <row r="314" spans="7:10">
      <c r="G314" s="548"/>
      <c r="H314" s="548"/>
      <c r="I314" s="548"/>
      <c r="J314" s="548"/>
    </row>
    <row r="315" spans="7:10">
      <c r="G315" s="548"/>
      <c r="H315" s="548"/>
      <c r="I315" s="548"/>
      <c r="J315" s="548"/>
    </row>
    <row r="316" spans="7:10">
      <c r="G316" s="548"/>
      <c r="H316" s="548"/>
      <c r="I316" s="548"/>
      <c r="J316" s="548"/>
    </row>
    <row r="317" spans="7:10">
      <c r="G317" s="548"/>
      <c r="H317" s="548"/>
      <c r="I317" s="548"/>
      <c r="J317" s="548"/>
    </row>
    <row r="318" spans="7:10">
      <c r="G318" s="548"/>
      <c r="H318" s="548"/>
      <c r="I318" s="548"/>
      <c r="J318" s="548"/>
    </row>
    <row r="319" spans="7:10">
      <c r="G319" s="548"/>
      <c r="H319" s="548"/>
      <c r="I319" s="548"/>
      <c r="J319" s="548"/>
    </row>
    <row r="320" spans="7:10">
      <c r="G320" s="548"/>
      <c r="H320" s="548"/>
      <c r="I320" s="548"/>
      <c r="J320" s="548"/>
    </row>
    <row r="321" spans="7:10">
      <c r="G321" s="548"/>
      <c r="H321" s="548"/>
      <c r="I321" s="548"/>
      <c r="J321" s="548"/>
    </row>
    <row r="322" spans="7:10">
      <c r="G322" s="548"/>
      <c r="H322" s="548"/>
      <c r="I322" s="548"/>
      <c r="J322" s="548"/>
    </row>
    <row r="323" spans="7:10">
      <c r="G323" s="548"/>
      <c r="H323" s="548"/>
      <c r="I323" s="548"/>
      <c r="J323" s="548"/>
    </row>
    <row r="324" spans="7:10">
      <c r="G324" s="548"/>
      <c r="H324" s="548"/>
      <c r="I324" s="548"/>
      <c r="J324" s="548"/>
    </row>
    <row r="325" spans="7:10">
      <c r="G325" s="548"/>
      <c r="H325" s="548"/>
      <c r="I325" s="548"/>
      <c r="J325" s="548"/>
    </row>
    <row r="326" spans="7:10">
      <c r="G326" s="548"/>
      <c r="H326" s="548"/>
      <c r="I326" s="548"/>
      <c r="J326" s="548"/>
    </row>
    <row r="327" spans="7:10">
      <c r="G327" s="548"/>
      <c r="H327" s="548"/>
      <c r="I327" s="548"/>
      <c r="J327" s="548"/>
    </row>
    <row r="328" spans="7:10">
      <c r="G328" s="548"/>
      <c r="H328" s="548"/>
      <c r="I328" s="548"/>
      <c r="J328" s="548"/>
    </row>
    <row r="329" spans="7:10">
      <c r="G329" s="548"/>
      <c r="H329" s="548"/>
      <c r="I329" s="548"/>
      <c r="J329" s="548"/>
    </row>
    <row r="330" spans="7:10">
      <c r="G330" s="548"/>
      <c r="H330" s="548"/>
      <c r="I330" s="548"/>
      <c r="J330" s="548"/>
    </row>
    <row r="331" spans="7:10">
      <c r="G331" s="548"/>
      <c r="H331" s="548"/>
      <c r="I331" s="548"/>
      <c r="J331" s="548"/>
    </row>
    <row r="332" spans="7:10">
      <c r="G332" s="548"/>
      <c r="H332" s="548"/>
      <c r="I332" s="548"/>
      <c r="J332" s="548"/>
    </row>
    <row r="333" spans="7:10">
      <c r="G333" s="548"/>
      <c r="H333" s="548"/>
      <c r="I333" s="548"/>
      <c r="J333" s="548"/>
    </row>
    <row r="334" spans="7:10">
      <c r="G334" s="548"/>
      <c r="H334" s="548"/>
      <c r="I334" s="548"/>
      <c r="J334" s="548"/>
    </row>
    <row r="335" spans="7:10">
      <c r="G335" s="548"/>
      <c r="H335" s="548"/>
      <c r="I335" s="548"/>
      <c r="J335" s="548"/>
    </row>
    <row r="336" spans="7:10">
      <c r="G336" s="548"/>
      <c r="H336" s="548"/>
      <c r="I336" s="548"/>
      <c r="J336" s="548"/>
    </row>
    <row r="337" spans="7:10">
      <c r="G337" s="548"/>
      <c r="H337" s="548"/>
      <c r="I337" s="548"/>
      <c r="J337" s="548"/>
    </row>
    <row r="338" spans="7:10">
      <c r="G338" s="548"/>
      <c r="H338" s="548"/>
      <c r="I338" s="548"/>
      <c r="J338" s="548"/>
    </row>
    <row r="339" spans="7:10">
      <c r="G339" s="548"/>
      <c r="H339" s="548"/>
      <c r="I339" s="548"/>
      <c r="J339" s="548"/>
    </row>
    <row r="340" spans="7:10">
      <c r="G340" s="548"/>
      <c r="H340" s="548"/>
      <c r="I340" s="548"/>
      <c r="J340" s="548"/>
    </row>
    <row r="341" spans="7:10">
      <c r="G341" s="548"/>
      <c r="H341" s="548"/>
      <c r="I341" s="548"/>
      <c r="J341" s="548"/>
    </row>
    <row r="342" spans="7:10">
      <c r="G342" s="548"/>
      <c r="H342" s="548"/>
      <c r="I342" s="548"/>
      <c r="J342" s="548"/>
    </row>
    <row r="343" spans="7:10">
      <c r="G343" s="548"/>
      <c r="H343" s="548"/>
      <c r="I343" s="548"/>
      <c r="J343" s="548"/>
    </row>
    <row r="344" spans="7:10">
      <c r="G344" s="548"/>
      <c r="H344" s="548"/>
      <c r="I344" s="548"/>
      <c r="J344" s="548"/>
    </row>
    <row r="345" spans="7:10">
      <c r="G345" s="548"/>
      <c r="H345" s="548"/>
      <c r="I345" s="548"/>
      <c r="J345" s="548"/>
    </row>
    <row r="346" spans="7:10">
      <c r="G346" s="548"/>
      <c r="H346" s="548"/>
      <c r="I346" s="548"/>
      <c r="J346" s="548"/>
    </row>
    <row r="347" spans="7:10">
      <c r="G347" s="548"/>
      <c r="H347" s="548"/>
      <c r="I347" s="548"/>
      <c r="J347" s="548"/>
    </row>
    <row r="348" spans="7:10">
      <c r="G348" s="548"/>
      <c r="H348" s="548"/>
      <c r="I348" s="548"/>
      <c r="J348" s="548"/>
    </row>
    <row r="349" spans="7:10">
      <c r="G349" s="548"/>
      <c r="H349" s="548"/>
      <c r="I349" s="548"/>
      <c r="J349" s="548"/>
    </row>
    <row r="350" spans="7:10">
      <c r="G350" s="548"/>
      <c r="H350" s="548"/>
      <c r="I350" s="548"/>
      <c r="J350" s="548"/>
    </row>
    <row r="351" spans="7:10">
      <c r="G351" s="548"/>
      <c r="H351" s="548"/>
      <c r="I351" s="548"/>
      <c r="J351" s="548"/>
    </row>
    <row r="352" spans="7:10">
      <c r="G352" s="548"/>
      <c r="H352" s="548"/>
      <c r="I352" s="548"/>
      <c r="J352" s="548"/>
    </row>
    <row r="353" spans="7:10">
      <c r="G353" s="548"/>
      <c r="H353" s="548"/>
      <c r="I353" s="548"/>
      <c r="J353" s="548"/>
    </row>
    <row r="354" spans="7:10">
      <c r="G354" s="548"/>
      <c r="H354" s="548"/>
      <c r="I354" s="548"/>
      <c r="J354" s="548"/>
    </row>
    <row r="355" spans="7:10">
      <c r="G355" s="548"/>
      <c r="H355" s="548"/>
      <c r="I355" s="548"/>
      <c r="J355" s="548"/>
    </row>
    <row r="356" spans="7:10">
      <c r="G356" s="548"/>
      <c r="H356" s="548"/>
      <c r="I356" s="548"/>
      <c r="J356" s="548"/>
    </row>
    <row r="357" spans="7:10">
      <c r="G357" s="548"/>
      <c r="H357" s="548"/>
      <c r="I357" s="548"/>
      <c r="J357" s="548"/>
    </row>
    <row r="358" spans="7:10">
      <c r="G358" s="548"/>
      <c r="H358" s="548"/>
      <c r="I358" s="548"/>
      <c r="J358" s="548"/>
    </row>
    <row r="359" spans="7:10">
      <c r="G359" s="548"/>
      <c r="H359" s="548"/>
      <c r="I359" s="548"/>
      <c r="J359" s="548"/>
    </row>
    <row r="360" spans="7:10">
      <c r="G360" s="548"/>
      <c r="H360" s="548"/>
      <c r="I360" s="548"/>
      <c r="J360" s="548"/>
    </row>
    <row r="361" spans="7:10">
      <c r="G361" s="548"/>
      <c r="H361" s="548"/>
      <c r="I361" s="548"/>
      <c r="J361" s="548"/>
    </row>
    <row r="362" spans="7:10">
      <c r="G362" s="548"/>
      <c r="H362" s="548"/>
      <c r="I362" s="548"/>
      <c r="J362" s="548"/>
    </row>
    <row r="363" spans="7:10">
      <c r="G363" s="548"/>
      <c r="H363" s="548"/>
      <c r="I363" s="548"/>
      <c r="J363" s="548"/>
    </row>
    <row r="364" spans="7:10">
      <c r="G364" s="548"/>
      <c r="H364" s="548"/>
      <c r="I364" s="548"/>
      <c r="J364" s="548"/>
    </row>
    <row r="365" spans="7:10">
      <c r="G365" s="548"/>
      <c r="H365" s="548"/>
      <c r="I365" s="548"/>
      <c r="J365" s="548"/>
    </row>
    <row r="366" spans="7:10">
      <c r="G366" s="548"/>
      <c r="H366" s="548"/>
      <c r="I366" s="548"/>
      <c r="J366" s="548"/>
    </row>
    <row r="367" spans="7:10">
      <c r="G367" s="548"/>
      <c r="H367" s="548"/>
      <c r="I367" s="548"/>
      <c r="J367" s="548"/>
    </row>
    <row r="368" spans="7:10">
      <c r="G368" s="548"/>
      <c r="H368" s="548"/>
      <c r="I368" s="548"/>
      <c r="J368" s="548"/>
    </row>
    <row r="369" spans="7:10">
      <c r="G369" s="548"/>
      <c r="H369" s="548"/>
      <c r="I369" s="548"/>
      <c r="J369" s="548"/>
    </row>
    <row r="370" spans="7:10">
      <c r="G370" s="548"/>
      <c r="H370" s="548"/>
      <c r="I370" s="548"/>
      <c r="J370" s="548"/>
    </row>
    <row r="371" spans="7:10">
      <c r="G371" s="548"/>
      <c r="H371" s="548"/>
      <c r="I371" s="548"/>
      <c r="J371" s="548"/>
    </row>
    <row r="372" spans="7:10">
      <c r="G372" s="548"/>
      <c r="H372" s="548"/>
      <c r="I372" s="548"/>
      <c r="J372" s="548"/>
    </row>
    <row r="373" spans="7:10">
      <c r="G373" s="548"/>
      <c r="H373" s="548"/>
      <c r="I373" s="548"/>
      <c r="J373" s="548"/>
    </row>
    <row r="374" spans="7:10">
      <c r="G374" s="548"/>
      <c r="H374" s="548"/>
      <c r="I374" s="548"/>
      <c r="J374" s="548"/>
    </row>
    <row r="375" spans="7:10">
      <c r="G375" s="548"/>
      <c r="H375" s="548"/>
      <c r="I375" s="548"/>
      <c r="J375" s="548"/>
    </row>
    <row r="376" spans="7:10">
      <c r="G376" s="548"/>
      <c r="H376" s="548"/>
      <c r="I376" s="548"/>
      <c r="J376" s="548"/>
    </row>
    <row r="377" spans="7:10">
      <c r="G377" s="548"/>
      <c r="H377" s="548"/>
      <c r="I377" s="548"/>
      <c r="J377" s="548"/>
    </row>
    <row r="378" spans="7:10">
      <c r="G378" s="548"/>
      <c r="H378" s="548"/>
      <c r="I378" s="548"/>
      <c r="J378" s="548"/>
    </row>
    <row r="379" spans="7:10">
      <c r="G379" s="548"/>
      <c r="H379" s="548"/>
      <c r="I379" s="548"/>
      <c r="J379" s="548"/>
    </row>
    <row r="380" spans="7:10">
      <c r="G380" s="548"/>
      <c r="H380" s="548"/>
      <c r="I380" s="548"/>
      <c r="J380" s="548"/>
    </row>
    <row r="381" spans="7:10">
      <c r="G381" s="548"/>
      <c r="H381" s="548"/>
      <c r="I381" s="548"/>
      <c r="J381" s="548"/>
    </row>
    <row r="382" spans="7:10">
      <c r="G382" s="548"/>
      <c r="H382" s="548"/>
      <c r="I382" s="548"/>
      <c r="J382" s="548"/>
    </row>
    <row r="383" spans="7:10">
      <c r="G383" s="548"/>
      <c r="H383" s="548"/>
      <c r="I383" s="548"/>
      <c r="J383" s="548"/>
    </row>
    <row r="384" spans="7:10">
      <c r="G384" s="548"/>
      <c r="H384" s="548"/>
      <c r="I384" s="548"/>
      <c r="J384" s="548"/>
    </row>
    <row r="385" spans="7:10">
      <c r="G385" s="548"/>
      <c r="H385" s="548"/>
      <c r="I385" s="548"/>
      <c r="J385" s="548"/>
    </row>
    <row r="386" spans="7:10">
      <c r="G386" s="548"/>
      <c r="H386" s="548"/>
      <c r="I386" s="548"/>
      <c r="J386" s="548"/>
    </row>
    <row r="387" spans="7:10">
      <c r="G387" s="548"/>
      <c r="H387" s="548"/>
      <c r="I387" s="548"/>
      <c r="J387" s="548"/>
    </row>
    <row r="388" spans="7:10">
      <c r="G388" s="548"/>
      <c r="H388" s="548"/>
      <c r="I388" s="548"/>
      <c r="J388" s="548"/>
    </row>
    <row r="389" spans="7:10">
      <c r="G389" s="548"/>
      <c r="H389" s="548"/>
      <c r="I389" s="548"/>
      <c r="J389" s="548"/>
    </row>
    <row r="390" spans="7:10">
      <c r="G390" s="548"/>
      <c r="H390" s="548"/>
      <c r="I390" s="548"/>
      <c r="J390" s="548"/>
    </row>
    <row r="391" spans="7:10">
      <c r="G391" s="548"/>
      <c r="H391" s="548"/>
      <c r="I391" s="548"/>
      <c r="J391" s="548"/>
    </row>
    <row r="392" spans="7:10">
      <c r="G392" s="548"/>
      <c r="H392" s="548"/>
      <c r="I392" s="548"/>
      <c r="J392" s="548"/>
    </row>
    <row r="393" spans="7:10">
      <c r="G393" s="548"/>
      <c r="H393" s="548"/>
      <c r="I393" s="548"/>
      <c r="J393" s="548"/>
    </row>
    <row r="394" spans="7:10">
      <c r="G394" s="548"/>
      <c r="H394" s="548"/>
      <c r="I394" s="548"/>
      <c r="J394" s="548"/>
    </row>
    <row r="395" spans="7:10">
      <c r="G395" s="548"/>
      <c r="H395" s="548"/>
      <c r="I395" s="548"/>
      <c r="J395" s="548"/>
    </row>
    <row r="396" spans="7:10">
      <c r="G396" s="548"/>
      <c r="H396" s="548"/>
      <c r="I396" s="548"/>
      <c r="J396" s="548"/>
    </row>
    <row r="397" spans="7:10">
      <c r="G397" s="548"/>
      <c r="H397" s="548"/>
      <c r="I397" s="548"/>
      <c r="J397" s="548"/>
    </row>
    <row r="398" spans="7:10">
      <c r="G398" s="548"/>
      <c r="H398" s="548"/>
      <c r="I398" s="548"/>
      <c r="J398" s="548"/>
    </row>
    <row r="399" spans="7:10">
      <c r="G399" s="548"/>
      <c r="H399" s="548"/>
      <c r="I399" s="548"/>
      <c r="J399" s="548"/>
    </row>
    <row r="400" spans="7:10">
      <c r="G400" s="548"/>
      <c r="H400" s="548"/>
      <c r="I400" s="548"/>
      <c r="J400" s="548"/>
    </row>
    <row r="401" spans="7:10">
      <c r="G401" s="548"/>
      <c r="H401" s="548"/>
      <c r="I401" s="548"/>
      <c r="J401" s="548"/>
    </row>
    <row r="402" spans="7:10">
      <c r="G402" s="548"/>
      <c r="H402" s="548"/>
      <c r="I402" s="548"/>
      <c r="J402" s="548"/>
    </row>
    <row r="403" spans="7:10">
      <c r="G403" s="548"/>
      <c r="H403" s="548"/>
      <c r="I403" s="548"/>
      <c r="J403" s="548"/>
    </row>
    <row r="404" spans="7:10">
      <c r="G404" s="548"/>
      <c r="H404" s="548"/>
      <c r="I404" s="548"/>
      <c r="J404" s="548"/>
    </row>
    <row r="405" spans="7:10">
      <c r="G405" s="548"/>
      <c r="H405" s="548"/>
      <c r="I405" s="548"/>
      <c r="J405" s="548"/>
    </row>
    <row r="406" spans="7:10">
      <c r="G406" s="548"/>
      <c r="H406" s="548"/>
      <c r="I406" s="548"/>
      <c r="J406" s="548"/>
    </row>
    <row r="407" spans="7:10">
      <c r="G407" s="548"/>
      <c r="H407" s="548"/>
      <c r="I407" s="548"/>
      <c r="J407" s="548"/>
    </row>
    <row r="408" spans="7:10">
      <c r="G408" s="548"/>
      <c r="H408" s="548"/>
      <c r="I408" s="548"/>
      <c r="J408" s="548"/>
    </row>
    <row r="409" spans="7:10">
      <c r="G409" s="548"/>
      <c r="H409" s="548"/>
      <c r="I409" s="548"/>
      <c r="J409" s="548"/>
    </row>
    <row r="410" spans="7:10">
      <c r="G410" s="548"/>
      <c r="H410" s="548"/>
      <c r="I410" s="548"/>
      <c r="J410" s="548"/>
    </row>
    <row r="411" spans="7:10">
      <c r="G411" s="548"/>
      <c r="H411" s="548"/>
      <c r="I411" s="548"/>
      <c r="J411" s="548"/>
    </row>
    <row r="412" spans="7:10">
      <c r="G412" s="548"/>
      <c r="H412" s="548"/>
      <c r="I412" s="548"/>
      <c r="J412" s="548"/>
    </row>
    <row r="413" spans="7:10">
      <c r="G413" s="548"/>
      <c r="H413" s="548"/>
      <c r="I413" s="548"/>
      <c r="J413" s="548"/>
    </row>
    <row r="414" spans="7:10">
      <c r="G414" s="548"/>
      <c r="H414" s="548"/>
      <c r="I414" s="548"/>
      <c r="J414" s="548"/>
    </row>
    <row r="415" spans="7:10">
      <c r="G415" s="548"/>
      <c r="H415" s="548"/>
      <c r="I415" s="548"/>
      <c r="J415" s="548"/>
    </row>
    <row r="416" spans="7:10">
      <c r="G416" s="548"/>
      <c r="H416" s="548"/>
      <c r="I416" s="548"/>
      <c r="J416" s="548"/>
    </row>
    <row r="417" spans="7:10">
      <c r="G417" s="548"/>
      <c r="H417" s="548"/>
      <c r="I417" s="548"/>
      <c r="J417" s="548"/>
    </row>
    <row r="418" spans="7:10">
      <c r="G418" s="548"/>
      <c r="H418" s="548"/>
      <c r="I418" s="548"/>
      <c r="J418" s="548"/>
    </row>
    <row r="419" spans="7:10">
      <c r="G419" s="548"/>
      <c r="H419" s="548"/>
      <c r="I419" s="548"/>
      <c r="J419" s="548"/>
    </row>
    <row r="420" spans="7:10">
      <c r="G420" s="548"/>
      <c r="H420" s="548"/>
      <c r="I420" s="548"/>
      <c r="J420" s="548"/>
    </row>
    <row r="421" spans="7:10">
      <c r="G421" s="548"/>
      <c r="H421" s="548"/>
      <c r="I421" s="548"/>
      <c r="J421" s="548"/>
    </row>
    <row r="422" spans="7:10">
      <c r="G422" s="548"/>
      <c r="H422" s="548"/>
      <c r="I422" s="548"/>
      <c r="J422" s="548"/>
    </row>
    <row r="423" spans="7:10">
      <c r="G423" s="548"/>
      <c r="H423" s="548"/>
      <c r="I423" s="548"/>
      <c r="J423" s="548"/>
    </row>
    <row r="424" spans="7:10">
      <c r="G424" s="548"/>
      <c r="H424" s="548"/>
      <c r="I424" s="548"/>
      <c r="J424" s="548"/>
    </row>
    <row r="425" spans="7:10">
      <c r="G425" s="548"/>
      <c r="H425" s="548"/>
      <c r="I425" s="548"/>
      <c r="J425" s="548"/>
    </row>
    <row r="426" spans="7:10">
      <c r="G426" s="548"/>
      <c r="H426" s="548"/>
      <c r="I426" s="548"/>
      <c r="J426" s="548"/>
    </row>
    <row r="427" spans="7:10">
      <c r="G427" s="548"/>
      <c r="H427" s="548"/>
      <c r="I427" s="548"/>
      <c r="J427" s="548"/>
    </row>
    <row r="428" spans="7:10">
      <c r="G428" s="548"/>
      <c r="H428" s="548"/>
      <c r="I428" s="548"/>
      <c r="J428" s="548"/>
    </row>
    <row r="429" spans="7:10">
      <c r="G429" s="548"/>
      <c r="H429" s="548"/>
      <c r="I429" s="548"/>
      <c r="J429" s="548"/>
    </row>
    <row r="430" spans="7:10">
      <c r="G430" s="548"/>
      <c r="H430" s="548"/>
      <c r="I430" s="548"/>
      <c r="J430" s="548"/>
    </row>
    <row r="431" spans="7:10">
      <c r="G431" s="548"/>
      <c r="H431" s="548"/>
      <c r="I431" s="548"/>
      <c r="J431" s="548"/>
    </row>
    <row r="432" spans="7:10">
      <c r="G432" s="548"/>
      <c r="H432" s="548"/>
      <c r="I432" s="548"/>
      <c r="J432" s="548"/>
    </row>
    <row r="433" spans="7:10">
      <c r="G433" s="548"/>
      <c r="H433" s="548"/>
      <c r="I433" s="548"/>
      <c r="J433" s="548"/>
    </row>
    <row r="434" spans="7:10">
      <c r="G434" s="548"/>
      <c r="H434" s="548"/>
      <c r="I434" s="548"/>
      <c r="J434" s="548"/>
    </row>
    <row r="435" spans="7:10">
      <c r="G435" s="548"/>
      <c r="H435" s="548"/>
      <c r="I435" s="548"/>
      <c r="J435" s="548"/>
    </row>
    <row r="436" spans="7:10">
      <c r="G436" s="548"/>
      <c r="H436" s="548"/>
      <c r="I436" s="548"/>
      <c r="J436" s="548"/>
    </row>
    <row r="437" spans="7:10">
      <c r="G437" s="548"/>
      <c r="H437" s="548"/>
      <c r="I437" s="548"/>
      <c r="J437" s="548"/>
    </row>
    <row r="438" spans="7:10">
      <c r="G438" s="548"/>
      <c r="H438" s="548"/>
      <c r="I438" s="548"/>
      <c r="J438" s="548"/>
    </row>
    <row r="439" spans="7:10">
      <c r="G439" s="548"/>
      <c r="H439" s="548"/>
      <c r="I439" s="548"/>
      <c r="J439" s="548"/>
    </row>
    <row r="440" spans="7:10">
      <c r="G440" s="548"/>
      <c r="H440" s="548"/>
      <c r="I440" s="548"/>
      <c r="J440" s="548"/>
    </row>
    <row r="441" spans="7:10">
      <c r="G441" s="548"/>
      <c r="H441" s="548"/>
      <c r="I441" s="548"/>
      <c r="J441" s="548"/>
    </row>
    <row r="442" spans="7:10">
      <c r="G442" s="548"/>
      <c r="H442" s="548"/>
      <c r="I442" s="548"/>
      <c r="J442" s="548"/>
    </row>
    <row r="443" spans="7:10">
      <c r="G443" s="548"/>
      <c r="H443" s="548"/>
      <c r="I443" s="548"/>
      <c r="J443" s="548"/>
    </row>
    <row r="444" spans="7:10">
      <c r="G444" s="548"/>
      <c r="H444" s="548"/>
      <c r="I444" s="548"/>
      <c r="J444" s="548"/>
    </row>
    <row r="445" spans="7:10">
      <c r="G445" s="548"/>
      <c r="H445" s="548"/>
      <c r="I445" s="548"/>
      <c r="J445" s="548"/>
    </row>
    <row r="446" spans="7:10">
      <c r="G446" s="548"/>
      <c r="H446" s="548"/>
      <c r="I446" s="548"/>
      <c r="J446" s="548"/>
    </row>
    <row r="447" spans="7:10">
      <c r="G447" s="548"/>
      <c r="H447" s="548"/>
      <c r="I447" s="548"/>
      <c r="J447" s="548"/>
    </row>
    <row r="448" spans="7:10">
      <c r="G448" s="548"/>
      <c r="H448" s="548"/>
      <c r="I448" s="548"/>
      <c r="J448" s="548"/>
    </row>
    <row r="449" spans="7:10">
      <c r="G449" s="548"/>
      <c r="H449" s="548"/>
      <c r="I449" s="548"/>
      <c r="J449" s="548"/>
    </row>
    <row r="450" spans="7:10">
      <c r="G450" s="548"/>
      <c r="H450" s="548"/>
      <c r="I450" s="548"/>
      <c r="J450" s="548"/>
    </row>
    <row r="451" spans="7:10">
      <c r="G451" s="548"/>
      <c r="H451" s="548"/>
      <c r="I451" s="548"/>
      <c r="J451" s="548"/>
    </row>
    <row r="452" spans="7:10">
      <c r="G452" s="548"/>
      <c r="H452" s="548"/>
      <c r="I452" s="548"/>
      <c r="J452" s="548"/>
    </row>
    <row r="453" spans="7:10">
      <c r="G453" s="548"/>
      <c r="H453" s="548"/>
      <c r="I453" s="548"/>
      <c r="J453" s="548"/>
    </row>
    <row r="454" spans="7:10">
      <c r="G454" s="548"/>
      <c r="H454" s="548"/>
      <c r="I454" s="548"/>
      <c r="J454" s="548"/>
    </row>
    <row r="455" spans="7:10">
      <c r="G455" s="548"/>
      <c r="H455" s="548"/>
      <c r="I455" s="548"/>
      <c r="J455" s="548"/>
    </row>
    <row r="456" spans="7:10">
      <c r="G456" s="548"/>
      <c r="H456" s="548"/>
      <c r="I456" s="548"/>
      <c r="J456" s="548"/>
    </row>
    <row r="457" spans="7:10">
      <c r="G457" s="548"/>
      <c r="H457" s="548"/>
      <c r="I457" s="548"/>
      <c r="J457" s="548"/>
    </row>
    <row r="458" spans="7:10">
      <c r="G458" s="548"/>
      <c r="H458" s="548"/>
      <c r="I458" s="548"/>
      <c r="J458" s="548"/>
    </row>
    <row r="459" spans="7:10">
      <c r="G459" s="548"/>
      <c r="H459" s="548"/>
      <c r="I459" s="548"/>
      <c r="J459" s="548"/>
    </row>
    <row r="460" spans="7:10">
      <c r="G460" s="548"/>
      <c r="H460" s="548"/>
      <c r="I460" s="548"/>
      <c r="J460" s="548"/>
    </row>
    <row r="461" spans="7:10">
      <c r="G461" s="548"/>
      <c r="H461" s="548"/>
      <c r="I461" s="548"/>
      <c r="J461" s="548"/>
    </row>
    <row r="462" spans="7:10">
      <c r="G462" s="548"/>
      <c r="H462" s="548"/>
      <c r="I462" s="548"/>
      <c r="J462" s="548"/>
    </row>
    <row r="463" spans="7:10">
      <c r="G463" s="548"/>
      <c r="H463" s="548"/>
      <c r="I463" s="548"/>
      <c r="J463" s="548"/>
    </row>
    <row r="464" spans="7:10">
      <c r="G464" s="548"/>
      <c r="H464" s="548"/>
      <c r="I464" s="548"/>
      <c r="J464" s="548"/>
    </row>
    <row r="465" spans="7:10">
      <c r="G465" s="548"/>
      <c r="H465" s="548"/>
      <c r="I465" s="548"/>
      <c r="J465" s="548"/>
    </row>
    <row r="466" spans="7:10">
      <c r="G466" s="548"/>
      <c r="H466" s="548"/>
      <c r="I466" s="548"/>
      <c r="J466" s="548"/>
    </row>
    <row r="467" spans="7:10">
      <c r="G467" s="548"/>
      <c r="H467" s="548"/>
      <c r="I467" s="548"/>
      <c r="J467" s="548"/>
    </row>
    <row r="468" spans="7:10">
      <c r="G468" s="548"/>
      <c r="H468" s="548"/>
      <c r="I468" s="548"/>
      <c r="J468" s="548"/>
    </row>
    <row r="469" spans="7:10">
      <c r="G469" s="548"/>
      <c r="H469" s="548"/>
      <c r="I469" s="548"/>
      <c r="J469" s="548"/>
    </row>
    <row r="470" spans="7:10">
      <c r="G470" s="548"/>
      <c r="H470" s="548"/>
      <c r="I470" s="548"/>
      <c r="J470" s="548"/>
    </row>
    <row r="471" spans="7:10">
      <c r="G471" s="548"/>
      <c r="H471" s="548"/>
      <c r="I471" s="548"/>
      <c r="J471" s="548"/>
    </row>
    <row r="472" spans="7:10">
      <c r="G472" s="548"/>
      <c r="H472" s="548"/>
      <c r="I472" s="548"/>
      <c r="J472" s="548"/>
    </row>
    <row r="473" spans="7:10">
      <c r="G473" s="548"/>
      <c r="H473" s="548"/>
      <c r="I473" s="548"/>
      <c r="J473" s="548"/>
    </row>
    <row r="474" spans="7:10">
      <c r="G474" s="548"/>
      <c r="H474" s="548"/>
      <c r="I474" s="548"/>
      <c r="J474" s="548"/>
    </row>
    <row r="475" spans="7:10">
      <c r="G475" s="548"/>
      <c r="H475" s="548"/>
      <c r="I475" s="548"/>
      <c r="J475" s="548"/>
    </row>
    <row r="476" spans="7:10">
      <c r="G476" s="548"/>
      <c r="H476" s="548"/>
      <c r="I476" s="548"/>
      <c r="J476" s="548"/>
    </row>
    <row r="477" spans="7:10">
      <c r="G477" s="548"/>
      <c r="H477" s="548"/>
      <c r="I477" s="548"/>
      <c r="J477" s="548"/>
    </row>
    <row r="478" spans="7:10">
      <c r="G478" s="548"/>
      <c r="H478" s="548"/>
      <c r="I478" s="548"/>
      <c r="J478" s="548"/>
    </row>
    <row r="479" spans="7:10">
      <c r="G479" s="548"/>
      <c r="H479" s="548"/>
      <c r="I479" s="548"/>
      <c r="J479" s="548"/>
    </row>
    <row r="480" spans="7:10">
      <c r="G480" s="548"/>
      <c r="H480" s="548"/>
      <c r="I480" s="548"/>
      <c r="J480" s="548"/>
    </row>
    <row r="481" spans="7:10">
      <c r="G481" s="548"/>
      <c r="H481" s="548"/>
      <c r="I481" s="548"/>
      <c r="J481" s="548"/>
    </row>
    <row r="482" spans="7:10">
      <c r="G482" s="548"/>
      <c r="H482" s="548"/>
      <c r="I482" s="548"/>
      <c r="J482" s="548"/>
    </row>
    <row r="483" spans="7:10">
      <c r="G483" s="548"/>
      <c r="H483" s="548"/>
      <c r="I483" s="548"/>
      <c r="J483" s="548"/>
    </row>
    <row r="484" spans="7:10">
      <c r="G484" s="548"/>
      <c r="H484" s="548"/>
      <c r="I484" s="548"/>
      <c r="J484" s="548"/>
    </row>
    <row r="485" spans="7:10">
      <c r="G485" s="548"/>
      <c r="H485" s="548"/>
      <c r="I485" s="548"/>
      <c r="J485" s="548"/>
    </row>
    <row r="486" spans="7:10">
      <c r="G486" s="548"/>
      <c r="H486" s="548"/>
      <c r="I486" s="548"/>
      <c r="J486" s="548"/>
    </row>
    <row r="487" spans="7:10">
      <c r="G487" s="548"/>
      <c r="H487" s="548"/>
      <c r="I487" s="548"/>
      <c r="J487" s="548"/>
    </row>
    <row r="488" spans="7:10">
      <c r="G488" s="548"/>
      <c r="H488" s="548"/>
      <c r="I488" s="548"/>
      <c r="J488" s="548"/>
    </row>
    <row r="489" spans="7:10">
      <c r="G489" s="548"/>
      <c r="H489" s="548"/>
      <c r="I489" s="548"/>
      <c r="J489" s="548"/>
    </row>
    <row r="490" spans="7:10">
      <c r="G490" s="548"/>
      <c r="H490" s="548"/>
      <c r="I490" s="548"/>
      <c r="J490" s="548"/>
    </row>
    <row r="491" spans="7:10">
      <c r="G491" s="548"/>
      <c r="H491" s="548"/>
      <c r="I491" s="548"/>
      <c r="J491" s="548"/>
    </row>
    <row r="492" spans="7:10">
      <c r="G492" s="548"/>
      <c r="H492" s="548"/>
      <c r="I492" s="548"/>
      <c r="J492" s="548"/>
    </row>
    <row r="493" spans="7:10">
      <c r="G493" s="548"/>
      <c r="H493" s="548"/>
      <c r="I493" s="548"/>
      <c r="J493" s="548"/>
    </row>
    <row r="494" spans="7:10">
      <c r="G494" s="548"/>
      <c r="H494" s="548"/>
      <c r="I494" s="548"/>
      <c r="J494" s="548"/>
    </row>
    <row r="495" spans="7:10">
      <c r="G495" s="548"/>
      <c r="H495" s="548"/>
      <c r="I495" s="548"/>
      <c r="J495" s="548"/>
    </row>
    <row r="496" spans="7:10">
      <c r="G496" s="548"/>
      <c r="H496" s="548"/>
      <c r="I496" s="548"/>
      <c r="J496" s="548"/>
    </row>
    <row r="497" spans="7:10">
      <c r="G497" s="548"/>
      <c r="H497" s="548"/>
      <c r="I497" s="548"/>
      <c r="J497" s="548"/>
    </row>
    <row r="498" spans="7:10">
      <c r="G498" s="548"/>
      <c r="H498" s="548"/>
      <c r="I498" s="548"/>
      <c r="J498" s="548"/>
    </row>
    <row r="499" spans="7:10">
      <c r="G499" s="548"/>
      <c r="H499" s="548"/>
      <c r="I499" s="548"/>
      <c r="J499" s="548"/>
    </row>
    <row r="500" spans="7:10">
      <c r="G500" s="548"/>
      <c r="H500" s="548"/>
      <c r="I500" s="548"/>
      <c r="J500" s="548"/>
    </row>
    <row r="501" spans="7:10">
      <c r="G501" s="548"/>
      <c r="H501" s="548"/>
      <c r="I501" s="548"/>
      <c r="J501" s="548"/>
    </row>
    <row r="502" spans="7:10">
      <c r="G502" s="548"/>
      <c r="H502" s="548"/>
      <c r="I502" s="548"/>
      <c r="J502" s="548"/>
    </row>
    <row r="503" spans="7:10">
      <c r="G503" s="548"/>
      <c r="H503" s="548"/>
      <c r="I503" s="548"/>
      <c r="J503" s="548"/>
    </row>
    <row r="504" spans="7:10">
      <c r="G504" s="548"/>
      <c r="H504" s="548"/>
      <c r="I504" s="548"/>
      <c r="J504" s="548"/>
    </row>
    <row r="505" spans="7:10">
      <c r="G505" s="548"/>
      <c r="H505" s="548"/>
      <c r="I505" s="548"/>
      <c r="J505" s="548"/>
    </row>
    <row r="506" spans="7:10">
      <c r="G506" s="548"/>
      <c r="H506" s="548"/>
      <c r="I506" s="548"/>
      <c r="J506" s="548"/>
    </row>
    <row r="507" spans="7:10">
      <c r="G507" s="548"/>
      <c r="H507" s="548"/>
      <c r="I507" s="548"/>
      <c r="J507" s="548"/>
    </row>
    <row r="508" spans="7:10">
      <c r="G508" s="548"/>
      <c r="H508" s="548"/>
      <c r="I508" s="548"/>
      <c r="J508" s="548"/>
    </row>
    <row r="509" spans="7:10">
      <c r="G509" s="548"/>
      <c r="H509" s="548"/>
      <c r="I509" s="548"/>
      <c r="J509" s="548"/>
    </row>
    <row r="510" spans="7:10">
      <c r="G510" s="548"/>
      <c r="H510" s="548"/>
      <c r="I510" s="548"/>
      <c r="J510" s="548"/>
    </row>
    <row r="511" spans="7:10">
      <c r="G511" s="548"/>
      <c r="H511" s="548"/>
      <c r="I511" s="548"/>
      <c r="J511" s="548"/>
    </row>
    <row r="512" spans="7:10">
      <c r="G512" s="548"/>
      <c r="H512" s="548"/>
      <c r="I512" s="548"/>
      <c r="J512" s="548"/>
    </row>
    <row r="513" spans="7:10">
      <c r="G513" s="548"/>
      <c r="H513" s="548"/>
      <c r="I513" s="548"/>
      <c r="J513" s="548"/>
    </row>
    <row r="514" spans="7:10">
      <c r="G514" s="548"/>
      <c r="H514" s="548"/>
      <c r="I514" s="548"/>
      <c r="J514" s="548"/>
    </row>
    <row r="515" spans="7:10">
      <c r="G515" s="548"/>
      <c r="H515" s="548"/>
      <c r="I515" s="548"/>
      <c r="J515" s="548"/>
    </row>
    <row r="516" spans="7:10">
      <c r="G516" s="548"/>
      <c r="H516" s="548"/>
      <c r="I516" s="548"/>
      <c r="J516" s="548"/>
    </row>
    <row r="517" spans="7:10">
      <c r="G517" s="548"/>
      <c r="H517" s="548"/>
      <c r="I517" s="548"/>
      <c r="J517" s="548"/>
    </row>
    <row r="518" spans="7:10">
      <c r="G518" s="548"/>
      <c r="H518" s="548"/>
      <c r="I518" s="548"/>
      <c r="J518" s="548"/>
    </row>
    <row r="519" spans="7:10">
      <c r="G519" s="548"/>
      <c r="H519" s="548"/>
      <c r="I519" s="548"/>
      <c r="J519" s="548"/>
    </row>
    <row r="520" spans="7:10">
      <c r="G520" s="548"/>
      <c r="H520" s="548"/>
      <c r="I520" s="548"/>
      <c r="J520" s="548"/>
    </row>
    <row r="521" spans="7:10">
      <c r="G521" s="548"/>
      <c r="H521" s="548"/>
      <c r="I521" s="548"/>
      <c r="J521" s="548"/>
    </row>
    <row r="522" spans="7:10">
      <c r="G522" s="548"/>
      <c r="H522" s="548"/>
      <c r="I522" s="548"/>
      <c r="J522" s="548"/>
    </row>
    <row r="523" spans="7:10">
      <c r="G523" s="548"/>
      <c r="H523" s="548"/>
      <c r="I523" s="548"/>
      <c r="J523" s="548"/>
    </row>
    <row r="524" spans="7:10">
      <c r="G524" s="548"/>
      <c r="H524" s="548"/>
      <c r="I524" s="548"/>
      <c r="J524" s="548"/>
    </row>
    <row r="525" spans="7:10">
      <c r="G525" s="548"/>
      <c r="H525" s="548"/>
      <c r="I525" s="548"/>
      <c r="J525" s="548"/>
    </row>
    <row r="526" spans="7:10">
      <c r="G526" s="548"/>
      <c r="H526" s="548"/>
      <c r="I526" s="548"/>
      <c r="J526" s="548"/>
    </row>
    <row r="527" spans="7:10">
      <c r="G527" s="548"/>
      <c r="H527" s="548"/>
      <c r="I527" s="548"/>
      <c r="J527" s="548"/>
    </row>
    <row r="528" spans="7:10">
      <c r="G528" s="548"/>
      <c r="H528" s="548"/>
      <c r="I528" s="548"/>
      <c r="J528" s="548"/>
    </row>
    <row r="529" spans="7:10">
      <c r="G529" s="548"/>
      <c r="H529" s="548"/>
      <c r="I529" s="548"/>
      <c r="J529" s="548"/>
    </row>
    <row r="530" spans="7:10">
      <c r="G530" s="548"/>
      <c r="H530" s="548"/>
      <c r="I530" s="548"/>
      <c r="J530" s="548"/>
    </row>
    <row r="531" spans="7:10">
      <c r="G531" s="548"/>
      <c r="H531" s="548"/>
      <c r="I531" s="548"/>
      <c r="J531" s="548"/>
    </row>
    <row r="532" spans="7:10">
      <c r="G532" s="548"/>
      <c r="H532" s="548"/>
      <c r="I532" s="548"/>
      <c r="J532" s="548"/>
    </row>
    <row r="533" spans="7:10">
      <c r="G533" s="548"/>
      <c r="H533" s="548"/>
      <c r="I533" s="548"/>
      <c r="J533" s="548"/>
    </row>
    <row r="534" spans="7:10">
      <c r="G534" s="548"/>
      <c r="H534" s="548"/>
      <c r="I534" s="548"/>
      <c r="J534" s="548"/>
    </row>
    <row r="535" spans="7:10">
      <c r="G535" s="548"/>
      <c r="H535" s="548"/>
      <c r="I535" s="548"/>
      <c r="J535" s="548"/>
    </row>
    <row r="536" spans="7:10">
      <c r="G536" s="548"/>
      <c r="H536" s="548"/>
      <c r="I536" s="548"/>
      <c r="J536" s="548"/>
    </row>
    <row r="537" spans="7:10">
      <c r="G537" s="548"/>
      <c r="H537" s="548"/>
      <c r="I537" s="548"/>
      <c r="J537" s="548"/>
    </row>
    <row r="538" spans="7:10">
      <c r="G538" s="548"/>
      <c r="H538" s="548"/>
      <c r="I538" s="548"/>
      <c r="J538" s="548"/>
    </row>
    <row r="539" spans="7:10">
      <c r="G539" s="548"/>
      <c r="H539" s="548"/>
      <c r="I539" s="548"/>
      <c r="J539" s="548"/>
    </row>
    <row r="540" spans="7:10">
      <c r="G540" s="548"/>
      <c r="H540" s="548"/>
      <c r="I540" s="548"/>
      <c r="J540" s="548"/>
    </row>
    <row r="541" spans="7:10">
      <c r="G541" s="548"/>
      <c r="H541" s="548"/>
      <c r="I541" s="548"/>
      <c r="J541" s="548"/>
    </row>
    <row r="542" spans="7:10">
      <c r="G542" s="548"/>
      <c r="H542" s="548"/>
      <c r="I542" s="548"/>
      <c r="J542" s="548"/>
    </row>
    <row r="543" spans="7:10">
      <c r="G543" s="548"/>
      <c r="H543" s="548"/>
      <c r="I543" s="548"/>
      <c r="J543" s="548"/>
    </row>
    <row r="544" spans="7:10">
      <c r="G544" s="548"/>
      <c r="H544" s="548"/>
      <c r="I544" s="548"/>
      <c r="J544" s="548"/>
    </row>
    <row r="545" spans="7:10">
      <c r="G545" s="548"/>
      <c r="H545" s="548"/>
      <c r="I545" s="548"/>
      <c r="J545" s="548"/>
    </row>
    <row r="546" spans="7:10">
      <c r="G546" s="548"/>
      <c r="H546" s="548"/>
      <c r="I546" s="548"/>
      <c r="J546" s="548"/>
    </row>
    <row r="547" spans="7:10">
      <c r="G547" s="548"/>
      <c r="H547" s="548"/>
      <c r="I547" s="548"/>
      <c r="J547" s="548"/>
    </row>
    <row r="548" spans="7:10">
      <c r="G548" s="548"/>
      <c r="H548" s="548"/>
      <c r="I548" s="548"/>
      <c r="J548" s="548"/>
    </row>
    <row r="549" spans="7:10">
      <c r="G549" s="548"/>
      <c r="H549" s="548"/>
      <c r="I549" s="548"/>
      <c r="J549" s="548"/>
    </row>
    <row r="550" spans="7:10">
      <c r="G550" s="548"/>
      <c r="H550" s="548"/>
      <c r="I550" s="548"/>
      <c r="J550" s="548"/>
    </row>
    <row r="551" spans="7:10">
      <c r="G551" s="548"/>
      <c r="H551" s="548"/>
      <c r="I551" s="548"/>
      <c r="J551" s="548"/>
    </row>
    <row r="552" spans="7:10">
      <c r="G552" s="548"/>
      <c r="H552" s="548"/>
      <c r="I552" s="548"/>
      <c r="J552" s="548"/>
    </row>
    <row r="553" spans="7:10">
      <c r="G553" s="548"/>
      <c r="H553" s="548"/>
      <c r="I553" s="548"/>
      <c r="J553" s="548"/>
    </row>
    <row r="554" spans="7:10">
      <c r="G554" s="548"/>
      <c r="H554" s="548"/>
      <c r="I554" s="548"/>
      <c r="J554" s="548"/>
    </row>
    <row r="555" spans="7:10">
      <c r="G555" s="548"/>
      <c r="H555" s="548"/>
      <c r="I555" s="548"/>
      <c r="J555" s="548"/>
    </row>
    <row r="556" spans="7:10">
      <c r="G556" s="548"/>
      <c r="H556" s="548"/>
      <c r="I556" s="548"/>
      <c r="J556" s="548"/>
    </row>
    <row r="557" spans="7:10">
      <c r="G557" s="548"/>
      <c r="H557" s="548"/>
      <c r="I557" s="548"/>
      <c r="J557" s="548"/>
    </row>
    <row r="558" spans="7:10">
      <c r="G558" s="548"/>
      <c r="H558" s="548"/>
      <c r="I558" s="548"/>
      <c r="J558" s="548"/>
    </row>
    <row r="559" spans="7:10">
      <c r="G559" s="548"/>
      <c r="H559" s="548"/>
      <c r="I559" s="548"/>
      <c r="J559" s="548"/>
    </row>
    <row r="560" spans="7:10">
      <c r="G560" s="548"/>
      <c r="H560" s="548"/>
      <c r="I560" s="548"/>
      <c r="J560" s="548"/>
    </row>
    <row r="561" spans="7:10">
      <c r="G561" s="548"/>
      <c r="H561" s="548"/>
      <c r="I561" s="548"/>
      <c r="J561" s="548"/>
    </row>
    <row r="562" spans="7:10">
      <c r="G562" s="548"/>
      <c r="H562" s="548"/>
      <c r="I562" s="548"/>
      <c r="J562" s="548"/>
    </row>
    <row r="563" spans="7:10">
      <c r="G563" s="548"/>
      <c r="H563" s="548"/>
      <c r="I563" s="548"/>
      <c r="J563" s="548"/>
    </row>
    <row r="564" spans="7:10">
      <c r="G564" s="548"/>
      <c r="H564" s="548"/>
      <c r="I564" s="548"/>
      <c r="J564" s="548"/>
    </row>
    <row r="565" spans="7:10">
      <c r="G565" s="548"/>
      <c r="H565" s="548"/>
      <c r="I565" s="548"/>
      <c r="J565" s="548"/>
    </row>
    <row r="566" spans="7:10">
      <c r="G566" s="548"/>
      <c r="H566" s="548"/>
      <c r="I566" s="548"/>
      <c r="J566" s="548"/>
    </row>
    <row r="567" spans="7:10">
      <c r="G567" s="548"/>
      <c r="H567" s="548"/>
      <c r="I567" s="548"/>
      <c r="J567" s="548"/>
    </row>
    <row r="568" spans="7:10">
      <c r="G568" s="548"/>
      <c r="H568" s="548"/>
      <c r="I568" s="548"/>
      <c r="J568" s="548"/>
    </row>
    <row r="569" spans="7:10">
      <c r="G569" s="548"/>
      <c r="H569" s="548"/>
      <c r="I569" s="548"/>
      <c r="J569" s="548"/>
    </row>
    <row r="570" spans="7:10">
      <c r="G570" s="548"/>
      <c r="H570" s="548"/>
      <c r="I570" s="548"/>
      <c r="J570" s="548"/>
    </row>
    <row r="571" spans="7:10">
      <c r="G571" s="548"/>
      <c r="H571" s="548"/>
      <c r="I571" s="548"/>
      <c r="J571" s="548"/>
    </row>
    <row r="572" spans="7:10">
      <c r="G572" s="548"/>
      <c r="H572" s="548"/>
      <c r="I572" s="548"/>
      <c r="J572" s="548"/>
    </row>
    <row r="573" spans="7:10">
      <c r="G573" s="548"/>
      <c r="H573" s="548"/>
      <c r="I573" s="548"/>
      <c r="J573" s="548"/>
    </row>
    <row r="574" spans="7:10">
      <c r="G574" s="548"/>
      <c r="H574" s="548"/>
      <c r="I574" s="548"/>
      <c r="J574" s="548"/>
    </row>
    <row r="575" spans="7:10">
      <c r="G575" s="548"/>
      <c r="H575" s="548"/>
      <c r="I575" s="548"/>
      <c r="J575" s="548"/>
    </row>
    <row r="576" spans="7:10">
      <c r="G576" s="548"/>
      <c r="H576" s="548"/>
      <c r="I576" s="548"/>
      <c r="J576" s="548"/>
    </row>
    <row r="577" spans="7:10">
      <c r="G577" s="548"/>
      <c r="H577" s="548"/>
      <c r="I577" s="548"/>
      <c r="J577" s="548"/>
    </row>
    <row r="578" spans="7:10">
      <c r="G578" s="548"/>
      <c r="H578" s="548"/>
      <c r="I578" s="548"/>
      <c r="J578" s="548"/>
    </row>
    <row r="579" spans="7:10">
      <c r="G579" s="548"/>
      <c r="H579" s="548"/>
      <c r="I579" s="548"/>
      <c r="J579" s="548"/>
    </row>
    <row r="580" spans="7:10">
      <c r="G580" s="548"/>
      <c r="H580" s="548"/>
      <c r="I580" s="548"/>
      <c r="J580" s="548"/>
    </row>
    <row r="581" spans="7:10">
      <c r="G581" s="548"/>
      <c r="H581" s="548"/>
      <c r="I581" s="548"/>
      <c r="J581" s="548"/>
    </row>
    <row r="582" spans="7:10">
      <c r="G582" s="548"/>
      <c r="H582" s="548"/>
      <c r="I582" s="548"/>
      <c r="J582" s="548"/>
    </row>
    <row r="583" spans="7:10">
      <c r="G583" s="548"/>
      <c r="H583" s="548"/>
      <c r="I583" s="548"/>
      <c r="J583" s="548"/>
    </row>
    <row r="584" spans="7:10">
      <c r="G584" s="548"/>
      <c r="H584" s="548"/>
      <c r="I584" s="548"/>
      <c r="J584" s="548"/>
    </row>
    <row r="585" spans="7:10">
      <c r="G585" s="548"/>
      <c r="H585" s="548"/>
      <c r="I585" s="548"/>
      <c r="J585" s="548"/>
    </row>
    <row r="586" spans="7:10">
      <c r="G586" s="548"/>
      <c r="H586" s="548"/>
      <c r="I586" s="548"/>
      <c r="J586" s="548"/>
    </row>
    <row r="587" spans="7:10">
      <c r="G587" s="548"/>
      <c r="H587" s="548"/>
      <c r="I587" s="548"/>
      <c r="J587" s="548"/>
    </row>
    <row r="588" spans="7:10">
      <c r="G588" s="548"/>
      <c r="H588" s="548"/>
      <c r="I588" s="548"/>
      <c r="J588" s="548"/>
    </row>
    <row r="589" spans="7:10">
      <c r="G589" s="548"/>
      <c r="H589" s="548"/>
      <c r="I589" s="548"/>
      <c r="J589" s="548"/>
    </row>
    <row r="590" spans="7:10">
      <c r="G590" s="548"/>
      <c r="H590" s="548"/>
      <c r="I590" s="548"/>
      <c r="J590" s="548"/>
    </row>
    <row r="591" spans="7:10">
      <c r="G591" s="548"/>
      <c r="H591" s="548"/>
      <c r="I591" s="548"/>
      <c r="J591" s="548"/>
    </row>
    <row r="592" spans="7:10">
      <c r="G592" s="548"/>
      <c r="H592" s="548"/>
      <c r="I592" s="548"/>
      <c r="J592" s="548"/>
    </row>
    <row r="593" spans="7:10">
      <c r="G593" s="548"/>
      <c r="H593" s="548"/>
      <c r="I593" s="548"/>
      <c r="J593" s="548"/>
    </row>
    <row r="594" spans="7:10">
      <c r="G594" s="548"/>
      <c r="H594" s="548"/>
      <c r="I594" s="548"/>
      <c r="J594" s="548"/>
    </row>
    <row r="595" spans="7:10">
      <c r="G595" s="548"/>
      <c r="H595" s="548"/>
      <c r="I595" s="548"/>
      <c r="J595" s="548"/>
    </row>
    <row r="596" spans="7:10">
      <c r="G596" s="548"/>
      <c r="H596" s="548"/>
      <c r="I596" s="548"/>
      <c r="J596" s="548"/>
    </row>
    <row r="597" spans="7:10">
      <c r="G597" s="548"/>
      <c r="H597" s="548"/>
      <c r="I597" s="548"/>
      <c r="J597" s="548"/>
    </row>
    <row r="598" spans="7:10">
      <c r="G598" s="548"/>
      <c r="H598" s="548"/>
      <c r="I598" s="548"/>
      <c r="J598" s="548"/>
    </row>
    <row r="599" spans="7:10">
      <c r="G599" s="548"/>
      <c r="H599" s="548"/>
      <c r="I599" s="548"/>
      <c r="J599" s="548"/>
    </row>
    <row r="600" spans="7:10">
      <c r="G600" s="548"/>
      <c r="H600" s="548"/>
      <c r="I600" s="548"/>
      <c r="J600" s="548"/>
    </row>
    <row r="601" spans="7:10">
      <c r="G601" s="548"/>
      <c r="H601" s="548"/>
      <c r="I601" s="548"/>
      <c r="J601" s="548"/>
    </row>
    <row r="602" spans="7:10">
      <c r="G602" s="548"/>
      <c r="H602" s="548"/>
      <c r="I602" s="548"/>
      <c r="J602" s="548"/>
    </row>
    <row r="603" spans="7:10">
      <c r="G603" s="548"/>
      <c r="H603" s="548"/>
      <c r="I603" s="548"/>
      <c r="J603" s="548"/>
    </row>
    <row r="604" spans="7:10">
      <c r="G604" s="548"/>
      <c r="H604" s="548"/>
      <c r="I604" s="548"/>
      <c r="J604" s="548"/>
    </row>
    <row r="605" spans="7:10">
      <c r="G605" s="548"/>
      <c r="H605" s="548"/>
      <c r="I605" s="548"/>
      <c r="J605" s="548"/>
    </row>
    <row r="606" spans="7:10">
      <c r="G606" s="548"/>
      <c r="H606" s="548"/>
      <c r="I606" s="548"/>
      <c r="J606" s="548"/>
    </row>
    <row r="607" spans="7:10">
      <c r="G607" s="548"/>
      <c r="H607" s="548"/>
      <c r="I607" s="548"/>
      <c r="J607" s="548"/>
    </row>
    <row r="608" spans="7:10">
      <c r="G608" s="548"/>
      <c r="H608" s="548"/>
      <c r="I608" s="548"/>
      <c r="J608" s="548"/>
    </row>
    <row r="609" spans="7:10">
      <c r="G609" s="548"/>
      <c r="H609" s="548"/>
      <c r="I609" s="548"/>
      <c r="J609" s="548"/>
    </row>
    <row r="610" spans="7:10">
      <c r="G610" s="548"/>
      <c r="H610" s="548"/>
      <c r="I610" s="548"/>
      <c r="J610" s="548"/>
    </row>
    <row r="611" spans="7:10">
      <c r="G611" s="548"/>
      <c r="H611" s="548"/>
      <c r="I611" s="548"/>
      <c r="J611" s="548"/>
    </row>
    <row r="612" spans="7:10">
      <c r="G612" s="548"/>
      <c r="H612" s="548"/>
      <c r="I612" s="548"/>
      <c r="J612" s="548"/>
    </row>
    <row r="613" spans="7:10">
      <c r="G613" s="548"/>
      <c r="H613" s="548"/>
      <c r="I613" s="548"/>
      <c r="J613" s="548"/>
    </row>
    <row r="614" spans="7:10">
      <c r="G614" s="548"/>
      <c r="H614" s="548"/>
      <c r="I614" s="548"/>
      <c r="J614" s="548"/>
    </row>
    <row r="615" spans="7:10">
      <c r="G615" s="548"/>
      <c r="H615" s="548"/>
      <c r="I615" s="548"/>
      <c r="J615" s="548"/>
    </row>
    <row r="616" spans="7:10">
      <c r="G616" s="548"/>
      <c r="H616" s="548"/>
      <c r="I616" s="548"/>
      <c r="J616" s="548"/>
    </row>
    <row r="617" spans="7:10">
      <c r="G617" s="548"/>
      <c r="H617" s="548"/>
      <c r="I617" s="548"/>
      <c r="J617" s="548"/>
    </row>
    <row r="618" spans="7:10">
      <c r="G618" s="548"/>
      <c r="H618" s="548"/>
      <c r="I618" s="548"/>
      <c r="J618" s="548"/>
    </row>
    <row r="619" spans="7:10">
      <c r="G619" s="548"/>
      <c r="H619" s="548"/>
      <c r="I619" s="548"/>
      <c r="J619" s="548"/>
    </row>
    <row r="620" spans="7:10">
      <c r="G620" s="548"/>
      <c r="H620" s="548"/>
      <c r="I620" s="548"/>
      <c r="J620" s="548"/>
    </row>
    <row r="621" spans="7:10">
      <c r="G621" s="548"/>
      <c r="H621" s="548"/>
      <c r="I621" s="548"/>
      <c r="J621" s="548"/>
    </row>
    <row r="622" spans="7:10">
      <c r="G622" s="548"/>
      <c r="H622" s="548"/>
      <c r="I622" s="548"/>
      <c r="J622" s="548"/>
    </row>
    <row r="623" spans="7:10">
      <c r="G623" s="548"/>
      <c r="H623" s="548"/>
      <c r="I623" s="548"/>
      <c r="J623" s="548"/>
    </row>
  </sheetData>
  <mergeCells count="46">
    <mergeCell ref="B4:R4"/>
    <mergeCell ref="B11:R11"/>
    <mergeCell ref="B13:R13"/>
    <mergeCell ref="B16:R16"/>
    <mergeCell ref="B17:R17"/>
    <mergeCell ref="B23:T23"/>
    <mergeCell ref="B30:R30"/>
    <mergeCell ref="B32:R32"/>
    <mergeCell ref="B34:R34"/>
    <mergeCell ref="B45:R45"/>
    <mergeCell ref="B48:T48"/>
    <mergeCell ref="C60:D60"/>
    <mergeCell ref="E60:J60"/>
    <mergeCell ref="K60:L60"/>
    <mergeCell ref="M60:N60"/>
    <mergeCell ref="O60:P60"/>
    <mergeCell ref="Q60:R60"/>
    <mergeCell ref="O63:P63"/>
    <mergeCell ref="Q61:R61"/>
    <mergeCell ref="C62:D62"/>
    <mergeCell ref="E62:J62"/>
    <mergeCell ref="K62:L62"/>
    <mergeCell ref="M62:N62"/>
    <mergeCell ref="O62:P62"/>
    <mergeCell ref="Q62:R62"/>
    <mergeCell ref="C61:D61"/>
    <mergeCell ref="E61:J61"/>
    <mergeCell ref="K61:L61"/>
    <mergeCell ref="M61:N61"/>
    <mergeCell ref="O61:P61"/>
    <mergeCell ref="C65:D65"/>
    <mergeCell ref="M65:N65"/>
    <mergeCell ref="O65:P65"/>
    <mergeCell ref="Q65:R65"/>
    <mergeCell ref="B5:R6"/>
    <mergeCell ref="Q63:R63"/>
    <mergeCell ref="C64:D64"/>
    <mergeCell ref="E64:J64"/>
    <mergeCell ref="K64:L64"/>
    <mergeCell ref="M64:N64"/>
    <mergeCell ref="O64:P64"/>
    <mergeCell ref="Q64:R64"/>
    <mergeCell ref="C63:D63"/>
    <mergeCell ref="E63:J63"/>
    <mergeCell ref="K63:L63"/>
    <mergeCell ref="M63:N63"/>
  </mergeCells>
  <phoneticPr fontId="80" type="noConversion"/>
  <printOptions horizontalCentered="1"/>
  <pageMargins left="0.74791666666666701" right="0.74791666666666701" top="0.98402777777777795" bottom="0.98402777777777795" header="0.51180555555555596" footer="0.51180555555555596"/>
  <pageSetup paperSize="9" scale="5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
  <sheetViews>
    <sheetView workbookViewId="0">
      <selection activeCell="N40" sqref="N40"/>
    </sheetView>
  </sheetViews>
  <sheetFormatPr defaultRowHeight="13.5"/>
  <sheetData>
    <row r="1" spans="2:6">
      <c r="B1" s="506" t="s">
        <v>1835</v>
      </c>
      <c r="C1" s="506" t="s">
        <v>1836</v>
      </c>
    </row>
    <row r="2" spans="2:6">
      <c r="B2" s="9">
        <v>1812</v>
      </c>
      <c r="C2" s="9">
        <v>106</v>
      </c>
    </row>
    <row r="3" spans="2:6">
      <c r="B3" s="9">
        <v>1830</v>
      </c>
      <c r="C3" s="9">
        <v>258</v>
      </c>
    </row>
    <row r="4" spans="2:6">
      <c r="B4" s="9">
        <v>1840</v>
      </c>
      <c r="C4" s="9">
        <v>171</v>
      </c>
    </row>
    <row r="8" spans="2:6">
      <c r="B8" s="506" t="s">
        <v>1734</v>
      </c>
      <c r="E8" s="506" t="s">
        <v>1837</v>
      </c>
      <c r="F8" s="506" t="s">
        <v>1838</v>
      </c>
    </row>
    <row r="9" spans="2:6">
      <c r="B9" s="193" t="s">
        <v>1454</v>
      </c>
      <c r="C9" s="9">
        <v>72</v>
      </c>
      <c r="E9" s="9">
        <v>6</v>
      </c>
      <c r="F9" s="9">
        <f t="shared" ref="F9:F24" si="0">C9/E9</f>
        <v>12</v>
      </c>
    </row>
    <row r="10" spans="2:6">
      <c r="B10" s="193" t="s">
        <v>1467</v>
      </c>
      <c r="C10" s="9">
        <v>9</v>
      </c>
      <c r="E10" s="9">
        <v>1</v>
      </c>
      <c r="F10" s="9">
        <f t="shared" si="0"/>
        <v>9</v>
      </c>
    </row>
    <row r="11" spans="2:6">
      <c r="B11" s="193" t="s">
        <v>1453</v>
      </c>
      <c r="C11" s="9">
        <v>68</v>
      </c>
      <c r="E11" s="9">
        <v>6</v>
      </c>
      <c r="F11" s="9">
        <f t="shared" si="0"/>
        <v>11.333333333333334</v>
      </c>
    </row>
    <row r="12" spans="2:6">
      <c r="B12" s="193" t="s">
        <v>1466</v>
      </c>
      <c r="C12" s="9">
        <v>23</v>
      </c>
      <c r="E12" s="9">
        <v>2</v>
      </c>
      <c r="F12" s="9">
        <f t="shared" si="0"/>
        <v>11.5</v>
      </c>
    </row>
    <row r="13" spans="2:6">
      <c r="B13" s="193" t="s">
        <v>1479</v>
      </c>
      <c r="C13" s="9">
        <v>52</v>
      </c>
      <c r="E13" s="9">
        <v>5</v>
      </c>
      <c r="F13" s="9">
        <f t="shared" si="0"/>
        <v>10.4</v>
      </c>
    </row>
    <row r="14" spans="2:6">
      <c r="B14" s="193" t="s">
        <v>1553</v>
      </c>
      <c r="C14" s="9">
        <v>10</v>
      </c>
      <c r="E14" s="9">
        <v>2</v>
      </c>
      <c r="F14" s="9">
        <f t="shared" si="0"/>
        <v>5</v>
      </c>
    </row>
    <row r="15" spans="2:6">
      <c r="B15" s="193" t="s">
        <v>1569</v>
      </c>
      <c r="C15" s="9">
        <v>1</v>
      </c>
      <c r="E15" s="9">
        <v>1</v>
      </c>
      <c r="F15" s="9">
        <f t="shared" si="0"/>
        <v>1</v>
      </c>
    </row>
    <row r="16" spans="2:6">
      <c r="B16" s="193" t="s">
        <v>1486</v>
      </c>
      <c r="C16" s="9">
        <v>101</v>
      </c>
      <c r="E16" s="9">
        <v>4</v>
      </c>
      <c r="F16" s="9">
        <f t="shared" si="0"/>
        <v>25.25</v>
      </c>
    </row>
    <row r="17" spans="2:6">
      <c r="B17" s="193" t="s">
        <v>1477</v>
      </c>
      <c r="C17" s="9">
        <v>8</v>
      </c>
      <c r="E17" s="9">
        <v>1</v>
      </c>
      <c r="F17" s="9">
        <f t="shared" si="0"/>
        <v>8</v>
      </c>
    </row>
    <row r="18" spans="2:6">
      <c r="B18" s="193" t="s">
        <v>1511</v>
      </c>
      <c r="C18" s="9">
        <v>100</v>
      </c>
      <c r="E18" s="9">
        <v>4</v>
      </c>
      <c r="F18" s="9">
        <f t="shared" si="0"/>
        <v>25</v>
      </c>
    </row>
    <row r="19" spans="2:6">
      <c r="B19" s="193" t="s">
        <v>1547</v>
      </c>
      <c r="C19" s="9">
        <v>3</v>
      </c>
      <c r="E19" s="9">
        <v>1</v>
      </c>
      <c r="F19" s="9">
        <f t="shared" si="0"/>
        <v>3</v>
      </c>
    </row>
    <row r="20" spans="2:6">
      <c r="B20" s="193" t="s">
        <v>1599</v>
      </c>
      <c r="C20" s="9">
        <v>2</v>
      </c>
      <c r="E20" s="9">
        <v>1</v>
      </c>
      <c r="F20" s="9">
        <f t="shared" si="0"/>
        <v>2</v>
      </c>
    </row>
    <row r="21" spans="2:6">
      <c r="B21" s="193" t="s">
        <v>1505</v>
      </c>
      <c r="C21" s="506">
        <f>15+11</f>
        <v>26</v>
      </c>
      <c r="E21" s="9">
        <v>1</v>
      </c>
      <c r="F21" s="9">
        <f t="shared" si="0"/>
        <v>26</v>
      </c>
    </row>
    <row r="22" spans="2:6">
      <c r="B22" s="193" t="s">
        <v>1551</v>
      </c>
      <c r="C22" s="506">
        <v>12</v>
      </c>
      <c r="E22" s="9">
        <v>1</v>
      </c>
      <c r="F22" s="9">
        <f t="shared" si="0"/>
        <v>12</v>
      </c>
    </row>
    <row r="23" spans="2:6">
      <c r="B23" s="9" t="s">
        <v>1513</v>
      </c>
      <c r="C23" s="506">
        <v>30</v>
      </c>
      <c r="E23" s="9">
        <v>3</v>
      </c>
      <c r="F23" s="9">
        <f t="shared" si="0"/>
        <v>10</v>
      </c>
    </row>
    <row r="24" spans="2:6">
      <c r="B24" s="506" t="s">
        <v>1516</v>
      </c>
      <c r="C24" s="506">
        <v>18</v>
      </c>
      <c r="E24" s="9">
        <v>1</v>
      </c>
      <c r="F24" s="9">
        <f t="shared" si="0"/>
        <v>18</v>
      </c>
    </row>
  </sheetData>
  <phoneticPr fontId="8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124"/>
  <sheetViews>
    <sheetView showGridLines="0" view="pageBreakPreview" zoomScale="85" zoomScaleNormal="150" zoomScaleSheetLayoutView="85" workbookViewId="0">
      <pane ySplit="6" topLeftCell="A853" activePane="bottomLeft" state="frozenSplit"/>
      <selection activeCell="T5" sqref="T5:AA6"/>
      <selection pane="bottomLeft" activeCell="B869" sqref="B869"/>
    </sheetView>
  </sheetViews>
  <sheetFormatPr defaultColWidth="9" defaultRowHeight="12"/>
  <cols>
    <col min="1" max="1" width="7.625" style="143" customWidth="1"/>
    <col min="2" max="2" width="13" style="111" bestFit="1" customWidth="1"/>
    <col min="3" max="3" width="16.375" style="552" customWidth="1"/>
    <col min="4" max="4" width="23.375" style="552" customWidth="1"/>
    <col min="5" max="5" width="9.375" style="552" customWidth="1"/>
    <col min="6" max="6" width="6.75" style="552" customWidth="1"/>
    <col min="7" max="7" width="19.5" style="552" bestFit="1" customWidth="1"/>
    <col min="8" max="9" width="7.625" style="552" customWidth="1"/>
    <col min="10" max="10" width="11.75" style="552" bestFit="1" customWidth="1"/>
    <col min="11" max="11" width="3.25" style="552" customWidth="1"/>
    <col min="12" max="12" width="24" style="111" customWidth="1"/>
    <col min="13" max="13" width="18.125" style="112" bestFit="1" customWidth="1"/>
    <col min="14" max="14" width="11.875" style="111" customWidth="1"/>
    <col min="15" max="15" width="18.125" style="111" bestFit="1" customWidth="1"/>
    <col min="16" max="35" width="9" style="552" customWidth="1"/>
    <col min="36" max="16384" width="9" style="552"/>
  </cols>
  <sheetData>
    <row r="1" spans="1:11" ht="12.95" customHeight="1">
      <c r="A1" s="108"/>
      <c r="B1" s="109"/>
      <c r="C1" s="110"/>
      <c r="D1" s="626" t="s">
        <v>1839</v>
      </c>
      <c r="E1" s="606"/>
      <c r="F1" s="606"/>
      <c r="G1" s="627"/>
      <c r="H1" s="631" t="s">
        <v>1840</v>
      </c>
      <c r="I1" s="633" t="str">
        <f>[41]Cover!T5</f>
        <v>T18028-1820-EA03</v>
      </c>
      <c r="J1" s="606"/>
      <c r="K1" s="634" t="s">
        <v>1841</v>
      </c>
    </row>
    <row r="2" spans="1:11" ht="9.9499999999999993" customHeight="1">
      <c r="A2" s="113"/>
      <c r="B2" s="552"/>
      <c r="C2" s="114"/>
      <c r="D2" s="628"/>
      <c r="E2" s="629"/>
      <c r="F2" s="629"/>
      <c r="G2" s="630"/>
      <c r="H2" s="632"/>
      <c r="I2" s="619"/>
      <c r="J2" s="579"/>
      <c r="K2" s="609"/>
    </row>
    <row r="3" spans="1:11" ht="9.9499999999999993" customHeight="1">
      <c r="A3" s="113"/>
      <c r="B3" s="552"/>
      <c r="C3" s="114"/>
      <c r="D3" s="628"/>
      <c r="E3" s="629"/>
      <c r="F3" s="629"/>
      <c r="G3" s="630"/>
      <c r="H3" s="635" t="s">
        <v>1842</v>
      </c>
      <c r="I3" s="637"/>
      <c r="J3" s="638"/>
      <c r="K3" s="641" t="s">
        <v>1452</v>
      </c>
    </row>
    <row r="4" spans="1:11" ht="12.95" customHeight="1" thickBot="1">
      <c r="A4" s="115"/>
      <c r="B4" s="116"/>
      <c r="C4" s="117"/>
      <c r="D4" s="118" t="s">
        <v>1843</v>
      </c>
      <c r="E4" s="119"/>
      <c r="F4" s="119"/>
      <c r="G4" s="120"/>
      <c r="H4" s="636"/>
      <c r="I4" s="639"/>
      <c r="J4" s="640"/>
      <c r="K4" s="602"/>
    </row>
    <row r="5" spans="1:11" ht="12.95" customHeight="1">
      <c r="A5" s="121" t="s">
        <v>1844</v>
      </c>
      <c r="B5" s="122" t="s">
        <v>1845</v>
      </c>
      <c r="C5" s="123" t="s">
        <v>1846</v>
      </c>
      <c r="D5" s="123" t="s">
        <v>1847</v>
      </c>
      <c r="E5" s="123" t="s">
        <v>1848</v>
      </c>
      <c r="F5" s="123" t="s">
        <v>1849</v>
      </c>
      <c r="G5" s="122" t="s">
        <v>1850</v>
      </c>
      <c r="H5" s="123" t="s">
        <v>1851</v>
      </c>
      <c r="I5" s="122" t="s">
        <v>1852</v>
      </c>
      <c r="J5" s="122" t="s">
        <v>1730</v>
      </c>
      <c r="K5" s="124"/>
    </row>
    <row r="6" spans="1:11" ht="12.95" customHeight="1">
      <c r="A6" s="125" t="s">
        <v>103</v>
      </c>
      <c r="B6" s="126" t="s">
        <v>1853</v>
      </c>
      <c r="C6" s="127" t="s">
        <v>1435</v>
      </c>
      <c r="D6" s="127" t="s">
        <v>1854</v>
      </c>
      <c r="E6" s="127" t="s">
        <v>1855</v>
      </c>
      <c r="F6" s="128" t="s">
        <v>1856</v>
      </c>
      <c r="G6" s="126" t="s">
        <v>1857</v>
      </c>
      <c r="H6" s="127" t="s">
        <v>1858</v>
      </c>
      <c r="I6" s="126" t="s">
        <v>1859</v>
      </c>
      <c r="J6" s="126" t="s">
        <v>1444</v>
      </c>
      <c r="K6" s="129"/>
    </row>
    <row r="7" spans="1:11" ht="20.100000000000001" customHeight="1">
      <c r="A7" s="203" t="s">
        <v>106</v>
      </c>
      <c r="B7" s="206" t="s">
        <v>604</v>
      </c>
      <c r="C7" s="204" t="s">
        <v>115</v>
      </c>
      <c r="D7" s="205" t="s">
        <v>603</v>
      </c>
      <c r="E7" s="205" t="s">
        <v>1448</v>
      </c>
      <c r="F7" s="206" t="s">
        <v>1860</v>
      </c>
      <c r="G7" s="207" t="s">
        <v>106</v>
      </c>
      <c r="H7" s="206" t="s">
        <v>106</v>
      </c>
      <c r="I7" s="206" t="s">
        <v>106</v>
      </c>
      <c r="J7" s="206" t="s">
        <v>106</v>
      </c>
      <c r="K7" s="208" t="s">
        <v>1452</v>
      </c>
    </row>
    <row r="8" spans="1:11" ht="20.100000000000001" customHeight="1">
      <c r="A8" s="203" t="s">
        <v>106</v>
      </c>
      <c r="B8" s="206" t="s">
        <v>602</v>
      </c>
      <c r="C8" s="209" t="s">
        <v>1447</v>
      </c>
      <c r="D8" s="205" t="s">
        <v>603</v>
      </c>
      <c r="E8" s="205" t="s">
        <v>1448</v>
      </c>
      <c r="F8" s="206" t="s">
        <v>1861</v>
      </c>
      <c r="G8" s="207" t="s">
        <v>1862</v>
      </c>
      <c r="H8" s="206" t="s">
        <v>113</v>
      </c>
      <c r="I8" s="206" t="s">
        <v>106</v>
      </c>
      <c r="J8" s="206" t="s">
        <v>106</v>
      </c>
      <c r="K8" s="208" t="s">
        <v>1452</v>
      </c>
    </row>
    <row r="9" spans="1:11" ht="20.100000000000001" customHeight="1">
      <c r="A9" s="210"/>
      <c r="B9" s="550"/>
      <c r="C9" s="211"/>
      <c r="D9" s="212"/>
      <c r="E9" s="212"/>
      <c r="F9" s="550"/>
      <c r="G9" s="213"/>
      <c r="H9" s="550"/>
      <c r="I9" s="550"/>
      <c r="J9" s="550"/>
      <c r="K9" s="138"/>
    </row>
    <row r="10" spans="1:11" ht="20.100000000000001" customHeight="1">
      <c r="A10" s="203" t="s">
        <v>106</v>
      </c>
      <c r="B10" s="206" t="s">
        <v>673</v>
      </c>
      <c r="C10" s="204" t="s">
        <v>115</v>
      </c>
      <c r="D10" s="205" t="s">
        <v>672</v>
      </c>
      <c r="E10" s="205" t="s">
        <v>1448</v>
      </c>
      <c r="F10" s="206" t="s">
        <v>1860</v>
      </c>
      <c r="G10" s="207" t="s">
        <v>106</v>
      </c>
      <c r="H10" s="206" t="s">
        <v>106</v>
      </c>
      <c r="I10" s="206" t="s">
        <v>106</v>
      </c>
      <c r="J10" s="206" t="s">
        <v>106</v>
      </c>
      <c r="K10" s="208" t="s">
        <v>1452</v>
      </c>
    </row>
    <row r="11" spans="1:11" ht="20.100000000000001" customHeight="1">
      <c r="A11" s="203" t="s">
        <v>106</v>
      </c>
      <c r="B11" s="206" t="s">
        <v>671</v>
      </c>
      <c r="C11" s="209" t="s">
        <v>1447</v>
      </c>
      <c r="D11" s="205" t="s">
        <v>672</v>
      </c>
      <c r="E11" s="205" t="s">
        <v>1448</v>
      </c>
      <c r="F11" s="206" t="s">
        <v>1861</v>
      </c>
      <c r="G11" s="207" t="s">
        <v>1863</v>
      </c>
      <c r="H11" s="206" t="s">
        <v>113</v>
      </c>
      <c r="I11" s="214" t="s">
        <v>106</v>
      </c>
      <c r="J11" s="206" t="s">
        <v>106</v>
      </c>
      <c r="K11" s="208" t="s">
        <v>1452</v>
      </c>
    </row>
    <row r="12" spans="1:11" ht="20.100000000000001" customHeight="1">
      <c r="A12" s="210"/>
      <c r="B12" s="550"/>
      <c r="C12" s="211"/>
      <c r="D12" s="212"/>
      <c r="E12" s="212"/>
      <c r="F12" s="550"/>
      <c r="G12" s="213"/>
      <c r="H12" s="550"/>
      <c r="I12" s="131"/>
      <c r="J12" s="550"/>
      <c r="K12" s="138"/>
    </row>
    <row r="13" spans="1:11" ht="20.100000000000001" customHeight="1">
      <c r="A13" s="203" t="s">
        <v>106</v>
      </c>
      <c r="B13" s="206" t="s">
        <v>656</v>
      </c>
      <c r="C13" s="204" t="s">
        <v>115</v>
      </c>
      <c r="D13" s="205" t="s">
        <v>645</v>
      </c>
      <c r="E13" s="205" t="s">
        <v>1448</v>
      </c>
      <c r="F13" s="206" t="s">
        <v>1860</v>
      </c>
      <c r="G13" s="207" t="s">
        <v>106</v>
      </c>
      <c r="H13" s="206" t="s">
        <v>106</v>
      </c>
      <c r="I13" s="206" t="s">
        <v>106</v>
      </c>
      <c r="J13" s="206" t="s">
        <v>106</v>
      </c>
      <c r="K13" s="208" t="s">
        <v>1452</v>
      </c>
    </row>
    <row r="14" spans="1:11" ht="20.100000000000001" customHeight="1">
      <c r="A14" s="203" t="s">
        <v>106</v>
      </c>
      <c r="B14" s="206" t="s">
        <v>655</v>
      </c>
      <c r="C14" s="209" t="s">
        <v>1447</v>
      </c>
      <c r="D14" s="205" t="s">
        <v>645</v>
      </c>
      <c r="E14" s="205" t="s">
        <v>1448</v>
      </c>
      <c r="F14" s="206" t="s">
        <v>1864</v>
      </c>
      <c r="G14" s="207" t="s">
        <v>1865</v>
      </c>
      <c r="H14" s="206" t="s">
        <v>113</v>
      </c>
      <c r="I14" s="214" t="s">
        <v>106</v>
      </c>
      <c r="J14" s="206" t="s">
        <v>106</v>
      </c>
      <c r="K14" s="208" t="s">
        <v>1452</v>
      </c>
    </row>
    <row r="15" spans="1:11" ht="20.100000000000001" customHeight="1">
      <c r="A15" s="210"/>
      <c r="B15" s="550"/>
      <c r="C15" s="211"/>
      <c r="D15" s="212"/>
      <c r="E15" s="212"/>
      <c r="F15" s="550"/>
      <c r="G15" s="213"/>
      <c r="H15" s="550"/>
      <c r="I15" s="131"/>
      <c r="J15" s="550"/>
      <c r="K15" s="138"/>
    </row>
    <row r="16" spans="1:11" ht="20.100000000000001" customHeight="1">
      <c r="A16" s="203" t="s">
        <v>106</v>
      </c>
      <c r="B16" s="206" t="s">
        <v>294</v>
      </c>
      <c r="C16" s="204" t="s">
        <v>115</v>
      </c>
      <c r="D16" s="205" t="s">
        <v>293</v>
      </c>
      <c r="E16" s="205" t="s">
        <v>1448</v>
      </c>
      <c r="F16" s="206" t="s">
        <v>1860</v>
      </c>
      <c r="G16" s="207" t="s">
        <v>106</v>
      </c>
      <c r="H16" s="206" t="s">
        <v>106</v>
      </c>
      <c r="I16" s="206" t="s">
        <v>106</v>
      </c>
      <c r="J16" s="206" t="s">
        <v>106</v>
      </c>
      <c r="K16" s="208" t="s">
        <v>1452</v>
      </c>
    </row>
    <row r="17" spans="1:14" ht="20.100000000000001" customHeight="1">
      <c r="A17" s="203" t="s">
        <v>106</v>
      </c>
      <c r="B17" s="206" t="s">
        <v>292</v>
      </c>
      <c r="C17" s="209" t="s">
        <v>1447</v>
      </c>
      <c r="D17" s="205" t="s">
        <v>293</v>
      </c>
      <c r="E17" s="205" t="s">
        <v>1448</v>
      </c>
      <c r="F17" s="206" t="s">
        <v>1864</v>
      </c>
      <c r="G17" s="207" t="s">
        <v>1866</v>
      </c>
      <c r="H17" s="206" t="s">
        <v>113</v>
      </c>
      <c r="I17" s="206" t="s">
        <v>106</v>
      </c>
      <c r="J17" s="206" t="s">
        <v>106</v>
      </c>
      <c r="K17" s="208" t="s">
        <v>1452</v>
      </c>
    </row>
    <row r="18" spans="1:14" ht="20.100000000000001" customHeight="1">
      <c r="A18" s="210"/>
      <c r="B18" s="550"/>
      <c r="C18" s="211"/>
      <c r="D18" s="212"/>
      <c r="E18" s="212"/>
      <c r="F18" s="550"/>
      <c r="G18" s="213"/>
      <c r="H18" s="550"/>
      <c r="I18" s="550"/>
      <c r="J18" s="550"/>
      <c r="K18" s="138"/>
    </row>
    <row r="19" spans="1:14" ht="20.100000000000001" customHeight="1">
      <c r="A19" s="203" t="s">
        <v>106</v>
      </c>
      <c r="B19" s="206" t="s">
        <v>658</v>
      </c>
      <c r="C19" s="204" t="s">
        <v>115</v>
      </c>
      <c r="D19" s="205" t="s">
        <v>645</v>
      </c>
      <c r="E19" s="205" t="s">
        <v>1448</v>
      </c>
      <c r="F19" s="206" t="s">
        <v>1860</v>
      </c>
      <c r="G19" s="207" t="s">
        <v>106</v>
      </c>
      <c r="H19" s="206" t="s">
        <v>106</v>
      </c>
      <c r="I19" s="206" t="s">
        <v>106</v>
      </c>
      <c r="J19" s="206" t="s">
        <v>106</v>
      </c>
      <c r="K19" s="208" t="s">
        <v>1452</v>
      </c>
    </row>
    <row r="20" spans="1:14" ht="20.100000000000001" customHeight="1">
      <c r="A20" s="203" t="s">
        <v>106</v>
      </c>
      <c r="B20" s="206" t="s">
        <v>657</v>
      </c>
      <c r="C20" s="209" t="s">
        <v>1447</v>
      </c>
      <c r="D20" s="205" t="s">
        <v>645</v>
      </c>
      <c r="E20" s="205" t="s">
        <v>1448</v>
      </c>
      <c r="F20" s="206" t="s">
        <v>1864</v>
      </c>
      <c r="G20" s="207" t="s">
        <v>1867</v>
      </c>
      <c r="H20" s="206" t="s">
        <v>113</v>
      </c>
      <c r="I20" s="214" t="s">
        <v>106</v>
      </c>
      <c r="J20" s="206" t="s">
        <v>106</v>
      </c>
      <c r="K20" s="208" t="s">
        <v>1452</v>
      </c>
      <c r="N20" s="112"/>
    </row>
    <row r="21" spans="1:14" ht="20.100000000000001" customHeight="1">
      <c r="A21" s="210"/>
      <c r="B21" s="550"/>
      <c r="C21" s="211"/>
      <c r="D21" s="212"/>
      <c r="E21" s="212"/>
      <c r="F21" s="550"/>
      <c r="G21" s="213"/>
      <c r="H21" s="550"/>
      <c r="I21" s="131"/>
      <c r="J21" s="550"/>
      <c r="K21" s="138"/>
      <c r="N21" s="112"/>
    </row>
    <row r="22" spans="1:14" ht="20.100000000000001" customHeight="1">
      <c r="A22" s="203" t="s">
        <v>106</v>
      </c>
      <c r="B22" s="206" t="s">
        <v>646</v>
      </c>
      <c r="C22" s="204" t="s">
        <v>115</v>
      </c>
      <c r="D22" s="205" t="s">
        <v>645</v>
      </c>
      <c r="E22" s="205" t="s">
        <v>1448</v>
      </c>
      <c r="F22" s="206" t="s">
        <v>1860</v>
      </c>
      <c r="G22" s="207" t="s">
        <v>106</v>
      </c>
      <c r="H22" s="206" t="s">
        <v>106</v>
      </c>
      <c r="I22" s="206" t="s">
        <v>106</v>
      </c>
      <c r="J22" s="206" t="s">
        <v>106</v>
      </c>
      <c r="K22" s="208" t="s">
        <v>1452</v>
      </c>
      <c r="N22" s="112"/>
    </row>
    <row r="23" spans="1:14" ht="20.100000000000001" customHeight="1">
      <c r="A23" s="203" t="s">
        <v>106</v>
      </c>
      <c r="B23" s="206" t="s">
        <v>644</v>
      </c>
      <c r="C23" s="209" t="s">
        <v>1447</v>
      </c>
      <c r="D23" s="205" t="s">
        <v>645</v>
      </c>
      <c r="E23" s="205" t="s">
        <v>1448</v>
      </c>
      <c r="F23" s="206" t="s">
        <v>1864</v>
      </c>
      <c r="G23" s="207" t="s">
        <v>1868</v>
      </c>
      <c r="H23" s="206" t="s">
        <v>113</v>
      </c>
      <c r="I23" s="206" t="s">
        <v>106</v>
      </c>
      <c r="J23" s="206" t="s">
        <v>106</v>
      </c>
      <c r="K23" s="208" t="s">
        <v>1452</v>
      </c>
    </row>
    <row r="24" spans="1:14" ht="20.100000000000001" customHeight="1">
      <c r="A24" s="210"/>
      <c r="B24" s="550"/>
      <c r="C24" s="211"/>
      <c r="D24" s="212"/>
      <c r="E24" s="212"/>
      <c r="F24" s="550"/>
      <c r="G24" s="213"/>
      <c r="H24" s="550"/>
      <c r="I24" s="550"/>
      <c r="J24" s="550"/>
      <c r="K24" s="138"/>
    </row>
    <row r="25" spans="1:14" ht="20.100000000000001" customHeight="1">
      <c r="A25" s="203" t="s">
        <v>106</v>
      </c>
      <c r="B25" s="206" t="s">
        <v>648</v>
      </c>
      <c r="C25" s="204" t="s">
        <v>115</v>
      </c>
      <c r="D25" s="205" t="s">
        <v>645</v>
      </c>
      <c r="E25" s="205" t="s">
        <v>1448</v>
      </c>
      <c r="F25" s="206" t="s">
        <v>1860</v>
      </c>
      <c r="G25" s="207" t="s">
        <v>106</v>
      </c>
      <c r="H25" s="206" t="s">
        <v>106</v>
      </c>
      <c r="I25" s="206" t="s">
        <v>106</v>
      </c>
      <c r="J25" s="206" t="s">
        <v>106</v>
      </c>
      <c r="K25" s="208" t="s">
        <v>1452</v>
      </c>
    </row>
    <row r="26" spans="1:14" ht="20.100000000000001" customHeight="1">
      <c r="A26" s="203" t="s">
        <v>106</v>
      </c>
      <c r="B26" s="206" t="s">
        <v>647</v>
      </c>
      <c r="C26" s="209" t="s">
        <v>1447</v>
      </c>
      <c r="D26" s="205" t="s">
        <v>645</v>
      </c>
      <c r="E26" s="205" t="s">
        <v>1448</v>
      </c>
      <c r="F26" s="206" t="s">
        <v>1864</v>
      </c>
      <c r="G26" s="207" t="s">
        <v>1869</v>
      </c>
      <c r="H26" s="206" t="s">
        <v>113</v>
      </c>
      <c r="I26" s="214" t="s">
        <v>106</v>
      </c>
      <c r="J26" s="206" t="s">
        <v>106</v>
      </c>
      <c r="K26" s="208" t="s">
        <v>1452</v>
      </c>
    </row>
    <row r="27" spans="1:14" ht="20.100000000000001" customHeight="1">
      <c r="A27" s="210"/>
      <c r="B27" s="550"/>
      <c r="C27" s="211"/>
      <c r="D27" s="212"/>
      <c r="E27" s="212"/>
      <c r="F27" s="550"/>
      <c r="G27" s="213"/>
      <c r="H27" s="550"/>
      <c r="I27" s="550"/>
      <c r="J27" s="550"/>
      <c r="K27" s="138"/>
    </row>
    <row r="28" spans="1:14" ht="20.100000000000001" customHeight="1">
      <c r="A28" s="203" t="s">
        <v>106</v>
      </c>
      <c r="B28" s="206" t="s">
        <v>607</v>
      </c>
      <c r="C28" s="204" t="s">
        <v>115</v>
      </c>
      <c r="D28" s="205" t="s">
        <v>606</v>
      </c>
      <c r="E28" s="205" t="s">
        <v>1448</v>
      </c>
      <c r="F28" s="206" t="s">
        <v>1860</v>
      </c>
      <c r="G28" s="207" t="s">
        <v>106</v>
      </c>
      <c r="H28" s="206" t="s">
        <v>106</v>
      </c>
      <c r="I28" s="206" t="s">
        <v>106</v>
      </c>
      <c r="J28" s="206" t="s">
        <v>106</v>
      </c>
      <c r="K28" s="208" t="s">
        <v>1452</v>
      </c>
    </row>
    <row r="29" spans="1:14" ht="20.100000000000001" customHeight="1">
      <c r="A29" s="203" t="s">
        <v>106</v>
      </c>
      <c r="B29" s="206" t="s">
        <v>605</v>
      </c>
      <c r="C29" s="209" t="s">
        <v>1447</v>
      </c>
      <c r="D29" s="205" t="s">
        <v>606</v>
      </c>
      <c r="E29" s="205" t="s">
        <v>1448</v>
      </c>
      <c r="F29" s="206" t="s">
        <v>1861</v>
      </c>
      <c r="G29" s="207" t="s">
        <v>1870</v>
      </c>
      <c r="H29" s="206" t="s">
        <v>113</v>
      </c>
      <c r="I29" s="206" t="s">
        <v>106</v>
      </c>
      <c r="J29" s="206" t="s">
        <v>106</v>
      </c>
      <c r="K29" s="208" t="s">
        <v>1452</v>
      </c>
      <c r="N29" s="112"/>
    </row>
    <row r="30" spans="1:14" ht="20.100000000000001" customHeight="1">
      <c r="A30" s="210"/>
      <c r="B30" s="550"/>
      <c r="C30" s="211"/>
      <c r="D30" s="212"/>
      <c r="E30" s="212"/>
      <c r="F30" s="550"/>
      <c r="G30" s="213"/>
      <c r="H30" s="550"/>
      <c r="I30" s="550"/>
      <c r="J30" s="550"/>
      <c r="K30" s="138"/>
      <c r="N30" s="112"/>
    </row>
    <row r="31" spans="1:14" ht="20.100000000000001" customHeight="1">
      <c r="A31" s="203" t="s">
        <v>106</v>
      </c>
      <c r="B31" s="206" t="s">
        <v>598</v>
      </c>
      <c r="C31" s="204" t="s">
        <v>115</v>
      </c>
      <c r="D31" s="205" t="s">
        <v>597</v>
      </c>
      <c r="E31" s="205" t="s">
        <v>1448</v>
      </c>
      <c r="F31" s="206" t="s">
        <v>1860</v>
      </c>
      <c r="G31" s="207" t="s">
        <v>106</v>
      </c>
      <c r="H31" s="206" t="s">
        <v>106</v>
      </c>
      <c r="I31" s="206" t="s">
        <v>106</v>
      </c>
      <c r="J31" s="206" t="s">
        <v>106</v>
      </c>
      <c r="K31" s="208" t="s">
        <v>1452</v>
      </c>
    </row>
    <row r="32" spans="1:14" ht="20.100000000000001" customHeight="1">
      <c r="A32" s="203" t="s">
        <v>106</v>
      </c>
      <c r="B32" s="206" t="s">
        <v>596</v>
      </c>
      <c r="C32" s="209" t="s">
        <v>1447</v>
      </c>
      <c r="D32" s="205" t="s">
        <v>597</v>
      </c>
      <c r="E32" s="205" t="s">
        <v>1448</v>
      </c>
      <c r="F32" s="206" t="s">
        <v>1861</v>
      </c>
      <c r="G32" s="207" t="s">
        <v>1871</v>
      </c>
      <c r="H32" s="206" t="s">
        <v>113</v>
      </c>
      <c r="I32" s="214" t="s">
        <v>106</v>
      </c>
      <c r="J32" s="206" t="s">
        <v>106</v>
      </c>
      <c r="K32" s="208" t="s">
        <v>1452</v>
      </c>
      <c r="N32" s="112"/>
    </row>
    <row r="33" spans="1:14" ht="20.100000000000001" customHeight="1">
      <c r="A33" s="210"/>
      <c r="B33" s="550"/>
      <c r="C33" s="211"/>
      <c r="D33" s="212"/>
      <c r="E33" s="212"/>
      <c r="F33" s="550"/>
      <c r="G33" s="213"/>
      <c r="H33" s="550"/>
      <c r="I33" s="131"/>
      <c r="J33" s="550"/>
      <c r="K33" s="138"/>
    </row>
    <row r="34" spans="1:14" ht="20.100000000000001" customHeight="1">
      <c r="A34" s="203" t="s">
        <v>106</v>
      </c>
      <c r="B34" s="206" t="s">
        <v>676</v>
      </c>
      <c r="C34" s="204" t="s">
        <v>115</v>
      </c>
      <c r="D34" s="205" t="s">
        <v>675</v>
      </c>
      <c r="E34" s="205" t="s">
        <v>1455</v>
      </c>
      <c r="F34" s="206" t="s">
        <v>1860</v>
      </c>
      <c r="G34" s="207" t="s">
        <v>106</v>
      </c>
      <c r="H34" s="206" t="s">
        <v>106</v>
      </c>
      <c r="I34" s="206" t="s">
        <v>106</v>
      </c>
      <c r="J34" s="206" t="s">
        <v>106</v>
      </c>
      <c r="K34" s="208" t="s">
        <v>1452</v>
      </c>
    </row>
    <row r="35" spans="1:14" ht="20.100000000000001" customHeight="1">
      <c r="A35" s="203" t="s">
        <v>106</v>
      </c>
      <c r="B35" s="206" t="s">
        <v>674</v>
      </c>
      <c r="C35" s="209" t="s">
        <v>1447</v>
      </c>
      <c r="D35" s="205" t="s">
        <v>675</v>
      </c>
      <c r="E35" s="205" t="s">
        <v>1455</v>
      </c>
      <c r="F35" s="206" t="s">
        <v>1861</v>
      </c>
      <c r="G35" s="207" t="s">
        <v>1872</v>
      </c>
      <c r="H35" s="206" t="s">
        <v>113</v>
      </c>
      <c r="I35" s="206" t="s">
        <v>106</v>
      </c>
      <c r="J35" s="206" t="s">
        <v>106</v>
      </c>
      <c r="K35" s="208" t="s">
        <v>1452</v>
      </c>
      <c r="N35" s="112"/>
    </row>
    <row r="36" spans="1:14" ht="20.100000000000001" customHeight="1">
      <c r="A36" s="210"/>
      <c r="B36" s="550"/>
      <c r="C36" s="211"/>
      <c r="D36" s="212"/>
      <c r="E36" s="212"/>
      <c r="F36" s="550"/>
      <c r="G36" s="213"/>
      <c r="H36" s="550"/>
      <c r="I36" s="550"/>
      <c r="J36" s="550"/>
      <c r="K36" s="138"/>
    </row>
    <row r="37" spans="1:14" ht="20.100000000000001" customHeight="1">
      <c r="A37" s="203" t="s">
        <v>106</v>
      </c>
      <c r="B37" s="206" t="s">
        <v>610</v>
      </c>
      <c r="C37" s="204" t="s">
        <v>115</v>
      </c>
      <c r="D37" s="205" t="s">
        <v>609</v>
      </c>
      <c r="E37" s="205" t="s">
        <v>1455</v>
      </c>
      <c r="F37" s="206" t="s">
        <v>1860</v>
      </c>
      <c r="G37" s="207" t="s">
        <v>106</v>
      </c>
      <c r="H37" s="206" t="s">
        <v>106</v>
      </c>
      <c r="I37" s="206" t="s">
        <v>106</v>
      </c>
      <c r="J37" s="206" t="s">
        <v>106</v>
      </c>
      <c r="K37" s="208" t="s">
        <v>1452</v>
      </c>
    </row>
    <row r="38" spans="1:14" ht="20.100000000000001" customHeight="1">
      <c r="A38" s="203" t="s">
        <v>106</v>
      </c>
      <c r="B38" s="206" t="s">
        <v>608</v>
      </c>
      <c r="C38" s="209" t="s">
        <v>1447</v>
      </c>
      <c r="D38" s="205" t="s">
        <v>609</v>
      </c>
      <c r="E38" s="205" t="s">
        <v>1455</v>
      </c>
      <c r="F38" s="206" t="s">
        <v>1861</v>
      </c>
      <c r="G38" s="207" t="s">
        <v>1873</v>
      </c>
      <c r="H38" s="206" t="s">
        <v>113</v>
      </c>
      <c r="I38" s="214" t="s">
        <v>106</v>
      </c>
      <c r="J38" s="206" t="s">
        <v>106</v>
      </c>
      <c r="K38" s="208" t="s">
        <v>1452</v>
      </c>
      <c r="N38" s="112"/>
    </row>
    <row r="39" spans="1:14" ht="20.100000000000001" customHeight="1">
      <c r="A39" s="210"/>
      <c r="B39" s="550"/>
      <c r="C39" s="211"/>
      <c r="D39" s="212"/>
      <c r="E39" s="212"/>
      <c r="F39" s="550"/>
      <c r="G39" s="213"/>
      <c r="H39" s="550"/>
      <c r="I39" s="131"/>
      <c r="J39" s="550"/>
      <c r="K39" s="138"/>
    </row>
    <row r="40" spans="1:14" ht="20.100000000000001" customHeight="1">
      <c r="A40" s="203" t="s">
        <v>106</v>
      </c>
      <c r="B40" s="206" t="s">
        <v>629</v>
      </c>
      <c r="C40" s="204" t="s">
        <v>115</v>
      </c>
      <c r="D40" s="205" t="s">
        <v>628</v>
      </c>
      <c r="E40" s="205" t="s">
        <v>1455</v>
      </c>
      <c r="F40" s="206" t="s">
        <v>1860</v>
      </c>
      <c r="G40" s="207" t="s">
        <v>106</v>
      </c>
      <c r="H40" s="206" t="s">
        <v>106</v>
      </c>
      <c r="I40" s="206" t="s">
        <v>106</v>
      </c>
      <c r="J40" s="206" t="s">
        <v>106</v>
      </c>
      <c r="K40" s="208" t="s">
        <v>1452</v>
      </c>
    </row>
    <row r="41" spans="1:14" ht="20.100000000000001" customHeight="1">
      <c r="A41" s="203" t="s">
        <v>106</v>
      </c>
      <c r="B41" s="206" t="s">
        <v>627</v>
      </c>
      <c r="C41" s="209" t="s">
        <v>1447</v>
      </c>
      <c r="D41" s="205" t="s">
        <v>628</v>
      </c>
      <c r="E41" s="205" t="s">
        <v>1455</v>
      </c>
      <c r="F41" s="206" t="s">
        <v>1864</v>
      </c>
      <c r="G41" s="207" t="s">
        <v>1874</v>
      </c>
      <c r="H41" s="206" t="s">
        <v>113</v>
      </c>
      <c r="I41" s="206" t="s">
        <v>106</v>
      </c>
      <c r="J41" s="206" t="s">
        <v>106</v>
      </c>
      <c r="K41" s="208" t="s">
        <v>1452</v>
      </c>
      <c r="N41" s="112"/>
    </row>
    <row r="42" spans="1:14" ht="20.100000000000001" customHeight="1">
      <c r="A42" s="210"/>
      <c r="B42" s="550"/>
      <c r="C42" s="211"/>
      <c r="D42" s="212"/>
      <c r="E42" s="212"/>
      <c r="F42" s="550"/>
      <c r="G42" s="213"/>
      <c r="H42" s="550"/>
      <c r="I42" s="131"/>
      <c r="J42" s="550"/>
      <c r="K42" s="138"/>
    </row>
    <row r="43" spans="1:14" ht="20.100000000000001" customHeight="1">
      <c r="A43" s="203" t="s">
        <v>106</v>
      </c>
      <c r="B43" s="206" t="s">
        <v>631</v>
      </c>
      <c r="C43" s="204" t="s">
        <v>115</v>
      </c>
      <c r="D43" s="205" t="s">
        <v>628</v>
      </c>
      <c r="E43" s="205" t="s">
        <v>1455</v>
      </c>
      <c r="F43" s="206" t="s">
        <v>1860</v>
      </c>
      <c r="G43" s="207" t="s">
        <v>106</v>
      </c>
      <c r="H43" s="206" t="s">
        <v>106</v>
      </c>
      <c r="I43" s="206" t="s">
        <v>106</v>
      </c>
      <c r="J43" s="206" t="s">
        <v>106</v>
      </c>
      <c r="K43" s="208" t="s">
        <v>1452</v>
      </c>
    </row>
    <row r="44" spans="1:14" ht="20.100000000000001" customHeight="1">
      <c r="A44" s="203" t="s">
        <v>106</v>
      </c>
      <c r="B44" s="206" t="s">
        <v>630</v>
      </c>
      <c r="C44" s="209" t="s">
        <v>1447</v>
      </c>
      <c r="D44" s="205" t="s">
        <v>628</v>
      </c>
      <c r="E44" s="205" t="s">
        <v>1455</v>
      </c>
      <c r="F44" s="206" t="s">
        <v>1864</v>
      </c>
      <c r="G44" s="207" t="s">
        <v>1875</v>
      </c>
      <c r="H44" s="206" t="s">
        <v>113</v>
      </c>
      <c r="I44" s="214" t="s">
        <v>106</v>
      </c>
      <c r="J44" s="206" t="s">
        <v>106</v>
      </c>
      <c r="K44" s="208" t="s">
        <v>1452</v>
      </c>
      <c r="N44" s="112"/>
    </row>
    <row r="45" spans="1:14" ht="20.100000000000001" customHeight="1">
      <c r="A45" s="210"/>
      <c r="B45" s="550"/>
      <c r="C45" s="211"/>
      <c r="D45" s="212"/>
      <c r="E45" s="212"/>
      <c r="F45" s="550"/>
      <c r="G45" s="213"/>
      <c r="H45" s="550"/>
      <c r="I45" s="131"/>
      <c r="J45" s="550"/>
      <c r="K45" s="138"/>
      <c r="N45" s="112"/>
    </row>
    <row r="46" spans="1:14" ht="20.100000000000001" customHeight="1">
      <c r="A46" s="203" t="s">
        <v>106</v>
      </c>
      <c r="B46" s="206" t="s">
        <v>222</v>
      </c>
      <c r="C46" s="204" t="s">
        <v>115</v>
      </c>
      <c r="D46" s="205" t="s">
        <v>221</v>
      </c>
      <c r="E46" s="205" t="s">
        <v>1455</v>
      </c>
      <c r="F46" s="206" t="s">
        <v>1860</v>
      </c>
      <c r="G46" s="207" t="s">
        <v>106</v>
      </c>
      <c r="H46" s="206" t="s">
        <v>106</v>
      </c>
      <c r="I46" s="206" t="s">
        <v>106</v>
      </c>
      <c r="J46" s="206" t="s">
        <v>106</v>
      </c>
      <c r="K46" s="208" t="s">
        <v>1452</v>
      </c>
    </row>
    <row r="47" spans="1:14" ht="20.100000000000001" customHeight="1">
      <c r="A47" s="203" t="s">
        <v>106</v>
      </c>
      <c r="B47" s="206" t="s">
        <v>220</v>
      </c>
      <c r="C47" s="209" t="s">
        <v>1447</v>
      </c>
      <c r="D47" s="205" t="s">
        <v>221</v>
      </c>
      <c r="E47" s="205" t="s">
        <v>1455</v>
      </c>
      <c r="F47" s="206" t="s">
        <v>1864</v>
      </c>
      <c r="G47" s="207" t="s">
        <v>1876</v>
      </c>
      <c r="H47" s="206" t="s">
        <v>113</v>
      </c>
      <c r="I47" s="206" t="s">
        <v>106</v>
      </c>
      <c r="J47" s="206" t="s">
        <v>106</v>
      </c>
      <c r="K47" s="208" t="s">
        <v>1452</v>
      </c>
    </row>
    <row r="48" spans="1:14" ht="20.100000000000001" customHeight="1">
      <c r="A48" s="210"/>
      <c r="B48" s="550"/>
      <c r="C48" s="211"/>
      <c r="D48" s="212"/>
      <c r="E48" s="212"/>
      <c r="F48" s="550"/>
      <c r="G48" s="213"/>
      <c r="H48" s="550"/>
      <c r="I48" s="550"/>
      <c r="J48" s="550"/>
      <c r="K48" s="138"/>
      <c r="N48" s="112"/>
    </row>
    <row r="49" spans="1:14" ht="20.100000000000001" customHeight="1">
      <c r="A49" s="203" t="s">
        <v>106</v>
      </c>
      <c r="B49" s="206" t="s">
        <v>651</v>
      </c>
      <c r="C49" s="204" t="s">
        <v>115</v>
      </c>
      <c r="D49" s="205" t="s">
        <v>650</v>
      </c>
      <c r="E49" s="205" t="s">
        <v>1455</v>
      </c>
      <c r="F49" s="206" t="s">
        <v>1860</v>
      </c>
      <c r="G49" s="207" t="s">
        <v>106</v>
      </c>
      <c r="H49" s="206" t="s">
        <v>106</v>
      </c>
      <c r="I49" s="206" t="s">
        <v>106</v>
      </c>
      <c r="J49" s="206" t="s">
        <v>106</v>
      </c>
      <c r="K49" s="208" t="s">
        <v>1452</v>
      </c>
      <c r="N49" s="112"/>
    </row>
    <row r="50" spans="1:14" ht="20.100000000000001" customHeight="1">
      <c r="A50" s="203" t="s">
        <v>106</v>
      </c>
      <c r="B50" s="206" t="s">
        <v>649</v>
      </c>
      <c r="C50" s="209" t="s">
        <v>1447</v>
      </c>
      <c r="D50" s="205" t="s">
        <v>650</v>
      </c>
      <c r="E50" s="205" t="s">
        <v>1455</v>
      </c>
      <c r="F50" s="206" t="s">
        <v>1861</v>
      </c>
      <c r="G50" s="207" t="s">
        <v>1877</v>
      </c>
      <c r="H50" s="206" t="s">
        <v>113</v>
      </c>
      <c r="I50" s="214" t="s">
        <v>106</v>
      </c>
      <c r="J50" s="206" t="s">
        <v>106</v>
      </c>
      <c r="K50" s="208" t="s">
        <v>1452</v>
      </c>
    </row>
    <row r="51" spans="1:14" ht="20.100000000000001" customHeight="1">
      <c r="A51" s="210"/>
      <c r="B51" s="550"/>
      <c r="C51" s="211"/>
      <c r="D51" s="212"/>
      <c r="E51" s="212"/>
      <c r="F51" s="550"/>
      <c r="G51" s="213"/>
      <c r="H51" s="550"/>
      <c r="I51" s="550"/>
      <c r="J51" s="550"/>
      <c r="K51" s="138"/>
      <c r="N51" s="112"/>
    </row>
    <row r="52" spans="1:14" ht="20.100000000000001" customHeight="1">
      <c r="A52" s="203" t="s">
        <v>106</v>
      </c>
      <c r="B52" s="206" t="s">
        <v>679</v>
      </c>
      <c r="C52" s="204" t="s">
        <v>115</v>
      </c>
      <c r="D52" s="205" t="s">
        <v>678</v>
      </c>
      <c r="E52" s="205" t="s">
        <v>1455</v>
      </c>
      <c r="F52" s="206" t="s">
        <v>1860</v>
      </c>
      <c r="G52" s="207" t="s">
        <v>106</v>
      </c>
      <c r="H52" s="206" t="s">
        <v>106</v>
      </c>
      <c r="I52" s="206" t="s">
        <v>106</v>
      </c>
      <c r="J52" s="206" t="s">
        <v>106</v>
      </c>
      <c r="K52" s="208" t="s">
        <v>1452</v>
      </c>
    </row>
    <row r="53" spans="1:14" ht="20.100000000000001" customHeight="1">
      <c r="A53" s="203" t="s">
        <v>106</v>
      </c>
      <c r="B53" s="206" t="s">
        <v>677</v>
      </c>
      <c r="C53" s="209" t="s">
        <v>1447</v>
      </c>
      <c r="D53" s="205" t="s">
        <v>678</v>
      </c>
      <c r="E53" s="205" t="s">
        <v>1455</v>
      </c>
      <c r="F53" s="206" t="s">
        <v>1861</v>
      </c>
      <c r="G53" s="207" t="s">
        <v>1878</v>
      </c>
      <c r="H53" s="206" t="s">
        <v>113</v>
      </c>
      <c r="I53" s="206" t="s">
        <v>106</v>
      </c>
      <c r="J53" s="206" t="s">
        <v>106</v>
      </c>
      <c r="K53" s="208" t="s">
        <v>1452</v>
      </c>
    </row>
    <row r="54" spans="1:14" ht="20.100000000000001" customHeight="1">
      <c r="A54" s="210"/>
      <c r="B54" s="550"/>
      <c r="C54" s="211"/>
      <c r="D54" s="212"/>
      <c r="E54" s="212"/>
      <c r="F54" s="550"/>
      <c r="G54" s="213"/>
      <c r="H54" s="550"/>
      <c r="I54" s="550"/>
      <c r="J54" s="550"/>
      <c r="K54" s="138"/>
      <c r="N54" s="112"/>
    </row>
    <row r="55" spans="1:14" ht="20.100000000000001" customHeight="1">
      <c r="A55" s="203" t="s">
        <v>106</v>
      </c>
      <c r="B55" s="206" t="s">
        <v>661</v>
      </c>
      <c r="C55" s="204" t="s">
        <v>115</v>
      </c>
      <c r="D55" s="205" t="s">
        <v>660</v>
      </c>
      <c r="E55" s="205" t="s">
        <v>1456</v>
      </c>
      <c r="F55" s="206" t="s">
        <v>1860</v>
      </c>
      <c r="G55" s="207" t="s">
        <v>106</v>
      </c>
      <c r="H55" s="206" t="s">
        <v>106</v>
      </c>
      <c r="I55" s="206" t="s">
        <v>106</v>
      </c>
      <c r="J55" s="206" t="s">
        <v>106</v>
      </c>
      <c r="K55" s="208" t="s">
        <v>1452</v>
      </c>
    </row>
    <row r="56" spans="1:14" ht="20.100000000000001" customHeight="1">
      <c r="A56" s="203" t="s">
        <v>106</v>
      </c>
      <c r="B56" s="206" t="s">
        <v>659</v>
      </c>
      <c r="C56" s="209" t="s">
        <v>1447</v>
      </c>
      <c r="D56" s="205" t="s">
        <v>660</v>
      </c>
      <c r="E56" s="205" t="s">
        <v>1456</v>
      </c>
      <c r="F56" s="206" t="s">
        <v>1864</v>
      </c>
      <c r="G56" s="207" t="s">
        <v>1879</v>
      </c>
      <c r="H56" s="206" t="s">
        <v>113</v>
      </c>
      <c r="I56" s="214" t="s">
        <v>106</v>
      </c>
      <c r="J56" s="206" t="s">
        <v>106</v>
      </c>
      <c r="K56" s="208" t="s">
        <v>1452</v>
      </c>
    </row>
    <row r="57" spans="1:14" ht="20.100000000000001" customHeight="1">
      <c r="A57" s="210"/>
      <c r="B57" s="550"/>
      <c r="C57" s="211"/>
      <c r="D57" s="212"/>
      <c r="E57" s="212"/>
      <c r="F57" s="550"/>
      <c r="G57" s="213"/>
      <c r="H57" s="550"/>
      <c r="I57" s="550"/>
      <c r="J57" s="550"/>
      <c r="K57" s="138"/>
      <c r="N57" s="112"/>
    </row>
    <row r="58" spans="1:14" ht="20.100000000000001" customHeight="1">
      <c r="A58" s="203" t="s">
        <v>106</v>
      </c>
      <c r="B58" s="206" t="s">
        <v>663</v>
      </c>
      <c r="C58" s="204" t="s">
        <v>115</v>
      </c>
      <c r="D58" s="205" t="s">
        <v>660</v>
      </c>
      <c r="E58" s="205" t="s">
        <v>1456</v>
      </c>
      <c r="F58" s="206" t="s">
        <v>1860</v>
      </c>
      <c r="G58" s="207" t="s">
        <v>106</v>
      </c>
      <c r="H58" s="206" t="s">
        <v>106</v>
      </c>
      <c r="I58" s="206" t="s">
        <v>106</v>
      </c>
      <c r="J58" s="206" t="s">
        <v>106</v>
      </c>
      <c r="K58" s="208" t="s">
        <v>1452</v>
      </c>
    </row>
    <row r="59" spans="1:14" ht="20.100000000000001" customHeight="1">
      <c r="A59" s="203" t="s">
        <v>106</v>
      </c>
      <c r="B59" s="206" t="s">
        <v>662</v>
      </c>
      <c r="C59" s="209" t="s">
        <v>1447</v>
      </c>
      <c r="D59" s="205" t="s">
        <v>660</v>
      </c>
      <c r="E59" s="205" t="s">
        <v>1456</v>
      </c>
      <c r="F59" s="206" t="s">
        <v>1864</v>
      </c>
      <c r="G59" s="207" t="s">
        <v>1880</v>
      </c>
      <c r="H59" s="206" t="s">
        <v>113</v>
      </c>
      <c r="I59" s="206" t="s">
        <v>106</v>
      </c>
      <c r="J59" s="206" t="s">
        <v>106</v>
      </c>
      <c r="K59" s="208" t="s">
        <v>1452</v>
      </c>
    </row>
    <row r="60" spans="1:14" ht="20.100000000000001" customHeight="1">
      <c r="A60" s="210"/>
      <c r="B60" s="550"/>
      <c r="C60" s="211"/>
      <c r="D60" s="212"/>
      <c r="E60" s="212"/>
      <c r="F60" s="550"/>
      <c r="G60" s="213"/>
      <c r="H60" s="550"/>
      <c r="I60" s="550"/>
      <c r="J60" s="550"/>
      <c r="K60" s="138"/>
      <c r="N60" s="112"/>
    </row>
    <row r="61" spans="1:14" ht="20.100000000000001" customHeight="1">
      <c r="A61" s="203" t="s">
        <v>106</v>
      </c>
      <c r="B61" s="206" t="s">
        <v>665</v>
      </c>
      <c r="C61" s="204" t="s">
        <v>115</v>
      </c>
      <c r="D61" s="205" t="s">
        <v>660</v>
      </c>
      <c r="E61" s="205" t="s">
        <v>1456</v>
      </c>
      <c r="F61" s="206" t="s">
        <v>1860</v>
      </c>
      <c r="G61" s="207" t="s">
        <v>106</v>
      </c>
      <c r="H61" s="206" t="s">
        <v>106</v>
      </c>
      <c r="I61" s="206" t="s">
        <v>106</v>
      </c>
      <c r="J61" s="206" t="s">
        <v>106</v>
      </c>
      <c r="K61" s="208" t="s">
        <v>1452</v>
      </c>
      <c r="N61" s="112"/>
    </row>
    <row r="62" spans="1:14" ht="20.100000000000001" customHeight="1">
      <c r="A62" s="203" t="s">
        <v>106</v>
      </c>
      <c r="B62" s="206" t="s">
        <v>664</v>
      </c>
      <c r="C62" s="209" t="s">
        <v>1447</v>
      </c>
      <c r="D62" s="205" t="s">
        <v>660</v>
      </c>
      <c r="E62" s="205" t="s">
        <v>1456</v>
      </c>
      <c r="F62" s="206" t="s">
        <v>1864</v>
      </c>
      <c r="G62" s="207" t="s">
        <v>1881</v>
      </c>
      <c r="H62" s="206" t="s">
        <v>113</v>
      </c>
      <c r="I62" s="214" t="s">
        <v>106</v>
      </c>
      <c r="J62" s="206" t="s">
        <v>106</v>
      </c>
      <c r="K62" s="208" t="s">
        <v>1452</v>
      </c>
    </row>
    <row r="63" spans="1:14" ht="20.100000000000001" customHeight="1">
      <c r="A63" s="210"/>
      <c r="B63" s="550"/>
      <c r="C63" s="211"/>
      <c r="D63" s="212"/>
      <c r="E63" s="212"/>
      <c r="F63" s="550"/>
      <c r="G63" s="213"/>
      <c r="H63" s="550"/>
      <c r="I63" s="550"/>
      <c r="J63" s="550"/>
      <c r="K63" s="138"/>
      <c r="N63" s="112"/>
    </row>
    <row r="64" spans="1:14" ht="20.100000000000001" customHeight="1">
      <c r="A64" s="203" t="s">
        <v>106</v>
      </c>
      <c r="B64" s="206" t="s">
        <v>667</v>
      </c>
      <c r="C64" s="204" t="s">
        <v>115</v>
      </c>
      <c r="D64" s="205" t="s">
        <v>660</v>
      </c>
      <c r="E64" s="205" t="s">
        <v>1456</v>
      </c>
      <c r="F64" s="206" t="s">
        <v>1860</v>
      </c>
      <c r="G64" s="207" t="s">
        <v>106</v>
      </c>
      <c r="H64" s="206" t="s">
        <v>106</v>
      </c>
      <c r="I64" s="206" t="s">
        <v>106</v>
      </c>
      <c r="J64" s="206" t="s">
        <v>106</v>
      </c>
      <c r="K64" s="208" t="s">
        <v>1452</v>
      </c>
    </row>
    <row r="65" spans="1:14" ht="20.100000000000001" customHeight="1">
      <c r="A65" s="203" t="s">
        <v>106</v>
      </c>
      <c r="B65" s="206" t="s">
        <v>666</v>
      </c>
      <c r="C65" s="209" t="s">
        <v>1447</v>
      </c>
      <c r="D65" s="205" t="s">
        <v>660</v>
      </c>
      <c r="E65" s="205" t="s">
        <v>1456</v>
      </c>
      <c r="F65" s="206" t="s">
        <v>1864</v>
      </c>
      <c r="G65" s="207" t="s">
        <v>1882</v>
      </c>
      <c r="H65" s="206" t="s">
        <v>113</v>
      </c>
      <c r="I65" s="206" t="s">
        <v>106</v>
      </c>
      <c r="J65" s="206" t="s">
        <v>106</v>
      </c>
      <c r="K65" s="208" t="s">
        <v>1452</v>
      </c>
    </row>
    <row r="66" spans="1:14" ht="20.100000000000001" customHeight="1">
      <c r="A66" s="210"/>
      <c r="B66" s="550"/>
      <c r="C66" s="211"/>
      <c r="D66" s="212"/>
      <c r="E66" s="212"/>
      <c r="F66" s="550"/>
      <c r="G66" s="213"/>
      <c r="H66" s="550"/>
      <c r="I66" s="550"/>
      <c r="J66" s="550"/>
      <c r="K66" s="138"/>
      <c r="N66" s="112"/>
    </row>
    <row r="67" spans="1:14" ht="20.100000000000001" customHeight="1">
      <c r="A67" s="203" t="s">
        <v>106</v>
      </c>
      <c r="B67" s="206" t="s">
        <v>613</v>
      </c>
      <c r="C67" s="204" t="s">
        <v>115</v>
      </c>
      <c r="D67" s="205" t="s">
        <v>612</v>
      </c>
      <c r="E67" s="205" t="s">
        <v>1456</v>
      </c>
      <c r="F67" s="206" t="s">
        <v>1860</v>
      </c>
      <c r="G67" s="207" t="s">
        <v>106</v>
      </c>
      <c r="H67" s="206" t="s">
        <v>106</v>
      </c>
      <c r="I67" s="206" t="s">
        <v>106</v>
      </c>
      <c r="J67" s="206" t="s">
        <v>106</v>
      </c>
      <c r="K67" s="208" t="s">
        <v>1452</v>
      </c>
    </row>
    <row r="68" spans="1:14" ht="20.100000000000001" customHeight="1">
      <c r="A68" s="203" t="s">
        <v>106</v>
      </c>
      <c r="B68" s="206" t="s">
        <v>611</v>
      </c>
      <c r="C68" s="209" t="s">
        <v>1447</v>
      </c>
      <c r="D68" s="205" t="s">
        <v>612</v>
      </c>
      <c r="E68" s="205" t="s">
        <v>1456</v>
      </c>
      <c r="F68" s="206" t="s">
        <v>1861</v>
      </c>
      <c r="G68" s="207" t="s">
        <v>1883</v>
      </c>
      <c r="H68" s="206" t="s">
        <v>113</v>
      </c>
      <c r="I68" s="214" t="s">
        <v>106</v>
      </c>
      <c r="J68" s="206" t="s">
        <v>106</v>
      </c>
      <c r="K68" s="208" t="s">
        <v>1452</v>
      </c>
    </row>
    <row r="69" spans="1:14" ht="20.100000000000001" customHeight="1">
      <c r="A69" s="210"/>
      <c r="B69" s="550"/>
      <c r="C69" s="211"/>
      <c r="D69" s="212"/>
      <c r="E69" s="212"/>
      <c r="F69" s="550"/>
      <c r="G69" s="213"/>
      <c r="H69" s="550"/>
      <c r="I69" s="550"/>
      <c r="J69" s="550"/>
      <c r="K69" s="138"/>
      <c r="N69" s="112"/>
    </row>
    <row r="70" spans="1:14" ht="20.100000000000001" customHeight="1">
      <c r="A70" s="203" t="s">
        <v>106</v>
      </c>
      <c r="B70" s="206" t="s">
        <v>616</v>
      </c>
      <c r="C70" s="204" t="s">
        <v>115</v>
      </c>
      <c r="D70" s="205" t="s">
        <v>615</v>
      </c>
      <c r="E70" s="205" t="s">
        <v>1456</v>
      </c>
      <c r="F70" s="206" t="s">
        <v>1860</v>
      </c>
      <c r="G70" s="207" t="s">
        <v>106</v>
      </c>
      <c r="H70" s="206" t="s">
        <v>106</v>
      </c>
      <c r="I70" s="206" t="s">
        <v>106</v>
      </c>
      <c r="J70" s="206" t="s">
        <v>106</v>
      </c>
      <c r="K70" s="208" t="s">
        <v>1452</v>
      </c>
      <c r="N70" s="112"/>
    </row>
    <row r="71" spans="1:14" ht="20.100000000000001" customHeight="1">
      <c r="A71" s="203" t="s">
        <v>106</v>
      </c>
      <c r="B71" s="206" t="s">
        <v>614</v>
      </c>
      <c r="C71" s="209" t="s">
        <v>1447</v>
      </c>
      <c r="D71" s="205" t="s">
        <v>615</v>
      </c>
      <c r="E71" s="205" t="s">
        <v>1456</v>
      </c>
      <c r="F71" s="206" t="s">
        <v>1861</v>
      </c>
      <c r="G71" s="207" t="s">
        <v>1884</v>
      </c>
      <c r="H71" s="206" t="s">
        <v>113</v>
      </c>
      <c r="I71" s="206" t="s">
        <v>106</v>
      </c>
      <c r="J71" s="206" t="s">
        <v>106</v>
      </c>
      <c r="K71" s="208" t="s">
        <v>1452</v>
      </c>
    </row>
    <row r="72" spans="1:14" ht="20.100000000000001" customHeight="1">
      <c r="A72" s="210"/>
      <c r="B72" s="550"/>
      <c r="C72" s="211"/>
      <c r="D72" s="212"/>
      <c r="E72" s="212"/>
      <c r="F72" s="550"/>
      <c r="G72" s="213"/>
      <c r="H72" s="550"/>
      <c r="I72" s="550"/>
      <c r="J72" s="550"/>
      <c r="K72" s="138"/>
      <c r="N72" s="112"/>
    </row>
    <row r="73" spans="1:14" ht="20.100000000000001" customHeight="1">
      <c r="A73" s="203" t="s">
        <v>106</v>
      </c>
      <c r="B73" s="206" t="s">
        <v>237</v>
      </c>
      <c r="C73" s="204" t="s">
        <v>115</v>
      </c>
      <c r="D73" s="205" t="s">
        <v>236</v>
      </c>
      <c r="E73" s="205" t="s">
        <v>1457</v>
      </c>
      <c r="F73" s="206" t="s">
        <v>1860</v>
      </c>
      <c r="G73" s="207" t="s">
        <v>106</v>
      </c>
      <c r="H73" s="206" t="s">
        <v>106</v>
      </c>
      <c r="I73" s="206" t="s">
        <v>106</v>
      </c>
      <c r="J73" s="206" t="s">
        <v>106</v>
      </c>
      <c r="K73" s="208" t="s">
        <v>1452</v>
      </c>
    </row>
    <row r="74" spans="1:14" ht="20.100000000000001" customHeight="1">
      <c r="A74" s="203" t="s">
        <v>106</v>
      </c>
      <c r="B74" s="206" t="s">
        <v>235</v>
      </c>
      <c r="C74" s="209" t="s">
        <v>1447</v>
      </c>
      <c r="D74" s="205" t="s">
        <v>236</v>
      </c>
      <c r="E74" s="205" t="s">
        <v>1457</v>
      </c>
      <c r="F74" s="206" t="s">
        <v>1861</v>
      </c>
      <c r="G74" s="207" t="s">
        <v>1885</v>
      </c>
      <c r="H74" s="206" t="s">
        <v>113</v>
      </c>
      <c r="I74" s="214" t="s">
        <v>106</v>
      </c>
      <c r="J74" s="206" t="s">
        <v>106</v>
      </c>
      <c r="K74" s="208" t="s">
        <v>1452</v>
      </c>
    </row>
    <row r="75" spans="1:14" ht="20.100000000000001" customHeight="1">
      <c r="A75" s="203" t="s">
        <v>106</v>
      </c>
      <c r="B75" s="206" t="s">
        <v>188</v>
      </c>
      <c r="C75" s="215" t="s">
        <v>1478</v>
      </c>
      <c r="D75" s="205" t="s">
        <v>189</v>
      </c>
      <c r="E75" s="205" t="s">
        <v>1457</v>
      </c>
      <c r="F75" s="206" t="s">
        <v>1886</v>
      </c>
      <c r="G75" s="207" t="s">
        <v>1887</v>
      </c>
      <c r="H75" s="206" t="s">
        <v>166</v>
      </c>
      <c r="I75" s="206" t="s">
        <v>106</v>
      </c>
      <c r="J75" s="206" t="s">
        <v>106</v>
      </c>
      <c r="K75" s="208" t="s">
        <v>1452</v>
      </c>
      <c r="N75" s="112"/>
    </row>
    <row r="76" spans="1:14" ht="20.100000000000001" customHeight="1">
      <c r="A76" s="210"/>
      <c r="B76" s="550"/>
      <c r="C76" s="211"/>
      <c r="D76" s="212"/>
      <c r="E76" s="212"/>
      <c r="F76" s="550"/>
      <c r="G76" s="213"/>
      <c r="H76" s="550"/>
      <c r="I76" s="131"/>
      <c r="J76" s="550"/>
      <c r="K76" s="138"/>
    </row>
    <row r="77" spans="1:14" ht="20.100000000000001" customHeight="1">
      <c r="A77" s="203" t="s">
        <v>106</v>
      </c>
      <c r="B77" s="206" t="s">
        <v>619</v>
      </c>
      <c r="C77" s="204" t="s">
        <v>115</v>
      </c>
      <c r="D77" s="205" t="s">
        <v>618</v>
      </c>
      <c r="E77" s="205" t="s">
        <v>1457</v>
      </c>
      <c r="F77" s="206" t="s">
        <v>1860</v>
      </c>
      <c r="G77" s="207" t="s">
        <v>106</v>
      </c>
      <c r="H77" s="206" t="s">
        <v>106</v>
      </c>
      <c r="I77" s="206" t="s">
        <v>106</v>
      </c>
      <c r="J77" s="206" t="s">
        <v>106</v>
      </c>
      <c r="K77" s="208" t="s">
        <v>1452</v>
      </c>
    </row>
    <row r="78" spans="1:14" ht="20.100000000000001" customHeight="1">
      <c r="A78" s="203" t="s">
        <v>106</v>
      </c>
      <c r="B78" s="206" t="s">
        <v>617</v>
      </c>
      <c r="C78" s="209" t="s">
        <v>1447</v>
      </c>
      <c r="D78" s="205" t="s">
        <v>618</v>
      </c>
      <c r="E78" s="205" t="s">
        <v>1457</v>
      </c>
      <c r="F78" s="206" t="s">
        <v>1861</v>
      </c>
      <c r="G78" s="207" t="s">
        <v>1888</v>
      </c>
      <c r="H78" s="206" t="s">
        <v>113</v>
      </c>
      <c r="I78" s="206" t="s">
        <v>106</v>
      </c>
      <c r="J78" s="206" t="s">
        <v>106</v>
      </c>
      <c r="K78" s="208" t="s">
        <v>1452</v>
      </c>
      <c r="N78" s="112"/>
    </row>
    <row r="79" spans="1:14" ht="20.100000000000001" customHeight="1">
      <c r="A79" s="210"/>
      <c r="B79" s="550"/>
      <c r="C79" s="211"/>
      <c r="D79" s="212"/>
      <c r="E79" s="212"/>
      <c r="F79" s="550"/>
      <c r="G79" s="213"/>
      <c r="H79" s="550"/>
      <c r="I79" s="550"/>
      <c r="J79" s="550"/>
      <c r="K79" s="138"/>
    </row>
    <row r="80" spans="1:14" ht="20.100000000000001" customHeight="1">
      <c r="A80" s="203" t="s">
        <v>106</v>
      </c>
      <c r="B80" s="206" t="s">
        <v>1889</v>
      </c>
      <c r="C80" s="204" t="s">
        <v>115</v>
      </c>
      <c r="D80" s="205" t="s">
        <v>1890</v>
      </c>
      <c r="E80" s="205" t="s">
        <v>1457</v>
      </c>
      <c r="F80" s="206" t="s">
        <v>1860</v>
      </c>
      <c r="G80" s="207" t="s">
        <v>106</v>
      </c>
      <c r="H80" s="206" t="s">
        <v>106</v>
      </c>
      <c r="I80" s="206" t="s">
        <v>106</v>
      </c>
      <c r="J80" s="206" t="s">
        <v>106</v>
      </c>
      <c r="K80" s="208" t="s">
        <v>1452</v>
      </c>
    </row>
    <row r="81" spans="1:14" ht="20.100000000000001" customHeight="1">
      <c r="A81" s="203" t="s">
        <v>106</v>
      </c>
      <c r="B81" s="206" t="s">
        <v>1891</v>
      </c>
      <c r="C81" s="204" t="s">
        <v>560</v>
      </c>
      <c r="D81" s="205" t="s">
        <v>1892</v>
      </c>
      <c r="E81" s="205" t="s">
        <v>1457</v>
      </c>
      <c r="F81" s="206" t="s">
        <v>1860</v>
      </c>
      <c r="G81" s="207" t="s">
        <v>106</v>
      </c>
      <c r="H81" s="206" t="s">
        <v>106</v>
      </c>
      <c r="I81" s="206" t="s">
        <v>106</v>
      </c>
      <c r="J81" s="206" t="s">
        <v>106</v>
      </c>
      <c r="K81" s="208" t="s">
        <v>1452</v>
      </c>
      <c r="N81" s="112"/>
    </row>
    <row r="82" spans="1:14" ht="20.100000000000001" customHeight="1">
      <c r="A82" s="203" t="s">
        <v>106</v>
      </c>
      <c r="B82" s="206" t="s">
        <v>1800</v>
      </c>
      <c r="C82" s="209" t="s">
        <v>1447</v>
      </c>
      <c r="D82" s="205" t="s">
        <v>1890</v>
      </c>
      <c r="E82" s="205" t="s">
        <v>1457</v>
      </c>
      <c r="F82" s="206" t="s">
        <v>1861</v>
      </c>
      <c r="G82" s="207" t="s">
        <v>1893</v>
      </c>
      <c r="H82" s="206" t="s">
        <v>1894</v>
      </c>
      <c r="I82" s="214" t="s">
        <v>106</v>
      </c>
      <c r="J82" s="206" t="s">
        <v>106</v>
      </c>
      <c r="K82" s="208" t="s">
        <v>1452</v>
      </c>
      <c r="N82" s="112"/>
    </row>
    <row r="83" spans="1:14" ht="20.100000000000001" customHeight="1">
      <c r="A83" s="210"/>
      <c r="B83" s="550"/>
      <c r="C83" s="211"/>
      <c r="D83" s="212"/>
      <c r="E83" s="212"/>
      <c r="F83" s="550"/>
      <c r="G83" s="213"/>
      <c r="H83" s="550"/>
      <c r="I83" s="131"/>
      <c r="J83" s="550"/>
      <c r="K83" s="138"/>
    </row>
    <row r="84" spans="1:14" ht="20.100000000000001" customHeight="1">
      <c r="A84" s="203" t="s">
        <v>106</v>
      </c>
      <c r="B84" s="206" t="s">
        <v>144</v>
      </c>
      <c r="C84" s="204" t="s">
        <v>115</v>
      </c>
      <c r="D84" s="205" t="s">
        <v>1895</v>
      </c>
      <c r="E84" s="205" t="s">
        <v>1457</v>
      </c>
      <c r="F84" s="206" t="s">
        <v>1860</v>
      </c>
      <c r="G84" s="207" t="s">
        <v>106</v>
      </c>
      <c r="H84" s="206" t="s">
        <v>106</v>
      </c>
      <c r="I84" s="206" t="s">
        <v>106</v>
      </c>
      <c r="J84" s="206" t="s">
        <v>106</v>
      </c>
      <c r="K84" s="208" t="s">
        <v>1452</v>
      </c>
      <c r="N84" s="112"/>
    </row>
    <row r="85" spans="1:14" ht="20.100000000000001" customHeight="1">
      <c r="A85" s="203" t="s">
        <v>106</v>
      </c>
      <c r="B85" s="206" t="s">
        <v>142</v>
      </c>
      <c r="C85" s="209" t="s">
        <v>1447</v>
      </c>
      <c r="D85" s="205" t="s">
        <v>143</v>
      </c>
      <c r="E85" s="205" t="s">
        <v>1457</v>
      </c>
      <c r="F85" s="206" t="s">
        <v>1861</v>
      </c>
      <c r="G85" s="207" t="s">
        <v>1896</v>
      </c>
      <c r="H85" s="206" t="s">
        <v>113</v>
      </c>
      <c r="I85" s="206" t="s">
        <v>106</v>
      </c>
      <c r="J85" s="206" t="s">
        <v>106</v>
      </c>
      <c r="K85" s="208" t="s">
        <v>1452</v>
      </c>
    </row>
    <row r="86" spans="1:14" ht="20.100000000000001" customHeight="1">
      <c r="A86" s="210"/>
      <c r="B86" s="550"/>
      <c r="C86" s="211"/>
      <c r="D86" s="212"/>
      <c r="E86" s="212"/>
      <c r="F86" s="550"/>
      <c r="G86" s="213"/>
      <c r="H86" s="550"/>
      <c r="I86" s="550"/>
      <c r="J86" s="550"/>
      <c r="K86" s="138"/>
    </row>
    <row r="87" spans="1:14" ht="20.100000000000001" customHeight="1">
      <c r="A87" s="203" t="s">
        <v>106</v>
      </c>
      <c r="B87" s="206" t="s">
        <v>601</v>
      </c>
      <c r="C87" s="204" t="s">
        <v>115</v>
      </c>
      <c r="D87" s="205" t="s">
        <v>600</v>
      </c>
      <c r="E87" s="205" t="s">
        <v>1458</v>
      </c>
      <c r="F87" s="206" t="s">
        <v>1860</v>
      </c>
      <c r="G87" s="207" t="s">
        <v>106</v>
      </c>
      <c r="H87" s="206" t="s">
        <v>106</v>
      </c>
      <c r="I87" s="206" t="s">
        <v>106</v>
      </c>
      <c r="J87" s="206" t="s">
        <v>106</v>
      </c>
      <c r="K87" s="208" t="s">
        <v>1452</v>
      </c>
      <c r="N87" s="112"/>
    </row>
    <row r="88" spans="1:14" ht="20.100000000000001" customHeight="1">
      <c r="A88" s="203" t="s">
        <v>106</v>
      </c>
      <c r="B88" s="206" t="s">
        <v>599</v>
      </c>
      <c r="C88" s="209" t="s">
        <v>1447</v>
      </c>
      <c r="D88" s="205" t="s">
        <v>600</v>
      </c>
      <c r="E88" s="205" t="s">
        <v>1458</v>
      </c>
      <c r="F88" s="206" t="s">
        <v>1864</v>
      </c>
      <c r="G88" s="207" t="s">
        <v>1897</v>
      </c>
      <c r="H88" s="206" t="s">
        <v>113</v>
      </c>
      <c r="I88" s="214" t="s">
        <v>106</v>
      </c>
      <c r="J88" s="206" t="s">
        <v>106</v>
      </c>
      <c r="K88" s="208" t="s">
        <v>1452</v>
      </c>
    </row>
    <row r="89" spans="1:14" ht="20.100000000000001" customHeight="1">
      <c r="A89" s="210"/>
      <c r="B89" s="550"/>
      <c r="C89" s="211"/>
      <c r="D89" s="212"/>
      <c r="E89" s="212"/>
      <c r="F89" s="550"/>
      <c r="G89" s="213"/>
      <c r="H89" s="550"/>
      <c r="I89" s="550"/>
      <c r="J89" s="550"/>
      <c r="K89" s="138"/>
    </row>
    <row r="90" spans="1:14" ht="20.100000000000001" customHeight="1">
      <c r="A90" s="203" t="s">
        <v>106</v>
      </c>
      <c r="B90" s="206" t="s">
        <v>576</v>
      </c>
      <c r="C90" s="204" t="s">
        <v>115</v>
      </c>
      <c r="D90" s="205" t="s">
        <v>575</v>
      </c>
      <c r="E90" s="205" t="s">
        <v>1458</v>
      </c>
      <c r="F90" s="206" t="s">
        <v>1860</v>
      </c>
      <c r="G90" s="207" t="s">
        <v>106</v>
      </c>
      <c r="H90" s="206" t="s">
        <v>106</v>
      </c>
      <c r="I90" s="206" t="s">
        <v>106</v>
      </c>
      <c r="J90" s="206" t="s">
        <v>106</v>
      </c>
      <c r="K90" s="208" t="s">
        <v>1452</v>
      </c>
      <c r="N90" s="112"/>
    </row>
    <row r="91" spans="1:14" ht="20.100000000000001" customHeight="1">
      <c r="A91" s="203" t="s">
        <v>106</v>
      </c>
      <c r="B91" s="206" t="s">
        <v>574</v>
      </c>
      <c r="C91" s="209" t="s">
        <v>1447</v>
      </c>
      <c r="D91" s="205" t="s">
        <v>575</v>
      </c>
      <c r="E91" s="205" t="s">
        <v>1458</v>
      </c>
      <c r="F91" s="206" t="s">
        <v>1861</v>
      </c>
      <c r="G91" s="207" t="s">
        <v>1898</v>
      </c>
      <c r="H91" s="206" t="s">
        <v>113</v>
      </c>
      <c r="I91" s="206" t="s">
        <v>106</v>
      </c>
      <c r="J91" s="206" t="s">
        <v>106</v>
      </c>
      <c r="K91" s="208" t="s">
        <v>1452</v>
      </c>
      <c r="N91" s="112"/>
    </row>
    <row r="92" spans="1:14" ht="20.100000000000001" customHeight="1">
      <c r="A92" s="210"/>
      <c r="B92" s="550"/>
      <c r="C92" s="211"/>
      <c r="D92" s="212"/>
      <c r="E92" s="212"/>
      <c r="F92" s="550"/>
      <c r="G92" s="213"/>
      <c r="H92" s="550"/>
      <c r="I92" s="550"/>
      <c r="J92" s="550"/>
      <c r="K92" s="138"/>
    </row>
    <row r="93" spans="1:14" ht="20.100000000000001" customHeight="1">
      <c r="A93" s="203" t="s">
        <v>106</v>
      </c>
      <c r="B93" s="206" t="s">
        <v>634</v>
      </c>
      <c r="C93" s="204" t="s">
        <v>115</v>
      </c>
      <c r="D93" s="205" t="s">
        <v>633</v>
      </c>
      <c r="E93" s="205" t="s">
        <v>1459</v>
      </c>
      <c r="F93" s="206" t="s">
        <v>1860</v>
      </c>
      <c r="G93" s="207" t="s">
        <v>106</v>
      </c>
      <c r="H93" s="206" t="s">
        <v>106</v>
      </c>
      <c r="I93" s="206" t="s">
        <v>106</v>
      </c>
      <c r="J93" s="206" t="s">
        <v>106</v>
      </c>
      <c r="K93" s="208" t="s">
        <v>1452</v>
      </c>
      <c r="N93" s="112"/>
    </row>
    <row r="94" spans="1:14" ht="20.100000000000001" customHeight="1">
      <c r="A94" s="203" t="s">
        <v>106</v>
      </c>
      <c r="B94" s="206" t="s">
        <v>632</v>
      </c>
      <c r="C94" s="209" t="s">
        <v>1447</v>
      </c>
      <c r="D94" s="205" t="s">
        <v>633</v>
      </c>
      <c r="E94" s="205" t="s">
        <v>1459</v>
      </c>
      <c r="F94" s="206" t="s">
        <v>1861</v>
      </c>
      <c r="G94" s="207" t="s">
        <v>1899</v>
      </c>
      <c r="H94" s="206" t="s">
        <v>113</v>
      </c>
      <c r="I94" s="214" t="s">
        <v>106</v>
      </c>
      <c r="J94" s="206" t="s">
        <v>106</v>
      </c>
      <c r="K94" s="208" t="s">
        <v>1452</v>
      </c>
      <c r="N94" s="112"/>
    </row>
    <row r="95" spans="1:14" ht="20.100000000000001" customHeight="1">
      <c r="A95" s="210"/>
      <c r="B95" s="550"/>
      <c r="C95" s="211"/>
      <c r="D95" s="212"/>
      <c r="E95" s="212"/>
      <c r="F95" s="216"/>
      <c r="G95" s="213"/>
      <c r="H95" s="550"/>
      <c r="I95" s="131"/>
      <c r="J95" s="132"/>
      <c r="K95" s="138"/>
    </row>
    <row r="96" spans="1:14" ht="20.100000000000001" customHeight="1">
      <c r="A96" s="203" t="s">
        <v>106</v>
      </c>
      <c r="B96" s="206" t="s">
        <v>1900</v>
      </c>
      <c r="C96" s="209" t="s">
        <v>1901</v>
      </c>
      <c r="D96" s="205" t="s">
        <v>1902</v>
      </c>
      <c r="E96" s="205" t="s">
        <v>1456</v>
      </c>
      <c r="F96" s="206" t="s">
        <v>1864</v>
      </c>
      <c r="G96" s="207" t="s">
        <v>1903</v>
      </c>
      <c r="H96" s="206" t="s">
        <v>106</v>
      </c>
      <c r="I96" s="214" t="s">
        <v>106</v>
      </c>
      <c r="J96" s="217" t="s">
        <v>106</v>
      </c>
      <c r="K96" s="208" t="s">
        <v>1452</v>
      </c>
      <c r="N96" s="112"/>
    </row>
    <row r="97" spans="1:14" ht="20.100000000000001" customHeight="1">
      <c r="A97" s="210"/>
      <c r="B97" s="550"/>
      <c r="C97" s="211"/>
      <c r="D97" s="212"/>
      <c r="E97" s="212"/>
      <c r="F97" s="550"/>
      <c r="G97" s="213"/>
      <c r="H97" s="550"/>
      <c r="I97" s="131"/>
      <c r="J97" s="132"/>
      <c r="K97" s="138"/>
      <c r="N97" s="112"/>
    </row>
    <row r="98" spans="1:14" ht="20.100000000000001" customHeight="1">
      <c r="A98" s="203" t="s">
        <v>106</v>
      </c>
      <c r="B98" s="206" t="s">
        <v>1904</v>
      </c>
      <c r="C98" s="209" t="s">
        <v>1901</v>
      </c>
      <c r="D98" s="205" t="s">
        <v>1905</v>
      </c>
      <c r="E98" s="205" t="s">
        <v>1456</v>
      </c>
      <c r="F98" s="206" t="s">
        <v>1861</v>
      </c>
      <c r="G98" s="207" t="s">
        <v>1885</v>
      </c>
      <c r="H98" s="206" t="s">
        <v>106</v>
      </c>
      <c r="I98" s="214" t="s">
        <v>106</v>
      </c>
      <c r="J98" s="217" t="s">
        <v>106</v>
      </c>
      <c r="K98" s="208" t="s">
        <v>1452</v>
      </c>
      <c r="N98" s="112"/>
    </row>
    <row r="99" spans="1:14" ht="20.100000000000001" customHeight="1">
      <c r="A99" s="210"/>
      <c r="B99" s="550"/>
      <c r="C99" s="211"/>
      <c r="D99" s="212"/>
      <c r="E99" s="212"/>
      <c r="F99" s="550"/>
      <c r="G99" s="213"/>
      <c r="H99" s="550"/>
      <c r="I99" s="131"/>
      <c r="J99" s="132"/>
      <c r="K99" s="138"/>
    </row>
    <row r="100" spans="1:14" ht="20.100000000000001" customHeight="1">
      <c r="A100" s="203" t="s">
        <v>106</v>
      </c>
      <c r="B100" s="206" t="s">
        <v>1906</v>
      </c>
      <c r="C100" s="209" t="s">
        <v>1901</v>
      </c>
      <c r="D100" s="205" t="s">
        <v>1907</v>
      </c>
      <c r="E100" s="205" t="s">
        <v>1459</v>
      </c>
      <c r="F100" s="206" t="s">
        <v>1864</v>
      </c>
      <c r="G100" s="207" t="s">
        <v>1908</v>
      </c>
      <c r="H100" s="206" t="s">
        <v>106</v>
      </c>
      <c r="I100" s="214" t="s">
        <v>106</v>
      </c>
      <c r="J100" s="217" t="s">
        <v>106</v>
      </c>
      <c r="K100" s="208" t="s">
        <v>1452</v>
      </c>
      <c r="N100" s="112"/>
    </row>
    <row r="101" spans="1:14" ht="20.100000000000001" customHeight="1">
      <c r="A101" s="172"/>
      <c r="B101" s="550"/>
      <c r="C101" s="211"/>
      <c r="D101" s="212"/>
      <c r="E101" s="212"/>
      <c r="F101" s="550"/>
      <c r="G101" s="213"/>
      <c r="H101" s="550"/>
      <c r="I101" s="131"/>
      <c r="J101" s="133"/>
      <c r="K101" s="138"/>
    </row>
    <row r="102" spans="1:14" ht="20.100000000000001" customHeight="1">
      <c r="A102" s="203" t="s">
        <v>106</v>
      </c>
      <c r="B102" s="206" t="s">
        <v>1909</v>
      </c>
      <c r="C102" s="209" t="s">
        <v>1910</v>
      </c>
      <c r="D102" s="205" t="s">
        <v>1911</v>
      </c>
      <c r="E102" s="205" t="s">
        <v>1448</v>
      </c>
      <c r="F102" s="206" t="s">
        <v>1861</v>
      </c>
      <c r="G102" s="207" t="s">
        <v>1912</v>
      </c>
      <c r="H102" s="206" t="s">
        <v>106</v>
      </c>
      <c r="I102" s="214" t="s">
        <v>106</v>
      </c>
      <c r="J102" s="217" t="s">
        <v>106</v>
      </c>
      <c r="K102" s="208" t="s">
        <v>1452</v>
      </c>
    </row>
    <row r="103" spans="1:14" ht="20.100000000000001" customHeight="1">
      <c r="A103" s="210"/>
      <c r="B103" s="550"/>
      <c r="C103" s="211"/>
      <c r="D103" s="212"/>
      <c r="E103" s="212"/>
      <c r="F103" s="550"/>
      <c r="G103" s="213"/>
      <c r="H103" s="550"/>
      <c r="I103" s="131"/>
      <c r="J103" s="133"/>
      <c r="K103" s="138"/>
      <c r="N103" s="112"/>
    </row>
    <row r="104" spans="1:14" ht="20.100000000000001" customHeight="1">
      <c r="A104" s="203" t="s">
        <v>106</v>
      </c>
      <c r="B104" s="206" t="s">
        <v>1913</v>
      </c>
      <c r="C104" s="209" t="s">
        <v>1910</v>
      </c>
      <c r="D104" s="205" t="s">
        <v>1914</v>
      </c>
      <c r="E104" s="205" t="s">
        <v>1455</v>
      </c>
      <c r="F104" s="206" t="s">
        <v>1861</v>
      </c>
      <c r="G104" s="207" t="s">
        <v>1915</v>
      </c>
      <c r="H104" s="206" t="s">
        <v>106</v>
      </c>
      <c r="I104" s="214" t="s">
        <v>106</v>
      </c>
      <c r="J104" s="217" t="s">
        <v>106</v>
      </c>
      <c r="K104" s="208" t="s">
        <v>1452</v>
      </c>
    </row>
    <row r="105" spans="1:14" ht="20.100000000000001" customHeight="1">
      <c r="A105" s="210"/>
      <c r="B105" s="550"/>
      <c r="C105" s="211"/>
      <c r="D105" s="212"/>
      <c r="E105" s="212"/>
      <c r="F105" s="550"/>
      <c r="G105" s="213"/>
      <c r="H105" s="550"/>
      <c r="I105" s="131"/>
      <c r="J105" s="132"/>
      <c r="K105" s="138"/>
    </row>
    <row r="106" spans="1:14" ht="20.100000000000001" customHeight="1">
      <c r="A106" s="203" t="s">
        <v>106</v>
      </c>
      <c r="B106" s="206" t="s">
        <v>1916</v>
      </c>
      <c r="C106" s="209" t="s">
        <v>1910</v>
      </c>
      <c r="D106" s="205" t="s">
        <v>1917</v>
      </c>
      <c r="E106" s="205" t="s">
        <v>1455</v>
      </c>
      <c r="F106" s="206" t="s">
        <v>1861</v>
      </c>
      <c r="G106" s="207" t="s">
        <v>1918</v>
      </c>
      <c r="H106" s="206" t="s">
        <v>106</v>
      </c>
      <c r="I106" s="214" t="s">
        <v>106</v>
      </c>
      <c r="J106" s="217" t="s">
        <v>106</v>
      </c>
      <c r="K106" s="208" t="s">
        <v>1452</v>
      </c>
      <c r="N106" s="112"/>
    </row>
    <row r="107" spans="1:14" ht="20.100000000000001" customHeight="1">
      <c r="A107" s="210"/>
      <c r="B107" s="550"/>
      <c r="C107" s="211"/>
      <c r="D107" s="212"/>
      <c r="E107" s="212"/>
      <c r="F107" s="550"/>
      <c r="G107" s="213"/>
      <c r="H107" s="550"/>
      <c r="I107" s="131"/>
      <c r="J107" s="132"/>
      <c r="K107" s="138"/>
    </row>
    <row r="108" spans="1:14" ht="20.100000000000001" customHeight="1">
      <c r="A108" s="203" t="s">
        <v>106</v>
      </c>
      <c r="B108" s="206" t="s">
        <v>1919</v>
      </c>
      <c r="C108" s="209" t="s">
        <v>1910</v>
      </c>
      <c r="D108" s="205" t="s">
        <v>1920</v>
      </c>
      <c r="E108" s="205" t="s">
        <v>1457</v>
      </c>
      <c r="F108" s="206" t="s">
        <v>1861</v>
      </c>
      <c r="G108" s="207" t="s">
        <v>1887</v>
      </c>
      <c r="H108" s="206" t="s">
        <v>106</v>
      </c>
      <c r="I108" s="214" t="s">
        <v>106</v>
      </c>
      <c r="J108" s="217" t="s">
        <v>106</v>
      </c>
      <c r="K108" s="208" t="s">
        <v>1452</v>
      </c>
    </row>
    <row r="109" spans="1:14" ht="20.100000000000001" customHeight="1">
      <c r="A109" s="210"/>
      <c r="B109" s="550"/>
      <c r="C109" s="211"/>
      <c r="D109" s="212"/>
      <c r="E109" s="212"/>
      <c r="F109" s="550"/>
      <c r="G109" s="213"/>
      <c r="H109" s="550"/>
      <c r="I109" s="131"/>
      <c r="J109" s="132"/>
      <c r="K109" s="138"/>
      <c r="N109" s="112"/>
    </row>
    <row r="110" spans="1:14" ht="20.100000000000001" customHeight="1">
      <c r="A110" s="203" t="s">
        <v>106</v>
      </c>
      <c r="B110" s="206" t="s">
        <v>1921</v>
      </c>
      <c r="C110" s="209" t="s">
        <v>1910</v>
      </c>
      <c r="D110" s="205" t="s">
        <v>1922</v>
      </c>
      <c r="E110" s="205" t="s">
        <v>1459</v>
      </c>
      <c r="F110" s="206" t="s">
        <v>1861</v>
      </c>
      <c r="G110" s="207" t="s">
        <v>1923</v>
      </c>
      <c r="H110" s="206" t="s">
        <v>106</v>
      </c>
      <c r="I110" s="214" t="s">
        <v>106</v>
      </c>
      <c r="J110" s="217" t="s">
        <v>106</v>
      </c>
      <c r="K110" s="208" t="s">
        <v>1452</v>
      </c>
    </row>
    <row r="111" spans="1:14" ht="20.100000000000001" customHeight="1">
      <c r="A111" s="172"/>
      <c r="B111" s="550"/>
      <c r="C111" s="211"/>
      <c r="D111" s="212"/>
      <c r="E111" s="212"/>
      <c r="F111" s="550"/>
      <c r="G111" s="213"/>
      <c r="H111" s="550"/>
      <c r="I111" s="131"/>
      <c r="J111" s="133"/>
      <c r="K111" s="138"/>
      <c r="N111" s="112"/>
    </row>
    <row r="112" spans="1:14" ht="20.100000000000001" customHeight="1">
      <c r="A112" s="203" t="s">
        <v>106</v>
      </c>
      <c r="B112" s="206" t="s">
        <v>299</v>
      </c>
      <c r="C112" s="204" t="s">
        <v>115</v>
      </c>
      <c r="D112" s="205" t="s">
        <v>298</v>
      </c>
      <c r="E112" s="205" t="s">
        <v>1448</v>
      </c>
      <c r="F112" s="206" t="s">
        <v>1860</v>
      </c>
      <c r="G112" s="207" t="s">
        <v>106</v>
      </c>
      <c r="H112" s="206" t="s">
        <v>106</v>
      </c>
      <c r="I112" s="206" t="s">
        <v>106</v>
      </c>
      <c r="J112" s="206" t="s">
        <v>106</v>
      </c>
      <c r="K112" s="208" t="s">
        <v>1452</v>
      </c>
    </row>
    <row r="113" spans="1:14" ht="20.100000000000001" customHeight="1">
      <c r="A113" s="203" t="s">
        <v>106</v>
      </c>
      <c r="B113" s="206" t="s">
        <v>297</v>
      </c>
      <c r="C113" s="218" t="s">
        <v>1460</v>
      </c>
      <c r="D113" s="205" t="s">
        <v>298</v>
      </c>
      <c r="E113" s="205" t="s">
        <v>1448</v>
      </c>
      <c r="F113" s="206" t="s">
        <v>1924</v>
      </c>
      <c r="G113" s="207" t="s">
        <v>1925</v>
      </c>
      <c r="H113" s="206" t="s">
        <v>113</v>
      </c>
      <c r="I113" s="206" t="s">
        <v>106</v>
      </c>
      <c r="J113" s="206" t="s">
        <v>106</v>
      </c>
      <c r="K113" s="208" t="s">
        <v>1452</v>
      </c>
    </row>
    <row r="114" spans="1:14" ht="20.100000000000001" customHeight="1">
      <c r="A114" s="203" t="s">
        <v>106</v>
      </c>
      <c r="B114" s="206" t="s">
        <v>193</v>
      </c>
      <c r="C114" s="215" t="s">
        <v>1478</v>
      </c>
      <c r="D114" s="205" t="s">
        <v>195</v>
      </c>
      <c r="E114" s="205" t="s">
        <v>1448</v>
      </c>
      <c r="F114" s="206" t="s">
        <v>1886</v>
      </c>
      <c r="G114" s="207" t="s">
        <v>1925</v>
      </c>
      <c r="H114" s="206" t="s">
        <v>166</v>
      </c>
      <c r="I114" s="206" t="s">
        <v>106</v>
      </c>
      <c r="J114" s="206" t="s">
        <v>106</v>
      </c>
      <c r="K114" s="208" t="s">
        <v>1452</v>
      </c>
      <c r="N114" s="112"/>
    </row>
    <row r="115" spans="1:14" ht="20.100000000000001" customHeight="1">
      <c r="A115" s="203" t="s">
        <v>106</v>
      </c>
      <c r="B115" s="206" t="s">
        <v>1833</v>
      </c>
      <c r="C115" s="215" t="s">
        <v>1500</v>
      </c>
      <c r="D115" s="205" t="s">
        <v>106</v>
      </c>
      <c r="E115" s="205" t="s">
        <v>1448</v>
      </c>
      <c r="F115" s="206" t="s">
        <v>1926</v>
      </c>
      <c r="G115" s="207" t="s">
        <v>106</v>
      </c>
      <c r="H115" s="206" t="s">
        <v>1927</v>
      </c>
      <c r="I115" s="206" t="s">
        <v>106</v>
      </c>
      <c r="J115" s="206" t="s">
        <v>106</v>
      </c>
      <c r="K115" s="208" t="s">
        <v>1452</v>
      </c>
    </row>
    <row r="116" spans="1:14" ht="20.100000000000001" customHeight="1">
      <c r="A116" s="203" t="s">
        <v>106</v>
      </c>
      <c r="B116" s="206" t="s">
        <v>888</v>
      </c>
      <c r="C116" s="215" t="s">
        <v>1928</v>
      </c>
      <c r="D116" s="205" t="s">
        <v>106</v>
      </c>
      <c r="E116" s="205" t="s">
        <v>1448</v>
      </c>
      <c r="F116" s="206" t="s">
        <v>1926</v>
      </c>
      <c r="G116" s="207" t="s">
        <v>106</v>
      </c>
      <c r="H116" s="206" t="s">
        <v>1473</v>
      </c>
      <c r="I116" s="206" t="s">
        <v>106</v>
      </c>
      <c r="J116" s="206" t="s">
        <v>106</v>
      </c>
      <c r="K116" s="208" t="s">
        <v>1452</v>
      </c>
    </row>
    <row r="117" spans="1:14" ht="20.100000000000001" customHeight="1">
      <c r="A117" s="203" t="s">
        <v>106</v>
      </c>
      <c r="B117" s="206" t="s">
        <v>252</v>
      </c>
      <c r="C117" s="215" t="s">
        <v>1478</v>
      </c>
      <c r="D117" s="205" t="s">
        <v>253</v>
      </c>
      <c r="E117" s="205" t="s">
        <v>1448</v>
      </c>
      <c r="F117" s="206" t="s">
        <v>1886</v>
      </c>
      <c r="G117" s="207" t="s">
        <v>1929</v>
      </c>
      <c r="H117" s="206" t="s">
        <v>166</v>
      </c>
      <c r="I117" s="206" t="s">
        <v>106</v>
      </c>
      <c r="J117" s="206" t="s">
        <v>106</v>
      </c>
      <c r="K117" s="208" t="s">
        <v>1452</v>
      </c>
      <c r="N117" s="112"/>
    </row>
    <row r="118" spans="1:14" ht="20.100000000000001" customHeight="1">
      <c r="A118" s="210"/>
      <c r="B118" s="550"/>
      <c r="C118" s="219"/>
      <c r="D118" s="212"/>
      <c r="E118" s="212"/>
      <c r="F118" s="550"/>
      <c r="G118" s="213"/>
      <c r="H118" s="550"/>
      <c r="I118" s="550"/>
      <c r="J118" s="550"/>
      <c r="K118" s="138"/>
    </row>
    <row r="119" spans="1:14" ht="20.100000000000001" customHeight="1">
      <c r="A119" s="203" t="s">
        <v>106</v>
      </c>
      <c r="B119" s="206" t="s">
        <v>1930</v>
      </c>
      <c r="C119" s="204" t="s">
        <v>115</v>
      </c>
      <c r="D119" s="205" t="s">
        <v>1931</v>
      </c>
      <c r="E119" s="205" t="s">
        <v>1448</v>
      </c>
      <c r="F119" s="206" t="s">
        <v>1860</v>
      </c>
      <c r="G119" s="207" t="s">
        <v>106</v>
      </c>
      <c r="H119" s="206" t="s">
        <v>106</v>
      </c>
      <c r="I119" s="206" t="s">
        <v>106</v>
      </c>
      <c r="J119" s="206" t="s">
        <v>106</v>
      </c>
      <c r="K119" s="208" t="s">
        <v>1452</v>
      </c>
    </row>
    <row r="120" spans="1:14" ht="20.100000000000001" customHeight="1">
      <c r="A120" s="203" t="s">
        <v>106</v>
      </c>
      <c r="B120" s="206" t="s">
        <v>1932</v>
      </c>
      <c r="C120" s="204" t="s">
        <v>560</v>
      </c>
      <c r="D120" s="205" t="s">
        <v>1933</v>
      </c>
      <c r="E120" s="205" t="s">
        <v>1448</v>
      </c>
      <c r="F120" s="206" t="s">
        <v>1860</v>
      </c>
      <c r="G120" s="207" t="s">
        <v>106</v>
      </c>
      <c r="H120" s="206" t="s">
        <v>106</v>
      </c>
      <c r="I120" s="206" t="s">
        <v>106</v>
      </c>
      <c r="J120" s="206" t="s">
        <v>106</v>
      </c>
      <c r="K120" s="208" t="s">
        <v>1452</v>
      </c>
      <c r="N120" s="112"/>
    </row>
    <row r="121" spans="1:14" ht="20.100000000000001" customHeight="1">
      <c r="A121" s="203" t="s">
        <v>106</v>
      </c>
      <c r="B121" s="206" t="s">
        <v>1827</v>
      </c>
      <c r="C121" s="218" t="s">
        <v>1460</v>
      </c>
      <c r="D121" s="205" t="s">
        <v>1934</v>
      </c>
      <c r="E121" s="205" t="s">
        <v>1448</v>
      </c>
      <c r="F121" s="206" t="s">
        <v>1924</v>
      </c>
      <c r="G121" s="207" t="s">
        <v>1863</v>
      </c>
      <c r="H121" s="206" t="s">
        <v>1894</v>
      </c>
      <c r="I121" s="206" t="s">
        <v>106</v>
      </c>
      <c r="J121" s="206" t="s">
        <v>106</v>
      </c>
      <c r="K121" s="208" t="s">
        <v>1452</v>
      </c>
      <c r="N121" s="112"/>
    </row>
    <row r="122" spans="1:14" ht="20.100000000000001" customHeight="1">
      <c r="A122" s="210"/>
      <c r="B122" s="550"/>
      <c r="C122" s="219"/>
      <c r="D122" s="212"/>
      <c r="E122" s="212"/>
      <c r="F122" s="550"/>
      <c r="G122" s="213"/>
      <c r="H122" s="550"/>
      <c r="I122" s="550"/>
      <c r="J122" s="550"/>
      <c r="K122" s="138"/>
    </row>
    <row r="123" spans="1:14" ht="20.100000000000001" customHeight="1">
      <c r="A123" s="203" t="s">
        <v>106</v>
      </c>
      <c r="B123" s="206" t="s">
        <v>1935</v>
      </c>
      <c r="C123" s="204" t="s">
        <v>115</v>
      </c>
      <c r="D123" s="205" t="s">
        <v>1931</v>
      </c>
      <c r="E123" s="205" t="s">
        <v>1448</v>
      </c>
      <c r="F123" s="206" t="s">
        <v>1860</v>
      </c>
      <c r="G123" s="207" t="s">
        <v>106</v>
      </c>
      <c r="H123" s="206" t="s">
        <v>106</v>
      </c>
      <c r="I123" s="206" t="s">
        <v>106</v>
      </c>
      <c r="J123" s="206" t="s">
        <v>106</v>
      </c>
      <c r="K123" s="208" t="s">
        <v>1452</v>
      </c>
      <c r="N123" s="112"/>
    </row>
    <row r="124" spans="1:14" ht="20.100000000000001" customHeight="1">
      <c r="A124" s="203" t="s">
        <v>106</v>
      </c>
      <c r="B124" s="206" t="s">
        <v>1936</v>
      </c>
      <c r="C124" s="204" t="s">
        <v>560</v>
      </c>
      <c r="D124" s="205" t="s">
        <v>1933</v>
      </c>
      <c r="E124" s="205" t="s">
        <v>1448</v>
      </c>
      <c r="F124" s="206" t="s">
        <v>1860</v>
      </c>
      <c r="G124" s="207" t="s">
        <v>106</v>
      </c>
      <c r="H124" s="206" t="s">
        <v>106</v>
      </c>
      <c r="I124" s="206" t="s">
        <v>106</v>
      </c>
      <c r="J124" s="206" t="s">
        <v>106</v>
      </c>
      <c r="K124" s="208" t="s">
        <v>1452</v>
      </c>
    </row>
    <row r="125" spans="1:14" ht="20.100000000000001" customHeight="1">
      <c r="A125" s="203" t="s">
        <v>106</v>
      </c>
      <c r="B125" s="206" t="s">
        <v>1829</v>
      </c>
      <c r="C125" s="218" t="s">
        <v>1460</v>
      </c>
      <c r="D125" s="205" t="s">
        <v>1934</v>
      </c>
      <c r="E125" s="205" t="s">
        <v>1448</v>
      </c>
      <c r="F125" s="206" t="s">
        <v>1924</v>
      </c>
      <c r="G125" s="207" t="s">
        <v>1863</v>
      </c>
      <c r="H125" s="206" t="s">
        <v>1894</v>
      </c>
      <c r="I125" s="206" t="s">
        <v>106</v>
      </c>
      <c r="J125" s="206" t="s">
        <v>106</v>
      </c>
      <c r="K125" s="208" t="s">
        <v>1452</v>
      </c>
    </row>
    <row r="126" spans="1:14" ht="20.100000000000001" customHeight="1">
      <c r="A126" s="210"/>
      <c r="B126" s="550"/>
      <c r="C126" s="219"/>
      <c r="D126" s="212"/>
      <c r="E126" s="212"/>
      <c r="F126" s="550"/>
      <c r="G126" s="213"/>
      <c r="H126" s="550"/>
      <c r="I126" s="550"/>
      <c r="J126" s="550"/>
      <c r="K126" s="138"/>
      <c r="N126" s="112"/>
    </row>
    <row r="127" spans="1:14" ht="20.100000000000001" customHeight="1">
      <c r="A127" s="203" t="s">
        <v>106</v>
      </c>
      <c r="B127" s="206" t="s">
        <v>1937</v>
      </c>
      <c r="C127" s="204" t="s">
        <v>115</v>
      </c>
      <c r="D127" s="205" t="s">
        <v>1931</v>
      </c>
      <c r="E127" s="205" t="s">
        <v>1448</v>
      </c>
      <c r="F127" s="206" t="s">
        <v>1860</v>
      </c>
      <c r="G127" s="207" t="s">
        <v>106</v>
      </c>
      <c r="H127" s="206" t="s">
        <v>106</v>
      </c>
      <c r="I127" s="206" t="s">
        <v>106</v>
      </c>
      <c r="J127" s="206" t="s">
        <v>106</v>
      </c>
      <c r="K127" s="208" t="s">
        <v>1452</v>
      </c>
    </row>
    <row r="128" spans="1:14" ht="20.100000000000001" customHeight="1">
      <c r="A128" s="203" t="s">
        <v>106</v>
      </c>
      <c r="B128" s="206" t="s">
        <v>1938</v>
      </c>
      <c r="C128" s="204" t="s">
        <v>560</v>
      </c>
      <c r="D128" s="205" t="s">
        <v>1933</v>
      </c>
      <c r="E128" s="205" t="s">
        <v>1448</v>
      </c>
      <c r="F128" s="206" t="s">
        <v>1860</v>
      </c>
      <c r="G128" s="207" t="s">
        <v>106</v>
      </c>
      <c r="H128" s="206" t="s">
        <v>106</v>
      </c>
      <c r="I128" s="206" t="s">
        <v>106</v>
      </c>
      <c r="J128" s="206" t="s">
        <v>106</v>
      </c>
      <c r="K128" s="208" t="s">
        <v>1452</v>
      </c>
    </row>
    <row r="129" spans="1:14" ht="20.100000000000001" customHeight="1">
      <c r="A129" s="203" t="s">
        <v>106</v>
      </c>
      <c r="B129" s="206" t="s">
        <v>1831</v>
      </c>
      <c r="C129" s="218" t="s">
        <v>1460</v>
      </c>
      <c r="D129" s="205" t="s">
        <v>1934</v>
      </c>
      <c r="E129" s="205" t="s">
        <v>1448</v>
      </c>
      <c r="F129" s="206" t="s">
        <v>1860</v>
      </c>
      <c r="G129" s="207" t="s">
        <v>1863</v>
      </c>
      <c r="H129" s="206" t="s">
        <v>1894</v>
      </c>
      <c r="I129" s="206" t="s">
        <v>106</v>
      </c>
      <c r="J129" s="206" t="s">
        <v>106</v>
      </c>
      <c r="K129" s="208" t="s">
        <v>1452</v>
      </c>
      <c r="N129" s="112"/>
    </row>
    <row r="130" spans="1:14" ht="20.100000000000001" customHeight="1">
      <c r="A130" s="210"/>
      <c r="B130" s="550"/>
      <c r="C130" s="219"/>
      <c r="D130" s="212"/>
      <c r="E130" s="212"/>
      <c r="F130" s="550"/>
      <c r="G130" s="213"/>
      <c r="H130" s="550"/>
      <c r="I130" s="550"/>
      <c r="J130" s="550"/>
      <c r="K130" s="138"/>
      <c r="N130" s="112"/>
    </row>
    <row r="131" spans="1:14" ht="20.100000000000001" customHeight="1">
      <c r="A131" s="203" t="s">
        <v>106</v>
      </c>
      <c r="B131" s="206" t="s">
        <v>151</v>
      </c>
      <c r="C131" s="204" t="s">
        <v>115</v>
      </c>
      <c r="D131" s="205" t="s">
        <v>150</v>
      </c>
      <c r="E131" s="205" t="s">
        <v>1448</v>
      </c>
      <c r="F131" s="206" t="s">
        <v>1860</v>
      </c>
      <c r="G131" s="207" t="s">
        <v>106</v>
      </c>
      <c r="H131" s="206" t="s">
        <v>106</v>
      </c>
      <c r="I131" s="206" t="s">
        <v>106</v>
      </c>
      <c r="J131" s="206" t="s">
        <v>106</v>
      </c>
      <c r="K131" s="208" t="s">
        <v>1452</v>
      </c>
    </row>
    <row r="132" spans="1:14" ht="20.100000000000001" customHeight="1">
      <c r="A132" s="203" t="s">
        <v>106</v>
      </c>
      <c r="B132" s="206" t="s">
        <v>149</v>
      </c>
      <c r="C132" s="218" t="s">
        <v>1460</v>
      </c>
      <c r="D132" s="205" t="s">
        <v>150</v>
      </c>
      <c r="E132" s="205" t="s">
        <v>1448</v>
      </c>
      <c r="F132" s="206" t="s">
        <v>1924</v>
      </c>
      <c r="G132" s="207" t="s">
        <v>1939</v>
      </c>
      <c r="H132" s="206" t="s">
        <v>113</v>
      </c>
      <c r="I132" s="206" t="s">
        <v>106</v>
      </c>
      <c r="J132" s="206" t="s">
        <v>106</v>
      </c>
      <c r="K132" s="208" t="s">
        <v>1452</v>
      </c>
      <c r="N132" s="112"/>
    </row>
    <row r="133" spans="1:14" ht="20.100000000000001" customHeight="1">
      <c r="A133" s="210"/>
      <c r="B133" s="550"/>
      <c r="C133" s="219"/>
      <c r="D133" s="212"/>
      <c r="E133" s="212"/>
      <c r="F133" s="550"/>
      <c r="G133" s="213"/>
      <c r="H133" s="550"/>
      <c r="I133" s="550"/>
      <c r="J133" s="550"/>
      <c r="K133" s="138"/>
    </row>
    <row r="134" spans="1:14" ht="20.100000000000001" customHeight="1">
      <c r="A134" s="203" t="s">
        <v>106</v>
      </c>
      <c r="B134" s="206" t="s">
        <v>276</v>
      </c>
      <c r="C134" s="204" t="s">
        <v>115</v>
      </c>
      <c r="D134" s="205" t="s">
        <v>275</v>
      </c>
      <c r="E134" s="205" t="s">
        <v>1448</v>
      </c>
      <c r="F134" s="206" t="s">
        <v>1860</v>
      </c>
      <c r="G134" s="207" t="s">
        <v>106</v>
      </c>
      <c r="H134" s="206" t="s">
        <v>106</v>
      </c>
      <c r="I134" s="206" t="s">
        <v>106</v>
      </c>
      <c r="J134" s="206" t="s">
        <v>106</v>
      </c>
      <c r="K134" s="208" t="s">
        <v>1452</v>
      </c>
    </row>
    <row r="135" spans="1:14" ht="20.100000000000001" customHeight="1">
      <c r="A135" s="203" t="s">
        <v>106</v>
      </c>
      <c r="B135" s="206" t="s">
        <v>274</v>
      </c>
      <c r="C135" s="218" t="s">
        <v>1460</v>
      </c>
      <c r="D135" s="205" t="s">
        <v>275</v>
      </c>
      <c r="E135" s="205" t="s">
        <v>1448</v>
      </c>
      <c r="F135" s="206" t="s">
        <v>1924</v>
      </c>
      <c r="G135" s="207" t="s">
        <v>1940</v>
      </c>
      <c r="H135" s="206" t="s">
        <v>113</v>
      </c>
      <c r="I135" s="206" t="s">
        <v>106</v>
      </c>
      <c r="J135" s="206" t="s">
        <v>106</v>
      </c>
      <c r="K135" s="208" t="s">
        <v>1452</v>
      </c>
      <c r="N135" s="112"/>
    </row>
    <row r="136" spans="1:14" ht="20.100000000000001" customHeight="1">
      <c r="A136" s="203" t="s">
        <v>106</v>
      </c>
      <c r="B136" s="206" t="s">
        <v>256</v>
      </c>
      <c r="C136" s="215" t="s">
        <v>1478</v>
      </c>
      <c r="D136" s="205" t="s">
        <v>257</v>
      </c>
      <c r="E136" s="205" t="s">
        <v>1448</v>
      </c>
      <c r="F136" s="206" t="s">
        <v>1886</v>
      </c>
      <c r="G136" s="207" t="s">
        <v>1941</v>
      </c>
      <c r="H136" s="206" t="s">
        <v>166</v>
      </c>
      <c r="I136" s="206" t="s">
        <v>106</v>
      </c>
      <c r="J136" s="206" t="s">
        <v>106</v>
      </c>
      <c r="K136" s="208" t="s">
        <v>1452</v>
      </c>
    </row>
    <row r="137" spans="1:14" ht="20.100000000000001" customHeight="1">
      <c r="A137" s="210"/>
      <c r="B137" s="550"/>
      <c r="C137" s="219"/>
      <c r="D137" s="212"/>
      <c r="E137" s="212"/>
      <c r="F137" s="550"/>
      <c r="G137" s="213"/>
      <c r="H137" s="550"/>
      <c r="I137" s="550"/>
      <c r="J137" s="550"/>
      <c r="K137" s="138"/>
    </row>
    <row r="138" spans="1:14" ht="20.100000000000001" customHeight="1">
      <c r="A138" s="203" t="s">
        <v>106</v>
      </c>
      <c r="B138" s="206" t="s">
        <v>282</v>
      </c>
      <c r="C138" s="204" t="s">
        <v>115</v>
      </c>
      <c r="D138" s="205" t="s">
        <v>281</v>
      </c>
      <c r="E138" s="205" t="s">
        <v>1455</v>
      </c>
      <c r="F138" s="206" t="s">
        <v>1860</v>
      </c>
      <c r="G138" s="207" t="s">
        <v>106</v>
      </c>
      <c r="H138" s="206" t="s">
        <v>106</v>
      </c>
      <c r="I138" s="206" t="s">
        <v>106</v>
      </c>
      <c r="J138" s="206" t="s">
        <v>106</v>
      </c>
      <c r="K138" s="208" t="s">
        <v>1452</v>
      </c>
      <c r="N138" s="112"/>
    </row>
    <row r="139" spans="1:14" ht="20.100000000000001" customHeight="1">
      <c r="A139" s="203" t="s">
        <v>106</v>
      </c>
      <c r="B139" s="206" t="s">
        <v>280</v>
      </c>
      <c r="C139" s="218" t="s">
        <v>1460</v>
      </c>
      <c r="D139" s="205" t="s">
        <v>281</v>
      </c>
      <c r="E139" s="205" t="s">
        <v>1455</v>
      </c>
      <c r="F139" s="206" t="s">
        <v>1860</v>
      </c>
      <c r="G139" s="207" t="s">
        <v>1942</v>
      </c>
      <c r="H139" s="206" t="s">
        <v>113</v>
      </c>
      <c r="I139" s="206" t="s">
        <v>106</v>
      </c>
      <c r="J139" s="206" t="s">
        <v>106</v>
      </c>
      <c r="K139" s="208" t="s">
        <v>1452</v>
      </c>
      <c r="N139" s="112"/>
    </row>
    <row r="140" spans="1:14" ht="20.100000000000001" customHeight="1">
      <c r="A140" s="203" t="s">
        <v>106</v>
      </c>
      <c r="B140" s="206" t="s">
        <v>258</v>
      </c>
      <c r="C140" s="215" t="s">
        <v>1478</v>
      </c>
      <c r="D140" s="205" t="s">
        <v>259</v>
      </c>
      <c r="E140" s="205" t="s">
        <v>1455</v>
      </c>
      <c r="F140" s="206" t="s">
        <v>1886</v>
      </c>
      <c r="G140" s="207" t="s">
        <v>1942</v>
      </c>
      <c r="H140" s="206" t="s">
        <v>166</v>
      </c>
      <c r="I140" s="206" t="s">
        <v>106</v>
      </c>
      <c r="J140" s="206" t="s">
        <v>106</v>
      </c>
      <c r="K140" s="208" t="s">
        <v>1452</v>
      </c>
    </row>
    <row r="141" spans="1:14" ht="20.100000000000001" customHeight="1">
      <c r="A141" s="203" t="s">
        <v>106</v>
      </c>
      <c r="B141" s="206" t="s">
        <v>892</v>
      </c>
      <c r="C141" s="215" t="s">
        <v>1928</v>
      </c>
      <c r="D141" s="205" t="s">
        <v>106</v>
      </c>
      <c r="E141" s="205" t="s">
        <v>1455</v>
      </c>
      <c r="F141" s="206" t="s">
        <v>1926</v>
      </c>
      <c r="G141" s="207" t="s">
        <v>106</v>
      </c>
      <c r="H141" s="206" t="s">
        <v>1473</v>
      </c>
      <c r="I141" s="206" t="s">
        <v>106</v>
      </c>
      <c r="J141" s="206" t="s">
        <v>106</v>
      </c>
      <c r="K141" s="208" t="s">
        <v>1452</v>
      </c>
      <c r="N141" s="112"/>
    </row>
    <row r="142" spans="1:14" ht="20.100000000000001" customHeight="1">
      <c r="A142" s="210"/>
      <c r="B142" s="550"/>
      <c r="C142" s="219"/>
      <c r="D142" s="212"/>
      <c r="E142" s="212"/>
      <c r="F142" s="550"/>
      <c r="G142" s="213"/>
      <c r="H142" s="550"/>
      <c r="I142" s="550"/>
      <c r="J142" s="550"/>
      <c r="K142" s="138"/>
    </row>
    <row r="143" spans="1:14" ht="20.100000000000001" customHeight="1">
      <c r="A143" s="203" t="s">
        <v>106</v>
      </c>
      <c r="B143" s="206" t="s">
        <v>285</v>
      </c>
      <c r="C143" s="204" t="s">
        <v>115</v>
      </c>
      <c r="D143" s="205" t="s">
        <v>284</v>
      </c>
      <c r="E143" s="205" t="s">
        <v>1455</v>
      </c>
      <c r="F143" s="206" t="s">
        <v>1860</v>
      </c>
      <c r="G143" s="207" t="s">
        <v>106</v>
      </c>
      <c r="H143" s="206" t="s">
        <v>106</v>
      </c>
      <c r="I143" s="206" t="s">
        <v>106</v>
      </c>
      <c r="J143" s="206" t="s">
        <v>106</v>
      </c>
      <c r="K143" s="208" t="s">
        <v>1452</v>
      </c>
    </row>
    <row r="144" spans="1:14" ht="20.100000000000001" customHeight="1">
      <c r="A144" s="203" t="s">
        <v>106</v>
      </c>
      <c r="B144" s="206" t="s">
        <v>283</v>
      </c>
      <c r="C144" s="218" t="s">
        <v>1460</v>
      </c>
      <c r="D144" s="205" t="s">
        <v>284</v>
      </c>
      <c r="E144" s="205" t="s">
        <v>1455</v>
      </c>
      <c r="F144" s="206" t="s">
        <v>1924</v>
      </c>
      <c r="G144" s="207" t="s">
        <v>1943</v>
      </c>
      <c r="H144" s="206" t="s">
        <v>113</v>
      </c>
      <c r="I144" s="206" t="s">
        <v>106</v>
      </c>
      <c r="J144" s="206" t="s">
        <v>106</v>
      </c>
      <c r="K144" s="208" t="s">
        <v>1452</v>
      </c>
      <c r="N144" s="112"/>
    </row>
    <row r="145" spans="1:14" ht="20.100000000000001" customHeight="1">
      <c r="A145" s="203" t="s">
        <v>106</v>
      </c>
      <c r="B145" s="206" t="s">
        <v>260</v>
      </c>
      <c r="C145" s="215" t="s">
        <v>1478</v>
      </c>
      <c r="D145" s="205" t="s">
        <v>261</v>
      </c>
      <c r="E145" s="205" t="s">
        <v>1455</v>
      </c>
      <c r="F145" s="206" t="s">
        <v>1886</v>
      </c>
      <c r="G145" s="207" t="s">
        <v>1944</v>
      </c>
      <c r="H145" s="206" t="s">
        <v>166</v>
      </c>
      <c r="I145" s="206" t="s">
        <v>106</v>
      </c>
      <c r="J145" s="206" t="s">
        <v>106</v>
      </c>
      <c r="K145" s="208" t="s">
        <v>1452</v>
      </c>
    </row>
    <row r="146" spans="1:14" ht="20.100000000000001" customHeight="1">
      <c r="A146" s="203" t="s">
        <v>106</v>
      </c>
      <c r="B146" s="206" t="s">
        <v>894</v>
      </c>
      <c r="C146" s="215" t="s">
        <v>1928</v>
      </c>
      <c r="D146" s="205" t="s">
        <v>106</v>
      </c>
      <c r="E146" s="205" t="s">
        <v>1455</v>
      </c>
      <c r="F146" s="206" t="s">
        <v>1926</v>
      </c>
      <c r="G146" s="207" t="s">
        <v>106</v>
      </c>
      <c r="H146" s="206" t="s">
        <v>1473</v>
      </c>
      <c r="I146" s="206" t="s">
        <v>106</v>
      </c>
      <c r="J146" s="206" t="s">
        <v>106</v>
      </c>
      <c r="K146" s="208" t="s">
        <v>1452</v>
      </c>
    </row>
    <row r="147" spans="1:14" ht="20.100000000000001" customHeight="1">
      <c r="A147" s="210"/>
      <c r="B147" s="550"/>
      <c r="C147" s="219"/>
      <c r="D147" s="212"/>
      <c r="E147" s="212"/>
      <c r="F147" s="550"/>
      <c r="G147" s="213"/>
      <c r="H147" s="550"/>
      <c r="I147" s="550"/>
      <c r="J147" s="550"/>
      <c r="K147" s="138"/>
      <c r="N147" s="112"/>
    </row>
    <row r="148" spans="1:14" ht="20.100000000000001" customHeight="1">
      <c r="A148" s="203" t="s">
        <v>106</v>
      </c>
      <c r="B148" s="206" t="s">
        <v>243</v>
      </c>
      <c r="C148" s="204" t="s">
        <v>115</v>
      </c>
      <c r="D148" s="205" t="s">
        <v>242</v>
      </c>
      <c r="E148" s="205" t="s">
        <v>1455</v>
      </c>
      <c r="F148" s="206" t="s">
        <v>1860</v>
      </c>
      <c r="G148" s="207" t="s">
        <v>106</v>
      </c>
      <c r="H148" s="206" t="s">
        <v>106</v>
      </c>
      <c r="I148" s="206" t="s">
        <v>106</v>
      </c>
      <c r="J148" s="206" t="s">
        <v>106</v>
      </c>
      <c r="K148" s="208" t="s">
        <v>1452</v>
      </c>
      <c r="N148" s="112"/>
    </row>
    <row r="149" spans="1:14" ht="20.100000000000001" customHeight="1">
      <c r="A149" s="203" t="s">
        <v>106</v>
      </c>
      <c r="B149" s="206" t="s">
        <v>241</v>
      </c>
      <c r="C149" s="218" t="s">
        <v>1460</v>
      </c>
      <c r="D149" s="205" t="s">
        <v>242</v>
      </c>
      <c r="E149" s="205" t="s">
        <v>1455</v>
      </c>
      <c r="F149" s="206" t="s">
        <v>1924</v>
      </c>
      <c r="G149" s="207" t="s">
        <v>1945</v>
      </c>
      <c r="H149" s="206" t="s">
        <v>113</v>
      </c>
      <c r="I149" s="206" t="s">
        <v>106</v>
      </c>
      <c r="J149" s="206" t="s">
        <v>106</v>
      </c>
      <c r="K149" s="208" t="s">
        <v>1452</v>
      </c>
    </row>
    <row r="150" spans="1:14" ht="20.100000000000001" customHeight="1">
      <c r="A150" s="203" t="s">
        <v>106</v>
      </c>
      <c r="B150" s="206" t="s">
        <v>262</v>
      </c>
      <c r="C150" s="215" t="s">
        <v>1478</v>
      </c>
      <c r="D150" s="205" t="s">
        <v>263</v>
      </c>
      <c r="E150" s="205" t="s">
        <v>1455</v>
      </c>
      <c r="F150" s="206" t="s">
        <v>1886</v>
      </c>
      <c r="G150" s="207" t="s">
        <v>1945</v>
      </c>
      <c r="H150" s="206" t="s">
        <v>166</v>
      </c>
      <c r="I150" s="206" t="s">
        <v>106</v>
      </c>
      <c r="J150" s="206" t="s">
        <v>106</v>
      </c>
      <c r="K150" s="208" t="s">
        <v>1452</v>
      </c>
      <c r="N150" s="112"/>
    </row>
    <row r="151" spans="1:14" ht="20.100000000000001" customHeight="1">
      <c r="A151" s="203" t="s">
        <v>106</v>
      </c>
      <c r="B151" s="206" t="s">
        <v>896</v>
      </c>
      <c r="C151" s="215" t="s">
        <v>1928</v>
      </c>
      <c r="D151" s="205" t="s">
        <v>106</v>
      </c>
      <c r="E151" s="205" t="s">
        <v>1455</v>
      </c>
      <c r="F151" s="206" t="s">
        <v>1926</v>
      </c>
      <c r="G151" s="207" t="s">
        <v>106</v>
      </c>
      <c r="H151" s="206" t="s">
        <v>1473</v>
      </c>
      <c r="I151" s="206" t="s">
        <v>106</v>
      </c>
      <c r="J151" s="206" t="s">
        <v>106</v>
      </c>
      <c r="K151" s="208" t="s">
        <v>1452</v>
      </c>
    </row>
    <row r="152" spans="1:14" ht="20.100000000000001" customHeight="1">
      <c r="A152" s="210"/>
      <c r="B152" s="550"/>
      <c r="C152" s="219"/>
      <c r="D152" s="212"/>
      <c r="E152" s="212"/>
      <c r="F152" s="550"/>
      <c r="G152" s="213"/>
      <c r="H152" s="550"/>
      <c r="I152" s="550"/>
      <c r="J152" s="550"/>
      <c r="K152" s="138"/>
    </row>
    <row r="153" spans="1:14" ht="20.100000000000001" customHeight="1">
      <c r="A153" s="203" t="s">
        <v>106</v>
      </c>
      <c r="B153" s="206" t="s">
        <v>638</v>
      </c>
      <c r="C153" s="204" t="s">
        <v>115</v>
      </c>
      <c r="D153" s="205" t="s">
        <v>637</v>
      </c>
      <c r="E153" s="205" t="s">
        <v>1456</v>
      </c>
      <c r="F153" s="206" t="s">
        <v>1860</v>
      </c>
      <c r="G153" s="207" t="s">
        <v>106</v>
      </c>
      <c r="H153" s="206" t="s">
        <v>106</v>
      </c>
      <c r="I153" s="206" t="s">
        <v>106</v>
      </c>
      <c r="J153" s="206" t="s">
        <v>106</v>
      </c>
      <c r="K153" s="208" t="s">
        <v>1452</v>
      </c>
      <c r="N153" s="112"/>
    </row>
    <row r="154" spans="1:14" ht="20.100000000000001" customHeight="1">
      <c r="A154" s="203" t="s">
        <v>106</v>
      </c>
      <c r="B154" s="206" t="s">
        <v>636</v>
      </c>
      <c r="C154" s="218" t="s">
        <v>1460</v>
      </c>
      <c r="D154" s="205" t="s">
        <v>637</v>
      </c>
      <c r="E154" s="205" t="s">
        <v>1456</v>
      </c>
      <c r="F154" s="206" t="s">
        <v>1860</v>
      </c>
      <c r="G154" s="207" t="s">
        <v>1946</v>
      </c>
      <c r="H154" s="206" t="s">
        <v>113</v>
      </c>
      <c r="I154" s="206" t="s">
        <v>106</v>
      </c>
      <c r="J154" s="206" t="s">
        <v>106</v>
      </c>
      <c r="K154" s="208" t="s">
        <v>1452</v>
      </c>
    </row>
    <row r="155" spans="1:14" ht="20.100000000000001" customHeight="1">
      <c r="A155" s="210"/>
      <c r="B155" s="550"/>
      <c r="C155" s="219"/>
      <c r="D155" s="212"/>
      <c r="E155" s="212"/>
      <c r="F155" s="550"/>
      <c r="G155" s="213"/>
      <c r="H155" s="550"/>
      <c r="I155" s="550"/>
      <c r="J155" s="550"/>
      <c r="K155" s="138"/>
      <c r="N155" s="112"/>
    </row>
    <row r="156" spans="1:14" ht="20.100000000000001" customHeight="1">
      <c r="A156" s="203" t="s">
        <v>106</v>
      </c>
      <c r="B156" s="206" t="s">
        <v>288</v>
      </c>
      <c r="C156" s="204" t="s">
        <v>115</v>
      </c>
      <c r="D156" s="205" t="s">
        <v>287</v>
      </c>
      <c r="E156" s="205" t="s">
        <v>1456</v>
      </c>
      <c r="F156" s="206" t="s">
        <v>1860</v>
      </c>
      <c r="G156" s="207" t="s">
        <v>106</v>
      </c>
      <c r="H156" s="206" t="s">
        <v>106</v>
      </c>
      <c r="I156" s="206" t="s">
        <v>106</v>
      </c>
      <c r="J156" s="206" t="s">
        <v>106</v>
      </c>
      <c r="K156" s="208" t="s">
        <v>1452</v>
      </c>
    </row>
    <row r="157" spans="1:14" ht="20.100000000000001" customHeight="1">
      <c r="A157" s="203" t="s">
        <v>106</v>
      </c>
      <c r="B157" s="206" t="s">
        <v>286</v>
      </c>
      <c r="C157" s="218" t="s">
        <v>1460</v>
      </c>
      <c r="D157" s="205" t="s">
        <v>287</v>
      </c>
      <c r="E157" s="205" t="s">
        <v>1456</v>
      </c>
      <c r="F157" s="206" t="s">
        <v>1924</v>
      </c>
      <c r="G157" s="207" t="s">
        <v>1947</v>
      </c>
      <c r="H157" s="206" t="s">
        <v>113</v>
      </c>
      <c r="I157" s="206" t="s">
        <v>106</v>
      </c>
      <c r="J157" s="206" t="s">
        <v>106</v>
      </c>
      <c r="K157" s="208" t="s">
        <v>1452</v>
      </c>
    </row>
    <row r="158" spans="1:14" ht="20.100000000000001" customHeight="1">
      <c r="A158" s="203" t="s">
        <v>106</v>
      </c>
      <c r="B158" s="206" t="s">
        <v>264</v>
      </c>
      <c r="C158" s="215" t="s">
        <v>1478</v>
      </c>
      <c r="D158" s="205" t="s">
        <v>265</v>
      </c>
      <c r="E158" s="205" t="s">
        <v>1456</v>
      </c>
      <c r="F158" s="206" t="s">
        <v>1886</v>
      </c>
      <c r="G158" s="207" t="s">
        <v>1948</v>
      </c>
      <c r="H158" s="206" t="s">
        <v>166</v>
      </c>
      <c r="I158" s="206" t="s">
        <v>106</v>
      </c>
      <c r="J158" s="206" t="s">
        <v>106</v>
      </c>
      <c r="K158" s="208" t="s">
        <v>1452</v>
      </c>
    </row>
    <row r="159" spans="1:14" ht="20.100000000000001" customHeight="1">
      <c r="A159" s="203" t="s">
        <v>106</v>
      </c>
      <c r="B159" s="206" t="s">
        <v>1214</v>
      </c>
      <c r="C159" s="215" t="s">
        <v>1500</v>
      </c>
      <c r="D159" s="205" t="s">
        <v>106</v>
      </c>
      <c r="E159" s="205" t="s">
        <v>1456</v>
      </c>
      <c r="F159" s="206" t="s">
        <v>1926</v>
      </c>
      <c r="G159" s="207" t="s">
        <v>106</v>
      </c>
      <c r="H159" s="206" t="s">
        <v>1502</v>
      </c>
      <c r="I159" s="206" t="s">
        <v>106</v>
      </c>
      <c r="J159" s="206" t="s">
        <v>106</v>
      </c>
      <c r="K159" s="208" t="s">
        <v>1452</v>
      </c>
      <c r="N159" s="112"/>
    </row>
    <row r="160" spans="1:14" ht="20.100000000000001" customHeight="1">
      <c r="A160" s="203" t="s">
        <v>106</v>
      </c>
      <c r="B160" s="206" t="s">
        <v>898</v>
      </c>
      <c r="C160" s="215" t="s">
        <v>1928</v>
      </c>
      <c r="D160" s="205" t="s">
        <v>106</v>
      </c>
      <c r="E160" s="205" t="s">
        <v>1456</v>
      </c>
      <c r="F160" s="206" t="s">
        <v>1926</v>
      </c>
      <c r="G160" s="207" t="s">
        <v>106</v>
      </c>
      <c r="H160" s="206" t="s">
        <v>1473</v>
      </c>
      <c r="I160" s="206" t="s">
        <v>106</v>
      </c>
      <c r="J160" s="206" t="s">
        <v>106</v>
      </c>
      <c r="K160" s="208" t="s">
        <v>1452</v>
      </c>
      <c r="N160" s="112"/>
    </row>
    <row r="161" spans="1:14" ht="20.100000000000001" customHeight="1">
      <c r="A161" s="172"/>
      <c r="B161" s="550"/>
      <c r="C161" s="211"/>
      <c r="D161" s="212"/>
      <c r="E161" s="212"/>
      <c r="F161" s="550" t="s">
        <v>1949</v>
      </c>
      <c r="G161" s="213"/>
      <c r="H161" s="550"/>
      <c r="I161" s="131"/>
      <c r="J161" s="133"/>
      <c r="K161" s="138"/>
      <c r="N161" s="112"/>
    </row>
    <row r="162" spans="1:14" ht="20.100000000000001" customHeight="1">
      <c r="A162" s="203" t="s">
        <v>106</v>
      </c>
      <c r="B162" s="206" t="s">
        <v>1950</v>
      </c>
      <c r="C162" s="204" t="s">
        <v>115</v>
      </c>
      <c r="D162" s="205" t="s">
        <v>1951</v>
      </c>
      <c r="E162" s="205" t="s">
        <v>1457</v>
      </c>
      <c r="F162" s="206" t="s">
        <v>1860</v>
      </c>
      <c r="G162" s="207" t="s">
        <v>106</v>
      </c>
      <c r="H162" s="206" t="s">
        <v>106</v>
      </c>
      <c r="I162" s="206" t="s">
        <v>106</v>
      </c>
      <c r="J162" s="206" t="s">
        <v>106</v>
      </c>
      <c r="K162" s="208" t="s">
        <v>1452</v>
      </c>
      <c r="N162" s="112"/>
    </row>
    <row r="163" spans="1:14" ht="20.100000000000001" customHeight="1">
      <c r="A163" s="203" t="s">
        <v>106</v>
      </c>
      <c r="B163" s="206" t="s">
        <v>1952</v>
      </c>
      <c r="C163" s="204" t="s">
        <v>560</v>
      </c>
      <c r="D163" s="205" t="s">
        <v>1953</v>
      </c>
      <c r="E163" s="205" t="s">
        <v>1457</v>
      </c>
      <c r="F163" s="206" t="s">
        <v>1860</v>
      </c>
      <c r="G163" s="207" t="s">
        <v>106</v>
      </c>
      <c r="H163" s="206" t="s">
        <v>106</v>
      </c>
      <c r="I163" s="206" t="s">
        <v>106</v>
      </c>
      <c r="J163" s="206" t="s">
        <v>106</v>
      </c>
      <c r="K163" s="208" t="s">
        <v>1452</v>
      </c>
    </row>
    <row r="164" spans="1:14" ht="20.100000000000001" customHeight="1">
      <c r="A164" s="203" t="s">
        <v>106</v>
      </c>
      <c r="B164" s="206" t="s">
        <v>1808</v>
      </c>
      <c r="C164" s="218" t="s">
        <v>1460</v>
      </c>
      <c r="D164" s="205" t="s">
        <v>1954</v>
      </c>
      <c r="E164" s="205" t="s">
        <v>1457</v>
      </c>
      <c r="F164" s="206" t="s">
        <v>1924</v>
      </c>
      <c r="G164" s="207" t="s">
        <v>1888</v>
      </c>
      <c r="H164" s="206" t="s">
        <v>1894</v>
      </c>
      <c r="I164" s="206" t="s">
        <v>106</v>
      </c>
      <c r="J164" s="206" t="s">
        <v>106</v>
      </c>
      <c r="K164" s="208" t="s">
        <v>1452</v>
      </c>
    </row>
    <row r="165" spans="1:14" ht="20.100000000000001" customHeight="1">
      <c r="A165" s="172"/>
      <c r="B165" s="550"/>
      <c r="C165" s="211"/>
      <c r="D165" s="212"/>
      <c r="E165" s="212"/>
      <c r="F165" s="550" t="s">
        <v>1949</v>
      </c>
      <c r="G165" s="213"/>
      <c r="H165" s="550"/>
      <c r="I165" s="131"/>
      <c r="J165" s="133"/>
      <c r="K165" s="138"/>
    </row>
    <row r="166" spans="1:14" ht="20.100000000000001" customHeight="1">
      <c r="A166" s="203" t="s">
        <v>106</v>
      </c>
      <c r="B166" s="206" t="s">
        <v>1955</v>
      </c>
      <c r="C166" s="204" t="s">
        <v>115</v>
      </c>
      <c r="D166" s="205" t="s">
        <v>1951</v>
      </c>
      <c r="E166" s="205" t="s">
        <v>1457</v>
      </c>
      <c r="F166" s="206" t="s">
        <v>1860</v>
      </c>
      <c r="G166" s="207" t="s">
        <v>106</v>
      </c>
      <c r="H166" s="206" t="s">
        <v>106</v>
      </c>
      <c r="I166" s="206" t="s">
        <v>106</v>
      </c>
      <c r="J166" s="206" t="s">
        <v>106</v>
      </c>
      <c r="K166" s="208" t="s">
        <v>1452</v>
      </c>
    </row>
    <row r="167" spans="1:14" ht="20.100000000000001" customHeight="1">
      <c r="A167" s="203" t="s">
        <v>106</v>
      </c>
      <c r="B167" s="206" t="s">
        <v>1956</v>
      </c>
      <c r="C167" s="204" t="s">
        <v>560</v>
      </c>
      <c r="D167" s="205" t="s">
        <v>1953</v>
      </c>
      <c r="E167" s="205" t="s">
        <v>1457</v>
      </c>
      <c r="F167" s="206" t="s">
        <v>1860</v>
      </c>
      <c r="G167" s="207" t="s">
        <v>106</v>
      </c>
      <c r="H167" s="206" t="s">
        <v>106</v>
      </c>
      <c r="I167" s="206" t="s">
        <v>106</v>
      </c>
      <c r="J167" s="206" t="s">
        <v>106</v>
      </c>
      <c r="K167" s="208" t="s">
        <v>1452</v>
      </c>
    </row>
    <row r="168" spans="1:14" ht="20.100000000000001" customHeight="1">
      <c r="A168" s="203" t="s">
        <v>106</v>
      </c>
      <c r="B168" s="206" t="s">
        <v>1810</v>
      </c>
      <c r="C168" s="218" t="s">
        <v>1460</v>
      </c>
      <c r="D168" s="205" t="s">
        <v>1957</v>
      </c>
      <c r="E168" s="205" t="s">
        <v>1457</v>
      </c>
      <c r="F168" s="206" t="s">
        <v>1924</v>
      </c>
      <c r="G168" s="207" t="s">
        <v>1888</v>
      </c>
      <c r="H168" s="206" t="s">
        <v>1894</v>
      </c>
      <c r="I168" s="206" t="s">
        <v>106</v>
      </c>
      <c r="J168" s="206" t="s">
        <v>106</v>
      </c>
      <c r="K168" s="208" t="s">
        <v>1452</v>
      </c>
    </row>
    <row r="169" spans="1:14" ht="20.100000000000001" customHeight="1">
      <c r="A169" s="172"/>
      <c r="B169" s="550"/>
      <c r="C169" s="211"/>
      <c r="D169" s="212"/>
      <c r="E169" s="212"/>
      <c r="F169" s="550" t="s">
        <v>1949</v>
      </c>
      <c r="G169" s="213"/>
      <c r="H169" s="550"/>
      <c r="I169" s="131"/>
      <c r="J169" s="133"/>
      <c r="K169" s="138"/>
    </row>
    <row r="170" spans="1:14" ht="20.100000000000001" customHeight="1">
      <c r="A170" s="203" t="s">
        <v>106</v>
      </c>
      <c r="B170" s="206" t="s">
        <v>1958</v>
      </c>
      <c r="C170" s="204" t="s">
        <v>115</v>
      </c>
      <c r="D170" s="205" t="s">
        <v>1951</v>
      </c>
      <c r="E170" s="205" t="s">
        <v>1457</v>
      </c>
      <c r="F170" s="206" t="s">
        <v>1860</v>
      </c>
      <c r="G170" s="207" t="s">
        <v>106</v>
      </c>
      <c r="H170" s="206" t="s">
        <v>106</v>
      </c>
      <c r="I170" s="206" t="s">
        <v>106</v>
      </c>
      <c r="J170" s="206" t="s">
        <v>106</v>
      </c>
      <c r="K170" s="208" t="s">
        <v>1452</v>
      </c>
    </row>
    <row r="171" spans="1:14" ht="20.100000000000001" customHeight="1">
      <c r="A171" s="203" t="s">
        <v>106</v>
      </c>
      <c r="B171" s="206" t="s">
        <v>1959</v>
      </c>
      <c r="C171" s="204" t="s">
        <v>560</v>
      </c>
      <c r="D171" s="205" t="s">
        <v>1953</v>
      </c>
      <c r="E171" s="205" t="s">
        <v>1457</v>
      </c>
      <c r="F171" s="206" t="s">
        <v>1860</v>
      </c>
      <c r="G171" s="207" t="s">
        <v>106</v>
      </c>
      <c r="H171" s="206" t="s">
        <v>106</v>
      </c>
      <c r="I171" s="206" t="s">
        <v>106</v>
      </c>
      <c r="J171" s="206" t="s">
        <v>106</v>
      </c>
      <c r="K171" s="208" t="s">
        <v>1452</v>
      </c>
    </row>
    <row r="172" spans="1:14" ht="20.100000000000001" customHeight="1">
      <c r="A172" s="203" t="s">
        <v>106</v>
      </c>
      <c r="B172" s="206" t="s">
        <v>1812</v>
      </c>
      <c r="C172" s="218" t="s">
        <v>1460</v>
      </c>
      <c r="D172" s="220" t="s">
        <v>1957</v>
      </c>
      <c r="E172" s="205" t="s">
        <v>1457</v>
      </c>
      <c r="F172" s="206" t="s">
        <v>1860</v>
      </c>
      <c r="G172" s="207" t="s">
        <v>1888</v>
      </c>
      <c r="H172" s="206" t="s">
        <v>1894</v>
      </c>
      <c r="I172" s="206" t="s">
        <v>106</v>
      </c>
      <c r="J172" s="206" t="s">
        <v>106</v>
      </c>
      <c r="K172" s="208" t="s">
        <v>1452</v>
      </c>
    </row>
    <row r="173" spans="1:14" ht="20.100000000000001" customHeight="1">
      <c r="A173" s="210"/>
      <c r="B173" s="550"/>
      <c r="C173" s="219"/>
      <c r="D173" s="221"/>
      <c r="E173" s="212"/>
      <c r="F173" s="550"/>
      <c r="G173" s="213"/>
      <c r="H173" s="550"/>
      <c r="I173" s="550"/>
      <c r="J173" s="550"/>
      <c r="K173" s="138"/>
    </row>
    <row r="174" spans="1:14" ht="20.100000000000001" customHeight="1">
      <c r="A174" s="203" t="s">
        <v>106</v>
      </c>
      <c r="B174" s="206" t="s">
        <v>206</v>
      </c>
      <c r="C174" s="204" t="s">
        <v>115</v>
      </c>
      <c r="D174" s="220" t="s">
        <v>205</v>
      </c>
      <c r="E174" s="205" t="s">
        <v>1457</v>
      </c>
      <c r="F174" s="206" t="s">
        <v>1860</v>
      </c>
      <c r="G174" s="207" t="s">
        <v>106</v>
      </c>
      <c r="H174" s="206" t="s">
        <v>106</v>
      </c>
      <c r="I174" s="206" t="s">
        <v>106</v>
      </c>
      <c r="J174" s="206" t="s">
        <v>106</v>
      </c>
      <c r="K174" s="208" t="s">
        <v>1452</v>
      </c>
      <c r="N174" s="112"/>
    </row>
    <row r="175" spans="1:14" ht="20.100000000000001" customHeight="1">
      <c r="A175" s="203" t="s">
        <v>106</v>
      </c>
      <c r="B175" s="206" t="s">
        <v>204</v>
      </c>
      <c r="C175" s="218" t="s">
        <v>1460</v>
      </c>
      <c r="D175" s="220" t="s">
        <v>205</v>
      </c>
      <c r="E175" s="205" t="s">
        <v>1457</v>
      </c>
      <c r="F175" s="206" t="s">
        <v>1924</v>
      </c>
      <c r="G175" s="207" t="s">
        <v>1888</v>
      </c>
      <c r="H175" s="206" t="s">
        <v>113</v>
      </c>
      <c r="I175" s="206" t="s">
        <v>106</v>
      </c>
      <c r="J175" s="206" t="s">
        <v>106</v>
      </c>
      <c r="K175" s="208" t="s">
        <v>1452</v>
      </c>
      <c r="N175" s="112"/>
    </row>
    <row r="176" spans="1:14" ht="20.100000000000001" customHeight="1">
      <c r="A176" s="210"/>
      <c r="B176" s="550"/>
      <c r="C176" s="219"/>
      <c r="D176" s="221"/>
      <c r="E176" s="212"/>
      <c r="F176" s="550"/>
      <c r="G176" s="213"/>
      <c r="H176" s="550"/>
      <c r="I176" s="550"/>
      <c r="J176" s="550"/>
      <c r="K176" s="138"/>
      <c r="N176" s="112"/>
    </row>
    <row r="177" spans="1:14" ht="20.100000000000001" customHeight="1">
      <c r="A177" s="203" t="s">
        <v>106</v>
      </c>
      <c r="B177" s="206" t="s">
        <v>1960</v>
      </c>
      <c r="C177" s="204" t="s">
        <v>115</v>
      </c>
      <c r="D177" s="205" t="s">
        <v>1961</v>
      </c>
      <c r="E177" s="205" t="s">
        <v>1457</v>
      </c>
      <c r="F177" s="206" t="s">
        <v>1860</v>
      </c>
      <c r="G177" s="207" t="s">
        <v>106</v>
      </c>
      <c r="H177" s="206" t="s">
        <v>106</v>
      </c>
      <c r="I177" s="206" t="s">
        <v>106</v>
      </c>
      <c r="J177" s="206" t="s">
        <v>106</v>
      </c>
      <c r="K177" s="208" t="s">
        <v>1452</v>
      </c>
      <c r="N177" s="112"/>
    </row>
    <row r="178" spans="1:14" ht="20.100000000000001" customHeight="1">
      <c r="A178" s="203" t="s">
        <v>106</v>
      </c>
      <c r="B178" s="206" t="s">
        <v>1962</v>
      </c>
      <c r="C178" s="204" t="s">
        <v>560</v>
      </c>
      <c r="D178" s="205" t="s">
        <v>1963</v>
      </c>
      <c r="E178" s="205" t="s">
        <v>1457</v>
      </c>
      <c r="F178" s="206" t="s">
        <v>1860</v>
      </c>
      <c r="G178" s="207" t="s">
        <v>106</v>
      </c>
      <c r="H178" s="206" t="s">
        <v>106</v>
      </c>
      <c r="I178" s="206" t="s">
        <v>106</v>
      </c>
      <c r="J178" s="206" t="s">
        <v>106</v>
      </c>
      <c r="K178" s="208" t="s">
        <v>1452</v>
      </c>
    </row>
    <row r="179" spans="1:14" ht="20.100000000000001" customHeight="1">
      <c r="A179" s="203" t="s">
        <v>106</v>
      </c>
      <c r="B179" s="206" t="s">
        <v>1797</v>
      </c>
      <c r="C179" s="215" t="s">
        <v>1523</v>
      </c>
      <c r="D179" s="205" t="s">
        <v>1964</v>
      </c>
      <c r="E179" s="205" t="s">
        <v>1457</v>
      </c>
      <c r="F179" s="206"/>
      <c r="G179" s="207" t="s">
        <v>1965</v>
      </c>
      <c r="H179" s="206" t="s">
        <v>1894</v>
      </c>
      <c r="I179" s="206" t="s">
        <v>106</v>
      </c>
      <c r="J179" s="206" t="s">
        <v>106</v>
      </c>
      <c r="K179" s="208" t="s">
        <v>1452</v>
      </c>
    </row>
    <row r="180" spans="1:14" ht="20.100000000000001" customHeight="1">
      <c r="A180" s="210"/>
      <c r="B180" s="550"/>
      <c r="C180" s="222"/>
      <c r="D180" s="212"/>
      <c r="E180" s="212"/>
      <c r="F180" s="550"/>
      <c r="G180" s="213"/>
      <c r="H180" s="550"/>
      <c r="I180" s="550"/>
      <c r="J180" s="550"/>
      <c r="K180" s="138"/>
    </row>
    <row r="181" spans="1:14" ht="20.100000000000001" customHeight="1">
      <c r="A181" s="203" t="s">
        <v>106</v>
      </c>
      <c r="B181" s="206" t="s">
        <v>310</v>
      </c>
      <c r="C181" s="204" t="s">
        <v>115</v>
      </c>
      <c r="D181" s="220" t="s">
        <v>1966</v>
      </c>
      <c r="E181" s="205" t="s">
        <v>1458</v>
      </c>
      <c r="F181" s="206" t="s">
        <v>1860</v>
      </c>
      <c r="G181" s="207" t="s">
        <v>106</v>
      </c>
      <c r="H181" s="206" t="s">
        <v>106</v>
      </c>
      <c r="I181" s="206" t="s">
        <v>106</v>
      </c>
      <c r="J181" s="206" t="s">
        <v>106</v>
      </c>
      <c r="K181" s="208" t="s">
        <v>1452</v>
      </c>
    </row>
    <row r="182" spans="1:14" ht="20.100000000000001" customHeight="1">
      <c r="A182" s="203" t="s">
        <v>106</v>
      </c>
      <c r="B182" s="206" t="s">
        <v>308</v>
      </c>
      <c r="C182" s="215" t="s">
        <v>1523</v>
      </c>
      <c r="D182" s="205" t="s">
        <v>309</v>
      </c>
      <c r="E182" s="205" t="s">
        <v>1458</v>
      </c>
      <c r="F182" s="206" t="s">
        <v>1860</v>
      </c>
      <c r="G182" s="207" t="s">
        <v>1967</v>
      </c>
      <c r="H182" s="206" t="s">
        <v>113</v>
      </c>
      <c r="I182" s="206" t="s">
        <v>106</v>
      </c>
      <c r="J182" s="206" t="s">
        <v>106</v>
      </c>
      <c r="K182" s="208" t="s">
        <v>1452</v>
      </c>
    </row>
    <row r="183" spans="1:14" ht="20.100000000000001" customHeight="1">
      <c r="A183" s="203" t="s">
        <v>106</v>
      </c>
      <c r="B183" s="206" t="s">
        <v>163</v>
      </c>
      <c r="C183" s="215" t="s">
        <v>1478</v>
      </c>
      <c r="D183" s="205" t="s">
        <v>164</v>
      </c>
      <c r="E183" s="205" t="s">
        <v>1458</v>
      </c>
      <c r="F183" s="206" t="s">
        <v>1886</v>
      </c>
      <c r="G183" s="207" t="s">
        <v>1967</v>
      </c>
      <c r="H183" s="206" t="s">
        <v>166</v>
      </c>
      <c r="I183" s="206" t="s">
        <v>106</v>
      </c>
      <c r="J183" s="206" t="s">
        <v>106</v>
      </c>
      <c r="K183" s="208" t="s">
        <v>1452</v>
      </c>
      <c r="N183" s="112"/>
    </row>
    <row r="184" spans="1:14" ht="20.100000000000001" customHeight="1">
      <c r="A184" s="210"/>
      <c r="B184" s="550"/>
      <c r="C184" s="222"/>
      <c r="D184" s="212"/>
      <c r="E184" s="212"/>
      <c r="F184" s="550"/>
      <c r="G184" s="213"/>
      <c r="H184" s="550"/>
      <c r="I184" s="550"/>
      <c r="J184" s="550"/>
      <c r="K184" s="138"/>
    </row>
    <row r="185" spans="1:14" ht="20.100000000000001" customHeight="1">
      <c r="A185" s="203" t="s">
        <v>106</v>
      </c>
      <c r="B185" s="206" t="s">
        <v>112</v>
      </c>
      <c r="C185" s="204" t="s">
        <v>115</v>
      </c>
      <c r="D185" s="205" t="s">
        <v>107</v>
      </c>
      <c r="E185" s="205" t="s">
        <v>1458</v>
      </c>
      <c r="F185" s="206" t="s">
        <v>1860</v>
      </c>
      <c r="G185" s="207" t="s">
        <v>106</v>
      </c>
      <c r="H185" s="206" t="s">
        <v>106</v>
      </c>
      <c r="I185" s="206" t="s">
        <v>106</v>
      </c>
      <c r="J185" s="206" t="s">
        <v>106</v>
      </c>
      <c r="K185" s="208" t="s">
        <v>1452</v>
      </c>
    </row>
    <row r="186" spans="1:14" ht="20.100000000000001" customHeight="1">
      <c r="A186" s="203" t="s">
        <v>106</v>
      </c>
      <c r="B186" s="206" t="s">
        <v>105</v>
      </c>
      <c r="C186" s="218" t="s">
        <v>1460</v>
      </c>
      <c r="D186" s="205" t="s">
        <v>107</v>
      </c>
      <c r="E186" s="205" t="s">
        <v>1458</v>
      </c>
      <c r="F186" s="206" t="s">
        <v>1924</v>
      </c>
      <c r="G186" s="207" t="s">
        <v>1968</v>
      </c>
      <c r="H186" s="206" t="s">
        <v>113</v>
      </c>
      <c r="I186" s="206" t="s">
        <v>106</v>
      </c>
      <c r="J186" s="206" t="s">
        <v>106</v>
      </c>
      <c r="K186" s="208" t="s">
        <v>1452</v>
      </c>
    </row>
    <row r="187" spans="1:14" ht="20.100000000000001" customHeight="1">
      <c r="A187" s="210"/>
      <c r="B187" s="550"/>
      <c r="C187" s="222"/>
      <c r="D187" s="212"/>
      <c r="E187" s="212"/>
      <c r="F187" s="550"/>
      <c r="G187" s="213"/>
      <c r="H187" s="550"/>
      <c r="I187" s="550"/>
      <c r="J187" s="550"/>
      <c r="K187" s="138"/>
    </row>
    <row r="188" spans="1:14" ht="20.100000000000001" customHeight="1">
      <c r="A188" s="203" t="s">
        <v>106</v>
      </c>
      <c r="B188" s="206" t="s">
        <v>579</v>
      </c>
      <c r="C188" s="204" t="s">
        <v>115</v>
      </c>
      <c r="D188" s="205" t="s">
        <v>578</v>
      </c>
      <c r="E188" s="205" t="s">
        <v>1458</v>
      </c>
      <c r="F188" s="206" t="s">
        <v>1860</v>
      </c>
      <c r="G188" s="207" t="s">
        <v>106</v>
      </c>
      <c r="H188" s="206" t="s">
        <v>106</v>
      </c>
      <c r="I188" s="206" t="s">
        <v>106</v>
      </c>
      <c r="J188" s="206" t="s">
        <v>106</v>
      </c>
      <c r="K188" s="208" t="s">
        <v>1452</v>
      </c>
    </row>
    <row r="189" spans="1:14" ht="20.100000000000001" customHeight="1">
      <c r="A189" s="203" t="s">
        <v>106</v>
      </c>
      <c r="B189" s="206" t="s">
        <v>577</v>
      </c>
      <c r="C189" s="218" t="s">
        <v>1460</v>
      </c>
      <c r="D189" s="205" t="s">
        <v>578</v>
      </c>
      <c r="E189" s="205" t="s">
        <v>1458</v>
      </c>
      <c r="F189" s="206" t="s">
        <v>1886</v>
      </c>
      <c r="G189" s="207" t="s">
        <v>1969</v>
      </c>
      <c r="H189" s="206" t="s">
        <v>113</v>
      </c>
      <c r="I189" s="206" t="s">
        <v>106</v>
      </c>
      <c r="J189" s="206" t="s">
        <v>106</v>
      </c>
      <c r="K189" s="208" t="s">
        <v>1452</v>
      </c>
    </row>
    <row r="190" spans="1:14" ht="20.100000000000001" customHeight="1">
      <c r="A190" s="210"/>
      <c r="B190" s="550"/>
      <c r="C190" s="222"/>
      <c r="D190" s="212"/>
      <c r="E190" s="212"/>
      <c r="F190" s="550"/>
      <c r="G190" s="213"/>
      <c r="H190" s="550"/>
      <c r="I190" s="550"/>
      <c r="J190" s="550"/>
      <c r="K190" s="138"/>
    </row>
    <row r="191" spans="1:14" ht="20.100000000000001" customHeight="1">
      <c r="A191" s="203" t="s">
        <v>106</v>
      </c>
      <c r="B191" s="206" t="s">
        <v>302</v>
      </c>
      <c r="C191" s="204" t="s">
        <v>115</v>
      </c>
      <c r="D191" s="205" t="s">
        <v>301</v>
      </c>
      <c r="E191" s="205" t="s">
        <v>1459</v>
      </c>
      <c r="F191" s="206" t="s">
        <v>1860</v>
      </c>
      <c r="G191" s="207" t="s">
        <v>106</v>
      </c>
      <c r="H191" s="206" t="s">
        <v>106</v>
      </c>
      <c r="I191" s="206" t="s">
        <v>106</v>
      </c>
      <c r="J191" s="206" t="s">
        <v>106</v>
      </c>
      <c r="K191" s="208" t="s">
        <v>1452</v>
      </c>
    </row>
    <row r="192" spans="1:14" ht="20.100000000000001" customHeight="1">
      <c r="A192" s="203" t="s">
        <v>106</v>
      </c>
      <c r="B192" s="206" t="s">
        <v>300</v>
      </c>
      <c r="C192" s="215" t="s">
        <v>1523</v>
      </c>
      <c r="D192" s="205" t="s">
        <v>301</v>
      </c>
      <c r="E192" s="205" t="s">
        <v>1459</v>
      </c>
      <c r="F192" s="206" t="s">
        <v>1886</v>
      </c>
      <c r="G192" s="207" t="s">
        <v>1970</v>
      </c>
      <c r="H192" s="206" t="s">
        <v>113</v>
      </c>
      <c r="I192" s="206" t="s">
        <v>106</v>
      </c>
      <c r="J192" s="206" t="s">
        <v>106</v>
      </c>
      <c r="K192" s="208" t="s">
        <v>1452</v>
      </c>
      <c r="N192" s="112"/>
    </row>
    <row r="193" spans="1:14" ht="20.100000000000001" customHeight="1">
      <c r="A193" s="203" t="s">
        <v>106</v>
      </c>
      <c r="B193" s="206" t="s">
        <v>266</v>
      </c>
      <c r="C193" s="215" t="s">
        <v>1478</v>
      </c>
      <c r="D193" s="205" t="s">
        <v>267</v>
      </c>
      <c r="E193" s="205" t="s">
        <v>1459</v>
      </c>
      <c r="F193" s="206" t="s">
        <v>1886</v>
      </c>
      <c r="G193" s="207" t="s">
        <v>1971</v>
      </c>
      <c r="H193" s="206" t="s">
        <v>166</v>
      </c>
      <c r="I193" s="206" t="s">
        <v>106</v>
      </c>
      <c r="J193" s="206" t="s">
        <v>106</v>
      </c>
      <c r="K193" s="208" t="s">
        <v>1452</v>
      </c>
    </row>
    <row r="194" spans="1:14" ht="20.100000000000001" customHeight="1">
      <c r="A194" s="203" t="s">
        <v>106</v>
      </c>
      <c r="B194" s="206" t="s">
        <v>197</v>
      </c>
      <c r="C194" s="215" t="s">
        <v>1478</v>
      </c>
      <c r="D194" s="205" t="s">
        <v>198</v>
      </c>
      <c r="E194" s="205" t="s">
        <v>1459</v>
      </c>
      <c r="F194" s="206" t="s">
        <v>1886</v>
      </c>
      <c r="G194" s="207" t="s">
        <v>1972</v>
      </c>
      <c r="H194" s="206" t="s">
        <v>166</v>
      </c>
      <c r="I194" s="206" t="s">
        <v>106</v>
      </c>
      <c r="J194" s="206" t="s">
        <v>106</v>
      </c>
      <c r="K194" s="208" t="s">
        <v>1452</v>
      </c>
    </row>
    <row r="195" spans="1:14" ht="20.100000000000001" customHeight="1">
      <c r="A195" s="172"/>
      <c r="B195" s="550"/>
      <c r="C195" s="211"/>
      <c r="D195" s="212"/>
      <c r="E195" s="212"/>
      <c r="F195" s="550"/>
      <c r="G195" s="213"/>
      <c r="H195" s="550"/>
      <c r="I195" s="131"/>
      <c r="J195" s="133"/>
      <c r="K195" s="138"/>
    </row>
    <row r="196" spans="1:14" ht="20.100000000000001" customHeight="1">
      <c r="A196" s="203" t="s">
        <v>106</v>
      </c>
      <c r="B196" s="206" t="s">
        <v>641</v>
      </c>
      <c r="C196" s="204" t="s">
        <v>115</v>
      </c>
      <c r="D196" s="220" t="s">
        <v>640</v>
      </c>
      <c r="E196" s="205" t="s">
        <v>1448</v>
      </c>
      <c r="F196" s="206" t="s">
        <v>1860</v>
      </c>
      <c r="G196" s="207" t="s">
        <v>106</v>
      </c>
      <c r="H196" s="206" t="s">
        <v>106</v>
      </c>
      <c r="I196" s="206" t="s">
        <v>106</v>
      </c>
      <c r="J196" s="206" t="s">
        <v>106</v>
      </c>
      <c r="K196" s="208" t="s">
        <v>1452</v>
      </c>
    </row>
    <row r="197" spans="1:14" ht="20.100000000000001" customHeight="1">
      <c r="A197" s="203" t="s">
        <v>106</v>
      </c>
      <c r="B197" s="206" t="s">
        <v>639</v>
      </c>
      <c r="C197" s="215" t="s">
        <v>1462</v>
      </c>
      <c r="D197" s="220" t="s">
        <v>640</v>
      </c>
      <c r="E197" s="205" t="s">
        <v>1448</v>
      </c>
      <c r="F197" s="206" t="s">
        <v>1864</v>
      </c>
      <c r="G197" s="223" t="s">
        <v>1973</v>
      </c>
      <c r="H197" s="206" t="s">
        <v>113</v>
      </c>
      <c r="I197" s="206" t="s">
        <v>106</v>
      </c>
      <c r="J197" s="206" t="s">
        <v>106</v>
      </c>
      <c r="K197" s="208" t="s">
        <v>1452</v>
      </c>
    </row>
    <row r="198" spans="1:14" ht="20.100000000000001" customHeight="1">
      <c r="A198" s="210"/>
      <c r="B198" s="550"/>
      <c r="C198" s="222"/>
      <c r="D198" s="221"/>
      <c r="E198" s="212"/>
      <c r="F198" s="550"/>
      <c r="G198" s="213"/>
      <c r="H198" s="550"/>
      <c r="I198" s="550"/>
      <c r="J198" s="550"/>
      <c r="K198" s="138"/>
    </row>
    <row r="199" spans="1:14" ht="20.100000000000001" customHeight="1">
      <c r="A199" s="203" t="s">
        <v>106</v>
      </c>
      <c r="B199" s="206" t="s">
        <v>682</v>
      </c>
      <c r="C199" s="204" t="s">
        <v>115</v>
      </c>
      <c r="D199" s="205" t="s">
        <v>681</v>
      </c>
      <c r="E199" s="205" t="s">
        <v>1455</v>
      </c>
      <c r="F199" s="206" t="s">
        <v>1860</v>
      </c>
      <c r="G199" s="207" t="s">
        <v>106</v>
      </c>
      <c r="H199" s="206" t="s">
        <v>106</v>
      </c>
      <c r="I199" s="206" t="s">
        <v>106</v>
      </c>
      <c r="J199" s="206" t="s">
        <v>106</v>
      </c>
      <c r="K199" s="208" t="s">
        <v>1452</v>
      </c>
    </row>
    <row r="200" spans="1:14" ht="20.100000000000001" customHeight="1">
      <c r="A200" s="203" t="s">
        <v>106</v>
      </c>
      <c r="B200" s="206" t="s">
        <v>680</v>
      </c>
      <c r="C200" s="215" t="s">
        <v>1462</v>
      </c>
      <c r="D200" s="205" t="s">
        <v>681</v>
      </c>
      <c r="E200" s="205" t="s">
        <v>1455</v>
      </c>
      <c r="F200" s="206" t="s">
        <v>1864</v>
      </c>
      <c r="G200" s="224" t="s">
        <v>1974</v>
      </c>
      <c r="H200" s="206" t="s">
        <v>113</v>
      </c>
      <c r="I200" s="206" t="s">
        <v>106</v>
      </c>
      <c r="J200" s="206" t="s">
        <v>106</v>
      </c>
      <c r="K200" s="208" t="s">
        <v>1452</v>
      </c>
    </row>
    <row r="201" spans="1:14" ht="20.100000000000001" customHeight="1">
      <c r="A201" s="210"/>
      <c r="B201" s="550"/>
      <c r="C201" s="222"/>
      <c r="D201" s="212"/>
      <c r="E201" s="212"/>
      <c r="F201" s="550"/>
      <c r="G201" s="213"/>
      <c r="H201" s="550"/>
      <c r="I201" s="550"/>
      <c r="J201" s="550"/>
      <c r="K201" s="138"/>
    </row>
    <row r="202" spans="1:14" ht="20.100000000000001" customHeight="1">
      <c r="A202" s="203" t="s">
        <v>106</v>
      </c>
      <c r="B202" s="206" t="s">
        <v>670</v>
      </c>
      <c r="C202" s="204" t="s">
        <v>115</v>
      </c>
      <c r="D202" s="220" t="s">
        <v>669</v>
      </c>
      <c r="E202" s="205" t="s">
        <v>1456</v>
      </c>
      <c r="F202" s="206" t="s">
        <v>1860</v>
      </c>
      <c r="G202" s="207" t="s">
        <v>106</v>
      </c>
      <c r="H202" s="206" t="s">
        <v>106</v>
      </c>
      <c r="I202" s="206" t="s">
        <v>106</v>
      </c>
      <c r="J202" s="206" t="s">
        <v>106</v>
      </c>
      <c r="K202" s="208" t="s">
        <v>1452</v>
      </c>
    </row>
    <row r="203" spans="1:14" ht="20.100000000000001" customHeight="1">
      <c r="A203" s="203" t="s">
        <v>106</v>
      </c>
      <c r="B203" s="206" t="s">
        <v>668</v>
      </c>
      <c r="C203" s="215" t="s">
        <v>1462</v>
      </c>
      <c r="D203" s="220" t="s">
        <v>669</v>
      </c>
      <c r="E203" s="205" t="s">
        <v>1456</v>
      </c>
      <c r="F203" s="206" t="s">
        <v>1864</v>
      </c>
      <c r="G203" s="225" t="s">
        <v>1975</v>
      </c>
      <c r="H203" s="206" t="s">
        <v>113</v>
      </c>
      <c r="I203" s="206" t="s">
        <v>106</v>
      </c>
      <c r="J203" s="206" t="s">
        <v>106</v>
      </c>
      <c r="K203" s="208" t="s">
        <v>1452</v>
      </c>
    </row>
    <row r="204" spans="1:14" ht="20.100000000000001" customHeight="1">
      <c r="A204" s="210"/>
      <c r="B204" s="550"/>
      <c r="C204" s="222"/>
      <c r="D204" s="221"/>
      <c r="E204" s="212"/>
      <c r="F204" s="550"/>
      <c r="G204" s="213"/>
      <c r="H204" s="550"/>
      <c r="I204" s="550"/>
      <c r="J204" s="550"/>
      <c r="K204" s="138"/>
    </row>
    <row r="205" spans="1:14" ht="20.100000000000001" customHeight="1">
      <c r="A205" s="203" t="s">
        <v>106</v>
      </c>
      <c r="B205" s="206" t="s">
        <v>212</v>
      </c>
      <c r="C205" s="204" t="s">
        <v>115</v>
      </c>
      <c r="D205" s="220" t="s">
        <v>211</v>
      </c>
      <c r="E205" s="205" t="s">
        <v>1456</v>
      </c>
      <c r="F205" s="206" t="s">
        <v>1860</v>
      </c>
      <c r="G205" s="207" t="s">
        <v>106</v>
      </c>
      <c r="H205" s="206" t="s">
        <v>106</v>
      </c>
      <c r="I205" s="206" t="s">
        <v>106</v>
      </c>
      <c r="J205" s="206" t="s">
        <v>106</v>
      </c>
      <c r="K205" s="208" t="s">
        <v>1452</v>
      </c>
      <c r="N205" s="112"/>
    </row>
    <row r="206" spans="1:14" ht="20.100000000000001" customHeight="1">
      <c r="A206" s="203" t="s">
        <v>106</v>
      </c>
      <c r="B206" s="206" t="s">
        <v>210</v>
      </c>
      <c r="C206" s="215" t="s">
        <v>1463</v>
      </c>
      <c r="D206" s="220" t="s">
        <v>211</v>
      </c>
      <c r="E206" s="205" t="s">
        <v>1456</v>
      </c>
      <c r="F206" s="206" t="s">
        <v>1924</v>
      </c>
      <c r="G206" s="207" t="s">
        <v>1976</v>
      </c>
      <c r="H206" s="206" t="s">
        <v>113</v>
      </c>
      <c r="I206" s="206" t="s">
        <v>106</v>
      </c>
      <c r="J206" s="206" t="s">
        <v>106</v>
      </c>
      <c r="K206" s="208" t="s">
        <v>1452</v>
      </c>
      <c r="N206" s="112"/>
    </row>
    <row r="207" spans="1:14" ht="20.100000000000001" customHeight="1">
      <c r="A207" s="172"/>
      <c r="B207" s="550"/>
      <c r="C207" s="211"/>
      <c r="D207" s="212"/>
      <c r="E207" s="212"/>
      <c r="F207" s="550"/>
      <c r="G207" s="213"/>
      <c r="H207" s="550"/>
      <c r="I207" s="131"/>
      <c r="J207" s="133"/>
      <c r="K207" s="138"/>
      <c r="N207" s="112"/>
    </row>
    <row r="208" spans="1:14" ht="20.100000000000001" customHeight="1">
      <c r="A208" s="226" t="s">
        <v>106</v>
      </c>
      <c r="B208" s="227" t="s">
        <v>1977</v>
      </c>
      <c r="C208" s="215" t="s">
        <v>1978</v>
      </c>
      <c r="D208" s="228" t="s">
        <v>1979</v>
      </c>
      <c r="E208" s="205" t="s">
        <v>1448</v>
      </c>
      <c r="F208" s="229" t="s">
        <v>1861</v>
      </c>
      <c r="G208" s="227" t="s">
        <v>1925</v>
      </c>
      <c r="H208" s="230" t="s">
        <v>106</v>
      </c>
      <c r="I208" s="230" t="s">
        <v>106</v>
      </c>
      <c r="J208" s="231" t="s">
        <v>106</v>
      </c>
      <c r="K208" s="335" t="s">
        <v>1452</v>
      </c>
      <c r="N208" s="112"/>
    </row>
    <row r="209" spans="1:14" ht="20.100000000000001" customHeight="1">
      <c r="A209" s="232"/>
      <c r="B209" s="233"/>
      <c r="C209" s="222"/>
      <c r="D209" s="234"/>
      <c r="E209" s="212"/>
      <c r="F209" s="235"/>
      <c r="G209" s="233"/>
      <c r="H209" s="236"/>
      <c r="I209" s="236"/>
      <c r="J209" s="237"/>
      <c r="K209" s="342"/>
      <c r="N209" s="112"/>
    </row>
    <row r="210" spans="1:14" ht="20.100000000000001" customHeight="1">
      <c r="A210" s="226" t="s">
        <v>106</v>
      </c>
      <c r="B210" s="206" t="s">
        <v>1980</v>
      </c>
      <c r="C210" s="215" t="s">
        <v>1978</v>
      </c>
      <c r="D210" s="205" t="s">
        <v>1981</v>
      </c>
      <c r="E210" s="205" t="s">
        <v>1448</v>
      </c>
      <c r="F210" s="229" t="s">
        <v>1861</v>
      </c>
      <c r="G210" s="207" t="s">
        <v>1863</v>
      </c>
      <c r="H210" s="230" t="s">
        <v>106</v>
      </c>
      <c r="I210" s="230" t="s">
        <v>106</v>
      </c>
      <c r="J210" s="231" t="s">
        <v>106</v>
      </c>
      <c r="K210" s="335" t="s">
        <v>1452</v>
      </c>
    </row>
    <row r="211" spans="1:14" ht="20.100000000000001" customHeight="1">
      <c r="A211" s="232"/>
      <c r="B211" s="550"/>
      <c r="C211" s="222"/>
      <c r="D211" s="212"/>
      <c r="E211" s="212"/>
      <c r="F211" s="235"/>
      <c r="G211" s="213"/>
      <c r="H211" s="236"/>
      <c r="I211" s="236"/>
      <c r="J211" s="237"/>
      <c r="K211" s="342"/>
    </row>
    <row r="212" spans="1:14" ht="20.100000000000001" customHeight="1">
      <c r="A212" s="226" t="s">
        <v>106</v>
      </c>
      <c r="B212" s="227" t="s">
        <v>1982</v>
      </c>
      <c r="C212" s="215" t="s">
        <v>1978</v>
      </c>
      <c r="D212" s="228" t="s">
        <v>1983</v>
      </c>
      <c r="E212" s="205" t="s">
        <v>1455</v>
      </c>
      <c r="F212" s="206" t="s">
        <v>1864</v>
      </c>
      <c r="G212" s="227" t="s">
        <v>1984</v>
      </c>
      <c r="H212" s="230" t="s">
        <v>106</v>
      </c>
      <c r="I212" s="230" t="s">
        <v>106</v>
      </c>
      <c r="J212" s="231" t="s">
        <v>106</v>
      </c>
      <c r="K212" s="335" t="s">
        <v>1452</v>
      </c>
    </row>
    <row r="213" spans="1:14" ht="20.100000000000001" customHeight="1">
      <c r="A213" s="232"/>
      <c r="B213" s="233"/>
      <c r="C213" s="222"/>
      <c r="D213" s="234"/>
      <c r="E213" s="212"/>
      <c r="F213" s="550"/>
      <c r="G213" s="233"/>
      <c r="H213" s="236"/>
      <c r="I213" s="236"/>
      <c r="J213" s="237"/>
      <c r="K213" s="342"/>
    </row>
    <row r="214" spans="1:14" ht="20.100000000000001" customHeight="1">
      <c r="A214" s="226" t="s">
        <v>106</v>
      </c>
      <c r="B214" s="206" t="s">
        <v>1985</v>
      </c>
      <c r="C214" s="215" t="s">
        <v>1978</v>
      </c>
      <c r="D214" s="205" t="s">
        <v>1986</v>
      </c>
      <c r="E214" s="205" t="s">
        <v>1455</v>
      </c>
      <c r="F214" s="229" t="s">
        <v>1861</v>
      </c>
      <c r="G214" s="207" t="s">
        <v>1987</v>
      </c>
      <c r="H214" s="230" t="s">
        <v>106</v>
      </c>
      <c r="I214" s="230" t="s">
        <v>106</v>
      </c>
      <c r="J214" s="231" t="s">
        <v>106</v>
      </c>
      <c r="K214" s="335" t="s">
        <v>1452</v>
      </c>
    </row>
    <row r="215" spans="1:14" ht="20.100000000000001" customHeight="1">
      <c r="A215" s="232"/>
      <c r="B215" s="550"/>
      <c r="C215" s="222"/>
      <c r="D215" s="212"/>
      <c r="E215" s="212"/>
      <c r="F215" s="235"/>
      <c r="G215" s="213"/>
      <c r="H215" s="236"/>
      <c r="I215" s="236"/>
      <c r="J215" s="237"/>
      <c r="K215" s="342"/>
      <c r="N215" s="112"/>
    </row>
    <row r="216" spans="1:14" ht="20.100000000000001" customHeight="1">
      <c r="A216" s="226" t="s">
        <v>106</v>
      </c>
      <c r="B216" s="206" t="s">
        <v>1988</v>
      </c>
      <c r="C216" s="218" t="s">
        <v>1989</v>
      </c>
      <c r="D216" s="205" t="s">
        <v>1990</v>
      </c>
      <c r="E216" s="205" t="s">
        <v>1455</v>
      </c>
      <c r="F216" s="229" t="s">
        <v>1861</v>
      </c>
      <c r="G216" s="207" t="s">
        <v>1991</v>
      </c>
      <c r="H216" s="230" t="s">
        <v>106</v>
      </c>
      <c r="I216" s="230" t="s">
        <v>106</v>
      </c>
      <c r="J216" s="231" t="s">
        <v>106</v>
      </c>
      <c r="K216" s="335" t="s">
        <v>1452</v>
      </c>
      <c r="N216" s="112"/>
    </row>
    <row r="217" spans="1:14" ht="20.100000000000001" customHeight="1">
      <c r="A217" s="232"/>
      <c r="B217" s="550"/>
      <c r="C217" s="219"/>
      <c r="D217" s="212"/>
      <c r="E217" s="212"/>
      <c r="F217" s="235"/>
      <c r="G217" s="213"/>
      <c r="H217" s="236"/>
      <c r="I217" s="236"/>
      <c r="J217" s="237"/>
      <c r="K217" s="342"/>
      <c r="N217" s="112"/>
    </row>
    <row r="218" spans="1:14" ht="20.100000000000001" customHeight="1">
      <c r="A218" s="226" t="s">
        <v>106</v>
      </c>
      <c r="B218" s="206" t="s">
        <v>1992</v>
      </c>
      <c r="C218" s="218" t="s">
        <v>1989</v>
      </c>
      <c r="D218" s="205" t="s">
        <v>1993</v>
      </c>
      <c r="E218" s="205" t="s">
        <v>1455</v>
      </c>
      <c r="F218" s="229" t="s">
        <v>1861</v>
      </c>
      <c r="G218" s="207" t="s">
        <v>1994</v>
      </c>
      <c r="H218" s="230" t="s">
        <v>106</v>
      </c>
      <c r="I218" s="230" t="s">
        <v>106</v>
      </c>
      <c r="J218" s="231" t="s">
        <v>106</v>
      </c>
      <c r="K218" s="335" t="s">
        <v>1452</v>
      </c>
      <c r="N218" s="112"/>
    </row>
    <row r="219" spans="1:14" ht="20.100000000000001" customHeight="1">
      <c r="A219" s="232"/>
      <c r="B219" s="550"/>
      <c r="C219" s="219"/>
      <c r="D219" s="212"/>
      <c r="E219" s="212"/>
      <c r="F219" s="235"/>
      <c r="G219" s="213"/>
      <c r="H219" s="236"/>
      <c r="I219" s="236"/>
      <c r="J219" s="237"/>
      <c r="K219" s="342"/>
      <c r="N219" s="112"/>
    </row>
    <row r="220" spans="1:14" ht="20.100000000000001" customHeight="1">
      <c r="A220" s="226" t="s">
        <v>106</v>
      </c>
      <c r="B220" s="206" t="s">
        <v>1995</v>
      </c>
      <c r="C220" s="218" t="s">
        <v>1989</v>
      </c>
      <c r="D220" s="205" t="s">
        <v>1996</v>
      </c>
      <c r="E220" s="205" t="s">
        <v>1455</v>
      </c>
      <c r="F220" s="229" t="s">
        <v>1861</v>
      </c>
      <c r="G220" s="207" t="s">
        <v>1997</v>
      </c>
      <c r="H220" s="230" t="s">
        <v>106</v>
      </c>
      <c r="I220" s="230" t="s">
        <v>106</v>
      </c>
      <c r="J220" s="231" t="s">
        <v>106</v>
      </c>
      <c r="K220" s="335" t="s">
        <v>1452</v>
      </c>
      <c r="N220" s="112"/>
    </row>
    <row r="221" spans="1:14" ht="20.100000000000001" customHeight="1">
      <c r="A221" s="232"/>
      <c r="B221" s="550"/>
      <c r="C221" s="219"/>
      <c r="D221" s="212"/>
      <c r="E221" s="212"/>
      <c r="F221" s="235"/>
      <c r="G221" s="213"/>
      <c r="H221" s="236"/>
      <c r="I221" s="236"/>
      <c r="J221" s="237"/>
      <c r="K221" s="342"/>
    </row>
    <row r="222" spans="1:14" ht="20.100000000000001" customHeight="1">
      <c r="A222" s="226" t="s">
        <v>106</v>
      </c>
      <c r="B222" s="206" t="s">
        <v>1998</v>
      </c>
      <c r="C222" s="215" t="s">
        <v>1978</v>
      </c>
      <c r="D222" s="205" t="s">
        <v>1999</v>
      </c>
      <c r="E222" s="205" t="s">
        <v>1456</v>
      </c>
      <c r="F222" s="229" t="s">
        <v>1861</v>
      </c>
      <c r="G222" s="207" t="s">
        <v>1888</v>
      </c>
      <c r="H222" s="230" t="s">
        <v>106</v>
      </c>
      <c r="I222" s="230" t="s">
        <v>106</v>
      </c>
      <c r="J222" s="231" t="s">
        <v>106</v>
      </c>
      <c r="K222" s="335" t="s">
        <v>1452</v>
      </c>
    </row>
    <row r="223" spans="1:14" ht="20.100000000000001" customHeight="1">
      <c r="A223" s="232"/>
      <c r="B223" s="550"/>
      <c r="C223" s="222"/>
      <c r="D223" s="212"/>
      <c r="E223" s="212"/>
      <c r="F223" s="235"/>
      <c r="G223" s="213"/>
      <c r="H223" s="236"/>
      <c r="I223" s="236"/>
      <c r="J223" s="237"/>
      <c r="K223" s="342"/>
    </row>
    <row r="224" spans="1:14" ht="20.100000000000001" customHeight="1">
      <c r="A224" s="226" t="s">
        <v>106</v>
      </c>
      <c r="B224" s="206" t="s">
        <v>2000</v>
      </c>
      <c r="C224" s="215" t="s">
        <v>1978</v>
      </c>
      <c r="D224" s="205" t="s">
        <v>2001</v>
      </c>
      <c r="E224" s="205" t="s">
        <v>1456</v>
      </c>
      <c r="F224" s="229" t="s">
        <v>1861</v>
      </c>
      <c r="G224" s="207" t="s">
        <v>2002</v>
      </c>
      <c r="H224" s="230" t="s">
        <v>106</v>
      </c>
      <c r="I224" s="230" t="s">
        <v>106</v>
      </c>
      <c r="J224" s="231" t="s">
        <v>106</v>
      </c>
      <c r="K224" s="335" t="s">
        <v>1452</v>
      </c>
    </row>
    <row r="225" spans="1:11" ht="20.100000000000001" customHeight="1">
      <c r="A225" s="232"/>
      <c r="B225" s="550"/>
      <c r="C225" s="222"/>
      <c r="D225" s="212"/>
      <c r="E225" s="212"/>
      <c r="F225" s="235"/>
      <c r="G225" s="213"/>
      <c r="H225" s="236"/>
      <c r="I225" s="236"/>
      <c r="J225" s="237"/>
      <c r="K225" s="342"/>
    </row>
    <row r="226" spans="1:11" ht="20.100000000000001" customHeight="1">
      <c r="A226" s="226" t="s">
        <v>106</v>
      </c>
      <c r="B226" s="206" t="s">
        <v>2003</v>
      </c>
      <c r="C226" s="218" t="s">
        <v>1989</v>
      </c>
      <c r="D226" s="205" t="s">
        <v>2004</v>
      </c>
      <c r="E226" s="205" t="s">
        <v>1456</v>
      </c>
      <c r="F226" s="229" t="s">
        <v>1861</v>
      </c>
      <c r="G226" s="207" t="s">
        <v>2005</v>
      </c>
      <c r="H226" s="230" t="s">
        <v>106</v>
      </c>
      <c r="I226" s="230" t="s">
        <v>106</v>
      </c>
      <c r="J226" s="231" t="s">
        <v>106</v>
      </c>
      <c r="K226" s="335" t="s">
        <v>1452</v>
      </c>
    </row>
    <row r="227" spans="1:11" ht="20.100000000000001" customHeight="1">
      <c r="A227" s="232"/>
      <c r="B227" s="550"/>
      <c r="C227" s="219"/>
      <c r="D227" s="212"/>
      <c r="E227" s="212"/>
      <c r="F227" s="235"/>
      <c r="G227" s="213"/>
      <c r="H227" s="236"/>
      <c r="I227" s="236"/>
      <c r="J227" s="237"/>
      <c r="K227" s="342"/>
    </row>
    <row r="228" spans="1:11" ht="20.100000000000001" customHeight="1">
      <c r="A228" s="226" t="s">
        <v>106</v>
      </c>
      <c r="B228" s="206" t="s">
        <v>2006</v>
      </c>
      <c r="C228" s="218" t="s">
        <v>1989</v>
      </c>
      <c r="D228" s="205" t="s">
        <v>2007</v>
      </c>
      <c r="E228" s="205" t="s">
        <v>1456</v>
      </c>
      <c r="F228" s="229" t="s">
        <v>1861</v>
      </c>
      <c r="G228" s="207" t="s">
        <v>1976</v>
      </c>
      <c r="H228" s="230" t="s">
        <v>106</v>
      </c>
      <c r="I228" s="230" t="s">
        <v>106</v>
      </c>
      <c r="J228" s="231" t="s">
        <v>106</v>
      </c>
      <c r="K228" s="335" t="s">
        <v>1452</v>
      </c>
    </row>
    <row r="229" spans="1:11" ht="20.100000000000001" customHeight="1">
      <c r="A229" s="232"/>
      <c r="B229" s="550"/>
      <c r="C229" s="219"/>
      <c r="D229" s="212"/>
      <c r="E229" s="212"/>
      <c r="F229" s="235"/>
      <c r="G229" s="213"/>
      <c r="H229" s="236"/>
      <c r="I229" s="236"/>
      <c r="J229" s="237"/>
      <c r="K229" s="342"/>
    </row>
    <row r="230" spans="1:11" ht="20.100000000000001" customHeight="1">
      <c r="A230" s="226" t="s">
        <v>106</v>
      </c>
      <c r="B230" s="206" t="s">
        <v>2008</v>
      </c>
      <c r="C230" s="215" t="s">
        <v>2009</v>
      </c>
      <c r="D230" s="205" t="s">
        <v>2010</v>
      </c>
      <c r="E230" s="205" t="s">
        <v>1457</v>
      </c>
      <c r="F230" s="229" t="s">
        <v>1861</v>
      </c>
      <c r="G230" s="207" t="s">
        <v>2011</v>
      </c>
      <c r="H230" s="230" t="s">
        <v>106</v>
      </c>
      <c r="I230" s="230" t="s">
        <v>106</v>
      </c>
      <c r="J230" s="231" t="s">
        <v>106</v>
      </c>
      <c r="K230" s="335" t="s">
        <v>1452</v>
      </c>
    </row>
    <row r="231" spans="1:11" ht="20.100000000000001" customHeight="1">
      <c r="A231" s="232"/>
      <c r="B231" s="550"/>
      <c r="C231" s="222"/>
      <c r="D231" s="212"/>
      <c r="E231" s="212"/>
      <c r="F231" s="235"/>
      <c r="G231" s="213"/>
      <c r="H231" s="236"/>
      <c r="I231" s="236"/>
      <c r="J231" s="237"/>
      <c r="K231" s="342"/>
    </row>
    <row r="232" spans="1:11" ht="20.100000000000001" customHeight="1">
      <c r="A232" s="226" t="s">
        <v>106</v>
      </c>
      <c r="B232" s="206" t="s">
        <v>2012</v>
      </c>
      <c r="C232" s="215" t="s">
        <v>1978</v>
      </c>
      <c r="D232" s="205" t="s">
        <v>2013</v>
      </c>
      <c r="E232" s="205" t="s">
        <v>1459</v>
      </c>
      <c r="F232" s="229" t="s">
        <v>1861</v>
      </c>
      <c r="G232" s="207" t="s">
        <v>2014</v>
      </c>
      <c r="H232" s="230" t="s">
        <v>106</v>
      </c>
      <c r="I232" s="230" t="s">
        <v>106</v>
      </c>
      <c r="J232" s="231" t="s">
        <v>106</v>
      </c>
      <c r="K232" s="335" t="s">
        <v>1452</v>
      </c>
    </row>
    <row r="233" spans="1:11" ht="20.100000000000001" customHeight="1">
      <c r="A233" s="232"/>
      <c r="B233" s="550"/>
      <c r="C233" s="222"/>
      <c r="D233" s="212"/>
      <c r="E233" s="212"/>
      <c r="F233" s="235"/>
      <c r="G233" s="213"/>
      <c r="H233" s="236"/>
      <c r="I233" s="236"/>
      <c r="J233" s="237"/>
      <c r="K233" s="342"/>
    </row>
    <row r="234" spans="1:11" ht="20.100000000000001" customHeight="1">
      <c r="A234" s="226" t="s">
        <v>106</v>
      </c>
      <c r="B234" s="206" t="s">
        <v>2015</v>
      </c>
      <c r="C234" s="215" t="s">
        <v>1978</v>
      </c>
      <c r="D234" s="205" t="s">
        <v>2016</v>
      </c>
      <c r="E234" s="205" t="s">
        <v>1459</v>
      </c>
      <c r="F234" s="229" t="s">
        <v>1861</v>
      </c>
      <c r="G234" s="207" t="s">
        <v>2017</v>
      </c>
      <c r="H234" s="230" t="s">
        <v>106</v>
      </c>
      <c r="I234" s="230" t="s">
        <v>106</v>
      </c>
      <c r="J234" s="231" t="s">
        <v>106</v>
      </c>
      <c r="K234" s="335" t="s">
        <v>1452</v>
      </c>
    </row>
    <row r="235" spans="1:11" ht="20.100000000000001" customHeight="1">
      <c r="A235" s="232"/>
      <c r="B235" s="550"/>
      <c r="C235" s="222"/>
      <c r="D235" s="212"/>
      <c r="E235" s="212"/>
      <c r="F235" s="235"/>
      <c r="G235" s="213"/>
      <c r="H235" s="236"/>
      <c r="I235" s="236"/>
      <c r="J235" s="237"/>
      <c r="K235" s="342"/>
    </row>
    <row r="236" spans="1:11" ht="20.100000000000001" customHeight="1">
      <c r="A236" s="226" t="s">
        <v>106</v>
      </c>
      <c r="B236" s="206" t="s">
        <v>2018</v>
      </c>
      <c r="C236" s="215" t="s">
        <v>1978</v>
      </c>
      <c r="D236" s="205" t="s">
        <v>2019</v>
      </c>
      <c r="E236" s="205" t="s">
        <v>1459</v>
      </c>
      <c r="F236" s="229" t="s">
        <v>1861</v>
      </c>
      <c r="G236" s="207" t="s">
        <v>1970</v>
      </c>
      <c r="H236" s="230" t="s">
        <v>106</v>
      </c>
      <c r="I236" s="230" t="s">
        <v>106</v>
      </c>
      <c r="J236" s="231" t="s">
        <v>106</v>
      </c>
      <c r="K236" s="335" t="s">
        <v>1452</v>
      </c>
    </row>
    <row r="237" spans="1:11" ht="20.100000000000001" customHeight="1">
      <c r="A237" s="232"/>
      <c r="B237" s="550"/>
      <c r="C237" s="222"/>
      <c r="D237" s="212"/>
      <c r="E237" s="212"/>
      <c r="F237" s="235"/>
      <c r="G237" s="213"/>
      <c r="H237" s="236"/>
      <c r="I237" s="236"/>
      <c r="J237" s="237"/>
      <c r="K237" s="342"/>
    </row>
    <row r="238" spans="1:11" ht="20.100000000000001" customHeight="1">
      <c r="A238" s="226" t="s">
        <v>106</v>
      </c>
      <c r="B238" s="206" t="s">
        <v>2020</v>
      </c>
      <c r="C238" s="218" t="s">
        <v>1989</v>
      </c>
      <c r="D238" s="205" t="s">
        <v>2021</v>
      </c>
      <c r="E238" s="205" t="s">
        <v>1459</v>
      </c>
      <c r="F238" s="229" t="s">
        <v>1861</v>
      </c>
      <c r="G238" s="238" t="s">
        <v>2022</v>
      </c>
      <c r="H238" s="230" t="s">
        <v>106</v>
      </c>
      <c r="I238" s="230" t="s">
        <v>106</v>
      </c>
      <c r="J238" s="231" t="s">
        <v>106</v>
      </c>
      <c r="K238" s="335" t="s">
        <v>1452</v>
      </c>
    </row>
    <row r="239" spans="1:11" ht="20.100000000000001" customHeight="1">
      <c r="A239" s="172"/>
      <c r="B239" s="550"/>
      <c r="C239" s="222"/>
      <c r="D239" s="212"/>
      <c r="E239" s="212"/>
      <c r="F239" s="235"/>
      <c r="G239" s="213"/>
      <c r="H239" s="550"/>
      <c r="I239" s="131"/>
      <c r="J239" s="239"/>
      <c r="K239" s="138"/>
    </row>
    <row r="240" spans="1:11" ht="20.100000000000001" customHeight="1">
      <c r="A240" s="226" t="s">
        <v>106</v>
      </c>
      <c r="B240" s="227" t="s">
        <v>653</v>
      </c>
      <c r="C240" s="240" t="s">
        <v>115</v>
      </c>
      <c r="D240" s="228" t="s">
        <v>153</v>
      </c>
      <c r="E240" s="227" t="s">
        <v>1448</v>
      </c>
      <c r="F240" s="240" t="s">
        <v>1860</v>
      </c>
      <c r="G240" s="241" t="s">
        <v>106</v>
      </c>
      <c r="H240" s="241" t="s">
        <v>106</v>
      </c>
      <c r="I240" s="241" t="s">
        <v>106</v>
      </c>
      <c r="J240" s="242" t="s">
        <v>106</v>
      </c>
      <c r="K240" s="335" t="s">
        <v>1452</v>
      </c>
    </row>
    <row r="241" spans="1:14" ht="20.100000000000001" customHeight="1">
      <c r="A241" s="226" t="s">
        <v>106</v>
      </c>
      <c r="B241" s="227" t="s">
        <v>652</v>
      </c>
      <c r="C241" s="218" t="s">
        <v>1464</v>
      </c>
      <c r="D241" s="228" t="s">
        <v>153</v>
      </c>
      <c r="E241" s="227" t="s">
        <v>1448</v>
      </c>
      <c r="F241" s="229" t="s">
        <v>1886</v>
      </c>
      <c r="G241" s="227" t="s">
        <v>1925</v>
      </c>
      <c r="H241" s="231" t="s">
        <v>113</v>
      </c>
      <c r="I241" s="230" t="s">
        <v>106</v>
      </c>
      <c r="J241" s="243" t="s">
        <v>106</v>
      </c>
      <c r="K241" s="335" t="s">
        <v>1452</v>
      </c>
    </row>
    <row r="242" spans="1:14" ht="20.100000000000001" customHeight="1">
      <c r="A242" s="232"/>
      <c r="B242" s="233"/>
      <c r="C242" s="219"/>
      <c r="D242" s="234"/>
      <c r="E242" s="244"/>
      <c r="F242" s="235"/>
      <c r="G242" s="233"/>
      <c r="H242" s="237"/>
      <c r="I242" s="236"/>
      <c r="J242" s="245"/>
      <c r="K242" s="342"/>
    </row>
    <row r="243" spans="1:14" ht="20.100000000000001" customHeight="1">
      <c r="A243" s="226" t="s">
        <v>106</v>
      </c>
      <c r="B243" s="227" t="s">
        <v>154</v>
      </c>
      <c r="C243" s="240" t="s">
        <v>115</v>
      </c>
      <c r="D243" s="228" t="s">
        <v>153</v>
      </c>
      <c r="E243" s="227" t="s">
        <v>1448</v>
      </c>
      <c r="F243" s="240" t="s">
        <v>1860</v>
      </c>
      <c r="G243" s="241" t="s">
        <v>106</v>
      </c>
      <c r="H243" s="241" t="s">
        <v>106</v>
      </c>
      <c r="I243" s="241" t="s">
        <v>106</v>
      </c>
      <c r="J243" s="242" t="s">
        <v>106</v>
      </c>
      <c r="K243" s="335" t="s">
        <v>1452</v>
      </c>
      <c r="N243" s="112"/>
    </row>
    <row r="244" spans="1:14" ht="20.100000000000001" customHeight="1">
      <c r="A244" s="226" t="s">
        <v>106</v>
      </c>
      <c r="B244" s="206" t="s">
        <v>152</v>
      </c>
      <c r="C244" s="218" t="s">
        <v>1464</v>
      </c>
      <c r="D244" s="205" t="s">
        <v>153</v>
      </c>
      <c r="E244" s="205" t="s">
        <v>1448</v>
      </c>
      <c r="F244" s="229" t="s">
        <v>1886</v>
      </c>
      <c r="G244" s="207" t="s">
        <v>1862</v>
      </c>
      <c r="H244" s="231" t="s">
        <v>113</v>
      </c>
      <c r="I244" s="241" t="s">
        <v>106</v>
      </c>
      <c r="J244" s="242" t="s">
        <v>106</v>
      </c>
      <c r="K244" s="335" t="s">
        <v>1452</v>
      </c>
      <c r="N244" s="112"/>
    </row>
    <row r="245" spans="1:14" ht="20.100000000000001" customHeight="1">
      <c r="A245" s="203" t="s">
        <v>106</v>
      </c>
      <c r="B245" s="206" t="s">
        <v>170</v>
      </c>
      <c r="C245" s="215" t="s">
        <v>1478</v>
      </c>
      <c r="D245" s="205" t="s">
        <v>171</v>
      </c>
      <c r="E245" s="227" t="s">
        <v>1448</v>
      </c>
      <c r="F245" s="206" t="s">
        <v>1886</v>
      </c>
      <c r="G245" s="207" t="s">
        <v>1862</v>
      </c>
      <c r="H245" s="206" t="s">
        <v>166</v>
      </c>
      <c r="I245" s="206" t="s">
        <v>106</v>
      </c>
      <c r="J245" s="206" t="s">
        <v>106</v>
      </c>
      <c r="K245" s="208" t="s">
        <v>1452</v>
      </c>
      <c r="N245" s="112"/>
    </row>
    <row r="246" spans="1:14" ht="20.100000000000001" customHeight="1">
      <c r="A246" s="203" t="s">
        <v>106</v>
      </c>
      <c r="B246" s="206" t="s">
        <v>1804</v>
      </c>
      <c r="C246" s="215" t="s">
        <v>1500</v>
      </c>
      <c r="D246" s="205" t="s">
        <v>106</v>
      </c>
      <c r="E246" s="205" t="s">
        <v>1448</v>
      </c>
      <c r="F246" s="206" t="s">
        <v>1926</v>
      </c>
      <c r="G246" s="207" t="s">
        <v>106</v>
      </c>
      <c r="H246" s="206" t="s">
        <v>1927</v>
      </c>
      <c r="I246" s="206" t="s">
        <v>106</v>
      </c>
      <c r="J246" s="206" t="s">
        <v>106</v>
      </c>
      <c r="K246" s="208" t="s">
        <v>1452</v>
      </c>
    </row>
    <row r="247" spans="1:14" ht="20.100000000000001" customHeight="1">
      <c r="A247" s="203" t="s">
        <v>106</v>
      </c>
      <c r="B247" s="206" t="s">
        <v>849</v>
      </c>
      <c r="C247" s="215" t="s">
        <v>1928</v>
      </c>
      <c r="D247" s="205" t="s">
        <v>106</v>
      </c>
      <c r="E247" s="227" t="s">
        <v>1448</v>
      </c>
      <c r="F247" s="206" t="s">
        <v>1926</v>
      </c>
      <c r="G247" s="207" t="s">
        <v>106</v>
      </c>
      <c r="H247" s="206" t="s">
        <v>1473</v>
      </c>
      <c r="I247" s="206" t="s">
        <v>106</v>
      </c>
      <c r="J247" s="206" t="s">
        <v>106</v>
      </c>
      <c r="K247" s="208" t="s">
        <v>1452</v>
      </c>
    </row>
    <row r="248" spans="1:14" ht="20.100000000000001" customHeight="1">
      <c r="A248" s="232"/>
      <c r="B248" s="550"/>
      <c r="C248" s="219"/>
      <c r="D248" s="212"/>
      <c r="E248" s="212"/>
      <c r="F248" s="235"/>
      <c r="G248" s="213"/>
      <c r="H248" s="237"/>
      <c r="I248" s="246"/>
      <c r="J248" s="247"/>
      <c r="K248" s="342"/>
    </row>
    <row r="249" spans="1:14" ht="20.100000000000001" customHeight="1">
      <c r="A249" s="226" t="s">
        <v>106</v>
      </c>
      <c r="B249" s="227" t="s">
        <v>157</v>
      </c>
      <c r="C249" s="240" t="s">
        <v>115</v>
      </c>
      <c r="D249" s="228" t="s">
        <v>156</v>
      </c>
      <c r="E249" s="227" t="s">
        <v>1448</v>
      </c>
      <c r="F249" s="240" t="s">
        <v>1860</v>
      </c>
      <c r="G249" s="241" t="s">
        <v>106</v>
      </c>
      <c r="H249" s="241" t="s">
        <v>106</v>
      </c>
      <c r="I249" s="241" t="s">
        <v>106</v>
      </c>
      <c r="J249" s="242" t="s">
        <v>106</v>
      </c>
      <c r="K249" s="335" t="s">
        <v>1452</v>
      </c>
    </row>
    <row r="250" spans="1:14" ht="20.100000000000001" customHeight="1">
      <c r="A250" s="226" t="s">
        <v>106</v>
      </c>
      <c r="B250" s="227" t="s">
        <v>155</v>
      </c>
      <c r="C250" s="240" t="s">
        <v>1464</v>
      </c>
      <c r="D250" s="228" t="s">
        <v>156</v>
      </c>
      <c r="E250" s="227" t="s">
        <v>1448</v>
      </c>
      <c r="F250" s="229" t="s">
        <v>1886</v>
      </c>
      <c r="G250" s="241" t="s">
        <v>1939</v>
      </c>
      <c r="H250" s="231" t="s">
        <v>113</v>
      </c>
      <c r="I250" s="230" t="s">
        <v>106</v>
      </c>
      <c r="J250" s="243" t="s">
        <v>106</v>
      </c>
      <c r="K250" s="335" t="s">
        <v>1452</v>
      </c>
    </row>
    <row r="251" spans="1:14" ht="20.100000000000001" customHeight="1">
      <c r="A251" s="203" t="s">
        <v>106</v>
      </c>
      <c r="B251" s="206" t="s">
        <v>174</v>
      </c>
      <c r="C251" s="215" t="s">
        <v>1478</v>
      </c>
      <c r="D251" s="205" t="s">
        <v>175</v>
      </c>
      <c r="E251" s="227" t="s">
        <v>1448</v>
      </c>
      <c r="F251" s="206" t="s">
        <v>1886</v>
      </c>
      <c r="G251" s="207" t="s">
        <v>1939</v>
      </c>
      <c r="H251" s="206" t="s">
        <v>166</v>
      </c>
      <c r="I251" s="206" t="s">
        <v>106</v>
      </c>
      <c r="J251" s="206" t="s">
        <v>106</v>
      </c>
      <c r="K251" s="208" t="s">
        <v>1452</v>
      </c>
    </row>
    <row r="252" spans="1:14" ht="20.100000000000001" customHeight="1">
      <c r="A252" s="203" t="s">
        <v>106</v>
      </c>
      <c r="B252" s="206" t="s">
        <v>1814</v>
      </c>
      <c r="C252" s="215" t="s">
        <v>1500</v>
      </c>
      <c r="D252" s="205" t="s">
        <v>106</v>
      </c>
      <c r="E252" s="205" t="s">
        <v>1448</v>
      </c>
      <c r="F252" s="206" t="s">
        <v>1926</v>
      </c>
      <c r="G252" s="207" t="s">
        <v>106</v>
      </c>
      <c r="H252" s="206" t="s">
        <v>1927</v>
      </c>
      <c r="I252" s="206" t="s">
        <v>106</v>
      </c>
      <c r="J252" s="206" t="s">
        <v>106</v>
      </c>
      <c r="K252" s="208" t="s">
        <v>1452</v>
      </c>
    </row>
    <row r="253" spans="1:14" ht="20.100000000000001" customHeight="1">
      <c r="A253" s="203" t="s">
        <v>106</v>
      </c>
      <c r="B253" s="206" t="s">
        <v>860</v>
      </c>
      <c r="C253" s="215" t="s">
        <v>1928</v>
      </c>
      <c r="D253" s="205" t="s">
        <v>106</v>
      </c>
      <c r="E253" s="227" t="s">
        <v>1448</v>
      </c>
      <c r="F253" s="206" t="s">
        <v>1926</v>
      </c>
      <c r="G253" s="207" t="s">
        <v>106</v>
      </c>
      <c r="H253" s="206" t="s">
        <v>1473</v>
      </c>
      <c r="I253" s="206" t="s">
        <v>106</v>
      </c>
      <c r="J253" s="206" t="s">
        <v>106</v>
      </c>
      <c r="K253" s="208" t="s">
        <v>1452</v>
      </c>
    </row>
    <row r="254" spans="1:14" ht="20.100000000000001" customHeight="1">
      <c r="A254" s="232"/>
      <c r="B254" s="550"/>
      <c r="C254" s="219"/>
      <c r="D254" s="212"/>
      <c r="E254" s="212"/>
      <c r="F254" s="235"/>
      <c r="G254" s="213"/>
      <c r="H254" s="237"/>
      <c r="I254" s="246"/>
      <c r="J254" s="247"/>
      <c r="K254" s="342"/>
    </row>
    <row r="255" spans="1:14" ht="20.100000000000001" customHeight="1">
      <c r="A255" s="226" t="s">
        <v>106</v>
      </c>
      <c r="B255" s="227" t="s">
        <v>228</v>
      </c>
      <c r="C255" s="240" t="s">
        <v>115</v>
      </c>
      <c r="D255" s="228" t="s">
        <v>227</v>
      </c>
      <c r="E255" s="205" t="s">
        <v>1455</v>
      </c>
      <c r="F255" s="240" t="s">
        <v>1860</v>
      </c>
      <c r="G255" s="241" t="s">
        <v>106</v>
      </c>
      <c r="H255" s="241" t="s">
        <v>106</v>
      </c>
      <c r="I255" s="241" t="s">
        <v>106</v>
      </c>
      <c r="J255" s="242" t="s">
        <v>106</v>
      </c>
      <c r="K255" s="335" t="s">
        <v>1452</v>
      </c>
    </row>
    <row r="256" spans="1:14" ht="20.100000000000001" customHeight="1">
      <c r="A256" s="226" t="s">
        <v>106</v>
      </c>
      <c r="B256" s="227" t="s">
        <v>226</v>
      </c>
      <c r="C256" s="218" t="s">
        <v>1464</v>
      </c>
      <c r="D256" s="228" t="s">
        <v>227</v>
      </c>
      <c r="E256" s="227" t="s">
        <v>1455</v>
      </c>
      <c r="F256" s="229" t="s">
        <v>1886</v>
      </c>
      <c r="G256" s="227" t="s">
        <v>2023</v>
      </c>
      <c r="H256" s="231" t="s">
        <v>113</v>
      </c>
      <c r="I256" s="241" t="s">
        <v>106</v>
      </c>
      <c r="J256" s="242" t="s">
        <v>106</v>
      </c>
      <c r="K256" s="335" t="s">
        <v>1452</v>
      </c>
    </row>
    <row r="257" spans="1:14" ht="20.100000000000001" customHeight="1">
      <c r="A257" s="203" t="s">
        <v>106</v>
      </c>
      <c r="B257" s="206" t="s">
        <v>268</v>
      </c>
      <c r="C257" s="215" t="s">
        <v>1478</v>
      </c>
      <c r="D257" s="205" t="s">
        <v>269</v>
      </c>
      <c r="E257" s="205" t="s">
        <v>1455</v>
      </c>
      <c r="F257" s="206" t="s">
        <v>1886</v>
      </c>
      <c r="G257" s="207" t="s">
        <v>2023</v>
      </c>
      <c r="H257" s="206" t="s">
        <v>166</v>
      </c>
      <c r="I257" s="206" t="s">
        <v>106</v>
      </c>
      <c r="J257" s="206" t="s">
        <v>106</v>
      </c>
      <c r="K257" s="208" t="s">
        <v>1452</v>
      </c>
    </row>
    <row r="258" spans="1:14" ht="20.100000000000001" customHeight="1">
      <c r="A258" s="203" t="s">
        <v>106</v>
      </c>
      <c r="B258" s="206" t="s">
        <v>899</v>
      </c>
      <c r="C258" s="215" t="s">
        <v>1928</v>
      </c>
      <c r="D258" s="205" t="s">
        <v>106</v>
      </c>
      <c r="E258" s="205" t="s">
        <v>1455</v>
      </c>
      <c r="F258" s="206" t="s">
        <v>1926</v>
      </c>
      <c r="G258" s="207" t="s">
        <v>106</v>
      </c>
      <c r="H258" s="206" t="s">
        <v>1473</v>
      </c>
      <c r="I258" s="206" t="s">
        <v>106</v>
      </c>
      <c r="J258" s="206" t="s">
        <v>106</v>
      </c>
      <c r="K258" s="208" t="s">
        <v>1452</v>
      </c>
    </row>
    <row r="259" spans="1:14" ht="20.100000000000001" customHeight="1">
      <c r="A259" s="232"/>
      <c r="B259" s="550"/>
      <c r="C259" s="219"/>
      <c r="D259" s="212"/>
      <c r="E259" s="212"/>
      <c r="F259" s="235"/>
      <c r="G259" s="213"/>
      <c r="H259" s="237"/>
      <c r="I259" s="246"/>
      <c r="J259" s="247"/>
      <c r="K259" s="342"/>
    </row>
    <row r="260" spans="1:14" ht="20.100000000000001" customHeight="1">
      <c r="A260" s="226" t="s">
        <v>106</v>
      </c>
      <c r="B260" s="227" t="s">
        <v>291</v>
      </c>
      <c r="C260" s="240" t="s">
        <v>115</v>
      </c>
      <c r="D260" s="205" t="s">
        <v>290</v>
      </c>
      <c r="E260" s="205" t="s">
        <v>1455</v>
      </c>
      <c r="F260" s="240" t="s">
        <v>1860</v>
      </c>
      <c r="G260" s="241" t="s">
        <v>106</v>
      </c>
      <c r="H260" s="241" t="s">
        <v>106</v>
      </c>
      <c r="I260" s="241" t="s">
        <v>106</v>
      </c>
      <c r="J260" s="242" t="s">
        <v>106</v>
      </c>
      <c r="K260" s="335" t="s">
        <v>1452</v>
      </c>
    </row>
    <row r="261" spans="1:14" ht="20.100000000000001" customHeight="1">
      <c r="A261" s="226" t="s">
        <v>106</v>
      </c>
      <c r="B261" s="206" t="s">
        <v>289</v>
      </c>
      <c r="C261" s="218" t="s">
        <v>1464</v>
      </c>
      <c r="D261" s="205" t="s">
        <v>290</v>
      </c>
      <c r="E261" s="205" t="s">
        <v>1455</v>
      </c>
      <c r="F261" s="229" t="s">
        <v>1886</v>
      </c>
      <c r="G261" s="207" t="s">
        <v>2024</v>
      </c>
      <c r="H261" s="231" t="s">
        <v>113</v>
      </c>
      <c r="I261" s="230" t="s">
        <v>106</v>
      </c>
      <c r="J261" s="243" t="s">
        <v>106</v>
      </c>
      <c r="K261" s="335" t="s">
        <v>1452</v>
      </c>
    </row>
    <row r="262" spans="1:14" ht="20.100000000000001" customHeight="1">
      <c r="A262" s="203" t="s">
        <v>106</v>
      </c>
      <c r="B262" s="206" t="s">
        <v>270</v>
      </c>
      <c r="C262" s="215" t="s">
        <v>1478</v>
      </c>
      <c r="D262" s="205" t="s">
        <v>271</v>
      </c>
      <c r="E262" s="205" t="s">
        <v>1455</v>
      </c>
      <c r="F262" s="206" t="s">
        <v>1886</v>
      </c>
      <c r="G262" s="207" t="s">
        <v>2024</v>
      </c>
      <c r="H262" s="206" t="s">
        <v>166</v>
      </c>
      <c r="I262" s="206" t="s">
        <v>106</v>
      </c>
      <c r="J262" s="206" t="s">
        <v>106</v>
      </c>
      <c r="K262" s="208" t="s">
        <v>1452</v>
      </c>
    </row>
    <row r="263" spans="1:14" ht="20.100000000000001" customHeight="1">
      <c r="A263" s="203" t="s">
        <v>106</v>
      </c>
      <c r="B263" s="206" t="s">
        <v>901</v>
      </c>
      <c r="C263" s="215" t="s">
        <v>1928</v>
      </c>
      <c r="D263" s="205" t="s">
        <v>106</v>
      </c>
      <c r="E263" s="205" t="s">
        <v>1455</v>
      </c>
      <c r="F263" s="206" t="s">
        <v>1926</v>
      </c>
      <c r="G263" s="207" t="s">
        <v>106</v>
      </c>
      <c r="H263" s="206" t="s">
        <v>1473</v>
      </c>
      <c r="I263" s="206" t="s">
        <v>106</v>
      </c>
      <c r="J263" s="206" t="s">
        <v>106</v>
      </c>
      <c r="K263" s="208" t="s">
        <v>1452</v>
      </c>
    </row>
    <row r="264" spans="1:14" ht="20.100000000000001" customHeight="1">
      <c r="A264" s="232"/>
      <c r="B264" s="550"/>
      <c r="C264" s="219"/>
      <c r="D264" s="212"/>
      <c r="E264" s="212"/>
      <c r="F264" s="235"/>
      <c r="G264" s="213"/>
      <c r="H264" s="237"/>
      <c r="I264" s="246"/>
      <c r="J264" s="247"/>
      <c r="K264" s="342"/>
      <c r="N264" s="112"/>
    </row>
    <row r="265" spans="1:14" ht="20.100000000000001" customHeight="1">
      <c r="A265" s="226" t="s">
        <v>106</v>
      </c>
      <c r="B265" s="227" t="s">
        <v>761</v>
      </c>
      <c r="C265" s="240" t="s">
        <v>115</v>
      </c>
      <c r="D265" s="205" t="s">
        <v>126</v>
      </c>
      <c r="E265" s="227" t="s">
        <v>1455</v>
      </c>
      <c r="F265" s="240" t="s">
        <v>1860</v>
      </c>
      <c r="G265" s="241" t="s">
        <v>106</v>
      </c>
      <c r="H265" s="241" t="s">
        <v>106</v>
      </c>
      <c r="I265" s="241" t="s">
        <v>106</v>
      </c>
      <c r="J265" s="242" t="s">
        <v>106</v>
      </c>
      <c r="K265" s="335" t="s">
        <v>1452</v>
      </c>
      <c r="N265" s="112"/>
    </row>
    <row r="266" spans="1:14" ht="20.100000000000001" customHeight="1">
      <c r="A266" s="226" t="s">
        <v>106</v>
      </c>
      <c r="B266" s="227" t="s">
        <v>759</v>
      </c>
      <c r="C266" s="218" t="s">
        <v>1465</v>
      </c>
      <c r="D266" s="228" t="s">
        <v>760</v>
      </c>
      <c r="E266" s="227" t="s">
        <v>1455</v>
      </c>
      <c r="F266" s="229" t="s">
        <v>1886</v>
      </c>
      <c r="G266" s="241" t="s">
        <v>1944</v>
      </c>
      <c r="H266" s="231" t="s">
        <v>113</v>
      </c>
      <c r="I266" s="241" t="s">
        <v>106</v>
      </c>
      <c r="J266" s="242" t="s">
        <v>106</v>
      </c>
      <c r="K266" s="335" t="s">
        <v>1452</v>
      </c>
      <c r="N266" s="112"/>
    </row>
    <row r="267" spans="1:14" ht="20.100000000000001" customHeight="1">
      <c r="A267" s="232"/>
      <c r="B267" s="550"/>
      <c r="C267" s="219"/>
      <c r="D267" s="212"/>
      <c r="E267" s="212"/>
      <c r="F267" s="235"/>
      <c r="G267" s="213"/>
      <c r="H267" s="237"/>
      <c r="I267" s="246"/>
      <c r="J267" s="247"/>
      <c r="K267" s="342"/>
    </row>
    <row r="268" spans="1:14" ht="20.100000000000001" customHeight="1">
      <c r="A268" s="226" t="s">
        <v>106</v>
      </c>
      <c r="B268" s="227" t="s">
        <v>764</v>
      </c>
      <c r="C268" s="240" t="s">
        <v>115</v>
      </c>
      <c r="D268" s="228" t="s">
        <v>763</v>
      </c>
      <c r="E268" s="227" t="s">
        <v>1455</v>
      </c>
      <c r="F268" s="240" t="s">
        <v>1860</v>
      </c>
      <c r="G268" s="241" t="s">
        <v>106</v>
      </c>
      <c r="H268" s="241" t="s">
        <v>106</v>
      </c>
      <c r="I268" s="241" t="s">
        <v>106</v>
      </c>
      <c r="J268" s="242" t="s">
        <v>106</v>
      </c>
      <c r="K268" s="335" t="s">
        <v>1452</v>
      </c>
    </row>
    <row r="269" spans="1:14" ht="20.100000000000001" customHeight="1">
      <c r="A269" s="226" t="s">
        <v>106</v>
      </c>
      <c r="B269" s="227" t="s">
        <v>762</v>
      </c>
      <c r="C269" s="218" t="s">
        <v>1465</v>
      </c>
      <c r="D269" s="228" t="s">
        <v>763</v>
      </c>
      <c r="E269" s="227" t="s">
        <v>1455</v>
      </c>
      <c r="F269" s="229" t="s">
        <v>1886</v>
      </c>
      <c r="G269" s="227" t="s">
        <v>2025</v>
      </c>
      <c r="H269" s="231" t="s">
        <v>113</v>
      </c>
      <c r="I269" s="230" t="s">
        <v>106</v>
      </c>
      <c r="J269" s="243" t="s">
        <v>106</v>
      </c>
      <c r="K269" s="335" t="s">
        <v>1452</v>
      </c>
    </row>
    <row r="270" spans="1:14" ht="20.100000000000001" customHeight="1">
      <c r="A270" s="232"/>
      <c r="B270" s="233"/>
      <c r="C270" s="219"/>
      <c r="D270" s="234"/>
      <c r="E270" s="244"/>
      <c r="F270" s="235"/>
      <c r="G270" s="233"/>
      <c r="H270" s="237"/>
      <c r="I270" s="236"/>
      <c r="J270" s="245"/>
      <c r="K270" s="342"/>
    </row>
    <row r="271" spans="1:14" ht="20.100000000000001" customHeight="1">
      <c r="A271" s="226" t="s">
        <v>106</v>
      </c>
      <c r="B271" s="227" t="s">
        <v>127</v>
      </c>
      <c r="C271" s="240" t="s">
        <v>115</v>
      </c>
      <c r="D271" s="205" t="s">
        <v>126</v>
      </c>
      <c r="E271" s="205" t="s">
        <v>1456</v>
      </c>
      <c r="F271" s="240" t="s">
        <v>1860</v>
      </c>
      <c r="G271" s="241" t="s">
        <v>106</v>
      </c>
      <c r="H271" s="241" t="s">
        <v>106</v>
      </c>
      <c r="I271" s="241" t="s">
        <v>106</v>
      </c>
      <c r="J271" s="242" t="s">
        <v>106</v>
      </c>
      <c r="K271" s="335" t="s">
        <v>1452</v>
      </c>
    </row>
    <row r="272" spans="1:14" ht="20.100000000000001" customHeight="1">
      <c r="A272" s="226" t="s">
        <v>106</v>
      </c>
      <c r="B272" s="206" t="s">
        <v>125</v>
      </c>
      <c r="C272" s="218" t="s">
        <v>1464</v>
      </c>
      <c r="D272" s="205" t="s">
        <v>126</v>
      </c>
      <c r="E272" s="205" t="s">
        <v>1456</v>
      </c>
      <c r="F272" s="229" t="s">
        <v>1886</v>
      </c>
      <c r="G272" s="207" t="s">
        <v>1871</v>
      </c>
      <c r="H272" s="231" t="s">
        <v>113</v>
      </c>
      <c r="I272" s="241" t="s">
        <v>106</v>
      </c>
      <c r="J272" s="242" t="s">
        <v>106</v>
      </c>
      <c r="K272" s="335" t="s">
        <v>1452</v>
      </c>
    </row>
    <row r="273" spans="1:14" ht="20.100000000000001" customHeight="1">
      <c r="A273" s="203" t="s">
        <v>106</v>
      </c>
      <c r="B273" s="206" t="s">
        <v>177</v>
      </c>
      <c r="C273" s="215" t="s">
        <v>1478</v>
      </c>
      <c r="D273" s="205" t="s">
        <v>178</v>
      </c>
      <c r="E273" s="205" t="s">
        <v>1456</v>
      </c>
      <c r="F273" s="206" t="s">
        <v>1886</v>
      </c>
      <c r="G273" s="207" t="s">
        <v>1871</v>
      </c>
      <c r="H273" s="206" t="s">
        <v>166</v>
      </c>
      <c r="I273" s="206" t="s">
        <v>106</v>
      </c>
      <c r="J273" s="206" t="s">
        <v>106</v>
      </c>
      <c r="K273" s="208" t="s">
        <v>1452</v>
      </c>
    </row>
    <row r="274" spans="1:14" ht="20.100000000000001" customHeight="1">
      <c r="A274" s="203" t="s">
        <v>106</v>
      </c>
      <c r="B274" s="206" t="s">
        <v>1802</v>
      </c>
      <c r="C274" s="215" t="s">
        <v>1500</v>
      </c>
      <c r="D274" s="205" t="s">
        <v>106</v>
      </c>
      <c r="E274" s="205" t="s">
        <v>1456</v>
      </c>
      <c r="F274" s="206" t="s">
        <v>1926</v>
      </c>
      <c r="G274" s="207" t="s">
        <v>106</v>
      </c>
      <c r="H274" s="206" t="s">
        <v>1927</v>
      </c>
      <c r="I274" s="206" t="s">
        <v>106</v>
      </c>
      <c r="J274" s="206" t="s">
        <v>106</v>
      </c>
      <c r="K274" s="208" t="s">
        <v>1452</v>
      </c>
      <c r="N274" s="112"/>
    </row>
    <row r="275" spans="1:14" ht="20.100000000000001" customHeight="1">
      <c r="A275" s="203" t="s">
        <v>106</v>
      </c>
      <c r="B275" s="206" t="s">
        <v>853</v>
      </c>
      <c r="C275" s="215" t="s">
        <v>1928</v>
      </c>
      <c r="D275" s="205" t="s">
        <v>106</v>
      </c>
      <c r="E275" s="205" t="s">
        <v>1456</v>
      </c>
      <c r="F275" s="206" t="s">
        <v>1926</v>
      </c>
      <c r="G275" s="207" t="s">
        <v>106</v>
      </c>
      <c r="H275" s="206" t="s">
        <v>1473</v>
      </c>
      <c r="I275" s="206" t="s">
        <v>106</v>
      </c>
      <c r="J275" s="206" t="s">
        <v>106</v>
      </c>
      <c r="K275" s="208" t="s">
        <v>1452</v>
      </c>
      <c r="N275" s="112"/>
    </row>
    <row r="276" spans="1:14" ht="20.100000000000001" customHeight="1">
      <c r="A276" s="232"/>
      <c r="B276" s="550"/>
      <c r="C276" s="219"/>
      <c r="D276" s="212"/>
      <c r="E276" s="212"/>
      <c r="F276" s="235"/>
      <c r="G276" s="213"/>
      <c r="H276" s="237"/>
      <c r="I276" s="246"/>
      <c r="J276" s="247"/>
      <c r="K276" s="342"/>
    </row>
    <row r="277" spans="1:14" ht="20.100000000000001" customHeight="1">
      <c r="A277" s="226" t="s">
        <v>106</v>
      </c>
      <c r="B277" s="227" t="s">
        <v>133</v>
      </c>
      <c r="C277" s="240" t="s">
        <v>115</v>
      </c>
      <c r="D277" s="228" t="s">
        <v>132</v>
      </c>
      <c r="E277" s="205" t="s">
        <v>1456</v>
      </c>
      <c r="F277" s="240" t="s">
        <v>1860</v>
      </c>
      <c r="G277" s="241" t="s">
        <v>106</v>
      </c>
      <c r="H277" s="241" t="s">
        <v>106</v>
      </c>
      <c r="I277" s="241" t="s">
        <v>106</v>
      </c>
      <c r="J277" s="242" t="s">
        <v>106</v>
      </c>
      <c r="K277" s="335" t="s">
        <v>1452</v>
      </c>
    </row>
    <row r="278" spans="1:14" ht="20.100000000000001" customHeight="1">
      <c r="A278" s="226" t="s">
        <v>106</v>
      </c>
      <c r="B278" s="227" t="s">
        <v>131</v>
      </c>
      <c r="C278" s="240" t="s">
        <v>1464</v>
      </c>
      <c r="D278" s="228" t="s">
        <v>132</v>
      </c>
      <c r="E278" s="227" t="s">
        <v>1456</v>
      </c>
      <c r="F278" s="229" t="s">
        <v>1886</v>
      </c>
      <c r="G278" s="241" t="s">
        <v>2026</v>
      </c>
      <c r="H278" s="231" t="s">
        <v>113</v>
      </c>
      <c r="I278" s="230" t="s">
        <v>106</v>
      </c>
      <c r="J278" s="243" t="s">
        <v>106</v>
      </c>
      <c r="K278" s="335" t="s">
        <v>1452</v>
      </c>
    </row>
    <row r="279" spans="1:14" ht="20.100000000000001" customHeight="1">
      <c r="A279" s="203" t="s">
        <v>106</v>
      </c>
      <c r="B279" s="206" t="s">
        <v>180</v>
      </c>
      <c r="C279" s="215" t="s">
        <v>1478</v>
      </c>
      <c r="D279" s="205" t="s">
        <v>181</v>
      </c>
      <c r="E279" s="205" t="s">
        <v>1456</v>
      </c>
      <c r="F279" s="206" t="s">
        <v>1886</v>
      </c>
      <c r="G279" s="207" t="s">
        <v>2026</v>
      </c>
      <c r="H279" s="206" t="s">
        <v>166</v>
      </c>
      <c r="I279" s="206" t="s">
        <v>106</v>
      </c>
      <c r="J279" s="206" t="s">
        <v>106</v>
      </c>
      <c r="K279" s="208" t="s">
        <v>1452</v>
      </c>
    </row>
    <row r="280" spans="1:14" ht="20.100000000000001" customHeight="1">
      <c r="A280" s="210"/>
      <c r="B280" s="550"/>
      <c r="C280" s="222"/>
      <c r="D280" s="212"/>
      <c r="E280" s="212"/>
      <c r="F280" s="550"/>
      <c r="G280" s="213"/>
      <c r="H280" s="550"/>
      <c r="I280" s="550"/>
      <c r="J280" s="550"/>
      <c r="K280" s="138"/>
    </row>
    <row r="281" spans="1:14" ht="20.100000000000001" customHeight="1">
      <c r="A281" s="226" t="s">
        <v>106</v>
      </c>
      <c r="B281" s="227" t="s">
        <v>2027</v>
      </c>
      <c r="C281" s="240" t="s">
        <v>115</v>
      </c>
      <c r="D281" s="228" t="s">
        <v>528</v>
      </c>
      <c r="E281" s="205" t="s">
        <v>1456</v>
      </c>
      <c r="F281" s="240" t="s">
        <v>1860</v>
      </c>
      <c r="G281" s="241" t="s">
        <v>106</v>
      </c>
      <c r="H281" s="241" t="s">
        <v>106</v>
      </c>
      <c r="I281" s="241" t="s">
        <v>106</v>
      </c>
      <c r="J281" s="242" t="s">
        <v>106</v>
      </c>
      <c r="K281" s="335" t="s">
        <v>1452</v>
      </c>
    </row>
    <row r="282" spans="1:14" ht="20.100000000000001" customHeight="1">
      <c r="A282" s="226" t="s">
        <v>106</v>
      </c>
      <c r="B282" s="227" t="s">
        <v>527</v>
      </c>
      <c r="C282" s="218" t="s">
        <v>1465</v>
      </c>
      <c r="D282" s="228" t="s">
        <v>528</v>
      </c>
      <c r="E282" s="227" t="s">
        <v>1456</v>
      </c>
      <c r="F282" s="229" t="s">
        <v>1886</v>
      </c>
      <c r="G282" s="227" t="s">
        <v>1884</v>
      </c>
      <c r="H282" s="231" t="s">
        <v>113</v>
      </c>
      <c r="I282" s="241" t="s">
        <v>106</v>
      </c>
      <c r="J282" s="242" t="s">
        <v>106</v>
      </c>
      <c r="K282" s="335" t="s">
        <v>1452</v>
      </c>
      <c r="N282" s="112"/>
    </row>
    <row r="283" spans="1:14" ht="20.100000000000001" customHeight="1">
      <c r="A283" s="203" t="s">
        <v>106</v>
      </c>
      <c r="B283" s="206" t="s">
        <v>182</v>
      </c>
      <c r="C283" s="215" t="s">
        <v>1478</v>
      </c>
      <c r="D283" s="205" t="s">
        <v>183</v>
      </c>
      <c r="E283" s="205" t="s">
        <v>1456</v>
      </c>
      <c r="F283" s="206" t="s">
        <v>1886</v>
      </c>
      <c r="G283" s="207" t="s">
        <v>1884</v>
      </c>
      <c r="H283" s="206" t="s">
        <v>166</v>
      </c>
      <c r="I283" s="206" t="s">
        <v>106</v>
      </c>
      <c r="J283" s="206" t="s">
        <v>106</v>
      </c>
      <c r="K283" s="208" t="s">
        <v>1452</v>
      </c>
    </row>
    <row r="284" spans="1:14" ht="20.100000000000001" customHeight="1">
      <c r="A284" s="203" t="s">
        <v>106</v>
      </c>
      <c r="B284" s="206" t="s">
        <v>864</v>
      </c>
      <c r="C284" s="215" t="s">
        <v>1928</v>
      </c>
      <c r="D284" s="205" t="s">
        <v>106</v>
      </c>
      <c r="E284" s="205" t="s">
        <v>1456</v>
      </c>
      <c r="F284" s="206" t="s">
        <v>1926</v>
      </c>
      <c r="G284" s="207" t="s">
        <v>106</v>
      </c>
      <c r="H284" s="206" t="s">
        <v>1473</v>
      </c>
      <c r="I284" s="206" t="s">
        <v>106</v>
      </c>
      <c r="J284" s="206" t="s">
        <v>106</v>
      </c>
      <c r="K284" s="208" t="s">
        <v>1452</v>
      </c>
    </row>
    <row r="285" spans="1:14" ht="20.100000000000001" customHeight="1">
      <c r="A285" s="232"/>
      <c r="B285" s="550"/>
      <c r="C285" s="219"/>
      <c r="D285" s="212"/>
      <c r="E285" s="212"/>
      <c r="F285" s="235"/>
      <c r="G285" s="213"/>
      <c r="H285" s="237"/>
      <c r="I285" s="246"/>
      <c r="J285" s="247"/>
      <c r="K285" s="342"/>
    </row>
    <row r="286" spans="1:14" ht="20.100000000000001" customHeight="1">
      <c r="A286" s="226" t="s">
        <v>106</v>
      </c>
      <c r="B286" s="227" t="s">
        <v>536</v>
      </c>
      <c r="C286" s="240" t="s">
        <v>115</v>
      </c>
      <c r="D286" s="228" t="s">
        <v>535</v>
      </c>
      <c r="E286" s="205" t="s">
        <v>1456</v>
      </c>
      <c r="F286" s="240" t="s">
        <v>1860</v>
      </c>
      <c r="G286" s="241" t="s">
        <v>106</v>
      </c>
      <c r="H286" s="241" t="s">
        <v>106</v>
      </c>
      <c r="I286" s="241" t="s">
        <v>106</v>
      </c>
      <c r="J286" s="242" t="s">
        <v>106</v>
      </c>
      <c r="K286" s="335" t="s">
        <v>1452</v>
      </c>
    </row>
    <row r="287" spans="1:14" ht="20.100000000000001" customHeight="1">
      <c r="A287" s="226" t="s">
        <v>106</v>
      </c>
      <c r="B287" s="227" t="s">
        <v>534</v>
      </c>
      <c r="C287" s="218" t="s">
        <v>1465</v>
      </c>
      <c r="D287" s="228" t="s">
        <v>535</v>
      </c>
      <c r="E287" s="227" t="s">
        <v>1456</v>
      </c>
      <c r="F287" s="229" t="s">
        <v>1886</v>
      </c>
      <c r="G287" s="227" t="s">
        <v>1976</v>
      </c>
      <c r="H287" s="231" t="s">
        <v>113</v>
      </c>
      <c r="I287" s="230" t="s">
        <v>106</v>
      </c>
      <c r="J287" s="243" t="s">
        <v>106</v>
      </c>
      <c r="K287" s="335" t="s">
        <v>1452</v>
      </c>
    </row>
    <row r="288" spans="1:14" ht="20.100000000000001" customHeight="1">
      <c r="A288" s="203" t="s">
        <v>106</v>
      </c>
      <c r="B288" s="206" t="s">
        <v>184</v>
      </c>
      <c r="C288" s="215" t="s">
        <v>1478</v>
      </c>
      <c r="D288" s="205" t="s">
        <v>185</v>
      </c>
      <c r="E288" s="205" t="s">
        <v>1456</v>
      </c>
      <c r="F288" s="206" t="s">
        <v>1886</v>
      </c>
      <c r="G288" s="207" t="s">
        <v>1976</v>
      </c>
      <c r="H288" s="206" t="s">
        <v>166</v>
      </c>
      <c r="I288" s="206" t="s">
        <v>106</v>
      </c>
      <c r="J288" s="206" t="s">
        <v>106</v>
      </c>
      <c r="K288" s="208" t="s">
        <v>1452</v>
      </c>
    </row>
    <row r="289" spans="1:14" ht="20.100000000000001" customHeight="1">
      <c r="A289" s="203" t="s">
        <v>106</v>
      </c>
      <c r="B289" s="206" t="s">
        <v>866</v>
      </c>
      <c r="C289" s="215" t="s">
        <v>1928</v>
      </c>
      <c r="D289" s="205" t="s">
        <v>106</v>
      </c>
      <c r="E289" s="205" t="s">
        <v>1456</v>
      </c>
      <c r="F289" s="206" t="s">
        <v>1926</v>
      </c>
      <c r="G289" s="207" t="s">
        <v>106</v>
      </c>
      <c r="H289" s="206" t="s">
        <v>1473</v>
      </c>
      <c r="I289" s="206" t="s">
        <v>106</v>
      </c>
      <c r="J289" s="206" t="s">
        <v>106</v>
      </c>
      <c r="K289" s="208" t="s">
        <v>1452</v>
      </c>
    </row>
    <row r="290" spans="1:14" ht="20.100000000000001" customHeight="1">
      <c r="A290" s="232"/>
      <c r="B290" s="550"/>
      <c r="C290" s="219"/>
      <c r="D290" s="212"/>
      <c r="E290" s="212"/>
      <c r="F290" s="235"/>
      <c r="G290" s="213"/>
      <c r="H290" s="237"/>
      <c r="I290" s="246"/>
      <c r="J290" s="247"/>
      <c r="K290" s="342"/>
    </row>
    <row r="291" spans="1:14" ht="20.100000000000001" customHeight="1">
      <c r="A291" s="226" t="s">
        <v>106</v>
      </c>
      <c r="B291" s="227" t="s">
        <v>622</v>
      </c>
      <c r="C291" s="240" t="s">
        <v>115</v>
      </c>
      <c r="D291" s="228" t="s">
        <v>621</v>
      </c>
      <c r="E291" s="227" t="s">
        <v>1457</v>
      </c>
      <c r="F291" s="240" t="s">
        <v>1860</v>
      </c>
      <c r="G291" s="241" t="s">
        <v>106</v>
      </c>
      <c r="H291" s="241" t="s">
        <v>106</v>
      </c>
      <c r="I291" s="241" t="s">
        <v>106</v>
      </c>
      <c r="J291" s="242" t="s">
        <v>106</v>
      </c>
      <c r="K291" s="335" t="s">
        <v>1452</v>
      </c>
    </row>
    <row r="292" spans="1:14" ht="20.100000000000001" customHeight="1">
      <c r="A292" s="226" t="s">
        <v>106</v>
      </c>
      <c r="B292" s="227" t="s">
        <v>620</v>
      </c>
      <c r="C292" s="218" t="s">
        <v>1464</v>
      </c>
      <c r="D292" s="228" t="s">
        <v>621</v>
      </c>
      <c r="E292" s="227" t="s">
        <v>1457</v>
      </c>
      <c r="F292" s="229" t="s">
        <v>1886</v>
      </c>
      <c r="G292" s="227" t="s">
        <v>2011</v>
      </c>
      <c r="H292" s="231" t="s">
        <v>113</v>
      </c>
      <c r="I292" s="241" t="s">
        <v>106</v>
      </c>
      <c r="J292" s="242" t="s">
        <v>106</v>
      </c>
      <c r="K292" s="335" t="s">
        <v>1452</v>
      </c>
    </row>
    <row r="293" spans="1:14" ht="20.100000000000001" customHeight="1">
      <c r="A293" s="232"/>
      <c r="B293" s="550"/>
      <c r="C293" s="219"/>
      <c r="D293" s="212"/>
      <c r="E293" s="212"/>
      <c r="F293" s="235"/>
      <c r="G293" s="213"/>
      <c r="H293" s="237"/>
      <c r="I293" s="246"/>
      <c r="J293" s="247"/>
      <c r="K293" s="342"/>
    </row>
    <row r="294" spans="1:14" ht="20.100000000000001" customHeight="1">
      <c r="A294" s="226" t="s">
        <v>106</v>
      </c>
      <c r="B294" s="227" t="s">
        <v>685</v>
      </c>
      <c r="C294" s="240" t="s">
        <v>115</v>
      </c>
      <c r="D294" s="205" t="s">
        <v>684</v>
      </c>
      <c r="E294" s="205" t="s">
        <v>1457</v>
      </c>
      <c r="F294" s="240" t="s">
        <v>1860</v>
      </c>
      <c r="G294" s="241" t="s">
        <v>106</v>
      </c>
      <c r="H294" s="241" t="s">
        <v>106</v>
      </c>
      <c r="I294" s="241" t="s">
        <v>106</v>
      </c>
      <c r="J294" s="242" t="s">
        <v>106</v>
      </c>
      <c r="K294" s="335" t="s">
        <v>1452</v>
      </c>
    </row>
    <row r="295" spans="1:14" ht="20.100000000000001" customHeight="1">
      <c r="A295" s="226" t="s">
        <v>106</v>
      </c>
      <c r="B295" s="206" t="s">
        <v>683</v>
      </c>
      <c r="C295" s="218" t="s">
        <v>1464</v>
      </c>
      <c r="D295" s="205" t="s">
        <v>684</v>
      </c>
      <c r="E295" s="205" t="s">
        <v>1457</v>
      </c>
      <c r="F295" s="229" t="s">
        <v>1886</v>
      </c>
      <c r="G295" s="207" t="s">
        <v>2028</v>
      </c>
      <c r="H295" s="231" t="s">
        <v>113</v>
      </c>
      <c r="I295" s="230" t="s">
        <v>106</v>
      </c>
      <c r="J295" s="243" t="s">
        <v>106</v>
      </c>
      <c r="K295" s="335" t="s">
        <v>1452</v>
      </c>
    </row>
    <row r="296" spans="1:14" ht="20.100000000000001" customHeight="1">
      <c r="A296" s="232"/>
      <c r="B296" s="550"/>
      <c r="C296" s="219"/>
      <c r="D296" s="212"/>
      <c r="E296" s="212"/>
      <c r="F296" s="235"/>
      <c r="G296" s="213"/>
      <c r="H296" s="237"/>
      <c r="I296" s="236"/>
      <c r="J296" s="245"/>
      <c r="K296" s="342"/>
    </row>
    <row r="297" spans="1:14" ht="20.100000000000001" customHeight="1">
      <c r="A297" s="226" t="s">
        <v>106</v>
      </c>
      <c r="B297" s="227" t="s">
        <v>122</v>
      </c>
      <c r="C297" s="240" t="s">
        <v>115</v>
      </c>
      <c r="D297" s="228" t="s">
        <v>121</v>
      </c>
      <c r="E297" s="227" t="s">
        <v>1458</v>
      </c>
      <c r="F297" s="240" t="s">
        <v>1860</v>
      </c>
      <c r="G297" s="241" t="s">
        <v>106</v>
      </c>
      <c r="H297" s="241" t="s">
        <v>106</v>
      </c>
      <c r="I297" s="241" t="s">
        <v>106</v>
      </c>
      <c r="J297" s="242" t="s">
        <v>106</v>
      </c>
      <c r="K297" s="335" t="s">
        <v>1452</v>
      </c>
    </row>
    <row r="298" spans="1:14" ht="20.100000000000001" customHeight="1">
      <c r="A298" s="226" t="s">
        <v>106</v>
      </c>
      <c r="B298" s="227" t="s">
        <v>120</v>
      </c>
      <c r="C298" s="240" t="s">
        <v>1464</v>
      </c>
      <c r="D298" s="228" t="s">
        <v>121</v>
      </c>
      <c r="E298" s="227" t="s">
        <v>1458</v>
      </c>
      <c r="F298" s="229" t="s">
        <v>1886</v>
      </c>
      <c r="G298" s="241" t="s">
        <v>1968</v>
      </c>
      <c r="H298" s="231" t="s">
        <v>113</v>
      </c>
      <c r="I298" s="241" t="s">
        <v>106</v>
      </c>
      <c r="J298" s="242" t="s">
        <v>106</v>
      </c>
      <c r="K298" s="335" t="s">
        <v>1452</v>
      </c>
    </row>
    <row r="299" spans="1:14" ht="20.100000000000001" customHeight="1">
      <c r="A299" s="203" t="s">
        <v>106</v>
      </c>
      <c r="B299" s="206" t="s">
        <v>186</v>
      </c>
      <c r="C299" s="215" t="s">
        <v>1478</v>
      </c>
      <c r="D299" s="205" t="s">
        <v>187</v>
      </c>
      <c r="E299" s="227" t="s">
        <v>1458</v>
      </c>
      <c r="F299" s="206" t="s">
        <v>1886</v>
      </c>
      <c r="G299" s="207" t="s">
        <v>1968</v>
      </c>
      <c r="H299" s="206" t="s">
        <v>166</v>
      </c>
      <c r="I299" s="206" t="s">
        <v>106</v>
      </c>
      <c r="J299" s="206" t="s">
        <v>106</v>
      </c>
      <c r="K299" s="208" t="s">
        <v>1452</v>
      </c>
    </row>
    <row r="300" spans="1:14" ht="20.100000000000001" customHeight="1">
      <c r="A300" s="172"/>
      <c r="B300" s="550"/>
      <c r="C300" s="211"/>
      <c r="D300" s="212"/>
      <c r="E300" s="212"/>
      <c r="F300" s="550"/>
      <c r="G300" s="213"/>
      <c r="H300" s="550"/>
      <c r="I300" s="131"/>
      <c r="J300" s="133"/>
      <c r="K300" s="138"/>
    </row>
    <row r="301" spans="1:14" ht="20.100000000000001" customHeight="1">
      <c r="A301" s="203" t="s">
        <v>106</v>
      </c>
      <c r="B301" s="206" t="s">
        <v>2029</v>
      </c>
      <c r="C301" s="218" t="s">
        <v>1561</v>
      </c>
      <c r="D301" s="205" t="s">
        <v>2030</v>
      </c>
      <c r="E301" s="205" t="s">
        <v>1459</v>
      </c>
      <c r="F301" s="229" t="s">
        <v>1886</v>
      </c>
      <c r="G301" s="207" t="s">
        <v>2017</v>
      </c>
      <c r="H301" s="206" t="s">
        <v>106</v>
      </c>
      <c r="I301" s="214" t="s">
        <v>106</v>
      </c>
      <c r="J301" s="206" t="s">
        <v>106</v>
      </c>
      <c r="K301" s="208" t="s">
        <v>1452</v>
      </c>
      <c r="N301" s="112"/>
    </row>
    <row r="302" spans="1:14" ht="20.100000000000001" customHeight="1">
      <c r="A302" s="210"/>
      <c r="B302" s="550"/>
      <c r="C302" s="219"/>
      <c r="D302" s="212"/>
      <c r="E302" s="212"/>
      <c r="F302" s="235"/>
      <c r="G302" s="213"/>
      <c r="H302" s="550"/>
      <c r="I302" s="131"/>
      <c r="J302" s="550"/>
      <c r="K302" s="138"/>
    </row>
    <row r="303" spans="1:14" ht="20.100000000000001" customHeight="1">
      <c r="A303" s="203" t="s">
        <v>106</v>
      </c>
      <c r="B303" s="206" t="s">
        <v>2031</v>
      </c>
      <c r="C303" s="218" t="s">
        <v>1561</v>
      </c>
      <c r="D303" s="205" t="s">
        <v>2032</v>
      </c>
      <c r="E303" s="205" t="s">
        <v>2033</v>
      </c>
      <c r="F303" s="229" t="s">
        <v>1886</v>
      </c>
      <c r="G303" s="207" t="s">
        <v>2034</v>
      </c>
      <c r="H303" s="206" t="s">
        <v>106</v>
      </c>
      <c r="I303" s="214" t="s">
        <v>106</v>
      </c>
      <c r="J303" s="206" t="s">
        <v>106</v>
      </c>
      <c r="K303" s="208" t="s">
        <v>1452</v>
      </c>
    </row>
    <row r="304" spans="1:14" ht="20.100000000000001" customHeight="1">
      <c r="A304" s="210"/>
      <c r="B304" s="550"/>
      <c r="C304" s="219"/>
      <c r="D304" s="212"/>
      <c r="E304" s="212"/>
      <c r="F304" s="235"/>
      <c r="G304" s="213"/>
      <c r="H304" s="550"/>
      <c r="I304" s="131"/>
      <c r="J304" s="550"/>
      <c r="K304" s="138"/>
    </row>
    <row r="305" spans="1:11" ht="20.100000000000001" customHeight="1">
      <c r="A305" s="203" t="s">
        <v>106</v>
      </c>
      <c r="B305" s="206" t="s">
        <v>2035</v>
      </c>
      <c r="C305" s="218" t="s">
        <v>1561</v>
      </c>
      <c r="D305" s="205" t="s">
        <v>2036</v>
      </c>
      <c r="E305" s="205" t="s">
        <v>2033</v>
      </c>
      <c r="F305" s="229" t="s">
        <v>1886</v>
      </c>
      <c r="G305" s="207" t="s">
        <v>2037</v>
      </c>
      <c r="H305" s="206" t="s">
        <v>106</v>
      </c>
      <c r="I305" s="214" t="s">
        <v>106</v>
      </c>
      <c r="J305" s="206" t="s">
        <v>106</v>
      </c>
      <c r="K305" s="208" t="s">
        <v>1452</v>
      </c>
    </row>
    <row r="306" spans="1:11" ht="20.100000000000001" customHeight="1">
      <c r="A306" s="210"/>
      <c r="B306" s="550"/>
      <c r="C306" s="219"/>
      <c r="D306" s="212"/>
      <c r="E306" s="212"/>
      <c r="F306" s="235"/>
      <c r="G306" s="213"/>
      <c r="H306" s="550"/>
      <c r="I306" s="131"/>
      <c r="J306" s="550"/>
      <c r="K306" s="138"/>
    </row>
    <row r="307" spans="1:11" ht="20.100000000000001" customHeight="1">
      <c r="A307" s="203" t="s">
        <v>106</v>
      </c>
      <c r="B307" s="206" t="s">
        <v>2038</v>
      </c>
      <c r="C307" s="218" t="s">
        <v>1561</v>
      </c>
      <c r="D307" s="205" t="s">
        <v>2039</v>
      </c>
      <c r="E307" s="205" t="s">
        <v>2033</v>
      </c>
      <c r="F307" s="229" t="s">
        <v>1886</v>
      </c>
      <c r="G307" s="207" t="s">
        <v>2040</v>
      </c>
      <c r="H307" s="206" t="s">
        <v>106</v>
      </c>
      <c r="I307" s="214" t="s">
        <v>106</v>
      </c>
      <c r="J307" s="206" t="s">
        <v>106</v>
      </c>
      <c r="K307" s="208" t="s">
        <v>1452</v>
      </c>
    </row>
    <row r="308" spans="1:11" ht="20.100000000000001" customHeight="1">
      <c r="A308" s="210"/>
      <c r="B308" s="550"/>
      <c r="C308" s="219"/>
      <c r="D308" s="212"/>
      <c r="E308" s="212"/>
      <c r="F308" s="235"/>
      <c r="G308" s="213"/>
      <c r="H308" s="550"/>
      <c r="I308" s="131"/>
      <c r="J308" s="239"/>
      <c r="K308" s="138"/>
    </row>
    <row r="309" spans="1:11" ht="20.100000000000001" customHeight="1">
      <c r="A309" s="203" t="s">
        <v>106</v>
      </c>
      <c r="B309" s="206" t="s">
        <v>2041</v>
      </c>
      <c r="C309" s="218" t="s">
        <v>2042</v>
      </c>
      <c r="D309" s="205" t="s">
        <v>2043</v>
      </c>
      <c r="E309" s="205" t="s">
        <v>1455</v>
      </c>
      <c r="F309" s="229" t="s">
        <v>1886</v>
      </c>
      <c r="G309" s="207" t="s">
        <v>2044</v>
      </c>
      <c r="H309" s="214" t="s">
        <v>106</v>
      </c>
      <c r="I309" s="214" t="s">
        <v>106</v>
      </c>
      <c r="J309" s="217" t="s">
        <v>106</v>
      </c>
      <c r="K309" s="208" t="s">
        <v>1452</v>
      </c>
    </row>
    <row r="310" spans="1:11" ht="20.100000000000001" customHeight="1">
      <c r="A310" s="210"/>
      <c r="B310" s="550"/>
      <c r="C310" s="219"/>
      <c r="D310" s="212"/>
      <c r="E310" s="212"/>
      <c r="F310" s="235"/>
      <c r="G310" s="213"/>
      <c r="H310" s="131"/>
      <c r="I310" s="131"/>
      <c r="J310" s="132"/>
      <c r="K310" s="138"/>
    </row>
    <row r="311" spans="1:11" ht="20.100000000000001" customHeight="1">
      <c r="A311" s="203" t="s">
        <v>106</v>
      </c>
      <c r="B311" s="206" t="s">
        <v>2045</v>
      </c>
      <c r="C311" s="218" t="s">
        <v>2042</v>
      </c>
      <c r="D311" s="205" t="s">
        <v>2046</v>
      </c>
      <c r="E311" s="205" t="s">
        <v>1455</v>
      </c>
      <c r="F311" s="229" t="s">
        <v>1886</v>
      </c>
      <c r="G311" s="207" t="s">
        <v>2047</v>
      </c>
      <c r="H311" s="214" t="s">
        <v>106</v>
      </c>
      <c r="I311" s="214" t="s">
        <v>106</v>
      </c>
      <c r="J311" s="217" t="s">
        <v>106</v>
      </c>
      <c r="K311" s="208" t="s">
        <v>1452</v>
      </c>
    </row>
    <row r="312" spans="1:11" ht="20.100000000000001" customHeight="1">
      <c r="A312" s="210"/>
      <c r="B312" s="550"/>
      <c r="C312" s="219"/>
      <c r="D312" s="212"/>
      <c r="E312" s="212"/>
      <c r="F312" s="235"/>
      <c r="G312" s="213"/>
      <c r="H312" s="131"/>
      <c r="I312" s="131"/>
      <c r="J312" s="132"/>
      <c r="K312" s="138"/>
    </row>
    <row r="313" spans="1:11" ht="20.100000000000001" customHeight="1">
      <c r="A313" s="203" t="s">
        <v>106</v>
      </c>
      <c r="B313" s="206" t="s">
        <v>2048</v>
      </c>
      <c r="C313" s="218" t="s">
        <v>2042</v>
      </c>
      <c r="D313" s="205" t="s">
        <v>2049</v>
      </c>
      <c r="E313" s="205" t="s">
        <v>1456</v>
      </c>
      <c r="F313" s="229" t="s">
        <v>1886</v>
      </c>
      <c r="G313" s="207" t="s">
        <v>2050</v>
      </c>
      <c r="H313" s="214" t="s">
        <v>106</v>
      </c>
      <c r="I313" s="214" t="s">
        <v>106</v>
      </c>
      <c r="J313" s="217" t="s">
        <v>106</v>
      </c>
      <c r="K313" s="208" t="s">
        <v>1452</v>
      </c>
    </row>
    <row r="314" spans="1:11" ht="20.100000000000001" customHeight="1">
      <c r="A314" s="210"/>
      <c r="B314" s="550"/>
      <c r="C314" s="219"/>
      <c r="D314" s="212"/>
      <c r="E314" s="212"/>
      <c r="F314" s="235"/>
      <c r="G314" s="213"/>
      <c r="H314" s="131"/>
      <c r="I314" s="131"/>
      <c r="J314" s="132"/>
      <c r="K314" s="138"/>
    </row>
    <row r="315" spans="1:11" ht="20.100000000000001" customHeight="1">
      <c r="A315" s="203" t="s">
        <v>106</v>
      </c>
      <c r="B315" s="206" t="s">
        <v>2051</v>
      </c>
      <c r="C315" s="218" t="s">
        <v>2042</v>
      </c>
      <c r="D315" s="205" t="s">
        <v>2052</v>
      </c>
      <c r="E315" s="205" t="s">
        <v>2033</v>
      </c>
      <c r="F315" s="229" t="s">
        <v>1886</v>
      </c>
      <c r="G315" s="207" t="s">
        <v>2053</v>
      </c>
      <c r="H315" s="214" t="s">
        <v>106</v>
      </c>
      <c r="I315" s="214" t="s">
        <v>106</v>
      </c>
      <c r="J315" s="217" t="s">
        <v>106</v>
      </c>
      <c r="K315" s="208" t="s">
        <v>1452</v>
      </c>
    </row>
    <row r="316" spans="1:11" ht="20.100000000000001" customHeight="1">
      <c r="A316" s="210"/>
      <c r="B316" s="550"/>
      <c r="C316" s="219"/>
      <c r="D316" s="212"/>
      <c r="E316" s="212"/>
      <c r="F316" s="235"/>
      <c r="G316" s="213"/>
      <c r="H316" s="131"/>
      <c r="I316" s="131"/>
      <c r="J316" s="132"/>
      <c r="K316" s="138"/>
    </row>
    <row r="317" spans="1:11" ht="20.100000000000001" customHeight="1">
      <c r="A317" s="203" t="s">
        <v>106</v>
      </c>
      <c r="B317" s="206" t="s">
        <v>2054</v>
      </c>
      <c r="C317" s="218" t="s">
        <v>2042</v>
      </c>
      <c r="D317" s="205" t="s">
        <v>2036</v>
      </c>
      <c r="E317" s="205" t="s">
        <v>2033</v>
      </c>
      <c r="F317" s="229" t="s">
        <v>1886</v>
      </c>
      <c r="G317" s="207" t="s">
        <v>2055</v>
      </c>
      <c r="H317" s="214" t="s">
        <v>106</v>
      </c>
      <c r="I317" s="214" t="s">
        <v>106</v>
      </c>
      <c r="J317" s="217" t="s">
        <v>106</v>
      </c>
      <c r="K317" s="208" t="s">
        <v>1452</v>
      </c>
    </row>
    <row r="318" spans="1:11" ht="20.100000000000001" customHeight="1">
      <c r="A318" s="210"/>
      <c r="B318" s="550"/>
      <c r="C318" s="219"/>
      <c r="D318" s="212"/>
      <c r="E318" s="212"/>
      <c r="F318" s="235"/>
      <c r="G318" s="213"/>
      <c r="H318" s="131"/>
      <c r="I318" s="131"/>
      <c r="J318" s="132"/>
      <c r="K318" s="138"/>
    </row>
    <row r="319" spans="1:11" ht="20.100000000000001" customHeight="1">
      <c r="A319" s="203" t="s">
        <v>106</v>
      </c>
      <c r="B319" s="206" t="s">
        <v>2056</v>
      </c>
      <c r="C319" s="218" t="s">
        <v>2042</v>
      </c>
      <c r="D319" s="205" t="s">
        <v>2039</v>
      </c>
      <c r="E319" s="205" t="s">
        <v>2033</v>
      </c>
      <c r="F319" s="229" t="s">
        <v>1886</v>
      </c>
      <c r="G319" s="207" t="s">
        <v>2057</v>
      </c>
      <c r="H319" s="214" t="s">
        <v>106</v>
      </c>
      <c r="I319" s="214" t="s">
        <v>106</v>
      </c>
      <c r="J319" s="217" t="s">
        <v>106</v>
      </c>
      <c r="K319" s="208" t="s">
        <v>1452</v>
      </c>
    </row>
    <row r="320" spans="1:11" ht="20.100000000000001" customHeight="1">
      <c r="A320" s="172"/>
      <c r="B320" s="550"/>
      <c r="C320" s="211"/>
      <c r="D320" s="212"/>
      <c r="E320" s="212"/>
      <c r="F320" s="550"/>
      <c r="G320" s="213"/>
      <c r="H320" s="550"/>
      <c r="I320" s="131"/>
      <c r="J320" s="133"/>
      <c r="K320" s="138"/>
    </row>
    <row r="321" spans="1:14" ht="20.100000000000001" customHeight="1">
      <c r="A321" s="248" t="s">
        <v>106</v>
      </c>
      <c r="B321" s="227" t="s">
        <v>231</v>
      </c>
      <c r="C321" s="218" t="s">
        <v>115</v>
      </c>
      <c r="D321" s="228" t="s">
        <v>230</v>
      </c>
      <c r="E321" s="205" t="s">
        <v>1448</v>
      </c>
      <c r="F321" s="229" t="s">
        <v>1860</v>
      </c>
      <c r="G321" s="230" t="s">
        <v>106</v>
      </c>
      <c r="H321" s="230" t="s">
        <v>106</v>
      </c>
      <c r="I321" s="230" t="s">
        <v>106</v>
      </c>
      <c r="J321" s="243" t="s">
        <v>106</v>
      </c>
      <c r="K321" s="335" t="s">
        <v>1452</v>
      </c>
    </row>
    <row r="322" spans="1:14" ht="20.100000000000001" customHeight="1">
      <c r="A322" s="248" t="s">
        <v>106</v>
      </c>
      <c r="B322" s="227" t="s">
        <v>229</v>
      </c>
      <c r="C322" s="215" t="s">
        <v>1468</v>
      </c>
      <c r="D322" s="228" t="s">
        <v>230</v>
      </c>
      <c r="E322" s="205" t="s">
        <v>1448</v>
      </c>
      <c r="F322" s="240" t="s">
        <v>1864</v>
      </c>
      <c r="G322" s="227" t="s">
        <v>2058</v>
      </c>
      <c r="H322" s="218" t="s">
        <v>113</v>
      </c>
      <c r="I322" s="249" t="s">
        <v>106</v>
      </c>
      <c r="J322" s="249" t="s">
        <v>106</v>
      </c>
      <c r="K322" s="335" t="s">
        <v>1452</v>
      </c>
    </row>
    <row r="323" spans="1:14" ht="20.100000000000001" customHeight="1">
      <c r="A323" s="250"/>
      <c r="B323" s="233"/>
      <c r="C323" s="222"/>
      <c r="D323" s="251"/>
      <c r="E323" s="212"/>
      <c r="F323" s="252"/>
      <c r="G323" s="233"/>
      <c r="H323" s="219"/>
      <c r="I323" s="253"/>
      <c r="J323" s="253"/>
      <c r="K323" s="342"/>
    </row>
    <row r="324" spans="1:14" ht="20.100000000000001" customHeight="1">
      <c r="A324" s="248" t="s">
        <v>106</v>
      </c>
      <c r="B324" s="227" t="s">
        <v>160</v>
      </c>
      <c r="C324" s="218" t="s">
        <v>115</v>
      </c>
      <c r="D324" s="228" t="s">
        <v>159</v>
      </c>
      <c r="E324" s="205" t="s">
        <v>1448</v>
      </c>
      <c r="F324" s="229" t="s">
        <v>1860</v>
      </c>
      <c r="G324" s="230" t="s">
        <v>106</v>
      </c>
      <c r="H324" s="230" t="s">
        <v>106</v>
      </c>
      <c r="I324" s="230" t="s">
        <v>106</v>
      </c>
      <c r="J324" s="243" t="s">
        <v>106</v>
      </c>
      <c r="K324" s="335" t="s">
        <v>1452</v>
      </c>
    </row>
    <row r="325" spans="1:14" ht="20.100000000000001" customHeight="1">
      <c r="A325" s="248" t="s">
        <v>106</v>
      </c>
      <c r="B325" s="227" t="s">
        <v>158</v>
      </c>
      <c r="C325" s="215" t="s">
        <v>1468</v>
      </c>
      <c r="D325" s="228" t="s">
        <v>159</v>
      </c>
      <c r="E325" s="205" t="s">
        <v>1448</v>
      </c>
      <c r="F325" s="240" t="s">
        <v>1864</v>
      </c>
      <c r="G325" s="227" t="s">
        <v>2059</v>
      </c>
      <c r="H325" s="218" t="s">
        <v>113</v>
      </c>
      <c r="I325" s="249" t="s">
        <v>106</v>
      </c>
      <c r="J325" s="249" t="s">
        <v>106</v>
      </c>
      <c r="K325" s="335" t="s">
        <v>1452</v>
      </c>
    </row>
    <row r="326" spans="1:14" ht="20.100000000000001" customHeight="1">
      <c r="A326" s="250"/>
      <c r="B326" s="233"/>
      <c r="C326" s="222"/>
      <c r="D326" s="251"/>
      <c r="E326" s="212"/>
      <c r="F326" s="252"/>
      <c r="G326" s="233"/>
      <c r="H326" s="219"/>
      <c r="I326" s="253"/>
      <c r="J326" s="253"/>
      <c r="K326" s="342"/>
    </row>
    <row r="327" spans="1:14" ht="20.100000000000001" customHeight="1">
      <c r="A327" s="248" t="s">
        <v>106</v>
      </c>
      <c r="B327" s="227" t="s">
        <v>247</v>
      </c>
      <c r="C327" s="218" t="s">
        <v>115</v>
      </c>
      <c r="D327" s="205" t="s">
        <v>246</v>
      </c>
      <c r="E327" s="205" t="s">
        <v>1455</v>
      </c>
      <c r="F327" s="229" t="s">
        <v>1860</v>
      </c>
      <c r="G327" s="230" t="s">
        <v>106</v>
      </c>
      <c r="H327" s="230" t="s">
        <v>106</v>
      </c>
      <c r="I327" s="230" t="s">
        <v>106</v>
      </c>
      <c r="J327" s="243" t="s">
        <v>106</v>
      </c>
      <c r="K327" s="335" t="s">
        <v>1452</v>
      </c>
    </row>
    <row r="328" spans="1:14" ht="20.100000000000001" customHeight="1">
      <c r="A328" s="248" t="s">
        <v>106</v>
      </c>
      <c r="B328" s="206" t="s">
        <v>245</v>
      </c>
      <c r="C328" s="215" t="s">
        <v>2060</v>
      </c>
      <c r="D328" s="205" t="s">
        <v>246</v>
      </c>
      <c r="E328" s="205" t="s">
        <v>1455</v>
      </c>
      <c r="F328" s="240" t="s">
        <v>1864</v>
      </c>
      <c r="G328" s="207" t="s">
        <v>2061</v>
      </c>
      <c r="H328" s="218" t="s">
        <v>113</v>
      </c>
      <c r="I328" s="249" t="s">
        <v>106</v>
      </c>
      <c r="J328" s="249" t="s">
        <v>106</v>
      </c>
      <c r="K328" s="335" t="s">
        <v>1452</v>
      </c>
    </row>
    <row r="329" spans="1:14" ht="20.100000000000001" customHeight="1">
      <c r="A329" s="203" t="s">
        <v>106</v>
      </c>
      <c r="B329" s="206" t="s">
        <v>272</v>
      </c>
      <c r="C329" s="215" t="s">
        <v>1478</v>
      </c>
      <c r="D329" s="205" t="s">
        <v>273</v>
      </c>
      <c r="E329" s="205" t="s">
        <v>1455</v>
      </c>
      <c r="F329" s="206" t="s">
        <v>1886</v>
      </c>
      <c r="G329" s="207" t="s">
        <v>2062</v>
      </c>
      <c r="H329" s="206" t="s">
        <v>166</v>
      </c>
      <c r="I329" s="206" t="s">
        <v>106</v>
      </c>
      <c r="J329" s="206" t="s">
        <v>106</v>
      </c>
      <c r="K329" s="208" t="s">
        <v>1452</v>
      </c>
    </row>
    <row r="330" spans="1:14" ht="20.100000000000001" customHeight="1">
      <c r="A330" s="203" t="s">
        <v>106</v>
      </c>
      <c r="B330" s="206" t="s">
        <v>903</v>
      </c>
      <c r="C330" s="215" t="s">
        <v>1928</v>
      </c>
      <c r="D330" s="205" t="s">
        <v>106</v>
      </c>
      <c r="E330" s="205" t="s">
        <v>1455</v>
      </c>
      <c r="F330" s="206" t="s">
        <v>1926</v>
      </c>
      <c r="G330" s="207" t="s">
        <v>106</v>
      </c>
      <c r="H330" s="206" t="s">
        <v>1473</v>
      </c>
      <c r="I330" s="206" t="s">
        <v>106</v>
      </c>
      <c r="J330" s="206" t="s">
        <v>106</v>
      </c>
      <c r="K330" s="208" t="s">
        <v>1452</v>
      </c>
    </row>
    <row r="331" spans="1:14" ht="20.100000000000001" customHeight="1">
      <c r="A331" s="232"/>
      <c r="B331" s="550"/>
      <c r="C331" s="219"/>
      <c r="D331" s="212"/>
      <c r="E331" s="212"/>
      <c r="F331" s="235"/>
      <c r="G331" s="213"/>
      <c r="H331" s="237"/>
      <c r="I331" s="246"/>
      <c r="J331" s="247"/>
      <c r="K331" s="342"/>
    </row>
    <row r="332" spans="1:14" ht="20.100000000000001" customHeight="1">
      <c r="A332" s="248" t="s">
        <v>106</v>
      </c>
      <c r="B332" s="227" t="s">
        <v>307</v>
      </c>
      <c r="C332" s="218" t="s">
        <v>115</v>
      </c>
      <c r="D332" s="228" t="s">
        <v>306</v>
      </c>
      <c r="E332" s="205" t="s">
        <v>1455</v>
      </c>
      <c r="F332" s="229" t="s">
        <v>1860</v>
      </c>
      <c r="G332" s="230" t="s">
        <v>106</v>
      </c>
      <c r="H332" s="230" t="s">
        <v>106</v>
      </c>
      <c r="I332" s="230" t="s">
        <v>106</v>
      </c>
      <c r="J332" s="243" t="s">
        <v>106</v>
      </c>
      <c r="K332" s="335" t="s">
        <v>1452</v>
      </c>
    </row>
    <row r="333" spans="1:14" ht="20.100000000000001" customHeight="1">
      <c r="A333" s="248" t="s">
        <v>106</v>
      </c>
      <c r="B333" s="227" t="s">
        <v>305</v>
      </c>
      <c r="C333" s="215" t="s">
        <v>2060</v>
      </c>
      <c r="D333" s="228" t="s">
        <v>306</v>
      </c>
      <c r="E333" s="205" t="s">
        <v>1455</v>
      </c>
      <c r="F333" s="240" t="s">
        <v>1864</v>
      </c>
      <c r="G333" s="230" t="s">
        <v>2063</v>
      </c>
      <c r="H333" s="218" t="s">
        <v>113</v>
      </c>
      <c r="I333" s="249" t="s">
        <v>106</v>
      </c>
      <c r="J333" s="249" t="s">
        <v>106</v>
      </c>
      <c r="K333" s="335" t="s">
        <v>1452</v>
      </c>
    </row>
    <row r="334" spans="1:14" ht="20.100000000000001" customHeight="1">
      <c r="A334" s="203" t="s">
        <v>106</v>
      </c>
      <c r="B334" s="206" t="s">
        <v>199</v>
      </c>
      <c r="C334" s="215" t="s">
        <v>1478</v>
      </c>
      <c r="D334" s="205" t="s">
        <v>200</v>
      </c>
      <c r="E334" s="205" t="s">
        <v>1455</v>
      </c>
      <c r="F334" s="206" t="s">
        <v>1886</v>
      </c>
      <c r="G334" s="207" t="s">
        <v>2064</v>
      </c>
      <c r="H334" s="206" t="s">
        <v>166</v>
      </c>
      <c r="I334" s="206" t="s">
        <v>106</v>
      </c>
      <c r="J334" s="206" t="s">
        <v>106</v>
      </c>
      <c r="K334" s="208" t="s">
        <v>1452</v>
      </c>
    </row>
    <row r="335" spans="1:14" ht="20.100000000000001" customHeight="1">
      <c r="A335" s="203" t="s">
        <v>106</v>
      </c>
      <c r="B335" s="206" t="s">
        <v>905</v>
      </c>
      <c r="C335" s="215" t="s">
        <v>1928</v>
      </c>
      <c r="D335" s="205" t="s">
        <v>106</v>
      </c>
      <c r="E335" s="205" t="s">
        <v>1455</v>
      </c>
      <c r="F335" s="206" t="s">
        <v>1926</v>
      </c>
      <c r="G335" s="207" t="s">
        <v>106</v>
      </c>
      <c r="H335" s="206" t="s">
        <v>1473</v>
      </c>
      <c r="I335" s="206" t="s">
        <v>106</v>
      </c>
      <c r="J335" s="206" t="s">
        <v>106</v>
      </c>
      <c r="K335" s="208" t="s">
        <v>1452</v>
      </c>
    </row>
    <row r="336" spans="1:14" ht="20.100000000000001" customHeight="1">
      <c r="A336" s="232"/>
      <c r="B336" s="550"/>
      <c r="C336" s="219"/>
      <c r="D336" s="212"/>
      <c r="E336" s="212"/>
      <c r="F336" s="235"/>
      <c r="G336" s="213"/>
      <c r="H336" s="237"/>
      <c r="I336" s="246"/>
      <c r="J336" s="247"/>
      <c r="K336" s="342"/>
      <c r="N336" s="112"/>
    </row>
    <row r="337" spans="1:14" ht="20.100000000000001" customHeight="1">
      <c r="A337" s="248" t="s">
        <v>106</v>
      </c>
      <c r="B337" s="227" t="s">
        <v>216</v>
      </c>
      <c r="C337" s="218" t="s">
        <v>115</v>
      </c>
      <c r="D337" s="228" t="s">
        <v>215</v>
      </c>
      <c r="E337" s="205" t="s">
        <v>1455</v>
      </c>
      <c r="F337" s="229" t="s">
        <v>1860</v>
      </c>
      <c r="G337" s="230" t="s">
        <v>106</v>
      </c>
      <c r="H337" s="230" t="s">
        <v>106</v>
      </c>
      <c r="I337" s="230" t="s">
        <v>106</v>
      </c>
      <c r="J337" s="243" t="s">
        <v>106</v>
      </c>
      <c r="K337" s="335" t="s">
        <v>1452</v>
      </c>
    </row>
    <row r="338" spans="1:14" ht="20.100000000000001" customHeight="1">
      <c r="A338" s="248" t="s">
        <v>106</v>
      </c>
      <c r="B338" s="227" t="s">
        <v>214</v>
      </c>
      <c r="C338" s="215" t="s">
        <v>1468</v>
      </c>
      <c r="D338" s="228" t="s">
        <v>215</v>
      </c>
      <c r="E338" s="205" t="s">
        <v>1455</v>
      </c>
      <c r="F338" s="240" t="s">
        <v>1864</v>
      </c>
      <c r="G338" s="228" t="s">
        <v>2065</v>
      </c>
      <c r="H338" s="218" t="s">
        <v>113</v>
      </c>
      <c r="I338" s="249" t="s">
        <v>106</v>
      </c>
      <c r="J338" s="249" t="s">
        <v>106</v>
      </c>
      <c r="K338" s="335" t="s">
        <v>1452</v>
      </c>
    </row>
    <row r="339" spans="1:14" ht="20.100000000000001" customHeight="1">
      <c r="A339" s="203" t="s">
        <v>106</v>
      </c>
      <c r="B339" s="206" t="s">
        <v>202</v>
      </c>
      <c r="C339" s="215" t="s">
        <v>1478</v>
      </c>
      <c r="D339" s="205" t="s">
        <v>203</v>
      </c>
      <c r="E339" s="205" t="s">
        <v>1455</v>
      </c>
      <c r="F339" s="206" t="s">
        <v>1886</v>
      </c>
      <c r="G339" s="207" t="s">
        <v>2066</v>
      </c>
      <c r="H339" s="206" t="s">
        <v>166</v>
      </c>
      <c r="I339" s="206" t="s">
        <v>106</v>
      </c>
      <c r="J339" s="206" t="s">
        <v>106</v>
      </c>
      <c r="K339" s="208" t="s">
        <v>1452</v>
      </c>
      <c r="N339" s="112"/>
    </row>
    <row r="340" spans="1:14" ht="20.100000000000001" customHeight="1">
      <c r="A340" s="203" t="s">
        <v>106</v>
      </c>
      <c r="B340" s="206" t="s">
        <v>907</v>
      </c>
      <c r="C340" s="215" t="s">
        <v>1928</v>
      </c>
      <c r="D340" s="205" t="s">
        <v>106</v>
      </c>
      <c r="E340" s="205" t="s">
        <v>1455</v>
      </c>
      <c r="F340" s="206" t="s">
        <v>1926</v>
      </c>
      <c r="G340" s="207" t="s">
        <v>106</v>
      </c>
      <c r="H340" s="206" t="s">
        <v>1473</v>
      </c>
      <c r="I340" s="206" t="s">
        <v>106</v>
      </c>
      <c r="J340" s="206" t="s">
        <v>106</v>
      </c>
      <c r="K340" s="208" t="s">
        <v>1452</v>
      </c>
    </row>
    <row r="341" spans="1:14" ht="20.100000000000001" customHeight="1">
      <c r="A341" s="232"/>
      <c r="B341" s="550"/>
      <c r="C341" s="219"/>
      <c r="D341" s="212"/>
      <c r="E341" s="212"/>
      <c r="F341" s="235"/>
      <c r="G341" s="213"/>
      <c r="H341" s="237"/>
      <c r="I341" s="246"/>
      <c r="J341" s="247"/>
      <c r="K341" s="342"/>
    </row>
    <row r="342" spans="1:14" ht="20.100000000000001" customHeight="1">
      <c r="A342" s="248" t="s">
        <v>106</v>
      </c>
      <c r="B342" s="227" t="s">
        <v>234</v>
      </c>
      <c r="C342" s="218" t="s">
        <v>115</v>
      </c>
      <c r="D342" s="228" t="s">
        <v>233</v>
      </c>
      <c r="E342" s="205" t="s">
        <v>1455</v>
      </c>
      <c r="F342" s="229" t="s">
        <v>1860</v>
      </c>
      <c r="G342" s="230" t="s">
        <v>106</v>
      </c>
      <c r="H342" s="230" t="s">
        <v>106</v>
      </c>
      <c r="I342" s="230" t="s">
        <v>106</v>
      </c>
      <c r="J342" s="243" t="s">
        <v>106</v>
      </c>
      <c r="K342" s="335" t="s">
        <v>1452</v>
      </c>
      <c r="N342" s="112"/>
    </row>
    <row r="343" spans="1:14" ht="20.100000000000001" customHeight="1">
      <c r="A343" s="248" t="s">
        <v>106</v>
      </c>
      <c r="B343" s="227" t="s">
        <v>232</v>
      </c>
      <c r="C343" s="215" t="s">
        <v>1468</v>
      </c>
      <c r="D343" s="228" t="s">
        <v>233</v>
      </c>
      <c r="E343" s="205" t="s">
        <v>1455</v>
      </c>
      <c r="F343" s="240" t="s">
        <v>1864</v>
      </c>
      <c r="G343" s="227" t="s">
        <v>2067</v>
      </c>
      <c r="H343" s="218" t="s">
        <v>113</v>
      </c>
      <c r="I343" s="249" t="s">
        <v>106</v>
      </c>
      <c r="J343" s="249" t="s">
        <v>106</v>
      </c>
      <c r="K343" s="335" t="s">
        <v>1452</v>
      </c>
      <c r="N343" s="112"/>
    </row>
    <row r="344" spans="1:14" ht="20.100000000000001" customHeight="1">
      <c r="A344" s="250"/>
      <c r="B344" s="233"/>
      <c r="C344" s="222"/>
      <c r="D344" s="251"/>
      <c r="E344" s="212"/>
      <c r="F344" s="252"/>
      <c r="G344" s="233"/>
      <c r="H344" s="219"/>
      <c r="I344" s="253"/>
      <c r="J344" s="253"/>
      <c r="K344" s="342"/>
    </row>
    <row r="345" spans="1:14" ht="20.100000000000001" customHeight="1">
      <c r="A345" s="248" t="s">
        <v>106</v>
      </c>
      <c r="B345" s="227" t="s">
        <v>251</v>
      </c>
      <c r="C345" s="218" t="s">
        <v>115</v>
      </c>
      <c r="D345" s="228" t="s">
        <v>250</v>
      </c>
      <c r="E345" s="205" t="s">
        <v>1456</v>
      </c>
      <c r="F345" s="229" t="s">
        <v>1860</v>
      </c>
      <c r="G345" s="230" t="s">
        <v>106</v>
      </c>
      <c r="H345" s="230" t="s">
        <v>106</v>
      </c>
      <c r="I345" s="230" t="s">
        <v>106</v>
      </c>
      <c r="J345" s="243" t="s">
        <v>106</v>
      </c>
      <c r="K345" s="335" t="s">
        <v>1452</v>
      </c>
    </row>
    <row r="346" spans="1:14" ht="20.100000000000001" customHeight="1">
      <c r="A346" s="248" t="s">
        <v>106</v>
      </c>
      <c r="B346" s="227" t="s">
        <v>249</v>
      </c>
      <c r="C346" s="215" t="s">
        <v>1468</v>
      </c>
      <c r="D346" s="228" t="s">
        <v>250</v>
      </c>
      <c r="E346" s="205" t="s">
        <v>1456</v>
      </c>
      <c r="F346" s="240" t="s">
        <v>1864</v>
      </c>
      <c r="G346" s="230" t="s">
        <v>2068</v>
      </c>
      <c r="H346" s="218" t="s">
        <v>113</v>
      </c>
      <c r="I346" s="249" t="s">
        <v>106</v>
      </c>
      <c r="J346" s="249" t="s">
        <v>106</v>
      </c>
      <c r="K346" s="335" t="s">
        <v>1452</v>
      </c>
    </row>
    <row r="347" spans="1:14" ht="20.100000000000001" customHeight="1">
      <c r="A347" s="250"/>
      <c r="B347" s="233"/>
      <c r="C347" s="222"/>
      <c r="D347" s="251"/>
      <c r="E347" s="212"/>
      <c r="F347" s="252"/>
      <c r="G347" s="233"/>
      <c r="H347" s="219"/>
      <c r="I347" s="253"/>
      <c r="J347" s="253"/>
      <c r="K347" s="342"/>
    </row>
    <row r="348" spans="1:14" ht="20.100000000000001" customHeight="1">
      <c r="A348" s="248" t="s">
        <v>106</v>
      </c>
      <c r="B348" s="227" t="s">
        <v>219</v>
      </c>
      <c r="C348" s="218" t="s">
        <v>115</v>
      </c>
      <c r="D348" s="228" t="s">
        <v>218</v>
      </c>
      <c r="E348" s="205" t="s">
        <v>1456</v>
      </c>
      <c r="F348" s="229" t="s">
        <v>1860</v>
      </c>
      <c r="G348" s="230" t="s">
        <v>106</v>
      </c>
      <c r="H348" s="230" t="s">
        <v>106</v>
      </c>
      <c r="I348" s="230" t="s">
        <v>106</v>
      </c>
      <c r="J348" s="243" t="s">
        <v>106</v>
      </c>
      <c r="K348" s="335" t="s">
        <v>1452</v>
      </c>
    </row>
    <row r="349" spans="1:14" ht="20.100000000000001" customHeight="1">
      <c r="A349" s="248" t="s">
        <v>106</v>
      </c>
      <c r="B349" s="227" t="s">
        <v>217</v>
      </c>
      <c r="C349" s="215" t="s">
        <v>1468</v>
      </c>
      <c r="D349" s="228" t="s">
        <v>218</v>
      </c>
      <c r="E349" s="205" t="s">
        <v>1456</v>
      </c>
      <c r="F349" s="240" t="s">
        <v>1864</v>
      </c>
      <c r="G349" s="227" t="s">
        <v>2069</v>
      </c>
      <c r="H349" s="218" t="s">
        <v>113</v>
      </c>
      <c r="I349" s="249" t="s">
        <v>106</v>
      </c>
      <c r="J349" s="249" t="s">
        <v>106</v>
      </c>
      <c r="K349" s="335" t="s">
        <v>1452</v>
      </c>
    </row>
    <row r="350" spans="1:14" ht="20.100000000000001" customHeight="1">
      <c r="A350" s="250"/>
      <c r="B350" s="233"/>
      <c r="C350" s="222"/>
      <c r="D350" s="251"/>
      <c r="E350" s="212"/>
      <c r="F350" s="252"/>
      <c r="G350" s="233"/>
      <c r="H350" s="219"/>
      <c r="I350" s="253"/>
      <c r="J350" s="253"/>
      <c r="K350" s="342"/>
    </row>
    <row r="351" spans="1:14" ht="20.100000000000001" customHeight="1">
      <c r="A351" s="248" t="s">
        <v>106</v>
      </c>
      <c r="B351" s="227" t="s">
        <v>136</v>
      </c>
      <c r="C351" s="218" t="s">
        <v>115</v>
      </c>
      <c r="D351" s="228" t="s">
        <v>135</v>
      </c>
      <c r="E351" s="205" t="s">
        <v>1457</v>
      </c>
      <c r="F351" s="229" t="s">
        <v>1860</v>
      </c>
      <c r="G351" s="230" t="s">
        <v>106</v>
      </c>
      <c r="H351" s="230" t="s">
        <v>106</v>
      </c>
      <c r="I351" s="230" t="s">
        <v>106</v>
      </c>
      <c r="J351" s="243" t="s">
        <v>106</v>
      </c>
      <c r="K351" s="335" t="s">
        <v>1452</v>
      </c>
    </row>
    <row r="352" spans="1:14" ht="20.100000000000001" customHeight="1">
      <c r="A352" s="248" t="s">
        <v>106</v>
      </c>
      <c r="B352" s="227" t="s">
        <v>134</v>
      </c>
      <c r="C352" s="215" t="s">
        <v>1468</v>
      </c>
      <c r="D352" s="228" t="s">
        <v>135</v>
      </c>
      <c r="E352" s="205" t="s">
        <v>1457</v>
      </c>
      <c r="F352" s="240" t="s">
        <v>1864</v>
      </c>
      <c r="G352" s="227" t="s">
        <v>2070</v>
      </c>
      <c r="H352" s="218" t="s">
        <v>113</v>
      </c>
      <c r="I352" s="249" t="s">
        <v>106</v>
      </c>
      <c r="J352" s="249" t="s">
        <v>106</v>
      </c>
      <c r="K352" s="335" t="s">
        <v>1452</v>
      </c>
    </row>
    <row r="353" spans="1:14" ht="20.100000000000001" customHeight="1">
      <c r="A353" s="232"/>
      <c r="B353" s="550"/>
      <c r="C353" s="219"/>
      <c r="D353" s="212"/>
      <c r="E353" s="212"/>
      <c r="F353" s="235"/>
      <c r="G353" s="213"/>
      <c r="H353" s="237"/>
      <c r="I353" s="246"/>
      <c r="J353" s="247"/>
      <c r="K353" s="342"/>
    </row>
    <row r="354" spans="1:14" ht="20.100000000000001" customHeight="1">
      <c r="A354" s="248" t="s">
        <v>106</v>
      </c>
      <c r="B354" s="227" t="s">
        <v>140</v>
      </c>
      <c r="C354" s="218" t="s">
        <v>115</v>
      </c>
      <c r="D354" s="205" t="s">
        <v>139</v>
      </c>
      <c r="E354" s="205" t="s">
        <v>1458</v>
      </c>
      <c r="F354" s="229" t="s">
        <v>1860</v>
      </c>
      <c r="G354" s="230" t="s">
        <v>106</v>
      </c>
      <c r="H354" s="230" t="s">
        <v>106</v>
      </c>
      <c r="I354" s="230" t="s">
        <v>106</v>
      </c>
      <c r="J354" s="243" t="s">
        <v>106</v>
      </c>
      <c r="K354" s="335" t="s">
        <v>1452</v>
      </c>
    </row>
    <row r="355" spans="1:14" ht="20.100000000000001" customHeight="1">
      <c r="A355" s="248" t="s">
        <v>106</v>
      </c>
      <c r="B355" s="206" t="s">
        <v>138</v>
      </c>
      <c r="C355" s="215" t="s">
        <v>2060</v>
      </c>
      <c r="D355" s="205" t="s">
        <v>139</v>
      </c>
      <c r="E355" s="205" t="s">
        <v>1458</v>
      </c>
      <c r="F355" s="240" t="s">
        <v>1864</v>
      </c>
      <c r="G355" s="207" t="s">
        <v>2071</v>
      </c>
      <c r="H355" s="218" t="s">
        <v>113</v>
      </c>
      <c r="I355" s="249" t="s">
        <v>106</v>
      </c>
      <c r="J355" s="249" t="s">
        <v>106</v>
      </c>
      <c r="K355" s="335" t="s">
        <v>1452</v>
      </c>
    </row>
    <row r="356" spans="1:14" ht="20.100000000000001" customHeight="1">
      <c r="A356" s="250"/>
      <c r="B356" s="550"/>
      <c r="C356" s="222"/>
      <c r="D356" s="212"/>
      <c r="E356" s="212"/>
      <c r="F356" s="252"/>
      <c r="G356" s="213"/>
      <c r="H356" s="219"/>
      <c r="I356" s="253"/>
      <c r="J356" s="253"/>
      <c r="K356" s="342"/>
    </row>
    <row r="357" spans="1:14" ht="20.100000000000001" customHeight="1">
      <c r="A357" s="248" t="s">
        <v>106</v>
      </c>
      <c r="B357" s="227" t="s">
        <v>625</v>
      </c>
      <c r="C357" s="218" t="s">
        <v>115</v>
      </c>
      <c r="D357" s="227" t="s">
        <v>624</v>
      </c>
      <c r="E357" s="205" t="s">
        <v>1459</v>
      </c>
      <c r="F357" s="229" t="s">
        <v>1860</v>
      </c>
      <c r="G357" s="230" t="s">
        <v>106</v>
      </c>
      <c r="H357" s="230" t="s">
        <v>106</v>
      </c>
      <c r="I357" s="230" t="s">
        <v>106</v>
      </c>
      <c r="J357" s="243" t="s">
        <v>106</v>
      </c>
      <c r="K357" s="335" t="s">
        <v>1452</v>
      </c>
    </row>
    <row r="358" spans="1:14" ht="20.100000000000001" customHeight="1">
      <c r="A358" s="248" t="s">
        <v>106</v>
      </c>
      <c r="B358" s="227" t="s">
        <v>623</v>
      </c>
      <c r="C358" s="215" t="s">
        <v>1468</v>
      </c>
      <c r="D358" s="227" t="s">
        <v>624</v>
      </c>
      <c r="E358" s="205" t="s">
        <v>1459</v>
      </c>
      <c r="F358" s="240" t="s">
        <v>1864</v>
      </c>
      <c r="G358" s="230" t="s">
        <v>2072</v>
      </c>
      <c r="H358" s="218" t="s">
        <v>113</v>
      </c>
      <c r="I358" s="249" t="s">
        <v>106</v>
      </c>
      <c r="J358" s="249" t="s">
        <v>106</v>
      </c>
      <c r="K358" s="335" t="s">
        <v>1452</v>
      </c>
    </row>
    <row r="359" spans="1:14" ht="20.100000000000001" customHeight="1">
      <c r="A359" s="250"/>
      <c r="B359" s="233"/>
      <c r="C359" s="219"/>
      <c r="D359" s="233" t="s">
        <v>1949</v>
      </c>
      <c r="E359" s="212"/>
      <c r="F359" s="235"/>
      <c r="G359" s="236"/>
      <c r="H359" s="236"/>
      <c r="I359" s="236"/>
      <c r="J359" s="245"/>
      <c r="K359" s="342"/>
    </row>
    <row r="360" spans="1:14" ht="20.100000000000001" customHeight="1">
      <c r="A360" s="226" t="s">
        <v>106</v>
      </c>
      <c r="B360" s="227" t="s">
        <v>1035</v>
      </c>
      <c r="C360" s="218" t="s">
        <v>115</v>
      </c>
      <c r="D360" s="228" t="s">
        <v>1471</v>
      </c>
      <c r="E360" s="205" t="s">
        <v>1455</v>
      </c>
      <c r="F360" s="229" t="s">
        <v>1860</v>
      </c>
      <c r="G360" s="230" t="s">
        <v>106</v>
      </c>
      <c r="H360" s="230" t="s">
        <v>106</v>
      </c>
      <c r="I360" s="230" t="s">
        <v>106</v>
      </c>
      <c r="J360" s="243" t="s">
        <v>106</v>
      </c>
      <c r="K360" s="335" t="s">
        <v>1452</v>
      </c>
    </row>
    <row r="361" spans="1:14" ht="20.100000000000001" customHeight="1">
      <c r="A361" s="226" t="s">
        <v>106</v>
      </c>
      <c r="B361" s="227" t="s">
        <v>1033</v>
      </c>
      <c r="C361" s="218" t="s">
        <v>1470</v>
      </c>
      <c r="D361" s="228" t="s">
        <v>1471</v>
      </c>
      <c r="E361" s="205" t="s">
        <v>1455</v>
      </c>
      <c r="F361" s="240" t="s">
        <v>1864</v>
      </c>
      <c r="G361" s="228" t="s">
        <v>2073</v>
      </c>
      <c r="H361" s="231" t="s">
        <v>1473</v>
      </c>
      <c r="I361" s="230" t="s">
        <v>106</v>
      </c>
      <c r="J361" s="243" t="s">
        <v>106</v>
      </c>
      <c r="K361" s="335" t="s">
        <v>1452</v>
      </c>
    </row>
    <row r="362" spans="1:14" ht="20.100000000000001" customHeight="1">
      <c r="A362" s="210"/>
      <c r="B362" s="550"/>
      <c r="C362" s="254"/>
      <c r="D362" s="212"/>
      <c r="E362" s="212"/>
      <c r="F362" s="550"/>
      <c r="G362" s="213"/>
      <c r="H362" s="550"/>
      <c r="I362" s="131"/>
      <c r="J362" s="550"/>
      <c r="K362" s="138"/>
    </row>
    <row r="363" spans="1:14" ht="20.100000000000001" customHeight="1">
      <c r="A363" s="226" t="s">
        <v>106</v>
      </c>
      <c r="B363" s="227" t="s">
        <v>2074</v>
      </c>
      <c r="C363" s="218" t="s">
        <v>1521</v>
      </c>
      <c r="D363" s="228" t="s">
        <v>2075</v>
      </c>
      <c r="E363" s="205" t="s">
        <v>1448</v>
      </c>
      <c r="F363" s="229" t="s">
        <v>1886</v>
      </c>
      <c r="G363" s="227" t="s">
        <v>2076</v>
      </c>
      <c r="H363" s="231" t="s">
        <v>106</v>
      </c>
      <c r="I363" s="230" t="s">
        <v>106</v>
      </c>
      <c r="J363" s="243" t="s">
        <v>106</v>
      </c>
      <c r="K363" s="335" t="s">
        <v>1452</v>
      </c>
    </row>
    <row r="364" spans="1:14" ht="20.100000000000001" customHeight="1">
      <c r="A364" s="226" t="s">
        <v>106</v>
      </c>
      <c r="B364" s="227" t="s">
        <v>1824</v>
      </c>
      <c r="C364" s="218" t="s">
        <v>1500</v>
      </c>
      <c r="D364" s="228" t="s">
        <v>106</v>
      </c>
      <c r="E364" s="205" t="s">
        <v>1448</v>
      </c>
      <c r="F364" s="229" t="s">
        <v>2077</v>
      </c>
      <c r="G364" s="231" t="s">
        <v>106</v>
      </c>
      <c r="H364" s="231" t="s">
        <v>1927</v>
      </c>
      <c r="I364" s="231" t="s">
        <v>106</v>
      </c>
      <c r="J364" s="231" t="s">
        <v>106</v>
      </c>
      <c r="K364" s="335" t="s">
        <v>1452</v>
      </c>
    </row>
    <row r="365" spans="1:14" ht="20.100000000000001" customHeight="1">
      <c r="A365" s="226" t="s">
        <v>106</v>
      </c>
      <c r="B365" s="227" t="s">
        <v>909</v>
      </c>
      <c r="C365" s="215" t="s">
        <v>2078</v>
      </c>
      <c r="D365" s="228" t="s">
        <v>106</v>
      </c>
      <c r="E365" s="205" t="s">
        <v>1448</v>
      </c>
      <c r="F365" s="229" t="s">
        <v>2077</v>
      </c>
      <c r="G365" s="231" t="s">
        <v>106</v>
      </c>
      <c r="H365" s="231" t="s">
        <v>1473</v>
      </c>
      <c r="I365" s="231" t="s">
        <v>106</v>
      </c>
      <c r="J365" s="231" t="s">
        <v>106</v>
      </c>
      <c r="K365" s="335" t="s">
        <v>1452</v>
      </c>
      <c r="N365" s="112"/>
    </row>
    <row r="366" spans="1:14" ht="20.100000000000001" customHeight="1">
      <c r="A366" s="226" t="s">
        <v>106</v>
      </c>
      <c r="B366" s="227" t="s">
        <v>913</v>
      </c>
      <c r="C366" s="215" t="s">
        <v>1928</v>
      </c>
      <c r="D366" s="228" t="s">
        <v>106</v>
      </c>
      <c r="E366" s="205" t="s">
        <v>1448</v>
      </c>
      <c r="F366" s="229" t="s">
        <v>2077</v>
      </c>
      <c r="G366" s="231" t="s">
        <v>106</v>
      </c>
      <c r="H366" s="231" t="s">
        <v>1473</v>
      </c>
      <c r="I366" s="231" t="s">
        <v>106</v>
      </c>
      <c r="J366" s="231" t="s">
        <v>106</v>
      </c>
      <c r="K366" s="335" t="s">
        <v>1452</v>
      </c>
    </row>
    <row r="367" spans="1:14" ht="20.100000000000001" customHeight="1">
      <c r="A367" s="210"/>
      <c r="B367" s="550"/>
      <c r="C367" s="254"/>
      <c r="D367" s="212"/>
      <c r="E367" s="212"/>
      <c r="F367" s="550"/>
      <c r="G367" s="213"/>
      <c r="H367" s="550"/>
      <c r="I367" s="131"/>
      <c r="J367" s="132"/>
      <c r="K367" s="138"/>
    </row>
    <row r="368" spans="1:14" ht="20.100000000000001" customHeight="1">
      <c r="A368" s="226" t="s">
        <v>106</v>
      </c>
      <c r="B368" s="227" t="s">
        <v>2079</v>
      </c>
      <c r="C368" s="218" t="s">
        <v>1521</v>
      </c>
      <c r="D368" s="228" t="s">
        <v>2080</v>
      </c>
      <c r="E368" s="205" t="s">
        <v>1448</v>
      </c>
      <c r="F368" s="229" t="s">
        <v>1886</v>
      </c>
      <c r="G368" s="227" t="s">
        <v>2081</v>
      </c>
      <c r="H368" s="231" t="s">
        <v>106</v>
      </c>
      <c r="I368" s="230" t="s">
        <v>106</v>
      </c>
      <c r="J368" s="243" t="s">
        <v>106</v>
      </c>
      <c r="K368" s="335" t="s">
        <v>1452</v>
      </c>
    </row>
    <row r="369" spans="1:14" ht="20.100000000000001" customHeight="1">
      <c r="A369" s="226" t="s">
        <v>106</v>
      </c>
      <c r="B369" s="227" t="s">
        <v>1822</v>
      </c>
      <c r="C369" s="218" t="s">
        <v>1500</v>
      </c>
      <c r="D369" s="228" t="s">
        <v>106</v>
      </c>
      <c r="E369" s="205" t="s">
        <v>1448</v>
      </c>
      <c r="F369" s="229" t="s">
        <v>2077</v>
      </c>
      <c r="G369" s="231" t="s">
        <v>106</v>
      </c>
      <c r="H369" s="231" t="s">
        <v>1927</v>
      </c>
      <c r="I369" s="231" t="s">
        <v>106</v>
      </c>
      <c r="J369" s="231" t="s">
        <v>106</v>
      </c>
      <c r="K369" s="335" t="s">
        <v>1452</v>
      </c>
    </row>
    <row r="370" spans="1:14" ht="20.100000000000001" customHeight="1">
      <c r="A370" s="226" t="s">
        <v>106</v>
      </c>
      <c r="B370" s="227" t="s">
        <v>914</v>
      </c>
      <c r="C370" s="215" t="s">
        <v>2078</v>
      </c>
      <c r="D370" s="228" t="s">
        <v>106</v>
      </c>
      <c r="E370" s="205" t="s">
        <v>1448</v>
      </c>
      <c r="F370" s="229" t="s">
        <v>2077</v>
      </c>
      <c r="G370" s="231" t="s">
        <v>106</v>
      </c>
      <c r="H370" s="231" t="s">
        <v>1473</v>
      </c>
      <c r="I370" s="231" t="s">
        <v>106</v>
      </c>
      <c r="J370" s="231" t="s">
        <v>106</v>
      </c>
      <c r="K370" s="335" t="s">
        <v>1452</v>
      </c>
    </row>
    <row r="371" spans="1:14" ht="20.100000000000001" customHeight="1">
      <c r="A371" s="226" t="s">
        <v>106</v>
      </c>
      <c r="B371" s="227" t="s">
        <v>916</v>
      </c>
      <c r="C371" s="215" t="s">
        <v>1928</v>
      </c>
      <c r="D371" s="228" t="s">
        <v>106</v>
      </c>
      <c r="E371" s="205" t="s">
        <v>1448</v>
      </c>
      <c r="F371" s="229" t="s">
        <v>2077</v>
      </c>
      <c r="G371" s="231" t="s">
        <v>106</v>
      </c>
      <c r="H371" s="231" t="s">
        <v>1473</v>
      </c>
      <c r="I371" s="231" t="s">
        <v>106</v>
      </c>
      <c r="J371" s="231" t="s">
        <v>106</v>
      </c>
      <c r="K371" s="335" t="s">
        <v>1452</v>
      </c>
    </row>
    <row r="372" spans="1:14" ht="20.100000000000001" customHeight="1">
      <c r="A372" s="210"/>
      <c r="B372" s="550"/>
      <c r="C372" s="254"/>
      <c r="D372" s="212"/>
      <c r="E372" s="212"/>
      <c r="F372" s="550"/>
      <c r="G372" s="213"/>
      <c r="H372" s="550"/>
      <c r="I372" s="131"/>
      <c r="J372" s="132"/>
      <c r="K372" s="138"/>
    </row>
    <row r="373" spans="1:14" ht="20.100000000000001" customHeight="1">
      <c r="A373" s="226" t="s">
        <v>106</v>
      </c>
      <c r="B373" s="227" t="s">
        <v>2082</v>
      </c>
      <c r="C373" s="218" t="s">
        <v>1521</v>
      </c>
      <c r="D373" s="228" t="s">
        <v>2083</v>
      </c>
      <c r="E373" s="205" t="s">
        <v>1448</v>
      </c>
      <c r="F373" s="229" t="s">
        <v>1886</v>
      </c>
      <c r="G373" s="227" t="s">
        <v>1939</v>
      </c>
      <c r="H373" s="231" t="s">
        <v>106</v>
      </c>
      <c r="I373" s="230" t="s">
        <v>106</v>
      </c>
      <c r="J373" s="243" t="s">
        <v>106</v>
      </c>
      <c r="K373" s="335" t="s">
        <v>1452</v>
      </c>
    </row>
    <row r="374" spans="1:14" ht="20.100000000000001" customHeight="1">
      <c r="A374" s="226" t="s">
        <v>106</v>
      </c>
      <c r="B374" s="227" t="s">
        <v>1816</v>
      </c>
      <c r="C374" s="218" t="s">
        <v>1500</v>
      </c>
      <c r="D374" s="228" t="s">
        <v>106</v>
      </c>
      <c r="E374" s="205" t="s">
        <v>1448</v>
      </c>
      <c r="F374" s="229" t="s">
        <v>2077</v>
      </c>
      <c r="G374" s="231" t="s">
        <v>106</v>
      </c>
      <c r="H374" s="231" t="s">
        <v>1927</v>
      </c>
      <c r="I374" s="231" t="s">
        <v>106</v>
      </c>
      <c r="J374" s="231" t="s">
        <v>106</v>
      </c>
      <c r="K374" s="335" t="s">
        <v>1452</v>
      </c>
    </row>
    <row r="375" spans="1:14" ht="20.100000000000001" customHeight="1">
      <c r="A375" s="226" t="s">
        <v>106</v>
      </c>
      <c r="B375" s="227" t="s">
        <v>868</v>
      </c>
      <c r="C375" s="215" t="s">
        <v>2078</v>
      </c>
      <c r="D375" s="228" t="s">
        <v>106</v>
      </c>
      <c r="E375" s="205" t="s">
        <v>1448</v>
      </c>
      <c r="F375" s="229" t="s">
        <v>2077</v>
      </c>
      <c r="G375" s="231" t="s">
        <v>106</v>
      </c>
      <c r="H375" s="231" t="s">
        <v>1473</v>
      </c>
      <c r="I375" s="231" t="s">
        <v>106</v>
      </c>
      <c r="J375" s="231" t="s">
        <v>106</v>
      </c>
      <c r="K375" s="335" t="s">
        <v>1452</v>
      </c>
    </row>
    <row r="376" spans="1:14" ht="20.100000000000001" customHeight="1">
      <c r="A376" s="226" t="s">
        <v>106</v>
      </c>
      <c r="B376" s="227" t="s">
        <v>869</v>
      </c>
      <c r="C376" s="215" t="s">
        <v>1928</v>
      </c>
      <c r="D376" s="228" t="s">
        <v>106</v>
      </c>
      <c r="E376" s="205" t="s">
        <v>1448</v>
      </c>
      <c r="F376" s="229" t="s">
        <v>2077</v>
      </c>
      <c r="G376" s="231" t="s">
        <v>106</v>
      </c>
      <c r="H376" s="231" t="s">
        <v>1473</v>
      </c>
      <c r="I376" s="231" t="s">
        <v>106</v>
      </c>
      <c r="J376" s="231" t="s">
        <v>106</v>
      </c>
      <c r="K376" s="335" t="s">
        <v>1452</v>
      </c>
    </row>
    <row r="377" spans="1:14" ht="20.100000000000001" customHeight="1">
      <c r="A377" s="210"/>
      <c r="B377" s="550"/>
      <c r="C377" s="254"/>
      <c r="D377" s="212"/>
      <c r="E377" s="212"/>
      <c r="F377" s="550"/>
      <c r="G377" s="213"/>
      <c r="H377" s="550"/>
      <c r="I377" s="131"/>
      <c r="J377" s="132"/>
      <c r="K377" s="138"/>
    </row>
    <row r="378" spans="1:14" ht="20.100000000000001" customHeight="1">
      <c r="A378" s="226" t="s">
        <v>106</v>
      </c>
      <c r="B378" s="227" t="s">
        <v>2084</v>
      </c>
      <c r="C378" s="218" t="s">
        <v>1521</v>
      </c>
      <c r="D378" s="228" t="s">
        <v>856</v>
      </c>
      <c r="E378" s="205" t="s">
        <v>1448</v>
      </c>
      <c r="F378" s="229" t="s">
        <v>1886</v>
      </c>
      <c r="G378" s="227" t="s">
        <v>2085</v>
      </c>
      <c r="H378" s="231" t="s">
        <v>106</v>
      </c>
      <c r="I378" s="230" t="s">
        <v>106</v>
      </c>
      <c r="J378" s="243" t="s">
        <v>106</v>
      </c>
      <c r="K378" s="335" t="s">
        <v>1452</v>
      </c>
    </row>
    <row r="379" spans="1:14" ht="20.100000000000001" customHeight="1">
      <c r="A379" s="226" t="s">
        <v>106</v>
      </c>
      <c r="B379" s="227" t="s">
        <v>1218</v>
      </c>
      <c r="C379" s="218" t="s">
        <v>1500</v>
      </c>
      <c r="D379" s="228" t="s">
        <v>106</v>
      </c>
      <c r="E379" s="205" t="s">
        <v>1448</v>
      </c>
      <c r="F379" s="229" t="s">
        <v>2077</v>
      </c>
      <c r="G379" s="231" t="s">
        <v>106</v>
      </c>
      <c r="H379" s="231" t="s">
        <v>1502</v>
      </c>
      <c r="I379" s="231" t="s">
        <v>106</v>
      </c>
      <c r="J379" s="231" t="s">
        <v>106</v>
      </c>
      <c r="K379" s="335" t="s">
        <v>1452</v>
      </c>
    </row>
    <row r="380" spans="1:14" ht="20.100000000000001" customHeight="1">
      <c r="A380" s="226" t="s">
        <v>106</v>
      </c>
      <c r="B380" s="227" t="s">
        <v>855</v>
      </c>
      <c r="C380" s="215" t="s">
        <v>2078</v>
      </c>
      <c r="D380" s="228" t="s">
        <v>106</v>
      </c>
      <c r="E380" s="205" t="s">
        <v>1448</v>
      </c>
      <c r="F380" s="229" t="s">
        <v>2077</v>
      </c>
      <c r="G380" s="231" t="s">
        <v>106</v>
      </c>
      <c r="H380" s="231" t="s">
        <v>1473</v>
      </c>
      <c r="I380" s="231" t="s">
        <v>106</v>
      </c>
      <c r="J380" s="231" t="s">
        <v>106</v>
      </c>
      <c r="K380" s="335" t="s">
        <v>1452</v>
      </c>
    </row>
    <row r="381" spans="1:14" ht="20.100000000000001" customHeight="1">
      <c r="A381" s="226" t="s">
        <v>106</v>
      </c>
      <c r="B381" s="227" t="s">
        <v>857</v>
      </c>
      <c r="C381" s="215" t="s">
        <v>1928</v>
      </c>
      <c r="D381" s="228" t="s">
        <v>106</v>
      </c>
      <c r="E381" s="205" t="s">
        <v>1448</v>
      </c>
      <c r="F381" s="229" t="s">
        <v>2077</v>
      </c>
      <c r="G381" s="231" t="s">
        <v>106</v>
      </c>
      <c r="H381" s="231" t="s">
        <v>1473</v>
      </c>
      <c r="I381" s="231" t="s">
        <v>106</v>
      </c>
      <c r="J381" s="231" t="s">
        <v>106</v>
      </c>
      <c r="K381" s="335" t="s">
        <v>1452</v>
      </c>
    </row>
    <row r="382" spans="1:14" ht="20.100000000000001" customHeight="1">
      <c r="A382" s="210"/>
      <c r="B382" s="550"/>
      <c r="C382" s="254"/>
      <c r="D382" s="212"/>
      <c r="E382" s="212"/>
      <c r="F382" s="550"/>
      <c r="G382" s="213"/>
      <c r="H382" s="550"/>
      <c r="I382" s="131"/>
      <c r="J382" s="132"/>
      <c r="K382" s="138"/>
    </row>
    <row r="383" spans="1:14" ht="20.100000000000001" customHeight="1">
      <c r="A383" s="226" t="s">
        <v>106</v>
      </c>
      <c r="B383" s="227" t="s">
        <v>2086</v>
      </c>
      <c r="C383" s="218" t="s">
        <v>1521</v>
      </c>
      <c r="D383" s="228" t="s">
        <v>2087</v>
      </c>
      <c r="E383" s="205" t="s">
        <v>1448</v>
      </c>
      <c r="F383" s="229" t="s">
        <v>1886</v>
      </c>
      <c r="G383" s="227" t="s">
        <v>2088</v>
      </c>
      <c r="H383" s="231" t="s">
        <v>106</v>
      </c>
      <c r="I383" s="230" t="s">
        <v>106</v>
      </c>
      <c r="J383" s="243" t="s">
        <v>106</v>
      </c>
      <c r="K383" s="335" t="s">
        <v>1452</v>
      </c>
      <c r="N383" s="112"/>
    </row>
    <row r="384" spans="1:14" ht="20.100000000000001" customHeight="1">
      <c r="A384" s="226" t="s">
        <v>106</v>
      </c>
      <c r="B384" s="227" t="s">
        <v>1820</v>
      </c>
      <c r="C384" s="218" t="s">
        <v>1500</v>
      </c>
      <c r="D384" s="228" t="s">
        <v>106</v>
      </c>
      <c r="E384" s="205" t="s">
        <v>1448</v>
      </c>
      <c r="F384" s="229" t="s">
        <v>2077</v>
      </c>
      <c r="G384" s="231" t="s">
        <v>106</v>
      </c>
      <c r="H384" s="231" t="s">
        <v>1927</v>
      </c>
      <c r="I384" s="230" t="s">
        <v>106</v>
      </c>
      <c r="J384" s="231" t="s">
        <v>106</v>
      </c>
      <c r="K384" s="335" t="s">
        <v>1452</v>
      </c>
    </row>
    <row r="385" spans="1:14" ht="20.100000000000001" customHeight="1">
      <c r="A385" s="226" t="s">
        <v>106</v>
      </c>
      <c r="B385" s="227" t="s">
        <v>917</v>
      </c>
      <c r="C385" s="215" t="s">
        <v>2078</v>
      </c>
      <c r="D385" s="228" t="s">
        <v>106</v>
      </c>
      <c r="E385" s="205" t="s">
        <v>1448</v>
      </c>
      <c r="F385" s="229" t="s">
        <v>2077</v>
      </c>
      <c r="G385" s="231" t="s">
        <v>106</v>
      </c>
      <c r="H385" s="231" t="s">
        <v>1473</v>
      </c>
      <c r="I385" s="231" t="s">
        <v>106</v>
      </c>
      <c r="J385" s="231" t="s">
        <v>106</v>
      </c>
      <c r="K385" s="335" t="s">
        <v>1452</v>
      </c>
    </row>
    <row r="386" spans="1:14" ht="20.100000000000001" customHeight="1">
      <c r="A386" s="226" t="s">
        <v>106</v>
      </c>
      <c r="B386" s="227" t="s">
        <v>919</v>
      </c>
      <c r="C386" s="215" t="s">
        <v>1928</v>
      </c>
      <c r="D386" s="228" t="s">
        <v>106</v>
      </c>
      <c r="E386" s="205" t="s">
        <v>1448</v>
      </c>
      <c r="F386" s="229" t="s">
        <v>2077</v>
      </c>
      <c r="G386" s="231" t="s">
        <v>106</v>
      </c>
      <c r="H386" s="231" t="s">
        <v>1473</v>
      </c>
      <c r="I386" s="231" t="s">
        <v>106</v>
      </c>
      <c r="J386" s="231" t="s">
        <v>106</v>
      </c>
      <c r="K386" s="335" t="s">
        <v>1452</v>
      </c>
      <c r="N386" s="112"/>
    </row>
    <row r="387" spans="1:14" ht="20.100000000000001" customHeight="1">
      <c r="A387" s="210"/>
      <c r="B387" s="550"/>
      <c r="C387" s="254"/>
      <c r="D387" s="212"/>
      <c r="E387" s="212"/>
      <c r="F387" s="550"/>
      <c r="G387" s="213"/>
      <c r="H387" s="550"/>
      <c r="I387" s="131"/>
      <c r="J387" s="132"/>
      <c r="K387" s="138"/>
    </row>
    <row r="388" spans="1:14" ht="20.100000000000001" customHeight="1">
      <c r="A388" s="226" t="s">
        <v>106</v>
      </c>
      <c r="B388" s="227" t="s">
        <v>2089</v>
      </c>
      <c r="C388" s="218" t="s">
        <v>1521</v>
      </c>
      <c r="D388" s="228" t="s">
        <v>1493</v>
      </c>
      <c r="E388" s="205" t="s">
        <v>1455</v>
      </c>
      <c r="F388" s="229" t="s">
        <v>1886</v>
      </c>
      <c r="G388" s="227" t="s">
        <v>1873</v>
      </c>
      <c r="H388" s="231" t="s">
        <v>106</v>
      </c>
      <c r="I388" s="230" t="s">
        <v>106</v>
      </c>
      <c r="J388" s="243" t="s">
        <v>106</v>
      </c>
      <c r="K388" s="335" t="s">
        <v>1452</v>
      </c>
    </row>
    <row r="389" spans="1:14" ht="20.100000000000001" customHeight="1">
      <c r="A389" s="226" t="s">
        <v>106</v>
      </c>
      <c r="B389" s="227" t="s">
        <v>1219</v>
      </c>
      <c r="C389" s="218" t="s">
        <v>1500</v>
      </c>
      <c r="D389" s="228" t="s">
        <v>106</v>
      </c>
      <c r="E389" s="205" t="s">
        <v>1455</v>
      </c>
      <c r="F389" s="229" t="s">
        <v>2077</v>
      </c>
      <c r="G389" s="231" t="s">
        <v>106</v>
      </c>
      <c r="H389" s="231" t="s">
        <v>1502</v>
      </c>
      <c r="I389" s="231" t="s">
        <v>106</v>
      </c>
      <c r="J389" s="231" t="s">
        <v>106</v>
      </c>
      <c r="K389" s="335" t="s">
        <v>1452</v>
      </c>
    </row>
    <row r="390" spans="1:14" ht="20.100000000000001" customHeight="1">
      <c r="A390" s="226" t="s">
        <v>106</v>
      </c>
      <c r="B390" s="227" t="s">
        <v>920</v>
      </c>
      <c r="C390" s="215" t="s">
        <v>2078</v>
      </c>
      <c r="D390" s="228" t="s">
        <v>106</v>
      </c>
      <c r="E390" s="205" t="s">
        <v>1455</v>
      </c>
      <c r="F390" s="229" t="s">
        <v>2077</v>
      </c>
      <c r="G390" s="231" t="s">
        <v>106</v>
      </c>
      <c r="H390" s="231" t="s">
        <v>1473</v>
      </c>
      <c r="I390" s="231" t="s">
        <v>106</v>
      </c>
      <c r="J390" s="231" t="s">
        <v>106</v>
      </c>
      <c r="K390" s="335" t="s">
        <v>1452</v>
      </c>
    </row>
    <row r="391" spans="1:14" ht="20.100000000000001" customHeight="1">
      <c r="A391" s="226" t="s">
        <v>106</v>
      </c>
      <c r="B391" s="227" t="s">
        <v>922</v>
      </c>
      <c r="C391" s="215" t="s">
        <v>1928</v>
      </c>
      <c r="D391" s="228" t="s">
        <v>106</v>
      </c>
      <c r="E391" s="205" t="s">
        <v>1455</v>
      </c>
      <c r="F391" s="229" t="s">
        <v>2077</v>
      </c>
      <c r="G391" s="231" t="s">
        <v>106</v>
      </c>
      <c r="H391" s="231" t="s">
        <v>1473</v>
      </c>
      <c r="I391" s="231" t="s">
        <v>106</v>
      </c>
      <c r="J391" s="231" t="s">
        <v>106</v>
      </c>
      <c r="K391" s="335" t="s">
        <v>1452</v>
      </c>
      <c r="N391" s="112"/>
    </row>
    <row r="392" spans="1:14" ht="20.100000000000001" customHeight="1">
      <c r="A392" s="210"/>
      <c r="B392" s="550"/>
      <c r="C392" s="254"/>
      <c r="D392" s="212"/>
      <c r="E392" s="212"/>
      <c r="F392" s="550"/>
      <c r="G392" s="213"/>
      <c r="H392" s="550"/>
      <c r="I392" s="131"/>
      <c r="J392" s="132"/>
      <c r="K392" s="138"/>
    </row>
    <row r="393" spans="1:14" ht="20.100000000000001" customHeight="1">
      <c r="A393" s="226" t="s">
        <v>106</v>
      </c>
      <c r="B393" s="227" t="s">
        <v>2090</v>
      </c>
      <c r="C393" s="218" t="s">
        <v>1521</v>
      </c>
      <c r="D393" s="228" t="s">
        <v>1494</v>
      </c>
      <c r="E393" s="205" t="s">
        <v>1455</v>
      </c>
      <c r="F393" s="229" t="s">
        <v>1886</v>
      </c>
      <c r="G393" s="227" t="s">
        <v>2066</v>
      </c>
      <c r="H393" s="231" t="s">
        <v>106</v>
      </c>
      <c r="I393" s="230" t="s">
        <v>106</v>
      </c>
      <c r="J393" s="243" t="s">
        <v>106</v>
      </c>
      <c r="K393" s="335" t="s">
        <v>1452</v>
      </c>
    </row>
    <row r="394" spans="1:14" ht="20.100000000000001" customHeight="1">
      <c r="A394" s="226" t="s">
        <v>106</v>
      </c>
      <c r="B394" s="227" t="s">
        <v>1220</v>
      </c>
      <c r="C394" s="218" t="s">
        <v>1500</v>
      </c>
      <c r="D394" s="228" t="s">
        <v>106</v>
      </c>
      <c r="E394" s="205" t="s">
        <v>1455</v>
      </c>
      <c r="F394" s="229" t="s">
        <v>2077</v>
      </c>
      <c r="G394" s="231" t="s">
        <v>106</v>
      </c>
      <c r="H394" s="231" t="s">
        <v>1502</v>
      </c>
      <c r="I394" s="231" t="s">
        <v>106</v>
      </c>
      <c r="J394" s="231" t="s">
        <v>106</v>
      </c>
      <c r="K394" s="335" t="s">
        <v>1452</v>
      </c>
    </row>
    <row r="395" spans="1:14" ht="20.100000000000001" customHeight="1">
      <c r="A395" s="226" t="s">
        <v>106</v>
      </c>
      <c r="B395" s="227" t="s">
        <v>924</v>
      </c>
      <c r="C395" s="215" t="s">
        <v>2078</v>
      </c>
      <c r="D395" s="228" t="s">
        <v>106</v>
      </c>
      <c r="E395" s="205" t="s">
        <v>1455</v>
      </c>
      <c r="F395" s="229" t="s">
        <v>2077</v>
      </c>
      <c r="G395" s="231" t="s">
        <v>106</v>
      </c>
      <c r="H395" s="231" t="s">
        <v>1473</v>
      </c>
      <c r="I395" s="231" t="s">
        <v>106</v>
      </c>
      <c r="J395" s="231" t="s">
        <v>106</v>
      </c>
      <c r="K395" s="335" t="s">
        <v>1452</v>
      </c>
    </row>
    <row r="396" spans="1:14" ht="20.100000000000001" customHeight="1">
      <c r="A396" s="226" t="s">
        <v>106</v>
      </c>
      <c r="B396" s="227" t="s">
        <v>926</v>
      </c>
      <c r="C396" s="215" t="s">
        <v>1928</v>
      </c>
      <c r="D396" s="228" t="s">
        <v>106</v>
      </c>
      <c r="E396" s="205" t="s">
        <v>1455</v>
      </c>
      <c r="F396" s="229" t="s">
        <v>2077</v>
      </c>
      <c r="G396" s="231" t="s">
        <v>106</v>
      </c>
      <c r="H396" s="231" t="s">
        <v>1473</v>
      </c>
      <c r="I396" s="231" t="s">
        <v>106</v>
      </c>
      <c r="J396" s="231" t="s">
        <v>106</v>
      </c>
      <c r="K396" s="335" t="s">
        <v>1452</v>
      </c>
    </row>
    <row r="397" spans="1:14" ht="20.100000000000001" customHeight="1">
      <c r="A397" s="210"/>
      <c r="B397" s="550"/>
      <c r="C397" s="254"/>
      <c r="D397" s="212"/>
      <c r="E397" s="212"/>
      <c r="F397" s="550"/>
      <c r="G397" s="213"/>
      <c r="H397" s="550"/>
      <c r="I397" s="131"/>
      <c r="J397" s="132"/>
      <c r="K397" s="138"/>
    </row>
    <row r="398" spans="1:14" ht="20.100000000000001" customHeight="1">
      <c r="A398" s="226" t="s">
        <v>106</v>
      </c>
      <c r="B398" s="227" t="s">
        <v>2091</v>
      </c>
      <c r="C398" s="218" t="s">
        <v>1521</v>
      </c>
      <c r="D398" s="228" t="s">
        <v>2092</v>
      </c>
      <c r="E398" s="205" t="s">
        <v>1456</v>
      </c>
      <c r="F398" s="229" t="s">
        <v>1886</v>
      </c>
      <c r="G398" s="227" t="s">
        <v>1871</v>
      </c>
      <c r="H398" s="231" t="s">
        <v>106</v>
      </c>
      <c r="I398" s="230" t="s">
        <v>106</v>
      </c>
      <c r="J398" s="243" t="s">
        <v>106</v>
      </c>
      <c r="K398" s="335" t="s">
        <v>1452</v>
      </c>
    </row>
    <row r="399" spans="1:14" ht="20.100000000000001" customHeight="1">
      <c r="A399" s="226" t="s">
        <v>106</v>
      </c>
      <c r="B399" s="227" t="s">
        <v>1806</v>
      </c>
      <c r="C399" s="218" t="s">
        <v>1500</v>
      </c>
      <c r="D399" s="228" t="s">
        <v>106</v>
      </c>
      <c r="E399" s="205" t="s">
        <v>1456</v>
      </c>
      <c r="F399" s="229" t="s">
        <v>2077</v>
      </c>
      <c r="G399" s="231" t="s">
        <v>106</v>
      </c>
      <c r="H399" s="231" t="s">
        <v>1927</v>
      </c>
      <c r="I399" s="231" t="s">
        <v>106</v>
      </c>
      <c r="J399" s="231" t="s">
        <v>106</v>
      </c>
      <c r="K399" s="335" t="s">
        <v>1452</v>
      </c>
    </row>
    <row r="400" spans="1:14" ht="20.100000000000001" customHeight="1">
      <c r="A400" s="226" t="s">
        <v>106</v>
      </c>
      <c r="B400" s="227" t="s">
        <v>858</v>
      </c>
      <c r="C400" s="215" t="s">
        <v>2078</v>
      </c>
      <c r="D400" s="228" t="s">
        <v>106</v>
      </c>
      <c r="E400" s="205" t="s">
        <v>1456</v>
      </c>
      <c r="F400" s="229" t="s">
        <v>2077</v>
      </c>
      <c r="G400" s="231" t="s">
        <v>106</v>
      </c>
      <c r="H400" s="231" t="s">
        <v>1473</v>
      </c>
      <c r="I400" s="231" t="s">
        <v>106</v>
      </c>
      <c r="J400" s="231" t="s">
        <v>106</v>
      </c>
      <c r="K400" s="335" t="s">
        <v>1452</v>
      </c>
    </row>
    <row r="401" spans="1:11" ht="20.100000000000001" customHeight="1">
      <c r="A401" s="226" t="s">
        <v>106</v>
      </c>
      <c r="B401" s="227" t="s">
        <v>859</v>
      </c>
      <c r="C401" s="215" t="s">
        <v>1928</v>
      </c>
      <c r="D401" s="228" t="s">
        <v>106</v>
      </c>
      <c r="E401" s="205" t="s">
        <v>1456</v>
      </c>
      <c r="F401" s="229" t="s">
        <v>2077</v>
      </c>
      <c r="G401" s="231" t="s">
        <v>106</v>
      </c>
      <c r="H401" s="231" t="s">
        <v>1473</v>
      </c>
      <c r="I401" s="231" t="s">
        <v>106</v>
      </c>
      <c r="J401" s="231" t="s">
        <v>106</v>
      </c>
      <c r="K401" s="335" t="s">
        <v>1452</v>
      </c>
    </row>
    <row r="402" spans="1:11" ht="20.100000000000001" customHeight="1">
      <c r="A402" s="210"/>
      <c r="B402" s="550"/>
      <c r="C402" s="254"/>
      <c r="D402" s="212"/>
      <c r="E402" s="212"/>
      <c r="F402" s="550"/>
      <c r="G402" s="213"/>
      <c r="H402" s="550"/>
      <c r="I402" s="131"/>
      <c r="J402" s="132"/>
      <c r="K402" s="138"/>
    </row>
    <row r="403" spans="1:11" ht="20.100000000000001" customHeight="1">
      <c r="A403" s="226" t="s">
        <v>106</v>
      </c>
      <c r="B403" s="227" t="s">
        <v>2093</v>
      </c>
      <c r="C403" s="218" t="s">
        <v>1521</v>
      </c>
      <c r="D403" s="228" t="s">
        <v>1495</v>
      </c>
      <c r="E403" s="205" t="s">
        <v>1456</v>
      </c>
      <c r="F403" s="229" t="s">
        <v>1886</v>
      </c>
      <c r="G403" s="227" t="s">
        <v>1976</v>
      </c>
      <c r="H403" s="231" t="s">
        <v>106</v>
      </c>
      <c r="I403" s="230" t="s">
        <v>106</v>
      </c>
      <c r="J403" s="243" t="s">
        <v>106</v>
      </c>
      <c r="K403" s="335" t="s">
        <v>1452</v>
      </c>
    </row>
    <row r="404" spans="1:11" ht="20.100000000000001" customHeight="1">
      <c r="A404" s="226" t="s">
        <v>106</v>
      </c>
      <c r="B404" s="227" t="s">
        <v>1818</v>
      </c>
      <c r="C404" s="218" t="s">
        <v>1500</v>
      </c>
      <c r="D404" s="228" t="s">
        <v>106</v>
      </c>
      <c r="E404" s="205" t="s">
        <v>1456</v>
      </c>
      <c r="F404" s="229" t="s">
        <v>2077</v>
      </c>
      <c r="G404" s="231" t="s">
        <v>106</v>
      </c>
      <c r="H404" s="231" t="s">
        <v>1927</v>
      </c>
      <c r="I404" s="231" t="s">
        <v>106</v>
      </c>
      <c r="J404" s="231" t="s">
        <v>106</v>
      </c>
      <c r="K404" s="335" t="s">
        <v>1452</v>
      </c>
    </row>
    <row r="405" spans="1:11" ht="20.100000000000001" customHeight="1">
      <c r="A405" s="226" t="s">
        <v>106</v>
      </c>
      <c r="B405" s="227" t="s">
        <v>870</v>
      </c>
      <c r="C405" s="215" t="s">
        <v>2078</v>
      </c>
      <c r="D405" s="228" t="s">
        <v>106</v>
      </c>
      <c r="E405" s="205" t="s">
        <v>1456</v>
      </c>
      <c r="F405" s="229" t="s">
        <v>2077</v>
      </c>
      <c r="G405" s="231" t="s">
        <v>106</v>
      </c>
      <c r="H405" s="231" t="s">
        <v>1473</v>
      </c>
      <c r="I405" s="231" t="s">
        <v>106</v>
      </c>
      <c r="J405" s="231" t="s">
        <v>106</v>
      </c>
      <c r="K405" s="335" t="s">
        <v>1452</v>
      </c>
    </row>
    <row r="406" spans="1:11" ht="20.100000000000001" customHeight="1">
      <c r="A406" s="226" t="s">
        <v>106</v>
      </c>
      <c r="B406" s="227" t="s">
        <v>872</v>
      </c>
      <c r="C406" s="215" t="s">
        <v>1928</v>
      </c>
      <c r="D406" s="228" t="s">
        <v>106</v>
      </c>
      <c r="E406" s="205" t="s">
        <v>1456</v>
      </c>
      <c r="F406" s="229" t="s">
        <v>2077</v>
      </c>
      <c r="G406" s="231" t="s">
        <v>106</v>
      </c>
      <c r="H406" s="231" t="s">
        <v>1473</v>
      </c>
      <c r="I406" s="231" t="s">
        <v>106</v>
      </c>
      <c r="J406" s="231" t="s">
        <v>106</v>
      </c>
      <c r="K406" s="335" t="s">
        <v>1452</v>
      </c>
    </row>
    <row r="407" spans="1:11" ht="20.100000000000001" customHeight="1">
      <c r="A407" s="210"/>
      <c r="B407" s="550"/>
      <c r="C407" s="254"/>
      <c r="D407" s="212"/>
      <c r="E407" s="212"/>
      <c r="F407" s="550"/>
      <c r="G407" s="213"/>
      <c r="H407" s="550"/>
      <c r="I407" s="131"/>
      <c r="J407" s="132"/>
      <c r="K407" s="138"/>
    </row>
    <row r="408" spans="1:11" ht="20.100000000000001" customHeight="1">
      <c r="A408" s="226" t="s">
        <v>106</v>
      </c>
      <c r="B408" s="227" t="s">
        <v>2094</v>
      </c>
      <c r="C408" s="218" t="s">
        <v>1521</v>
      </c>
      <c r="D408" s="228" t="s">
        <v>1496</v>
      </c>
      <c r="E408" s="205" t="s">
        <v>1456</v>
      </c>
      <c r="F408" s="229" t="s">
        <v>1886</v>
      </c>
      <c r="G408" s="227" t="s">
        <v>2095</v>
      </c>
      <c r="H408" s="231" t="s">
        <v>106</v>
      </c>
      <c r="I408" s="230" t="s">
        <v>106</v>
      </c>
      <c r="J408" s="243" t="s">
        <v>106</v>
      </c>
      <c r="K408" s="335" t="s">
        <v>1452</v>
      </c>
    </row>
    <row r="409" spans="1:11" ht="20.100000000000001" customHeight="1">
      <c r="A409" s="226" t="s">
        <v>106</v>
      </c>
      <c r="B409" s="227" t="s">
        <v>1221</v>
      </c>
      <c r="C409" s="218" t="s">
        <v>1500</v>
      </c>
      <c r="D409" s="228" t="s">
        <v>106</v>
      </c>
      <c r="E409" s="205" t="s">
        <v>1456</v>
      </c>
      <c r="F409" s="229" t="s">
        <v>2077</v>
      </c>
      <c r="G409" s="231" t="s">
        <v>106</v>
      </c>
      <c r="H409" s="231" t="s">
        <v>1502</v>
      </c>
      <c r="I409" s="231" t="s">
        <v>106</v>
      </c>
      <c r="J409" s="231" t="s">
        <v>106</v>
      </c>
      <c r="K409" s="335" t="s">
        <v>1452</v>
      </c>
    </row>
    <row r="410" spans="1:11" ht="20.100000000000001" customHeight="1">
      <c r="A410" s="226" t="s">
        <v>106</v>
      </c>
      <c r="B410" s="227" t="s">
        <v>874</v>
      </c>
      <c r="C410" s="215" t="s">
        <v>2078</v>
      </c>
      <c r="D410" s="228" t="s">
        <v>106</v>
      </c>
      <c r="E410" s="205" t="s">
        <v>1456</v>
      </c>
      <c r="F410" s="229" t="s">
        <v>2077</v>
      </c>
      <c r="G410" s="231" t="s">
        <v>106</v>
      </c>
      <c r="H410" s="231" t="s">
        <v>1473</v>
      </c>
      <c r="I410" s="231" t="s">
        <v>106</v>
      </c>
      <c r="J410" s="255" t="s">
        <v>2096</v>
      </c>
      <c r="K410" s="335" t="s">
        <v>1452</v>
      </c>
    </row>
    <row r="411" spans="1:11" ht="20.100000000000001" customHeight="1">
      <c r="A411" s="226" t="s">
        <v>106</v>
      </c>
      <c r="B411" s="227" t="s">
        <v>876</v>
      </c>
      <c r="C411" s="215" t="s">
        <v>1928</v>
      </c>
      <c r="D411" s="228" t="s">
        <v>106</v>
      </c>
      <c r="E411" s="205" t="s">
        <v>1456</v>
      </c>
      <c r="F411" s="229" t="s">
        <v>2077</v>
      </c>
      <c r="G411" s="231" t="s">
        <v>106</v>
      </c>
      <c r="H411" s="231" t="s">
        <v>1473</v>
      </c>
      <c r="I411" s="231" t="s">
        <v>106</v>
      </c>
      <c r="J411" s="231" t="s">
        <v>106</v>
      </c>
      <c r="K411" s="335" t="s">
        <v>1452</v>
      </c>
    </row>
    <row r="412" spans="1:11" ht="20.100000000000001" customHeight="1">
      <c r="A412" s="210"/>
      <c r="B412" s="550"/>
      <c r="C412" s="254"/>
      <c r="D412" s="212"/>
      <c r="E412" s="212"/>
      <c r="F412" s="550"/>
      <c r="G412" s="213"/>
      <c r="H412" s="550"/>
      <c r="I412" s="131"/>
      <c r="J412" s="132"/>
      <c r="K412" s="138"/>
    </row>
    <row r="413" spans="1:11" ht="20.100000000000001" customHeight="1">
      <c r="A413" s="226" t="s">
        <v>106</v>
      </c>
      <c r="B413" s="227" t="s">
        <v>2097</v>
      </c>
      <c r="C413" s="218" t="s">
        <v>1521</v>
      </c>
      <c r="D413" s="228" t="s">
        <v>1497</v>
      </c>
      <c r="E413" s="205" t="s">
        <v>1458</v>
      </c>
      <c r="F413" s="229" t="s">
        <v>1886</v>
      </c>
      <c r="G413" s="227" t="s">
        <v>1968</v>
      </c>
      <c r="H413" s="231" t="s">
        <v>106</v>
      </c>
      <c r="I413" s="230" t="s">
        <v>106</v>
      </c>
      <c r="J413" s="243" t="s">
        <v>106</v>
      </c>
      <c r="K413" s="335" t="s">
        <v>1452</v>
      </c>
    </row>
    <row r="414" spans="1:11" ht="20.100000000000001" customHeight="1">
      <c r="A414" s="226" t="s">
        <v>106</v>
      </c>
      <c r="B414" s="227" t="s">
        <v>1222</v>
      </c>
      <c r="C414" s="218" t="s">
        <v>1500</v>
      </c>
      <c r="D414" s="228" t="s">
        <v>106</v>
      </c>
      <c r="E414" s="205" t="s">
        <v>1458</v>
      </c>
      <c r="F414" s="229" t="s">
        <v>2077</v>
      </c>
      <c r="G414" s="231" t="s">
        <v>106</v>
      </c>
      <c r="H414" s="231" t="s">
        <v>1502</v>
      </c>
      <c r="I414" s="231" t="s">
        <v>106</v>
      </c>
      <c r="J414" s="231" t="s">
        <v>106</v>
      </c>
      <c r="K414" s="335" t="s">
        <v>1452</v>
      </c>
    </row>
    <row r="415" spans="1:11" ht="20.100000000000001" customHeight="1">
      <c r="A415" s="226" t="s">
        <v>106</v>
      </c>
      <c r="B415" s="227" t="s">
        <v>835</v>
      </c>
      <c r="C415" s="215" t="s">
        <v>2078</v>
      </c>
      <c r="D415" s="228" t="s">
        <v>106</v>
      </c>
      <c r="E415" s="205" t="s">
        <v>1458</v>
      </c>
      <c r="F415" s="229" t="s">
        <v>2077</v>
      </c>
      <c r="G415" s="231" t="s">
        <v>106</v>
      </c>
      <c r="H415" s="231" t="s">
        <v>1473</v>
      </c>
      <c r="I415" s="231" t="s">
        <v>106</v>
      </c>
      <c r="J415" s="231" t="s">
        <v>106</v>
      </c>
      <c r="K415" s="335" t="s">
        <v>1452</v>
      </c>
    </row>
    <row r="416" spans="1:11" ht="20.100000000000001" customHeight="1">
      <c r="A416" s="226" t="s">
        <v>106</v>
      </c>
      <c r="B416" s="227" t="s">
        <v>839</v>
      </c>
      <c r="C416" s="215" t="s">
        <v>1928</v>
      </c>
      <c r="D416" s="228" t="s">
        <v>106</v>
      </c>
      <c r="E416" s="205" t="s">
        <v>1458</v>
      </c>
      <c r="F416" s="229" t="s">
        <v>2077</v>
      </c>
      <c r="G416" s="231" t="s">
        <v>106</v>
      </c>
      <c r="H416" s="231" t="s">
        <v>1473</v>
      </c>
      <c r="I416" s="231" t="s">
        <v>106</v>
      </c>
      <c r="J416" s="231" t="s">
        <v>106</v>
      </c>
      <c r="K416" s="335" t="s">
        <v>1452</v>
      </c>
    </row>
    <row r="417" spans="1:14" ht="20.100000000000001" customHeight="1">
      <c r="A417" s="210"/>
      <c r="B417" s="550"/>
      <c r="C417" s="254"/>
      <c r="D417" s="212"/>
      <c r="E417" s="212"/>
      <c r="F417" s="550"/>
      <c r="G417" s="213"/>
      <c r="H417" s="550"/>
      <c r="I417" s="131"/>
      <c r="J417" s="132"/>
      <c r="K417" s="138"/>
    </row>
    <row r="418" spans="1:14" ht="20.100000000000001" customHeight="1">
      <c r="A418" s="226" t="s">
        <v>106</v>
      </c>
      <c r="B418" s="227" t="s">
        <v>2098</v>
      </c>
      <c r="C418" s="218" t="s">
        <v>1521</v>
      </c>
      <c r="D418" s="228" t="s">
        <v>1498</v>
      </c>
      <c r="E418" s="205" t="s">
        <v>1458</v>
      </c>
      <c r="F418" s="229" t="s">
        <v>1886</v>
      </c>
      <c r="G418" s="227" t="s">
        <v>2099</v>
      </c>
      <c r="H418" s="231" t="s">
        <v>106</v>
      </c>
      <c r="I418" s="230" t="s">
        <v>106</v>
      </c>
      <c r="J418" s="243" t="s">
        <v>106</v>
      </c>
      <c r="K418" s="335" t="s">
        <v>1452</v>
      </c>
    </row>
    <row r="419" spans="1:14" ht="20.100000000000001" customHeight="1">
      <c r="A419" s="226" t="s">
        <v>106</v>
      </c>
      <c r="B419" s="227" t="s">
        <v>1223</v>
      </c>
      <c r="C419" s="218" t="s">
        <v>1500</v>
      </c>
      <c r="D419" s="228" t="s">
        <v>106</v>
      </c>
      <c r="E419" s="205" t="s">
        <v>1458</v>
      </c>
      <c r="F419" s="229" t="s">
        <v>2077</v>
      </c>
      <c r="G419" s="231" t="s">
        <v>106</v>
      </c>
      <c r="H419" s="231" t="s">
        <v>1502</v>
      </c>
      <c r="I419" s="231" t="s">
        <v>106</v>
      </c>
      <c r="J419" s="231" t="s">
        <v>106</v>
      </c>
      <c r="K419" s="335" t="s">
        <v>1452</v>
      </c>
    </row>
    <row r="420" spans="1:14" ht="20.100000000000001" customHeight="1">
      <c r="A420" s="226" t="s">
        <v>106</v>
      </c>
      <c r="B420" s="227" t="s">
        <v>841</v>
      </c>
      <c r="C420" s="215" t="s">
        <v>2078</v>
      </c>
      <c r="D420" s="228" t="s">
        <v>106</v>
      </c>
      <c r="E420" s="205" t="s">
        <v>1458</v>
      </c>
      <c r="F420" s="229" t="s">
        <v>2077</v>
      </c>
      <c r="G420" s="231" t="s">
        <v>106</v>
      </c>
      <c r="H420" s="231" t="s">
        <v>1473</v>
      </c>
      <c r="I420" s="231" t="s">
        <v>106</v>
      </c>
      <c r="J420" s="231" t="s">
        <v>106</v>
      </c>
      <c r="K420" s="335" t="s">
        <v>1452</v>
      </c>
    </row>
    <row r="421" spans="1:14" ht="20.100000000000001" customHeight="1">
      <c r="A421" s="226" t="s">
        <v>106</v>
      </c>
      <c r="B421" s="227" t="s">
        <v>843</v>
      </c>
      <c r="C421" s="215" t="s">
        <v>1928</v>
      </c>
      <c r="D421" s="228" t="s">
        <v>106</v>
      </c>
      <c r="E421" s="205" t="s">
        <v>1458</v>
      </c>
      <c r="F421" s="229" t="s">
        <v>2077</v>
      </c>
      <c r="G421" s="231" t="s">
        <v>106</v>
      </c>
      <c r="H421" s="231" t="s">
        <v>1473</v>
      </c>
      <c r="I421" s="231" t="s">
        <v>106</v>
      </c>
      <c r="J421" s="231" t="s">
        <v>106</v>
      </c>
      <c r="K421" s="335" t="s">
        <v>1452</v>
      </c>
    </row>
    <row r="422" spans="1:14" ht="20.100000000000001" customHeight="1">
      <c r="A422" s="210"/>
      <c r="B422" s="550"/>
      <c r="C422" s="254"/>
      <c r="D422" s="212"/>
      <c r="E422" s="212"/>
      <c r="F422" s="550"/>
      <c r="G422" s="213"/>
      <c r="H422" s="550"/>
      <c r="I422" s="131"/>
      <c r="J422" s="132"/>
      <c r="K422" s="138"/>
    </row>
    <row r="423" spans="1:14" ht="20.100000000000001" customHeight="1">
      <c r="A423" s="226" t="s">
        <v>106</v>
      </c>
      <c r="B423" s="227" t="s">
        <v>2100</v>
      </c>
      <c r="C423" s="218" t="s">
        <v>1521</v>
      </c>
      <c r="D423" s="228" t="s">
        <v>1499</v>
      </c>
      <c r="E423" s="205" t="s">
        <v>1458</v>
      </c>
      <c r="F423" s="229" t="s">
        <v>1886</v>
      </c>
      <c r="G423" s="227" t="s">
        <v>1969</v>
      </c>
      <c r="H423" s="231" t="s">
        <v>106</v>
      </c>
      <c r="I423" s="230" t="s">
        <v>106</v>
      </c>
      <c r="J423" s="243" t="s">
        <v>106</v>
      </c>
      <c r="K423" s="335" t="s">
        <v>1452</v>
      </c>
      <c r="N423" s="112"/>
    </row>
    <row r="424" spans="1:14" ht="20.100000000000001" customHeight="1">
      <c r="A424" s="226" t="s">
        <v>106</v>
      </c>
      <c r="B424" s="227" t="s">
        <v>1825</v>
      </c>
      <c r="C424" s="218" t="s">
        <v>1500</v>
      </c>
      <c r="D424" s="228" t="s">
        <v>106</v>
      </c>
      <c r="E424" s="205" t="s">
        <v>1458</v>
      </c>
      <c r="F424" s="229" t="s">
        <v>2077</v>
      </c>
      <c r="G424" s="231" t="s">
        <v>106</v>
      </c>
      <c r="H424" s="231" t="s">
        <v>1927</v>
      </c>
      <c r="I424" s="231" t="s">
        <v>106</v>
      </c>
      <c r="J424" s="231" t="s">
        <v>106</v>
      </c>
      <c r="K424" s="335" t="s">
        <v>1452</v>
      </c>
      <c r="N424" s="112"/>
    </row>
    <row r="425" spans="1:14" ht="20.100000000000001" customHeight="1">
      <c r="A425" s="226" t="s">
        <v>106</v>
      </c>
      <c r="B425" s="227" t="s">
        <v>845</v>
      </c>
      <c r="C425" s="215" t="s">
        <v>2078</v>
      </c>
      <c r="D425" s="228" t="s">
        <v>106</v>
      </c>
      <c r="E425" s="205" t="s">
        <v>1458</v>
      </c>
      <c r="F425" s="229" t="s">
        <v>2077</v>
      </c>
      <c r="G425" s="231" t="s">
        <v>106</v>
      </c>
      <c r="H425" s="231" t="s">
        <v>1473</v>
      </c>
      <c r="I425" s="231" t="s">
        <v>106</v>
      </c>
      <c r="J425" s="231" t="s">
        <v>106</v>
      </c>
      <c r="K425" s="335" t="s">
        <v>1452</v>
      </c>
      <c r="N425" s="112"/>
    </row>
    <row r="426" spans="1:14" ht="20.100000000000001" customHeight="1">
      <c r="A426" s="226" t="s">
        <v>106</v>
      </c>
      <c r="B426" s="227" t="s">
        <v>847</v>
      </c>
      <c r="C426" s="215" t="s">
        <v>1928</v>
      </c>
      <c r="D426" s="228" t="s">
        <v>106</v>
      </c>
      <c r="E426" s="205" t="s">
        <v>1458</v>
      </c>
      <c r="F426" s="229" t="s">
        <v>2077</v>
      </c>
      <c r="G426" s="231" t="s">
        <v>106</v>
      </c>
      <c r="H426" s="231" t="s">
        <v>1473</v>
      </c>
      <c r="I426" s="231" t="s">
        <v>106</v>
      </c>
      <c r="J426" s="231" t="s">
        <v>106</v>
      </c>
      <c r="K426" s="335" t="s">
        <v>1452</v>
      </c>
      <c r="N426" s="112"/>
    </row>
    <row r="427" spans="1:14" ht="20.100000000000001" customHeight="1">
      <c r="A427" s="210"/>
      <c r="B427" s="550"/>
      <c r="C427" s="211"/>
      <c r="D427" s="212"/>
      <c r="E427" s="212"/>
      <c r="F427" s="550"/>
      <c r="G427" s="213"/>
      <c r="H427" s="550"/>
      <c r="I427" s="131"/>
      <c r="J427" s="550"/>
      <c r="K427" s="138"/>
      <c r="N427" s="112"/>
    </row>
    <row r="428" spans="1:14" ht="20.100000000000001" customHeight="1">
      <c r="A428" s="256" t="s">
        <v>106</v>
      </c>
      <c r="B428" s="206" t="s">
        <v>1124</v>
      </c>
      <c r="C428" s="206" t="s">
        <v>1507</v>
      </c>
      <c r="D428" s="206" t="s">
        <v>1125</v>
      </c>
      <c r="E428" s="206" t="s">
        <v>1448</v>
      </c>
      <c r="F428" s="206" t="s">
        <v>1860</v>
      </c>
      <c r="G428" s="206" t="s">
        <v>1510</v>
      </c>
      <c r="H428" s="231" t="s">
        <v>1473</v>
      </c>
      <c r="I428" s="214" t="s">
        <v>106</v>
      </c>
      <c r="J428" s="257" t="s">
        <v>106</v>
      </c>
      <c r="K428" s="208" t="s">
        <v>1452</v>
      </c>
      <c r="N428" s="112"/>
    </row>
    <row r="429" spans="1:14" ht="20.100000000000001" customHeight="1">
      <c r="A429" s="256" t="s">
        <v>106</v>
      </c>
      <c r="B429" s="206" t="s">
        <v>1126</v>
      </c>
      <c r="C429" s="206" t="s">
        <v>1507</v>
      </c>
      <c r="D429" s="206" t="s">
        <v>1125</v>
      </c>
      <c r="E429" s="206" t="s">
        <v>1448</v>
      </c>
      <c r="F429" s="206" t="s">
        <v>2101</v>
      </c>
      <c r="G429" s="206" t="s">
        <v>2101</v>
      </c>
      <c r="H429" s="231" t="s">
        <v>1473</v>
      </c>
      <c r="I429" s="214" t="s">
        <v>106</v>
      </c>
      <c r="J429" s="257" t="s">
        <v>106</v>
      </c>
      <c r="K429" s="208" t="s">
        <v>1452</v>
      </c>
    </row>
    <row r="430" spans="1:14" ht="20.100000000000001" customHeight="1">
      <c r="A430" s="256" t="s">
        <v>106</v>
      </c>
      <c r="B430" s="206" t="s">
        <v>1127</v>
      </c>
      <c r="C430" s="206" t="s">
        <v>1507</v>
      </c>
      <c r="D430" s="206" t="s">
        <v>1128</v>
      </c>
      <c r="E430" s="206" t="s">
        <v>1448</v>
      </c>
      <c r="F430" s="206" t="s">
        <v>1860</v>
      </c>
      <c r="G430" s="206" t="s">
        <v>1510</v>
      </c>
      <c r="H430" s="231" t="s">
        <v>1473</v>
      </c>
      <c r="I430" s="214" t="s">
        <v>106</v>
      </c>
      <c r="J430" s="257" t="s">
        <v>106</v>
      </c>
      <c r="K430" s="208" t="s">
        <v>1452</v>
      </c>
    </row>
    <row r="431" spans="1:14" ht="20.100000000000001" customHeight="1">
      <c r="A431" s="256" t="s">
        <v>106</v>
      </c>
      <c r="B431" s="206" t="s">
        <v>2102</v>
      </c>
      <c r="C431" s="206" t="s">
        <v>2103</v>
      </c>
      <c r="D431" s="206" t="s">
        <v>1125</v>
      </c>
      <c r="E431" s="206" t="s">
        <v>1448</v>
      </c>
      <c r="F431" s="206" t="s">
        <v>1860</v>
      </c>
      <c r="G431" s="206" t="s">
        <v>106</v>
      </c>
      <c r="H431" s="231" t="s">
        <v>106</v>
      </c>
      <c r="I431" s="214" t="s">
        <v>106</v>
      </c>
      <c r="J431" s="257" t="s">
        <v>106</v>
      </c>
      <c r="K431" s="208" t="s">
        <v>1452</v>
      </c>
    </row>
    <row r="432" spans="1:14" ht="20.100000000000001" customHeight="1">
      <c r="A432" s="172"/>
      <c r="B432" s="550"/>
      <c r="C432" s="211"/>
      <c r="D432" s="212"/>
      <c r="E432" s="212"/>
      <c r="F432" s="550"/>
      <c r="G432" s="213"/>
      <c r="H432" s="550"/>
      <c r="I432" s="131"/>
      <c r="J432" s="239"/>
      <c r="K432" s="138"/>
    </row>
    <row r="433" spans="1:11" ht="20.100000000000001" customHeight="1">
      <c r="A433" s="256" t="s">
        <v>106</v>
      </c>
      <c r="B433" s="206" t="s">
        <v>582</v>
      </c>
      <c r="C433" s="206" t="s">
        <v>115</v>
      </c>
      <c r="D433" s="205" t="s">
        <v>581</v>
      </c>
      <c r="E433" s="205" t="s">
        <v>1455</v>
      </c>
      <c r="F433" s="206" t="s">
        <v>1860</v>
      </c>
      <c r="G433" s="207" t="s">
        <v>106</v>
      </c>
      <c r="H433" s="206" t="s">
        <v>106</v>
      </c>
      <c r="I433" s="214" t="s">
        <v>106</v>
      </c>
      <c r="J433" s="257" t="s">
        <v>106</v>
      </c>
      <c r="K433" s="208" t="s">
        <v>1452</v>
      </c>
    </row>
    <row r="434" spans="1:11" ht="20.100000000000001" customHeight="1">
      <c r="A434" s="256" t="s">
        <v>106</v>
      </c>
      <c r="B434" s="206" t="s">
        <v>580</v>
      </c>
      <c r="C434" s="206" t="s">
        <v>1460</v>
      </c>
      <c r="D434" s="205" t="s">
        <v>581</v>
      </c>
      <c r="E434" s="205" t="s">
        <v>1455</v>
      </c>
      <c r="F434" s="206" t="s">
        <v>1861</v>
      </c>
      <c r="G434" s="207" t="s">
        <v>2104</v>
      </c>
      <c r="H434" s="206" t="s">
        <v>113</v>
      </c>
      <c r="I434" s="214" t="s">
        <v>2105</v>
      </c>
      <c r="J434" s="257" t="s">
        <v>106</v>
      </c>
      <c r="K434" s="208" t="s">
        <v>1452</v>
      </c>
    </row>
    <row r="435" spans="1:11" ht="20.100000000000001" customHeight="1">
      <c r="A435" s="256"/>
      <c r="B435" s="206"/>
      <c r="C435" s="209"/>
      <c r="D435" s="205"/>
      <c r="E435" s="205"/>
      <c r="F435" s="206"/>
      <c r="G435" s="207"/>
      <c r="H435" s="206"/>
      <c r="I435" s="214"/>
      <c r="J435" s="257"/>
      <c r="K435" s="208"/>
    </row>
    <row r="436" spans="1:11" ht="20.100000000000001" customHeight="1">
      <c r="A436" s="256" t="s">
        <v>106</v>
      </c>
      <c r="B436" s="206" t="s">
        <v>586</v>
      </c>
      <c r="C436" s="206" t="s">
        <v>115</v>
      </c>
      <c r="D436" s="205" t="s">
        <v>585</v>
      </c>
      <c r="E436" s="205" t="s">
        <v>1455</v>
      </c>
      <c r="F436" s="206" t="s">
        <v>1860</v>
      </c>
      <c r="G436" s="207" t="s">
        <v>106</v>
      </c>
      <c r="H436" s="206" t="s">
        <v>106</v>
      </c>
      <c r="I436" s="214" t="s">
        <v>106</v>
      </c>
      <c r="J436" s="257" t="s">
        <v>106</v>
      </c>
      <c r="K436" s="208" t="s">
        <v>1452</v>
      </c>
    </row>
    <row r="437" spans="1:11" ht="20.100000000000001" customHeight="1">
      <c r="A437" s="256" t="s">
        <v>106</v>
      </c>
      <c r="B437" s="206" t="s">
        <v>584</v>
      </c>
      <c r="C437" s="206" t="s">
        <v>1460</v>
      </c>
      <c r="D437" s="205" t="s">
        <v>585</v>
      </c>
      <c r="E437" s="205" t="s">
        <v>1455</v>
      </c>
      <c r="F437" s="206" t="s">
        <v>1861</v>
      </c>
      <c r="G437" s="205" t="s">
        <v>2106</v>
      </c>
      <c r="H437" s="206" t="s">
        <v>113</v>
      </c>
      <c r="I437" s="214" t="s">
        <v>2105</v>
      </c>
      <c r="J437" s="257" t="s">
        <v>106</v>
      </c>
      <c r="K437" s="208" t="s">
        <v>1452</v>
      </c>
    </row>
    <row r="438" spans="1:11" ht="20.100000000000001" customHeight="1">
      <c r="A438" s="256"/>
      <c r="B438" s="206"/>
      <c r="C438" s="209"/>
      <c r="D438" s="205"/>
      <c r="E438" s="205"/>
      <c r="F438" s="206"/>
      <c r="G438" s="207"/>
      <c r="H438" s="206"/>
      <c r="I438" s="214"/>
      <c r="J438" s="257"/>
      <c r="K438" s="208"/>
    </row>
    <row r="439" spans="1:11" ht="20.100000000000001" customHeight="1">
      <c r="A439" s="256" t="s">
        <v>106</v>
      </c>
      <c r="B439" s="206" t="s">
        <v>589</v>
      </c>
      <c r="C439" s="206" t="s">
        <v>115</v>
      </c>
      <c r="D439" s="205" t="s">
        <v>588</v>
      </c>
      <c r="E439" s="206" t="s">
        <v>1455</v>
      </c>
      <c r="F439" s="206" t="s">
        <v>1860</v>
      </c>
      <c r="G439" s="207" t="s">
        <v>106</v>
      </c>
      <c r="H439" s="206" t="s">
        <v>106</v>
      </c>
      <c r="I439" s="214" t="s">
        <v>106</v>
      </c>
      <c r="J439" s="257" t="s">
        <v>106</v>
      </c>
      <c r="K439" s="208" t="s">
        <v>1452</v>
      </c>
    </row>
    <row r="440" spans="1:11" ht="20.100000000000001" customHeight="1">
      <c r="A440" s="256" t="s">
        <v>106</v>
      </c>
      <c r="B440" s="206" t="s">
        <v>587</v>
      </c>
      <c r="C440" s="206" t="s">
        <v>1460</v>
      </c>
      <c r="D440" s="205" t="s">
        <v>588</v>
      </c>
      <c r="E440" s="206" t="s">
        <v>1455</v>
      </c>
      <c r="F440" s="206" t="s">
        <v>1861</v>
      </c>
      <c r="G440" s="205" t="s">
        <v>2107</v>
      </c>
      <c r="H440" s="206" t="s">
        <v>113</v>
      </c>
      <c r="I440" s="214" t="s">
        <v>2105</v>
      </c>
      <c r="J440" s="257" t="s">
        <v>106</v>
      </c>
      <c r="K440" s="208" t="s">
        <v>1452</v>
      </c>
    </row>
    <row r="441" spans="1:11" ht="20.100000000000001" customHeight="1">
      <c r="A441" s="256"/>
      <c r="B441" s="206"/>
      <c r="C441" s="209"/>
      <c r="D441" s="205"/>
      <c r="E441" s="205"/>
      <c r="F441" s="206"/>
      <c r="G441" s="207"/>
      <c r="H441" s="206"/>
      <c r="I441" s="214"/>
      <c r="J441" s="257"/>
      <c r="K441" s="208"/>
    </row>
    <row r="442" spans="1:11" ht="20.100000000000001" customHeight="1">
      <c r="A442" s="256" t="s">
        <v>106</v>
      </c>
      <c r="B442" s="206" t="s">
        <v>592</v>
      </c>
      <c r="C442" s="206" t="s">
        <v>115</v>
      </c>
      <c r="D442" s="205" t="s">
        <v>591</v>
      </c>
      <c r="E442" s="206" t="s">
        <v>1456</v>
      </c>
      <c r="F442" s="206" t="s">
        <v>1860</v>
      </c>
      <c r="G442" s="207" t="s">
        <v>106</v>
      </c>
      <c r="H442" s="206" t="s">
        <v>106</v>
      </c>
      <c r="I442" s="214" t="s">
        <v>106</v>
      </c>
      <c r="J442" s="257" t="s">
        <v>106</v>
      </c>
      <c r="K442" s="208" t="s">
        <v>1452</v>
      </c>
    </row>
    <row r="443" spans="1:11" ht="20.100000000000001" customHeight="1">
      <c r="A443" s="256" t="s">
        <v>106</v>
      </c>
      <c r="B443" s="206" t="s">
        <v>590</v>
      </c>
      <c r="C443" s="206" t="s">
        <v>1460</v>
      </c>
      <c r="D443" s="205" t="s">
        <v>591</v>
      </c>
      <c r="E443" s="206" t="s">
        <v>1456</v>
      </c>
      <c r="F443" s="206" t="s">
        <v>1861</v>
      </c>
      <c r="G443" s="207" t="s">
        <v>2108</v>
      </c>
      <c r="H443" s="206" t="s">
        <v>113</v>
      </c>
      <c r="I443" s="214" t="s">
        <v>2105</v>
      </c>
      <c r="J443" s="257" t="s">
        <v>106</v>
      </c>
      <c r="K443" s="208" t="s">
        <v>1452</v>
      </c>
    </row>
    <row r="444" spans="1:11" ht="20.100000000000001" customHeight="1">
      <c r="A444" s="256"/>
      <c r="B444" s="206"/>
      <c r="C444" s="209"/>
      <c r="D444" s="205"/>
      <c r="E444" s="205"/>
      <c r="F444" s="206"/>
      <c r="G444" s="207"/>
      <c r="H444" s="206"/>
      <c r="I444" s="214"/>
      <c r="J444" s="257"/>
      <c r="K444" s="208"/>
    </row>
    <row r="445" spans="1:11" ht="20.100000000000001" customHeight="1">
      <c r="A445" s="256" t="s">
        <v>106</v>
      </c>
      <c r="B445" s="206" t="s">
        <v>595</v>
      </c>
      <c r="C445" s="206" t="s">
        <v>115</v>
      </c>
      <c r="D445" s="205" t="s">
        <v>594</v>
      </c>
      <c r="E445" s="206" t="s">
        <v>1456</v>
      </c>
      <c r="F445" s="206" t="s">
        <v>1860</v>
      </c>
      <c r="G445" s="207" t="s">
        <v>106</v>
      </c>
      <c r="H445" s="206" t="s">
        <v>106</v>
      </c>
      <c r="I445" s="214" t="s">
        <v>106</v>
      </c>
      <c r="J445" s="257" t="s">
        <v>106</v>
      </c>
      <c r="K445" s="208" t="s">
        <v>1452</v>
      </c>
    </row>
    <row r="446" spans="1:11" ht="20.100000000000001" customHeight="1">
      <c r="A446" s="256" t="s">
        <v>106</v>
      </c>
      <c r="B446" s="206" t="s">
        <v>593</v>
      </c>
      <c r="C446" s="206" t="s">
        <v>1460</v>
      </c>
      <c r="D446" s="205" t="s">
        <v>594</v>
      </c>
      <c r="E446" s="206" t="s">
        <v>1456</v>
      </c>
      <c r="F446" s="206" t="s">
        <v>1861</v>
      </c>
      <c r="G446" s="205" t="s">
        <v>2109</v>
      </c>
      <c r="H446" s="206" t="s">
        <v>113</v>
      </c>
      <c r="I446" s="214" t="s">
        <v>2105</v>
      </c>
      <c r="J446" s="257" t="s">
        <v>106</v>
      </c>
      <c r="K446" s="208" t="s">
        <v>1452</v>
      </c>
    </row>
    <row r="447" spans="1:11" ht="20.100000000000001" customHeight="1">
      <c r="A447" s="256"/>
      <c r="B447" s="206"/>
      <c r="C447" s="209"/>
      <c r="D447" s="205"/>
      <c r="E447" s="205"/>
      <c r="F447" s="206"/>
      <c r="G447" s="207"/>
      <c r="H447" s="206"/>
      <c r="I447" s="214"/>
      <c r="J447" s="257"/>
      <c r="K447" s="208"/>
    </row>
    <row r="448" spans="1:11" ht="20.100000000000001" customHeight="1">
      <c r="A448" s="256" t="s">
        <v>106</v>
      </c>
      <c r="B448" s="206" t="s">
        <v>1060</v>
      </c>
      <c r="C448" s="206" t="s">
        <v>115</v>
      </c>
      <c r="D448" s="206" t="s">
        <v>1061</v>
      </c>
      <c r="E448" s="206" t="s">
        <v>1455</v>
      </c>
      <c r="F448" s="206" t="s">
        <v>515</v>
      </c>
      <c r="G448" s="206" t="s">
        <v>581</v>
      </c>
      <c r="H448" s="206" t="s">
        <v>1502</v>
      </c>
      <c r="I448" s="214" t="s">
        <v>106</v>
      </c>
      <c r="J448" s="257" t="s">
        <v>106</v>
      </c>
      <c r="K448" s="208" t="s">
        <v>1452</v>
      </c>
    </row>
    <row r="449" spans="1:14" ht="20.100000000000001" customHeight="1">
      <c r="A449" s="256" t="s">
        <v>106</v>
      </c>
      <c r="B449" s="206" t="s">
        <v>1129</v>
      </c>
      <c r="C449" s="206" t="s">
        <v>115</v>
      </c>
      <c r="D449" s="206" t="s">
        <v>1130</v>
      </c>
      <c r="E449" s="206" t="s">
        <v>1455</v>
      </c>
      <c r="F449" s="206" t="s">
        <v>515</v>
      </c>
      <c r="G449" s="206" t="s">
        <v>581</v>
      </c>
      <c r="H449" s="206" t="s">
        <v>1473</v>
      </c>
      <c r="I449" s="214" t="s">
        <v>106</v>
      </c>
      <c r="J449" s="257" t="s">
        <v>106</v>
      </c>
      <c r="K449" s="208" t="s">
        <v>1452</v>
      </c>
    </row>
    <row r="450" spans="1:14" ht="20.100000000000001" customHeight="1">
      <c r="A450" s="256" t="s">
        <v>106</v>
      </c>
      <c r="B450" s="206" t="s">
        <v>1131</v>
      </c>
      <c r="C450" s="206" t="s">
        <v>115</v>
      </c>
      <c r="D450" s="206" t="s">
        <v>1132</v>
      </c>
      <c r="E450" s="206" t="s">
        <v>1455</v>
      </c>
      <c r="F450" s="206" t="s">
        <v>515</v>
      </c>
      <c r="G450" s="206" t="s">
        <v>581</v>
      </c>
      <c r="H450" s="206" t="s">
        <v>1473</v>
      </c>
      <c r="I450" s="214" t="s">
        <v>106</v>
      </c>
      <c r="J450" s="257" t="s">
        <v>106</v>
      </c>
      <c r="K450" s="208" t="s">
        <v>1452</v>
      </c>
    </row>
    <row r="451" spans="1:14" ht="20.100000000000001" customHeight="1">
      <c r="A451" s="172"/>
      <c r="B451" s="550"/>
      <c r="C451" s="211"/>
      <c r="D451" s="212"/>
      <c r="E451" s="212"/>
      <c r="F451" s="550"/>
      <c r="G451" s="213"/>
      <c r="H451" s="550"/>
      <c r="I451" s="131"/>
      <c r="J451" s="239"/>
      <c r="K451" s="138"/>
      <c r="N451" s="112"/>
    </row>
    <row r="452" spans="1:14" ht="20.100000000000001" customHeight="1">
      <c r="A452" s="256" t="s">
        <v>106</v>
      </c>
      <c r="B452" s="206" t="s">
        <v>1064</v>
      </c>
      <c r="C452" s="206" t="s">
        <v>115</v>
      </c>
      <c r="D452" s="206" t="s">
        <v>1065</v>
      </c>
      <c r="E452" s="206" t="s">
        <v>1455</v>
      </c>
      <c r="F452" s="206" t="s">
        <v>515</v>
      </c>
      <c r="G452" s="206" t="s">
        <v>585</v>
      </c>
      <c r="H452" s="206" t="s">
        <v>1502</v>
      </c>
      <c r="I452" s="214" t="s">
        <v>106</v>
      </c>
      <c r="J452" s="257" t="s">
        <v>106</v>
      </c>
      <c r="K452" s="208" t="s">
        <v>1452</v>
      </c>
    </row>
    <row r="453" spans="1:14" ht="20.100000000000001" customHeight="1">
      <c r="A453" s="256" t="s">
        <v>106</v>
      </c>
      <c r="B453" s="206" t="s">
        <v>1133</v>
      </c>
      <c r="C453" s="206" t="s">
        <v>115</v>
      </c>
      <c r="D453" s="206" t="s">
        <v>1134</v>
      </c>
      <c r="E453" s="206" t="s">
        <v>1455</v>
      </c>
      <c r="F453" s="206" t="s">
        <v>515</v>
      </c>
      <c r="G453" s="206" t="s">
        <v>585</v>
      </c>
      <c r="H453" s="206" t="s">
        <v>1473</v>
      </c>
      <c r="I453" s="214" t="s">
        <v>106</v>
      </c>
      <c r="J453" s="257" t="s">
        <v>106</v>
      </c>
      <c r="K453" s="208" t="s">
        <v>1452</v>
      </c>
    </row>
    <row r="454" spans="1:14" ht="20.100000000000001" customHeight="1">
      <c r="A454" s="256" t="s">
        <v>106</v>
      </c>
      <c r="B454" s="206" t="s">
        <v>1135</v>
      </c>
      <c r="C454" s="206" t="s">
        <v>115</v>
      </c>
      <c r="D454" s="206" t="s">
        <v>1136</v>
      </c>
      <c r="E454" s="206" t="s">
        <v>1455</v>
      </c>
      <c r="F454" s="206" t="s">
        <v>515</v>
      </c>
      <c r="G454" s="206" t="s">
        <v>585</v>
      </c>
      <c r="H454" s="206" t="s">
        <v>1473</v>
      </c>
      <c r="I454" s="214" t="s">
        <v>106</v>
      </c>
      <c r="J454" s="257" t="s">
        <v>106</v>
      </c>
      <c r="K454" s="208" t="s">
        <v>1452</v>
      </c>
      <c r="N454" s="112"/>
    </row>
    <row r="455" spans="1:14" ht="20.100000000000001" customHeight="1">
      <c r="A455" s="172"/>
      <c r="B455" s="550"/>
      <c r="C455" s="211"/>
      <c r="D455" s="212"/>
      <c r="E455" s="212"/>
      <c r="F455" s="550"/>
      <c r="G455" s="213"/>
      <c r="H455" s="550"/>
      <c r="I455" s="131"/>
      <c r="J455" s="239"/>
      <c r="K455" s="138"/>
    </row>
    <row r="456" spans="1:14" ht="20.100000000000001" customHeight="1">
      <c r="A456" s="256" t="s">
        <v>106</v>
      </c>
      <c r="B456" s="206" t="s">
        <v>1066</v>
      </c>
      <c r="C456" s="206" t="s">
        <v>115</v>
      </c>
      <c r="D456" s="206" t="s">
        <v>1067</v>
      </c>
      <c r="E456" s="206" t="s">
        <v>1455</v>
      </c>
      <c r="F456" s="206" t="s">
        <v>515</v>
      </c>
      <c r="G456" s="206" t="s">
        <v>588</v>
      </c>
      <c r="H456" s="206" t="s">
        <v>1502</v>
      </c>
      <c r="I456" s="214" t="s">
        <v>106</v>
      </c>
      <c r="J456" s="257" t="s">
        <v>106</v>
      </c>
      <c r="K456" s="208" t="s">
        <v>1452</v>
      </c>
    </row>
    <row r="457" spans="1:14" ht="20.100000000000001" customHeight="1">
      <c r="A457" s="256" t="s">
        <v>106</v>
      </c>
      <c r="B457" s="206" t="s">
        <v>1137</v>
      </c>
      <c r="C457" s="206" t="s">
        <v>115</v>
      </c>
      <c r="D457" s="206" t="s">
        <v>1138</v>
      </c>
      <c r="E457" s="206" t="s">
        <v>1455</v>
      </c>
      <c r="F457" s="206" t="s">
        <v>515</v>
      </c>
      <c r="G457" s="206" t="s">
        <v>588</v>
      </c>
      <c r="H457" s="206" t="s">
        <v>1473</v>
      </c>
      <c r="I457" s="214" t="s">
        <v>106</v>
      </c>
      <c r="J457" s="257" t="s">
        <v>106</v>
      </c>
      <c r="K457" s="208" t="s">
        <v>1452</v>
      </c>
    </row>
    <row r="458" spans="1:14" ht="20.100000000000001" customHeight="1">
      <c r="A458" s="256" t="s">
        <v>106</v>
      </c>
      <c r="B458" s="206" t="s">
        <v>1139</v>
      </c>
      <c r="C458" s="206" t="s">
        <v>115</v>
      </c>
      <c r="D458" s="206" t="s">
        <v>1140</v>
      </c>
      <c r="E458" s="206" t="s">
        <v>1455</v>
      </c>
      <c r="F458" s="206" t="s">
        <v>515</v>
      </c>
      <c r="G458" s="206" t="s">
        <v>588</v>
      </c>
      <c r="H458" s="206" t="s">
        <v>1473</v>
      </c>
      <c r="I458" s="214" t="s">
        <v>106</v>
      </c>
      <c r="J458" s="257" t="s">
        <v>106</v>
      </c>
      <c r="K458" s="208" t="s">
        <v>1452</v>
      </c>
    </row>
    <row r="459" spans="1:14" ht="20.100000000000001" customHeight="1">
      <c r="A459" s="172"/>
      <c r="B459" s="550"/>
      <c r="C459" s="211"/>
      <c r="D459" s="212"/>
      <c r="E459" s="212"/>
      <c r="F459" s="550"/>
      <c r="G459" s="213"/>
      <c r="H459" s="550"/>
      <c r="I459" s="131"/>
      <c r="J459" s="239"/>
      <c r="K459" s="138"/>
    </row>
    <row r="460" spans="1:14" ht="20.100000000000001" customHeight="1">
      <c r="A460" s="256" t="s">
        <v>106</v>
      </c>
      <c r="B460" s="206" t="s">
        <v>1398</v>
      </c>
      <c r="C460" s="206" t="s">
        <v>115</v>
      </c>
      <c r="D460" s="206" t="s">
        <v>1399</v>
      </c>
      <c r="E460" s="206" t="s">
        <v>1456</v>
      </c>
      <c r="F460" s="206" t="s">
        <v>515</v>
      </c>
      <c r="G460" s="206" t="s">
        <v>591</v>
      </c>
      <c r="H460" s="206" t="s">
        <v>1502</v>
      </c>
      <c r="I460" s="214" t="s">
        <v>106</v>
      </c>
      <c r="J460" s="257" t="s">
        <v>106</v>
      </c>
      <c r="K460" s="208" t="s">
        <v>1452</v>
      </c>
    </row>
    <row r="461" spans="1:14" ht="20.100000000000001" customHeight="1">
      <c r="A461" s="256" t="s">
        <v>106</v>
      </c>
      <c r="B461" s="206" t="s">
        <v>1068</v>
      </c>
      <c r="C461" s="206" t="s">
        <v>115</v>
      </c>
      <c r="D461" s="206" t="s">
        <v>1069</v>
      </c>
      <c r="E461" s="206" t="s">
        <v>1456</v>
      </c>
      <c r="F461" s="206" t="s">
        <v>515</v>
      </c>
      <c r="G461" s="206" t="s">
        <v>591</v>
      </c>
      <c r="H461" s="206" t="s">
        <v>1502</v>
      </c>
      <c r="I461" s="214" t="s">
        <v>106</v>
      </c>
      <c r="J461" s="257" t="s">
        <v>106</v>
      </c>
      <c r="K461" s="208" t="s">
        <v>1452</v>
      </c>
    </row>
    <row r="462" spans="1:14" ht="20.100000000000001" customHeight="1">
      <c r="A462" s="256" t="s">
        <v>106</v>
      </c>
      <c r="B462" s="206" t="s">
        <v>1141</v>
      </c>
      <c r="C462" s="206" t="s">
        <v>115</v>
      </c>
      <c r="D462" s="206" t="s">
        <v>1142</v>
      </c>
      <c r="E462" s="206" t="s">
        <v>1456</v>
      </c>
      <c r="F462" s="206" t="s">
        <v>515</v>
      </c>
      <c r="G462" s="206" t="s">
        <v>591</v>
      </c>
      <c r="H462" s="206" t="s">
        <v>1473</v>
      </c>
      <c r="I462" s="214" t="s">
        <v>106</v>
      </c>
      <c r="J462" s="257" t="s">
        <v>106</v>
      </c>
      <c r="K462" s="208" t="s">
        <v>1452</v>
      </c>
    </row>
    <row r="463" spans="1:14" ht="20.100000000000001" customHeight="1">
      <c r="A463" s="256" t="s">
        <v>106</v>
      </c>
      <c r="B463" s="206" t="s">
        <v>1143</v>
      </c>
      <c r="C463" s="206" t="s">
        <v>115</v>
      </c>
      <c r="D463" s="206" t="s">
        <v>1144</v>
      </c>
      <c r="E463" s="206" t="s">
        <v>1456</v>
      </c>
      <c r="F463" s="206" t="s">
        <v>515</v>
      </c>
      <c r="G463" s="206" t="s">
        <v>591</v>
      </c>
      <c r="H463" s="206" t="s">
        <v>1473</v>
      </c>
      <c r="I463" s="214" t="s">
        <v>106</v>
      </c>
      <c r="J463" s="257" t="s">
        <v>106</v>
      </c>
      <c r="K463" s="208" t="s">
        <v>1452</v>
      </c>
      <c r="N463" s="112"/>
    </row>
    <row r="464" spans="1:14" ht="20.100000000000001" customHeight="1">
      <c r="A464" s="256" t="s">
        <v>106</v>
      </c>
      <c r="B464" s="206" t="s">
        <v>1145</v>
      </c>
      <c r="C464" s="206" t="s">
        <v>115</v>
      </c>
      <c r="D464" s="206" t="s">
        <v>1146</v>
      </c>
      <c r="E464" s="206" t="s">
        <v>1456</v>
      </c>
      <c r="F464" s="206" t="s">
        <v>515</v>
      </c>
      <c r="G464" s="206" t="s">
        <v>591</v>
      </c>
      <c r="H464" s="206" t="s">
        <v>1473</v>
      </c>
      <c r="I464" s="214" t="s">
        <v>106</v>
      </c>
      <c r="J464" s="257" t="s">
        <v>106</v>
      </c>
      <c r="K464" s="208" t="s">
        <v>1452</v>
      </c>
    </row>
    <row r="465" spans="1:14" ht="20.100000000000001" customHeight="1">
      <c r="A465" s="256" t="s">
        <v>106</v>
      </c>
      <c r="B465" s="206" t="s">
        <v>784</v>
      </c>
      <c r="C465" s="206" t="s">
        <v>115</v>
      </c>
      <c r="D465" s="206" t="s">
        <v>785</v>
      </c>
      <c r="E465" s="206" t="s">
        <v>1456</v>
      </c>
      <c r="F465" s="206" t="s">
        <v>515</v>
      </c>
      <c r="G465" s="206" t="s">
        <v>591</v>
      </c>
      <c r="H465" s="206" t="s">
        <v>113</v>
      </c>
      <c r="I465" s="214" t="s">
        <v>106</v>
      </c>
      <c r="J465" s="257" t="s">
        <v>106</v>
      </c>
      <c r="K465" s="208" t="s">
        <v>1452</v>
      </c>
    </row>
    <row r="466" spans="1:14" ht="20.100000000000001" customHeight="1">
      <c r="A466" s="172"/>
      <c r="B466" s="550"/>
      <c r="C466" s="211"/>
      <c r="D466" s="212"/>
      <c r="E466" s="212"/>
      <c r="F466" s="550"/>
      <c r="G466" s="213"/>
      <c r="H466" s="550"/>
      <c r="I466" s="131"/>
      <c r="J466" s="239"/>
      <c r="K466" s="138"/>
      <c r="N466" s="112"/>
    </row>
    <row r="467" spans="1:14" ht="20.100000000000001" customHeight="1">
      <c r="A467" s="256" t="s">
        <v>106</v>
      </c>
      <c r="B467" s="206" t="s">
        <v>1400</v>
      </c>
      <c r="C467" s="206" t="s">
        <v>115</v>
      </c>
      <c r="D467" s="206" t="s">
        <v>1401</v>
      </c>
      <c r="E467" s="206" t="s">
        <v>1456</v>
      </c>
      <c r="F467" s="206" t="s">
        <v>515</v>
      </c>
      <c r="G467" s="206" t="s">
        <v>594</v>
      </c>
      <c r="H467" s="206" t="s">
        <v>1502</v>
      </c>
      <c r="I467" s="214" t="s">
        <v>106</v>
      </c>
      <c r="J467" s="257" t="s">
        <v>106</v>
      </c>
      <c r="K467" s="208" t="s">
        <v>1452</v>
      </c>
    </row>
    <row r="468" spans="1:14" ht="20.100000000000001" customHeight="1">
      <c r="A468" s="256" t="s">
        <v>106</v>
      </c>
      <c r="B468" s="206" t="s">
        <v>1070</v>
      </c>
      <c r="C468" s="206" t="s">
        <v>115</v>
      </c>
      <c r="D468" s="206" t="s">
        <v>1071</v>
      </c>
      <c r="E468" s="206" t="s">
        <v>1456</v>
      </c>
      <c r="F468" s="206" t="s">
        <v>515</v>
      </c>
      <c r="G468" s="206" t="s">
        <v>594</v>
      </c>
      <c r="H468" s="206" t="s">
        <v>1502</v>
      </c>
      <c r="I468" s="214" t="s">
        <v>106</v>
      </c>
      <c r="J468" s="257" t="s">
        <v>106</v>
      </c>
      <c r="K468" s="208" t="s">
        <v>1452</v>
      </c>
    </row>
    <row r="469" spans="1:14" ht="20.100000000000001" customHeight="1">
      <c r="A469" s="256" t="s">
        <v>106</v>
      </c>
      <c r="B469" s="206" t="s">
        <v>1147</v>
      </c>
      <c r="C469" s="206" t="s">
        <v>115</v>
      </c>
      <c r="D469" s="206" t="s">
        <v>1148</v>
      </c>
      <c r="E469" s="206" t="s">
        <v>1456</v>
      </c>
      <c r="F469" s="206" t="s">
        <v>515</v>
      </c>
      <c r="G469" s="206" t="s">
        <v>594</v>
      </c>
      <c r="H469" s="206" t="s">
        <v>1473</v>
      </c>
      <c r="I469" s="214" t="s">
        <v>106</v>
      </c>
      <c r="J469" s="257" t="s">
        <v>106</v>
      </c>
      <c r="K469" s="208" t="s">
        <v>1452</v>
      </c>
      <c r="N469" s="112"/>
    </row>
    <row r="470" spans="1:14" ht="20.100000000000001" customHeight="1">
      <c r="A470" s="256" t="s">
        <v>106</v>
      </c>
      <c r="B470" s="206" t="s">
        <v>1149</v>
      </c>
      <c r="C470" s="206" t="s">
        <v>115</v>
      </c>
      <c r="D470" s="206" t="s">
        <v>1150</v>
      </c>
      <c r="E470" s="206" t="s">
        <v>1456</v>
      </c>
      <c r="F470" s="206" t="s">
        <v>515</v>
      </c>
      <c r="G470" s="206" t="s">
        <v>594</v>
      </c>
      <c r="H470" s="206" t="s">
        <v>1473</v>
      </c>
      <c r="I470" s="214" t="s">
        <v>106</v>
      </c>
      <c r="J470" s="257" t="s">
        <v>106</v>
      </c>
      <c r="K470" s="208" t="s">
        <v>1452</v>
      </c>
    </row>
    <row r="471" spans="1:14" ht="20.100000000000001" customHeight="1">
      <c r="A471" s="256" t="s">
        <v>106</v>
      </c>
      <c r="B471" s="206" t="s">
        <v>1151</v>
      </c>
      <c r="C471" s="206" t="s">
        <v>115</v>
      </c>
      <c r="D471" s="206" t="s">
        <v>1152</v>
      </c>
      <c r="E471" s="206" t="s">
        <v>1456</v>
      </c>
      <c r="F471" s="206" t="s">
        <v>515</v>
      </c>
      <c r="G471" s="206" t="s">
        <v>594</v>
      </c>
      <c r="H471" s="206" t="s">
        <v>1473</v>
      </c>
      <c r="I471" s="214" t="s">
        <v>106</v>
      </c>
      <c r="J471" s="257" t="s">
        <v>106</v>
      </c>
      <c r="K471" s="208" t="s">
        <v>1452</v>
      </c>
    </row>
    <row r="472" spans="1:14" ht="20.100000000000001" customHeight="1">
      <c r="A472" s="256" t="s">
        <v>106</v>
      </c>
      <c r="B472" s="206" t="s">
        <v>787</v>
      </c>
      <c r="C472" s="206" t="s">
        <v>115</v>
      </c>
      <c r="D472" s="206" t="s">
        <v>788</v>
      </c>
      <c r="E472" s="206" t="s">
        <v>1456</v>
      </c>
      <c r="F472" s="206" t="s">
        <v>515</v>
      </c>
      <c r="G472" s="206" t="s">
        <v>594</v>
      </c>
      <c r="H472" s="206" t="s">
        <v>113</v>
      </c>
      <c r="I472" s="214" t="s">
        <v>106</v>
      </c>
      <c r="J472" s="257" t="s">
        <v>106</v>
      </c>
      <c r="K472" s="208" t="s">
        <v>1452</v>
      </c>
    </row>
    <row r="473" spans="1:14" ht="20.100000000000001" customHeight="1">
      <c r="A473" s="210"/>
      <c r="B473" s="550"/>
      <c r="C473" s="211"/>
      <c r="D473" s="212"/>
      <c r="E473" s="212"/>
      <c r="F473" s="550"/>
      <c r="G473" s="213"/>
      <c r="H473" s="550"/>
      <c r="I473" s="131"/>
      <c r="J473" s="550"/>
      <c r="K473" s="138"/>
    </row>
    <row r="474" spans="1:14" ht="20.100000000000001" customHeight="1">
      <c r="A474" s="203" t="s">
        <v>106</v>
      </c>
      <c r="B474" s="206" t="s">
        <v>2110</v>
      </c>
      <c r="C474" s="204" t="s">
        <v>2111</v>
      </c>
      <c r="D474" s="205" t="s">
        <v>2112</v>
      </c>
      <c r="E474" s="205" t="s">
        <v>106</v>
      </c>
      <c r="F474" s="206" t="s">
        <v>2101</v>
      </c>
      <c r="G474" s="207" t="s">
        <v>2113</v>
      </c>
      <c r="H474" s="206" t="s">
        <v>106</v>
      </c>
      <c r="I474" s="214" t="s">
        <v>106</v>
      </c>
      <c r="J474" s="206" t="s">
        <v>106</v>
      </c>
      <c r="K474" s="208" t="s">
        <v>1452</v>
      </c>
    </row>
    <row r="475" spans="1:14" ht="20.100000000000001" customHeight="1">
      <c r="A475" s="203" t="s">
        <v>106</v>
      </c>
      <c r="B475" s="206" t="s">
        <v>1765</v>
      </c>
      <c r="C475" s="204" t="s">
        <v>2114</v>
      </c>
      <c r="D475" s="205" t="s">
        <v>2112</v>
      </c>
      <c r="E475" s="205" t="s">
        <v>106</v>
      </c>
      <c r="F475" s="206" t="s">
        <v>2101</v>
      </c>
      <c r="G475" s="207" t="s">
        <v>2113</v>
      </c>
      <c r="H475" s="206" t="s">
        <v>2115</v>
      </c>
      <c r="I475" s="214" t="s">
        <v>106</v>
      </c>
      <c r="J475" s="206" t="s">
        <v>106</v>
      </c>
      <c r="K475" s="208" t="s">
        <v>1452</v>
      </c>
    </row>
    <row r="476" spans="1:14" ht="20.100000000000001" customHeight="1">
      <c r="A476" s="203"/>
      <c r="B476" s="206"/>
      <c r="C476" s="204"/>
      <c r="D476" s="205"/>
      <c r="E476" s="205"/>
      <c r="F476" s="206"/>
      <c r="G476" s="207"/>
      <c r="H476" s="206"/>
      <c r="I476" s="214"/>
      <c r="J476" s="206"/>
      <c r="K476" s="208"/>
    </row>
    <row r="477" spans="1:14" ht="20.100000000000001" customHeight="1">
      <c r="A477" s="203" t="s">
        <v>106</v>
      </c>
      <c r="B477" s="206" t="s">
        <v>2116</v>
      </c>
      <c r="C477" s="204" t="s">
        <v>2111</v>
      </c>
      <c r="D477" s="205" t="s">
        <v>2112</v>
      </c>
      <c r="E477" s="205" t="s">
        <v>106</v>
      </c>
      <c r="F477" s="206" t="s">
        <v>2101</v>
      </c>
      <c r="G477" s="207" t="s">
        <v>2113</v>
      </c>
      <c r="H477" s="206" t="s">
        <v>106</v>
      </c>
      <c r="I477" s="214" t="s">
        <v>106</v>
      </c>
      <c r="J477" s="206" t="s">
        <v>106</v>
      </c>
      <c r="K477" s="208" t="s">
        <v>1452</v>
      </c>
    </row>
    <row r="478" spans="1:14" ht="20.100000000000001" customHeight="1">
      <c r="A478" s="203" t="s">
        <v>106</v>
      </c>
      <c r="B478" s="206" t="s">
        <v>1771</v>
      </c>
      <c r="C478" s="204" t="s">
        <v>2114</v>
      </c>
      <c r="D478" s="205" t="s">
        <v>2112</v>
      </c>
      <c r="E478" s="205" t="s">
        <v>106</v>
      </c>
      <c r="F478" s="206" t="s">
        <v>2101</v>
      </c>
      <c r="G478" s="207" t="s">
        <v>2113</v>
      </c>
      <c r="H478" s="206" t="s">
        <v>2115</v>
      </c>
      <c r="I478" s="214" t="s">
        <v>106</v>
      </c>
      <c r="J478" s="206" t="s">
        <v>106</v>
      </c>
      <c r="K478" s="208" t="s">
        <v>1452</v>
      </c>
      <c r="N478" s="112"/>
    </row>
    <row r="479" spans="1:14" ht="20.100000000000001" customHeight="1">
      <c r="A479" s="203"/>
      <c r="B479" s="206"/>
      <c r="C479" s="204"/>
      <c r="D479" s="205"/>
      <c r="E479" s="205"/>
      <c r="F479" s="206"/>
      <c r="G479" s="207"/>
      <c r="H479" s="206"/>
      <c r="I479" s="214"/>
      <c r="J479" s="206"/>
      <c r="K479" s="208"/>
    </row>
    <row r="480" spans="1:14" ht="20.100000000000001" customHeight="1">
      <c r="A480" s="203" t="s">
        <v>106</v>
      </c>
      <c r="B480" s="206" t="s">
        <v>2117</v>
      </c>
      <c r="C480" s="204" t="s">
        <v>2111</v>
      </c>
      <c r="D480" s="205" t="s">
        <v>2112</v>
      </c>
      <c r="E480" s="205" t="s">
        <v>106</v>
      </c>
      <c r="F480" s="206" t="s">
        <v>2101</v>
      </c>
      <c r="G480" s="207" t="s">
        <v>2118</v>
      </c>
      <c r="H480" s="206" t="s">
        <v>106</v>
      </c>
      <c r="I480" s="214" t="s">
        <v>106</v>
      </c>
      <c r="J480" s="206" t="s">
        <v>106</v>
      </c>
      <c r="K480" s="208" t="s">
        <v>1452</v>
      </c>
    </row>
    <row r="481" spans="1:11" ht="20.100000000000001" customHeight="1">
      <c r="A481" s="203" t="s">
        <v>106</v>
      </c>
      <c r="B481" s="206" t="s">
        <v>1772</v>
      </c>
      <c r="C481" s="204" t="s">
        <v>2114</v>
      </c>
      <c r="D481" s="205" t="s">
        <v>2112</v>
      </c>
      <c r="E481" s="205" t="s">
        <v>106</v>
      </c>
      <c r="F481" s="206" t="s">
        <v>2101</v>
      </c>
      <c r="G481" s="207" t="s">
        <v>2118</v>
      </c>
      <c r="H481" s="206" t="s">
        <v>2115</v>
      </c>
      <c r="I481" s="214" t="s">
        <v>106</v>
      </c>
      <c r="J481" s="206" t="s">
        <v>106</v>
      </c>
      <c r="K481" s="208" t="s">
        <v>1452</v>
      </c>
    </row>
    <row r="482" spans="1:11" ht="20.100000000000001" customHeight="1">
      <c r="A482" s="203"/>
      <c r="B482" s="206"/>
      <c r="C482" s="204"/>
      <c r="D482" s="205"/>
      <c r="E482" s="205"/>
      <c r="F482" s="206"/>
      <c r="G482" s="207"/>
      <c r="H482" s="206"/>
      <c r="I482" s="214"/>
      <c r="J482" s="206"/>
      <c r="K482" s="208"/>
    </row>
    <row r="483" spans="1:11" ht="20.100000000000001" customHeight="1">
      <c r="A483" s="203" t="s">
        <v>106</v>
      </c>
      <c r="B483" s="206" t="s">
        <v>2119</v>
      </c>
      <c r="C483" s="204" t="s">
        <v>2111</v>
      </c>
      <c r="D483" s="205" t="s">
        <v>2112</v>
      </c>
      <c r="E483" s="205" t="s">
        <v>106</v>
      </c>
      <c r="F483" s="206" t="s">
        <v>2101</v>
      </c>
      <c r="G483" s="207" t="s">
        <v>2118</v>
      </c>
      <c r="H483" s="206" t="s">
        <v>106</v>
      </c>
      <c r="I483" s="214" t="s">
        <v>106</v>
      </c>
      <c r="J483" s="206" t="s">
        <v>106</v>
      </c>
      <c r="K483" s="208" t="s">
        <v>1452</v>
      </c>
    </row>
    <row r="484" spans="1:11" ht="20.100000000000001" customHeight="1">
      <c r="A484" s="203" t="s">
        <v>106</v>
      </c>
      <c r="B484" s="206" t="s">
        <v>1773</v>
      </c>
      <c r="C484" s="204" t="s">
        <v>2114</v>
      </c>
      <c r="D484" s="205" t="s">
        <v>2112</v>
      </c>
      <c r="E484" s="205" t="s">
        <v>106</v>
      </c>
      <c r="F484" s="206" t="s">
        <v>2101</v>
      </c>
      <c r="G484" s="207" t="s">
        <v>2118</v>
      </c>
      <c r="H484" s="206" t="s">
        <v>2115</v>
      </c>
      <c r="I484" s="214" t="s">
        <v>106</v>
      </c>
      <c r="J484" s="206" t="s">
        <v>106</v>
      </c>
      <c r="K484" s="208" t="s">
        <v>1452</v>
      </c>
    </row>
    <row r="485" spans="1:11" ht="20.100000000000001" customHeight="1">
      <c r="A485" s="203"/>
      <c r="B485" s="206"/>
      <c r="C485" s="204"/>
      <c r="D485" s="205"/>
      <c r="E485" s="205"/>
      <c r="F485" s="206"/>
      <c r="G485" s="207"/>
      <c r="H485" s="206"/>
      <c r="I485" s="214"/>
      <c r="J485" s="206"/>
      <c r="K485" s="208"/>
    </row>
    <row r="486" spans="1:11" ht="20.100000000000001" customHeight="1">
      <c r="A486" s="203" t="s">
        <v>106</v>
      </c>
      <c r="B486" s="206" t="s">
        <v>2120</v>
      </c>
      <c r="C486" s="204" t="s">
        <v>2111</v>
      </c>
      <c r="D486" s="205" t="s">
        <v>2112</v>
      </c>
      <c r="E486" s="205" t="s">
        <v>106</v>
      </c>
      <c r="F486" s="206" t="s">
        <v>2101</v>
      </c>
      <c r="G486" s="207" t="s">
        <v>2121</v>
      </c>
      <c r="H486" s="206" t="s">
        <v>106</v>
      </c>
      <c r="I486" s="214" t="s">
        <v>106</v>
      </c>
      <c r="J486" s="206" t="s">
        <v>106</v>
      </c>
      <c r="K486" s="208" t="s">
        <v>1452</v>
      </c>
    </row>
    <row r="487" spans="1:11" ht="20.100000000000001" customHeight="1">
      <c r="A487" s="203" t="s">
        <v>106</v>
      </c>
      <c r="B487" s="206" t="s">
        <v>1778</v>
      </c>
      <c r="C487" s="204" t="s">
        <v>2114</v>
      </c>
      <c r="D487" s="205" t="s">
        <v>2112</v>
      </c>
      <c r="E487" s="205" t="s">
        <v>106</v>
      </c>
      <c r="F487" s="206" t="s">
        <v>2101</v>
      </c>
      <c r="G487" s="207" t="s">
        <v>2121</v>
      </c>
      <c r="H487" s="206" t="s">
        <v>2115</v>
      </c>
      <c r="I487" s="214" t="s">
        <v>106</v>
      </c>
      <c r="J487" s="206" t="s">
        <v>106</v>
      </c>
      <c r="K487" s="208" t="s">
        <v>1452</v>
      </c>
    </row>
    <row r="488" spans="1:11" ht="20.100000000000001" customHeight="1">
      <c r="A488" s="203"/>
      <c r="B488" s="206"/>
      <c r="C488" s="204"/>
      <c r="D488" s="205"/>
      <c r="E488" s="205"/>
      <c r="F488" s="206"/>
      <c r="G488" s="207"/>
      <c r="H488" s="206"/>
      <c r="I488" s="214"/>
      <c r="J488" s="206"/>
      <c r="K488" s="208"/>
    </row>
    <row r="489" spans="1:11" ht="20.100000000000001" customHeight="1">
      <c r="A489" s="203" t="s">
        <v>106</v>
      </c>
      <c r="B489" s="206" t="s">
        <v>2122</v>
      </c>
      <c r="C489" s="204" t="s">
        <v>2111</v>
      </c>
      <c r="D489" s="205" t="s">
        <v>2112</v>
      </c>
      <c r="E489" s="205" t="s">
        <v>106</v>
      </c>
      <c r="F489" s="206" t="s">
        <v>2101</v>
      </c>
      <c r="G489" s="207" t="s">
        <v>2123</v>
      </c>
      <c r="H489" s="206" t="s">
        <v>106</v>
      </c>
      <c r="I489" s="214" t="s">
        <v>106</v>
      </c>
      <c r="J489" s="206" t="s">
        <v>106</v>
      </c>
      <c r="K489" s="208" t="s">
        <v>1452</v>
      </c>
    </row>
    <row r="490" spans="1:11" ht="20.100000000000001" customHeight="1">
      <c r="A490" s="203" t="s">
        <v>106</v>
      </c>
      <c r="B490" s="206" t="s">
        <v>1781</v>
      </c>
      <c r="C490" s="204" t="s">
        <v>2114</v>
      </c>
      <c r="D490" s="205" t="s">
        <v>2112</v>
      </c>
      <c r="E490" s="205" t="s">
        <v>106</v>
      </c>
      <c r="F490" s="206" t="s">
        <v>2101</v>
      </c>
      <c r="G490" s="207" t="s">
        <v>2123</v>
      </c>
      <c r="H490" s="206" t="s">
        <v>2115</v>
      </c>
      <c r="I490" s="214" t="s">
        <v>106</v>
      </c>
      <c r="J490" s="206" t="s">
        <v>106</v>
      </c>
      <c r="K490" s="208" t="s">
        <v>1452</v>
      </c>
    </row>
    <row r="491" spans="1:11" ht="20.100000000000001" customHeight="1">
      <c r="A491" s="203"/>
      <c r="B491" s="206"/>
      <c r="C491" s="204"/>
      <c r="D491" s="205"/>
      <c r="E491" s="205"/>
      <c r="F491" s="206"/>
      <c r="G491" s="207"/>
      <c r="H491" s="206"/>
      <c r="I491" s="214"/>
      <c r="J491" s="206"/>
      <c r="K491" s="208"/>
    </row>
    <row r="492" spans="1:11" ht="20.100000000000001" customHeight="1">
      <c r="A492" s="203" t="s">
        <v>106</v>
      </c>
      <c r="B492" s="206" t="s">
        <v>2124</v>
      </c>
      <c r="C492" s="204" t="s">
        <v>2111</v>
      </c>
      <c r="D492" s="205" t="s">
        <v>2112</v>
      </c>
      <c r="E492" s="205" t="s">
        <v>106</v>
      </c>
      <c r="F492" s="206" t="s">
        <v>2101</v>
      </c>
      <c r="G492" s="207" t="s">
        <v>2125</v>
      </c>
      <c r="H492" s="206" t="s">
        <v>106</v>
      </c>
      <c r="I492" s="214" t="s">
        <v>106</v>
      </c>
      <c r="J492" s="206" t="s">
        <v>106</v>
      </c>
      <c r="K492" s="208" t="s">
        <v>1452</v>
      </c>
    </row>
    <row r="493" spans="1:11" ht="20.100000000000001" customHeight="1">
      <c r="A493" s="203" t="s">
        <v>106</v>
      </c>
      <c r="B493" s="206" t="s">
        <v>1782</v>
      </c>
      <c r="C493" s="204" t="s">
        <v>2114</v>
      </c>
      <c r="D493" s="205" t="s">
        <v>2112</v>
      </c>
      <c r="E493" s="205" t="s">
        <v>106</v>
      </c>
      <c r="F493" s="206" t="s">
        <v>2101</v>
      </c>
      <c r="G493" s="207" t="s">
        <v>2125</v>
      </c>
      <c r="H493" s="206" t="s">
        <v>2115</v>
      </c>
      <c r="I493" s="214" t="s">
        <v>106</v>
      </c>
      <c r="J493" s="206" t="s">
        <v>106</v>
      </c>
      <c r="K493" s="208" t="s">
        <v>1452</v>
      </c>
    </row>
    <row r="494" spans="1:11" ht="20.100000000000001" customHeight="1">
      <c r="A494" s="203"/>
      <c r="B494" s="206"/>
      <c r="C494" s="204"/>
      <c r="D494" s="205"/>
      <c r="E494" s="205"/>
      <c r="F494" s="206"/>
      <c r="G494" s="207"/>
      <c r="H494" s="206"/>
      <c r="I494" s="214"/>
      <c r="J494" s="206"/>
      <c r="K494" s="208"/>
    </row>
    <row r="495" spans="1:11" ht="20.100000000000001" customHeight="1">
      <c r="A495" s="203" t="s">
        <v>106</v>
      </c>
      <c r="B495" s="206" t="s">
        <v>2126</v>
      </c>
      <c r="C495" s="204" t="s">
        <v>2111</v>
      </c>
      <c r="D495" s="205" t="s">
        <v>2112</v>
      </c>
      <c r="E495" s="205" t="s">
        <v>106</v>
      </c>
      <c r="F495" s="206" t="s">
        <v>2101</v>
      </c>
      <c r="G495" s="207" t="s">
        <v>2127</v>
      </c>
      <c r="H495" s="206" t="s">
        <v>106</v>
      </c>
      <c r="I495" s="214" t="s">
        <v>106</v>
      </c>
      <c r="J495" s="206" t="s">
        <v>106</v>
      </c>
      <c r="K495" s="208" t="s">
        <v>1452</v>
      </c>
    </row>
    <row r="496" spans="1:11" ht="20.100000000000001" customHeight="1">
      <c r="A496" s="203" t="s">
        <v>106</v>
      </c>
      <c r="B496" s="206" t="s">
        <v>1783</v>
      </c>
      <c r="C496" s="204" t="s">
        <v>2114</v>
      </c>
      <c r="D496" s="205" t="s">
        <v>2112</v>
      </c>
      <c r="E496" s="205" t="s">
        <v>106</v>
      </c>
      <c r="F496" s="206" t="s">
        <v>2101</v>
      </c>
      <c r="G496" s="207" t="s">
        <v>2127</v>
      </c>
      <c r="H496" s="206" t="s">
        <v>2115</v>
      </c>
      <c r="I496" s="214" t="s">
        <v>106</v>
      </c>
      <c r="J496" s="206" t="s">
        <v>106</v>
      </c>
      <c r="K496" s="208" t="s">
        <v>1452</v>
      </c>
    </row>
    <row r="497" spans="1:11" ht="20.100000000000001" customHeight="1">
      <c r="A497" s="203"/>
      <c r="B497" s="206"/>
      <c r="C497" s="204"/>
      <c r="D497" s="205"/>
      <c r="E497" s="205"/>
      <c r="F497" s="206"/>
      <c r="G497" s="207"/>
      <c r="H497" s="206"/>
      <c r="I497" s="214"/>
      <c r="J497" s="206"/>
      <c r="K497" s="208"/>
    </row>
    <row r="498" spans="1:11" ht="20.100000000000001" customHeight="1">
      <c r="A498" s="203" t="s">
        <v>106</v>
      </c>
      <c r="B498" s="206" t="s">
        <v>2128</v>
      </c>
      <c r="C498" s="204" t="s">
        <v>2111</v>
      </c>
      <c r="D498" s="205" t="s">
        <v>2112</v>
      </c>
      <c r="E498" s="205" t="s">
        <v>106</v>
      </c>
      <c r="F498" s="206" t="s">
        <v>2101</v>
      </c>
      <c r="G498" s="207" t="s">
        <v>2121</v>
      </c>
      <c r="H498" s="206" t="s">
        <v>106</v>
      </c>
      <c r="I498" s="214" t="s">
        <v>106</v>
      </c>
      <c r="J498" s="206" t="s">
        <v>106</v>
      </c>
      <c r="K498" s="208" t="s">
        <v>1452</v>
      </c>
    </row>
    <row r="499" spans="1:11" ht="20.100000000000001" customHeight="1">
      <c r="A499" s="203" t="s">
        <v>106</v>
      </c>
      <c r="B499" s="206" t="s">
        <v>1784</v>
      </c>
      <c r="C499" s="204" t="s">
        <v>2114</v>
      </c>
      <c r="D499" s="205" t="s">
        <v>2112</v>
      </c>
      <c r="E499" s="205" t="s">
        <v>106</v>
      </c>
      <c r="F499" s="206" t="s">
        <v>2101</v>
      </c>
      <c r="G499" s="207" t="s">
        <v>2121</v>
      </c>
      <c r="H499" s="206" t="s">
        <v>2115</v>
      </c>
      <c r="I499" s="214" t="s">
        <v>106</v>
      </c>
      <c r="J499" s="206" t="s">
        <v>106</v>
      </c>
      <c r="K499" s="208" t="s">
        <v>1452</v>
      </c>
    </row>
    <row r="500" spans="1:11" ht="20.100000000000001" customHeight="1">
      <c r="A500" s="203"/>
      <c r="B500" s="206"/>
      <c r="C500" s="204"/>
      <c r="D500" s="205"/>
      <c r="E500" s="205"/>
      <c r="F500" s="206"/>
      <c r="G500" s="207"/>
      <c r="H500" s="206"/>
      <c r="I500" s="214"/>
      <c r="J500" s="206"/>
      <c r="K500" s="208"/>
    </row>
    <row r="501" spans="1:11" ht="20.100000000000001" customHeight="1">
      <c r="A501" s="203" t="s">
        <v>106</v>
      </c>
      <c r="B501" s="206" t="s">
        <v>2129</v>
      </c>
      <c r="C501" s="204" t="s">
        <v>2111</v>
      </c>
      <c r="D501" s="205" t="s">
        <v>2112</v>
      </c>
      <c r="E501" s="205" t="s">
        <v>106</v>
      </c>
      <c r="F501" s="206" t="s">
        <v>2101</v>
      </c>
      <c r="G501" s="207" t="s">
        <v>2123</v>
      </c>
      <c r="H501" s="206" t="s">
        <v>106</v>
      </c>
      <c r="I501" s="214" t="s">
        <v>106</v>
      </c>
      <c r="J501" s="206" t="s">
        <v>106</v>
      </c>
      <c r="K501" s="208" t="s">
        <v>1452</v>
      </c>
    </row>
    <row r="502" spans="1:11" ht="20.100000000000001" customHeight="1">
      <c r="A502" s="203" t="s">
        <v>106</v>
      </c>
      <c r="B502" s="206" t="s">
        <v>1785</v>
      </c>
      <c r="C502" s="204" t="s">
        <v>2114</v>
      </c>
      <c r="D502" s="205" t="s">
        <v>2112</v>
      </c>
      <c r="E502" s="205" t="s">
        <v>106</v>
      </c>
      <c r="F502" s="206" t="s">
        <v>2101</v>
      </c>
      <c r="G502" s="207" t="s">
        <v>2123</v>
      </c>
      <c r="H502" s="206" t="s">
        <v>2115</v>
      </c>
      <c r="I502" s="214" t="s">
        <v>106</v>
      </c>
      <c r="J502" s="206" t="s">
        <v>106</v>
      </c>
      <c r="K502" s="208" t="s">
        <v>1452</v>
      </c>
    </row>
    <row r="503" spans="1:11" ht="20.100000000000001" customHeight="1">
      <c r="A503" s="203"/>
      <c r="B503" s="206"/>
      <c r="C503" s="204"/>
      <c r="D503" s="205"/>
      <c r="E503" s="205"/>
      <c r="F503" s="206"/>
      <c r="G503" s="207"/>
      <c r="H503" s="206"/>
      <c r="I503" s="214"/>
      <c r="J503" s="206"/>
      <c r="K503" s="208"/>
    </row>
    <row r="504" spans="1:11" ht="20.100000000000001" customHeight="1">
      <c r="A504" s="203" t="s">
        <v>106</v>
      </c>
      <c r="B504" s="206" t="s">
        <v>2130</v>
      </c>
      <c r="C504" s="204" t="s">
        <v>2111</v>
      </c>
      <c r="D504" s="205" t="s">
        <v>2112</v>
      </c>
      <c r="E504" s="205" t="s">
        <v>106</v>
      </c>
      <c r="F504" s="206" t="s">
        <v>2101</v>
      </c>
      <c r="G504" s="207" t="s">
        <v>2125</v>
      </c>
      <c r="H504" s="206" t="s">
        <v>106</v>
      </c>
      <c r="I504" s="214" t="s">
        <v>106</v>
      </c>
      <c r="J504" s="206" t="s">
        <v>106</v>
      </c>
      <c r="K504" s="208" t="s">
        <v>1452</v>
      </c>
    </row>
    <row r="505" spans="1:11" ht="20.100000000000001" customHeight="1">
      <c r="A505" s="203" t="s">
        <v>106</v>
      </c>
      <c r="B505" s="206" t="s">
        <v>1786</v>
      </c>
      <c r="C505" s="204" t="s">
        <v>2114</v>
      </c>
      <c r="D505" s="205" t="s">
        <v>2112</v>
      </c>
      <c r="E505" s="205" t="s">
        <v>106</v>
      </c>
      <c r="F505" s="206" t="s">
        <v>2101</v>
      </c>
      <c r="G505" s="207" t="s">
        <v>2125</v>
      </c>
      <c r="H505" s="206" t="s">
        <v>2115</v>
      </c>
      <c r="I505" s="214" t="s">
        <v>106</v>
      </c>
      <c r="J505" s="206" t="s">
        <v>106</v>
      </c>
      <c r="K505" s="208" t="s">
        <v>1452</v>
      </c>
    </row>
    <row r="506" spans="1:11" ht="20.100000000000001" customHeight="1">
      <c r="A506" s="203"/>
      <c r="B506" s="206"/>
      <c r="C506" s="204"/>
      <c r="D506" s="205"/>
      <c r="E506" s="205"/>
      <c r="F506" s="206"/>
      <c r="G506" s="207"/>
      <c r="H506" s="206"/>
      <c r="I506" s="214"/>
      <c r="J506" s="206"/>
      <c r="K506" s="208"/>
    </row>
    <row r="507" spans="1:11" ht="20.100000000000001" customHeight="1">
      <c r="A507" s="203" t="s">
        <v>106</v>
      </c>
      <c r="B507" s="206" t="s">
        <v>2131</v>
      </c>
      <c r="C507" s="204" t="s">
        <v>2111</v>
      </c>
      <c r="D507" s="205" t="s">
        <v>2112</v>
      </c>
      <c r="E507" s="205" t="s">
        <v>106</v>
      </c>
      <c r="F507" s="206" t="s">
        <v>2101</v>
      </c>
      <c r="G507" s="207" t="s">
        <v>2132</v>
      </c>
      <c r="H507" s="206" t="s">
        <v>106</v>
      </c>
      <c r="I507" s="214" t="s">
        <v>106</v>
      </c>
      <c r="J507" s="206" t="s">
        <v>106</v>
      </c>
      <c r="K507" s="208" t="s">
        <v>1452</v>
      </c>
    </row>
    <row r="508" spans="1:11" ht="20.100000000000001" customHeight="1">
      <c r="A508" s="203" t="s">
        <v>106</v>
      </c>
      <c r="B508" s="206" t="s">
        <v>1787</v>
      </c>
      <c r="C508" s="204" t="s">
        <v>2114</v>
      </c>
      <c r="D508" s="205" t="s">
        <v>2112</v>
      </c>
      <c r="E508" s="205" t="s">
        <v>106</v>
      </c>
      <c r="F508" s="206" t="s">
        <v>2101</v>
      </c>
      <c r="G508" s="207" t="s">
        <v>2132</v>
      </c>
      <c r="H508" s="206" t="s">
        <v>2115</v>
      </c>
      <c r="I508" s="214" t="s">
        <v>106</v>
      </c>
      <c r="J508" s="206" t="s">
        <v>106</v>
      </c>
      <c r="K508" s="208" t="s">
        <v>1452</v>
      </c>
    </row>
    <row r="509" spans="1:11" ht="20.100000000000001" customHeight="1">
      <c r="A509" s="203"/>
      <c r="B509" s="206"/>
      <c r="C509" s="204"/>
      <c r="D509" s="205"/>
      <c r="E509" s="205"/>
      <c r="F509" s="206"/>
      <c r="G509" s="207"/>
      <c r="H509" s="206"/>
      <c r="I509" s="214"/>
      <c r="J509" s="206"/>
      <c r="K509" s="208"/>
    </row>
    <row r="510" spans="1:11" ht="20.100000000000001" customHeight="1">
      <c r="A510" s="203" t="s">
        <v>106</v>
      </c>
      <c r="B510" s="206" t="s">
        <v>2133</v>
      </c>
      <c r="C510" s="204" t="s">
        <v>2111</v>
      </c>
      <c r="D510" s="205" t="s">
        <v>2134</v>
      </c>
      <c r="E510" s="205" t="s">
        <v>106</v>
      </c>
      <c r="F510" s="206" t="s">
        <v>2101</v>
      </c>
      <c r="G510" s="207" t="s">
        <v>2121</v>
      </c>
      <c r="H510" s="206" t="s">
        <v>106</v>
      </c>
      <c r="I510" s="214" t="s">
        <v>106</v>
      </c>
      <c r="J510" s="206" t="s">
        <v>106</v>
      </c>
      <c r="K510" s="208" t="s">
        <v>1452</v>
      </c>
    </row>
    <row r="511" spans="1:11" ht="20.100000000000001" customHeight="1">
      <c r="A511" s="203" t="s">
        <v>106</v>
      </c>
      <c r="B511" s="206" t="s">
        <v>2133</v>
      </c>
      <c r="C511" s="204" t="s">
        <v>2114</v>
      </c>
      <c r="D511" s="205" t="s">
        <v>2134</v>
      </c>
      <c r="E511" s="205" t="s">
        <v>106</v>
      </c>
      <c r="F511" s="206" t="s">
        <v>2101</v>
      </c>
      <c r="G511" s="207" t="s">
        <v>2121</v>
      </c>
      <c r="H511" s="206" t="s">
        <v>106</v>
      </c>
      <c r="I511" s="214" t="s">
        <v>106</v>
      </c>
      <c r="J511" s="206" t="s">
        <v>106</v>
      </c>
      <c r="K511" s="208" t="s">
        <v>1452</v>
      </c>
    </row>
    <row r="512" spans="1:11" ht="20.100000000000001" customHeight="1">
      <c r="A512" s="203"/>
      <c r="B512" s="206"/>
      <c r="C512" s="204"/>
      <c r="D512" s="205"/>
      <c r="E512" s="205"/>
      <c r="F512" s="206"/>
      <c r="G512" s="207"/>
      <c r="H512" s="206"/>
      <c r="I512" s="214"/>
      <c r="J512" s="206"/>
      <c r="K512" s="208"/>
    </row>
    <row r="513" spans="1:14" ht="20.100000000000001" customHeight="1">
      <c r="A513" s="203" t="s">
        <v>106</v>
      </c>
      <c r="B513" s="206" t="s">
        <v>2135</v>
      </c>
      <c r="C513" s="204" t="s">
        <v>2111</v>
      </c>
      <c r="D513" s="205" t="s">
        <v>2112</v>
      </c>
      <c r="E513" s="205" t="s">
        <v>106</v>
      </c>
      <c r="F513" s="206" t="s">
        <v>2101</v>
      </c>
      <c r="G513" s="207" t="s">
        <v>2121</v>
      </c>
      <c r="H513" s="206" t="s">
        <v>106</v>
      </c>
      <c r="I513" s="214" t="s">
        <v>106</v>
      </c>
      <c r="J513" s="206" t="s">
        <v>106</v>
      </c>
      <c r="K513" s="208" t="s">
        <v>1452</v>
      </c>
    </row>
    <row r="514" spans="1:14" ht="20.100000000000001" customHeight="1">
      <c r="A514" s="203" t="s">
        <v>106</v>
      </c>
      <c r="B514" s="206" t="s">
        <v>1774</v>
      </c>
      <c r="C514" s="204" t="s">
        <v>2114</v>
      </c>
      <c r="D514" s="205" t="s">
        <v>2112</v>
      </c>
      <c r="E514" s="205" t="s">
        <v>106</v>
      </c>
      <c r="F514" s="206" t="s">
        <v>2101</v>
      </c>
      <c r="G514" s="207" t="s">
        <v>2121</v>
      </c>
      <c r="H514" s="206" t="s">
        <v>2115</v>
      </c>
      <c r="I514" s="214" t="s">
        <v>106</v>
      </c>
      <c r="J514" s="206" t="s">
        <v>106</v>
      </c>
      <c r="K514" s="208" t="s">
        <v>1452</v>
      </c>
      <c r="N514" s="112"/>
    </row>
    <row r="515" spans="1:14" ht="20.100000000000001" customHeight="1">
      <c r="A515" s="203"/>
      <c r="B515" s="206"/>
      <c r="C515" s="204"/>
      <c r="D515" s="205"/>
      <c r="E515" s="205"/>
      <c r="F515" s="206"/>
      <c r="G515" s="207"/>
      <c r="H515" s="206"/>
      <c r="I515" s="214"/>
      <c r="J515" s="206"/>
      <c r="K515" s="208"/>
    </row>
    <row r="516" spans="1:14" ht="20.100000000000001" customHeight="1">
      <c r="A516" s="203" t="s">
        <v>106</v>
      </c>
      <c r="B516" s="206" t="s">
        <v>2136</v>
      </c>
      <c r="C516" s="204" t="s">
        <v>2111</v>
      </c>
      <c r="D516" s="205" t="s">
        <v>2112</v>
      </c>
      <c r="E516" s="205" t="s">
        <v>106</v>
      </c>
      <c r="F516" s="206" t="s">
        <v>2101</v>
      </c>
      <c r="G516" s="207" t="s">
        <v>2137</v>
      </c>
      <c r="H516" s="206" t="s">
        <v>106</v>
      </c>
      <c r="I516" s="214" t="s">
        <v>106</v>
      </c>
      <c r="J516" s="206" t="s">
        <v>106</v>
      </c>
      <c r="K516" s="208" t="s">
        <v>1452</v>
      </c>
    </row>
    <row r="517" spans="1:14" ht="20.100000000000001" customHeight="1">
      <c r="A517" s="203" t="s">
        <v>106</v>
      </c>
      <c r="B517" s="206" t="s">
        <v>1775</v>
      </c>
      <c r="C517" s="204" t="s">
        <v>2114</v>
      </c>
      <c r="D517" s="205" t="s">
        <v>2112</v>
      </c>
      <c r="E517" s="205" t="s">
        <v>106</v>
      </c>
      <c r="F517" s="206" t="s">
        <v>2101</v>
      </c>
      <c r="G517" s="207" t="s">
        <v>2137</v>
      </c>
      <c r="H517" s="206" t="s">
        <v>2115</v>
      </c>
      <c r="I517" s="214" t="s">
        <v>106</v>
      </c>
      <c r="J517" s="206" t="s">
        <v>106</v>
      </c>
      <c r="K517" s="208" t="s">
        <v>1452</v>
      </c>
      <c r="N517" s="112"/>
    </row>
    <row r="518" spans="1:14" ht="20.100000000000001" customHeight="1">
      <c r="A518" s="203"/>
      <c r="B518" s="206"/>
      <c r="C518" s="204"/>
      <c r="D518" s="205"/>
      <c r="E518" s="205"/>
      <c r="F518" s="206"/>
      <c r="G518" s="207"/>
      <c r="H518" s="206"/>
      <c r="I518" s="214"/>
      <c r="J518" s="206"/>
      <c r="K518" s="208"/>
    </row>
    <row r="519" spans="1:14" ht="20.100000000000001" customHeight="1">
      <c r="A519" s="203" t="s">
        <v>106</v>
      </c>
      <c r="B519" s="206" t="s">
        <v>2138</v>
      </c>
      <c r="C519" s="204" t="s">
        <v>2111</v>
      </c>
      <c r="D519" s="205" t="s">
        <v>2134</v>
      </c>
      <c r="E519" s="205" t="s">
        <v>106</v>
      </c>
      <c r="F519" s="206" t="s">
        <v>2101</v>
      </c>
      <c r="G519" s="207" t="s">
        <v>2132</v>
      </c>
      <c r="H519" s="206" t="s">
        <v>106</v>
      </c>
      <c r="I519" s="214" t="s">
        <v>106</v>
      </c>
      <c r="J519" s="206" t="s">
        <v>106</v>
      </c>
      <c r="K519" s="208" t="s">
        <v>1452</v>
      </c>
    </row>
    <row r="520" spans="1:14" ht="20.100000000000001" customHeight="1">
      <c r="A520" s="203" t="s">
        <v>106</v>
      </c>
      <c r="B520" s="206" t="s">
        <v>1776</v>
      </c>
      <c r="C520" s="204" t="s">
        <v>2114</v>
      </c>
      <c r="D520" s="205" t="s">
        <v>2134</v>
      </c>
      <c r="E520" s="205" t="s">
        <v>106</v>
      </c>
      <c r="F520" s="206" t="s">
        <v>2101</v>
      </c>
      <c r="G520" s="207" t="s">
        <v>2132</v>
      </c>
      <c r="H520" s="206" t="s">
        <v>2115</v>
      </c>
      <c r="I520" s="214" t="s">
        <v>106</v>
      </c>
      <c r="J520" s="206" t="s">
        <v>106</v>
      </c>
      <c r="K520" s="208" t="s">
        <v>1452</v>
      </c>
    </row>
    <row r="521" spans="1:14" ht="20.100000000000001" customHeight="1">
      <c r="A521" s="203"/>
      <c r="B521" s="206"/>
      <c r="C521" s="204"/>
      <c r="D521" s="205"/>
      <c r="E521" s="205"/>
      <c r="F521" s="206"/>
      <c r="G521" s="207"/>
      <c r="H521" s="206"/>
      <c r="I521" s="214"/>
      <c r="J521" s="206"/>
      <c r="K521" s="208"/>
    </row>
    <row r="522" spans="1:14" ht="20.100000000000001" customHeight="1">
      <c r="A522" s="203" t="s">
        <v>106</v>
      </c>
      <c r="B522" s="206" t="s">
        <v>2139</v>
      </c>
      <c r="C522" s="204" t="s">
        <v>2111</v>
      </c>
      <c r="D522" s="205" t="s">
        <v>2112</v>
      </c>
      <c r="E522" s="205" t="s">
        <v>106</v>
      </c>
      <c r="F522" s="206" t="s">
        <v>2101</v>
      </c>
      <c r="G522" s="207" t="s">
        <v>2137</v>
      </c>
      <c r="H522" s="206" t="s">
        <v>106</v>
      </c>
      <c r="I522" s="214" t="s">
        <v>106</v>
      </c>
      <c r="J522" s="206" t="s">
        <v>106</v>
      </c>
      <c r="K522" s="208" t="s">
        <v>1452</v>
      </c>
    </row>
    <row r="523" spans="1:14" ht="20.100000000000001" customHeight="1">
      <c r="A523" s="203" t="s">
        <v>106</v>
      </c>
      <c r="B523" s="206" t="s">
        <v>1777</v>
      </c>
      <c r="C523" s="204" t="s">
        <v>2114</v>
      </c>
      <c r="D523" s="205" t="s">
        <v>2112</v>
      </c>
      <c r="E523" s="205" t="s">
        <v>106</v>
      </c>
      <c r="F523" s="206" t="s">
        <v>2101</v>
      </c>
      <c r="G523" s="207" t="s">
        <v>2137</v>
      </c>
      <c r="H523" s="206" t="s">
        <v>2115</v>
      </c>
      <c r="I523" s="214" t="s">
        <v>106</v>
      </c>
      <c r="J523" s="206" t="s">
        <v>106</v>
      </c>
      <c r="K523" s="208" t="s">
        <v>1452</v>
      </c>
    </row>
    <row r="524" spans="1:14" ht="20.100000000000001" customHeight="1">
      <c r="A524" s="203"/>
      <c r="B524" s="206"/>
      <c r="C524" s="204"/>
      <c r="D524" s="205"/>
      <c r="E524" s="205"/>
      <c r="F524" s="206"/>
      <c r="G524" s="207"/>
      <c r="H524" s="206"/>
      <c r="I524" s="214"/>
      <c r="J524" s="206"/>
      <c r="K524" s="208"/>
    </row>
    <row r="525" spans="1:14" ht="20.100000000000001" customHeight="1">
      <c r="A525" s="203" t="s">
        <v>106</v>
      </c>
      <c r="B525" s="206" t="s">
        <v>1789</v>
      </c>
      <c r="C525" s="204" t="s">
        <v>2140</v>
      </c>
      <c r="D525" s="205" t="s">
        <v>106</v>
      </c>
      <c r="E525" s="205" t="s">
        <v>106</v>
      </c>
      <c r="F525" s="206" t="s">
        <v>2101</v>
      </c>
      <c r="G525" s="207" t="s">
        <v>106</v>
      </c>
      <c r="H525" s="206" t="s">
        <v>2141</v>
      </c>
      <c r="I525" s="214" t="s">
        <v>106</v>
      </c>
      <c r="J525" s="206" t="s">
        <v>106</v>
      </c>
      <c r="K525" s="208" t="s">
        <v>1452</v>
      </c>
    </row>
    <row r="526" spans="1:14" ht="20.100000000000001" customHeight="1">
      <c r="A526" s="203"/>
      <c r="B526" s="206"/>
      <c r="C526" s="204"/>
      <c r="D526" s="205"/>
      <c r="E526" s="205"/>
      <c r="F526" s="206"/>
      <c r="G526" s="207"/>
      <c r="H526" s="206"/>
      <c r="I526" s="214"/>
      <c r="J526" s="206"/>
      <c r="K526" s="208"/>
    </row>
    <row r="527" spans="1:14" ht="20.100000000000001" customHeight="1">
      <c r="A527" s="203" t="s">
        <v>106</v>
      </c>
      <c r="B527" s="206" t="s">
        <v>1792</v>
      </c>
      <c r="C527" s="204" t="s">
        <v>2140</v>
      </c>
      <c r="D527" s="205" t="s">
        <v>106</v>
      </c>
      <c r="E527" s="205" t="s">
        <v>106</v>
      </c>
      <c r="F527" s="206" t="s">
        <v>2101</v>
      </c>
      <c r="G527" s="207" t="s">
        <v>106</v>
      </c>
      <c r="H527" s="206" t="s">
        <v>2141</v>
      </c>
      <c r="I527" s="214" t="s">
        <v>106</v>
      </c>
      <c r="J527" s="206" t="s">
        <v>106</v>
      </c>
      <c r="K527" s="208" t="s">
        <v>1452</v>
      </c>
    </row>
    <row r="528" spans="1:14" ht="20.100000000000001" customHeight="1">
      <c r="A528" s="203"/>
      <c r="B528" s="206"/>
      <c r="C528" s="204"/>
      <c r="D528" s="205"/>
      <c r="E528" s="205"/>
      <c r="F528" s="206"/>
      <c r="G528" s="207"/>
      <c r="H528" s="206"/>
      <c r="I528" s="214"/>
      <c r="J528" s="206"/>
      <c r="K528" s="208"/>
    </row>
    <row r="529" spans="1:14" ht="20.100000000000001" customHeight="1">
      <c r="A529" s="203" t="s">
        <v>106</v>
      </c>
      <c r="B529" s="206" t="s">
        <v>1793</v>
      </c>
      <c r="C529" s="204" t="s">
        <v>2140</v>
      </c>
      <c r="D529" s="205" t="s">
        <v>106</v>
      </c>
      <c r="E529" s="205" t="s">
        <v>106</v>
      </c>
      <c r="F529" s="206" t="s">
        <v>2101</v>
      </c>
      <c r="G529" s="207" t="s">
        <v>106</v>
      </c>
      <c r="H529" s="206" t="s">
        <v>2141</v>
      </c>
      <c r="I529" s="214" t="s">
        <v>106</v>
      </c>
      <c r="J529" s="206" t="s">
        <v>106</v>
      </c>
      <c r="K529" s="208" t="s">
        <v>1452</v>
      </c>
    </row>
    <row r="530" spans="1:14" ht="20.100000000000001" customHeight="1">
      <c r="A530" s="203"/>
      <c r="B530" s="206"/>
      <c r="C530" s="204"/>
      <c r="D530" s="205"/>
      <c r="E530" s="205"/>
      <c r="F530" s="206"/>
      <c r="G530" s="207"/>
      <c r="H530" s="206"/>
      <c r="I530" s="214"/>
      <c r="J530" s="206"/>
      <c r="K530" s="208"/>
    </row>
    <row r="531" spans="1:14" ht="20.100000000000001" customHeight="1">
      <c r="A531" s="203" t="s">
        <v>106</v>
      </c>
      <c r="B531" s="206" t="s">
        <v>1794</v>
      </c>
      <c r="C531" s="204" t="s">
        <v>2140</v>
      </c>
      <c r="D531" s="205" t="s">
        <v>106</v>
      </c>
      <c r="E531" s="205" t="s">
        <v>106</v>
      </c>
      <c r="F531" s="206" t="s">
        <v>2101</v>
      </c>
      <c r="G531" s="207" t="s">
        <v>106</v>
      </c>
      <c r="H531" s="206" t="s">
        <v>2141</v>
      </c>
      <c r="I531" s="214" t="s">
        <v>106</v>
      </c>
      <c r="J531" s="206" t="s">
        <v>106</v>
      </c>
      <c r="K531" s="208" t="s">
        <v>1452</v>
      </c>
    </row>
    <row r="532" spans="1:14" ht="20.100000000000001" customHeight="1">
      <c r="A532" s="203"/>
      <c r="B532" s="206"/>
      <c r="C532" s="209"/>
      <c r="D532" s="205"/>
      <c r="E532" s="205"/>
      <c r="F532" s="206"/>
      <c r="G532" s="207"/>
      <c r="H532" s="206"/>
      <c r="I532" s="214"/>
      <c r="J532" s="206"/>
      <c r="K532" s="208"/>
    </row>
    <row r="533" spans="1:14" ht="20.100000000000001" customHeight="1">
      <c r="A533" s="210"/>
      <c r="B533" s="258"/>
      <c r="C533" s="211"/>
      <c r="D533" s="212"/>
      <c r="E533" s="212"/>
      <c r="F533" s="550"/>
      <c r="G533" s="213"/>
      <c r="H533" s="550"/>
      <c r="I533" s="131"/>
      <c r="J533" s="550"/>
      <c r="K533" s="138"/>
    </row>
    <row r="534" spans="1:14" ht="20.100000000000001" customHeight="1">
      <c r="A534" s="259">
        <v>1812</v>
      </c>
      <c r="B534" s="260"/>
      <c r="C534" s="261"/>
      <c r="D534" s="262"/>
      <c r="E534" s="262"/>
      <c r="F534" s="263"/>
      <c r="G534" s="264"/>
      <c r="H534" s="263"/>
      <c r="I534" s="265"/>
      <c r="J534" s="263"/>
      <c r="K534" s="266"/>
    </row>
    <row r="535" spans="1:14" ht="20.100000000000001" customHeight="1">
      <c r="A535" s="232"/>
      <c r="B535" s="550"/>
      <c r="C535" s="254"/>
      <c r="D535" s="212"/>
      <c r="E535" s="212"/>
      <c r="F535" s="550"/>
      <c r="G535" s="213"/>
      <c r="H535" s="550"/>
      <c r="I535" s="236"/>
      <c r="J535" s="550"/>
      <c r="K535" s="138"/>
    </row>
    <row r="536" spans="1:14" ht="20.100000000000001" customHeight="1">
      <c r="A536" s="267" t="s">
        <v>106</v>
      </c>
      <c r="B536" s="227" t="s">
        <v>353</v>
      </c>
      <c r="C536" s="268" t="s">
        <v>115</v>
      </c>
      <c r="D536" s="228" t="s">
        <v>352</v>
      </c>
      <c r="E536" s="227" t="s">
        <v>1518</v>
      </c>
      <c r="F536" s="269" t="s">
        <v>1860</v>
      </c>
      <c r="G536" s="241" t="s">
        <v>106</v>
      </c>
      <c r="H536" s="241" t="s">
        <v>106</v>
      </c>
      <c r="I536" s="241" t="s">
        <v>106</v>
      </c>
      <c r="J536" s="241" t="s">
        <v>106</v>
      </c>
      <c r="K536" s="304" t="s">
        <v>1452</v>
      </c>
      <c r="L536" s="270"/>
    </row>
    <row r="537" spans="1:14" ht="20.100000000000001" customHeight="1">
      <c r="A537" s="267" t="s">
        <v>106</v>
      </c>
      <c r="B537" s="227" t="s">
        <v>351</v>
      </c>
      <c r="C537" s="218" t="s">
        <v>1517</v>
      </c>
      <c r="D537" s="228" t="s">
        <v>352</v>
      </c>
      <c r="E537" s="227" t="s">
        <v>1518</v>
      </c>
      <c r="F537" s="229" t="s">
        <v>1864</v>
      </c>
      <c r="G537" s="227" t="s">
        <v>2142</v>
      </c>
      <c r="H537" s="229" t="s">
        <v>113</v>
      </c>
      <c r="I537" s="241" t="s">
        <v>106</v>
      </c>
      <c r="J537" s="242" t="s">
        <v>106</v>
      </c>
      <c r="K537" s="304" t="s">
        <v>1452</v>
      </c>
      <c r="L537" s="271"/>
    </row>
    <row r="538" spans="1:14" ht="20.100000000000001" customHeight="1">
      <c r="A538" s="232"/>
      <c r="B538" s="233"/>
      <c r="C538" s="219"/>
      <c r="D538" s="251"/>
      <c r="E538" s="233"/>
      <c r="F538" s="235"/>
      <c r="G538" s="233"/>
      <c r="H538" s="235"/>
      <c r="I538" s="246"/>
      <c r="J538" s="247"/>
      <c r="K538" s="313" t="s">
        <v>1949</v>
      </c>
      <c r="L538" s="272"/>
    </row>
    <row r="539" spans="1:14" ht="20.100000000000001" customHeight="1">
      <c r="A539" s="267" t="s">
        <v>106</v>
      </c>
      <c r="B539" s="227" t="s">
        <v>2143</v>
      </c>
      <c r="C539" s="215" t="s">
        <v>2144</v>
      </c>
      <c r="D539" s="228" t="s">
        <v>2145</v>
      </c>
      <c r="E539" s="227" t="s">
        <v>1518</v>
      </c>
      <c r="F539" s="229" t="s">
        <v>1861</v>
      </c>
      <c r="G539" s="227" t="s">
        <v>2146</v>
      </c>
      <c r="H539" s="229" t="s">
        <v>106</v>
      </c>
      <c r="I539" s="241" t="s">
        <v>106</v>
      </c>
      <c r="J539" s="242" t="s">
        <v>106</v>
      </c>
      <c r="K539" s="304" t="s">
        <v>1452</v>
      </c>
      <c r="L539" s="271"/>
    </row>
    <row r="540" spans="1:14" ht="20.100000000000001" customHeight="1">
      <c r="A540" s="232"/>
      <c r="B540" s="233"/>
      <c r="C540" s="219"/>
      <c r="D540" s="251"/>
      <c r="E540" s="233"/>
      <c r="F540" s="235"/>
      <c r="G540" s="233"/>
      <c r="H540" s="235"/>
      <c r="I540" s="246"/>
      <c r="J540" s="247"/>
      <c r="K540" s="313" t="s">
        <v>1949</v>
      </c>
      <c r="L540" s="272"/>
    </row>
    <row r="541" spans="1:14" ht="20.100000000000001" customHeight="1">
      <c r="A541" s="267" t="s">
        <v>106</v>
      </c>
      <c r="B541" s="227" t="s">
        <v>2147</v>
      </c>
      <c r="C541" s="215" t="s">
        <v>2148</v>
      </c>
      <c r="D541" s="228" t="s">
        <v>365</v>
      </c>
      <c r="E541" s="227" t="s">
        <v>1518</v>
      </c>
      <c r="F541" s="229" t="s">
        <v>1861</v>
      </c>
      <c r="G541" s="227" t="s">
        <v>2149</v>
      </c>
      <c r="H541" s="229" t="s">
        <v>106</v>
      </c>
      <c r="I541" s="241" t="s">
        <v>106</v>
      </c>
      <c r="J541" s="242" t="s">
        <v>106</v>
      </c>
      <c r="K541" s="304" t="s">
        <v>1452</v>
      </c>
      <c r="L541" s="271"/>
    </row>
    <row r="542" spans="1:14" ht="20.100000000000001" customHeight="1">
      <c r="A542" s="232"/>
      <c r="B542" s="233"/>
      <c r="C542" s="219"/>
      <c r="D542" s="251"/>
      <c r="E542" s="233"/>
      <c r="F542" s="235"/>
      <c r="G542" s="233"/>
      <c r="H542" s="235"/>
      <c r="I542" s="246"/>
      <c r="J542" s="247"/>
      <c r="K542" s="313" t="s">
        <v>1949</v>
      </c>
      <c r="L542" s="272"/>
      <c r="N542" s="112"/>
    </row>
    <row r="543" spans="1:14" ht="20.100000000000001" customHeight="1">
      <c r="A543" s="267" t="s">
        <v>106</v>
      </c>
      <c r="B543" s="227" t="s">
        <v>2150</v>
      </c>
      <c r="C543" s="215" t="s">
        <v>2148</v>
      </c>
      <c r="D543" s="228" t="s">
        <v>322</v>
      </c>
      <c r="E543" s="227" t="s">
        <v>1518</v>
      </c>
      <c r="F543" s="229" t="s">
        <v>1861</v>
      </c>
      <c r="G543" s="227" t="s">
        <v>2151</v>
      </c>
      <c r="H543" s="229" t="s">
        <v>106</v>
      </c>
      <c r="I543" s="241" t="s">
        <v>106</v>
      </c>
      <c r="J543" s="242" t="s">
        <v>106</v>
      </c>
      <c r="K543" s="304" t="s">
        <v>1452</v>
      </c>
      <c r="L543" s="271"/>
      <c r="N543" s="112"/>
    </row>
    <row r="544" spans="1:14" ht="20.100000000000001" customHeight="1">
      <c r="A544" s="232"/>
      <c r="B544" s="233"/>
      <c r="C544" s="219"/>
      <c r="D544" s="251"/>
      <c r="E544" s="233"/>
      <c r="F544" s="235"/>
      <c r="G544" s="233"/>
      <c r="H544" s="235"/>
      <c r="I544" s="246"/>
      <c r="J544" s="247"/>
      <c r="K544" s="313" t="s">
        <v>1949</v>
      </c>
      <c r="L544" s="272"/>
    </row>
    <row r="545" spans="1:14" ht="20.100000000000001" customHeight="1">
      <c r="A545" s="267" t="s">
        <v>106</v>
      </c>
      <c r="B545" s="227" t="s">
        <v>2152</v>
      </c>
      <c r="C545" s="215" t="s">
        <v>2148</v>
      </c>
      <c r="D545" s="228" t="s">
        <v>2153</v>
      </c>
      <c r="E545" s="227" t="s">
        <v>1518</v>
      </c>
      <c r="F545" s="229" t="s">
        <v>1861</v>
      </c>
      <c r="G545" s="227" t="s">
        <v>2154</v>
      </c>
      <c r="H545" s="229" t="s">
        <v>106</v>
      </c>
      <c r="I545" s="241" t="s">
        <v>106</v>
      </c>
      <c r="J545" s="242" t="s">
        <v>106</v>
      </c>
      <c r="K545" s="304" t="s">
        <v>1452</v>
      </c>
      <c r="L545" s="271"/>
    </row>
    <row r="546" spans="1:14" ht="20.100000000000001" customHeight="1">
      <c r="A546" s="232"/>
      <c r="B546" s="233"/>
      <c r="C546" s="219"/>
      <c r="D546" s="251"/>
      <c r="E546" s="233"/>
      <c r="F546" s="235"/>
      <c r="G546" s="233"/>
      <c r="H546" s="235"/>
      <c r="I546" s="246"/>
      <c r="J546" s="247"/>
      <c r="K546" s="313" t="s">
        <v>1949</v>
      </c>
      <c r="L546" s="272"/>
    </row>
    <row r="547" spans="1:14" ht="20.100000000000001" customHeight="1">
      <c r="A547" s="267" t="s">
        <v>106</v>
      </c>
      <c r="B547" s="227" t="s">
        <v>2155</v>
      </c>
      <c r="C547" s="215" t="s">
        <v>2148</v>
      </c>
      <c r="D547" s="228" t="s">
        <v>766</v>
      </c>
      <c r="E547" s="227" t="s">
        <v>1518</v>
      </c>
      <c r="F547" s="229" t="s">
        <v>1861</v>
      </c>
      <c r="G547" s="227" t="s">
        <v>2156</v>
      </c>
      <c r="H547" s="229" t="s">
        <v>106</v>
      </c>
      <c r="I547" s="241" t="s">
        <v>106</v>
      </c>
      <c r="J547" s="242" t="s">
        <v>106</v>
      </c>
      <c r="K547" s="304" t="s">
        <v>1452</v>
      </c>
      <c r="L547" s="271"/>
    </row>
    <row r="548" spans="1:14" ht="20.100000000000001" customHeight="1">
      <c r="A548" s="232"/>
      <c r="B548" s="233"/>
      <c r="C548" s="219"/>
      <c r="D548" s="251"/>
      <c r="E548" s="233"/>
      <c r="F548" s="235"/>
      <c r="G548" s="233"/>
      <c r="H548" s="235"/>
      <c r="I548" s="246"/>
      <c r="J548" s="247"/>
      <c r="K548" s="313" t="s">
        <v>1949</v>
      </c>
      <c r="L548" s="272"/>
    </row>
    <row r="549" spans="1:14" ht="20.100000000000001" customHeight="1">
      <c r="A549" s="267" t="s">
        <v>106</v>
      </c>
      <c r="B549" s="227" t="s">
        <v>2157</v>
      </c>
      <c r="C549" s="215" t="s">
        <v>2148</v>
      </c>
      <c r="D549" s="228" t="s">
        <v>2158</v>
      </c>
      <c r="E549" s="227" t="s">
        <v>1518</v>
      </c>
      <c r="F549" s="229" t="s">
        <v>1861</v>
      </c>
      <c r="G549" s="227" t="s">
        <v>2159</v>
      </c>
      <c r="H549" s="229" t="s">
        <v>106</v>
      </c>
      <c r="I549" s="241" t="s">
        <v>106</v>
      </c>
      <c r="J549" s="242" t="s">
        <v>106</v>
      </c>
      <c r="K549" s="304" t="s">
        <v>1452</v>
      </c>
      <c r="L549" s="271"/>
    </row>
    <row r="550" spans="1:14" ht="20.100000000000001" customHeight="1">
      <c r="A550" s="232"/>
      <c r="B550" s="233"/>
      <c r="C550" s="219"/>
      <c r="D550" s="251"/>
      <c r="E550" s="233"/>
      <c r="F550" s="235"/>
      <c r="G550" s="233"/>
      <c r="H550" s="235"/>
      <c r="I550" s="246"/>
      <c r="J550" s="247"/>
      <c r="K550" s="313" t="s">
        <v>1949</v>
      </c>
      <c r="L550" s="272"/>
    </row>
    <row r="551" spans="1:14" ht="20.100000000000001" customHeight="1">
      <c r="A551" s="267" t="s">
        <v>106</v>
      </c>
      <c r="B551" s="227" t="s">
        <v>2160</v>
      </c>
      <c r="C551" s="218" t="s">
        <v>2161</v>
      </c>
      <c r="D551" s="228" t="s">
        <v>2162</v>
      </c>
      <c r="E551" s="227" t="s">
        <v>1518</v>
      </c>
      <c r="F551" s="229" t="s">
        <v>1861</v>
      </c>
      <c r="G551" s="227" t="s">
        <v>2163</v>
      </c>
      <c r="H551" s="229" t="s">
        <v>106</v>
      </c>
      <c r="I551" s="241" t="s">
        <v>106</v>
      </c>
      <c r="J551" s="242" t="s">
        <v>106</v>
      </c>
      <c r="K551" s="304" t="s">
        <v>1452</v>
      </c>
      <c r="L551" s="271"/>
    </row>
    <row r="552" spans="1:14" ht="20.100000000000001" customHeight="1">
      <c r="A552" s="232"/>
      <c r="B552" s="233"/>
      <c r="C552" s="219"/>
      <c r="D552" s="251"/>
      <c r="E552" s="233"/>
      <c r="F552" s="235"/>
      <c r="G552" s="233"/>
      <c r="H552" s="235"/>
      <c r="I552" s="246"/>
      <c r="J552" s="247"/>
      <c r="K552" s="313" t="s">
        <v>1949</v>
      </c>
      <c r="L552" s="272"/>
    </row>
    <row r="553" spans="1:14" ht="20.100000000000001" customHeight="1">
      <c r="A553" s="267" t="s">
        <v>106</v>
      </c>
      <c r="B553" s="227" t="s">
        <v>2164</v>
      </c>
      <c r="C553" s="215" t="s">
        <v>2148</v>
      </c>
      <c r="D553" s="228" t="s">
        <v>687</v>
      </c>
      <c r="E553" s="227" t="s">
        <v>1522</v>
      </c>
      <c r="F553" s="229" t="s">
        <v>1861</v>
      </c>
      <c r="G553" s="227" t="s">
        <v>2165</v>
      </c>
      <c r="H553" s="229" t="s">
        <v>106</v>
      </c>
      <c r="I553" s="241" t="s">
        <v>106</v>
      </c>
      <c r="J553" s="242" t="s">
        <v>106</v>
      </c>
      <c r="K553" s="304" t="s">
        <v>1452</v>
      </c>
      <c r="L553" s="271"/>
    </row>
    <row r="554" spans="1:14" ht="20.100000000000001" customHeight="1">
      <c r="A554" s="232"/>
      <c r="B554" s="233"/>
      <c r="C554" s="219"/>
      <c r="D554" s="251"/>
      <c r="E554" s="233"/>
      <c r="F554" s="235"/>
      <c r="G554" s="233"/>
      <c r="H554" s="235"/>
      <c r="I554" s="246"/>
      <c r="J554" s="247"/>
      <c r="K554" s="313" t="s">
        <v>1949</v>
      </c>
      <c r="L554" s="272"/>
    </row>
    <row r="555" spans="1:14" ht="20.100000000000001" customHeight="1">
      <c r="A555" s="267" t="s">
        <v>106</v>
      </c>
      <c r="B555" s="227" t="s">
        <v>2166</v>
      </c>
      <c r="C555" s="215" t="s">
        <v>2148</v>
      </c>
      <c r="D555" s="228" t="s">
        <v>690</v>
      </c>
      <c r="E555" s="227" t="s">
        <v>1522</v>
      </c>
      <c r="F555" s="229" t="s">
        <v>1861</v>
      </c>
      <c r="G555" s="227" t="s">
        <v>2167</v>
      </c>
      <c r="H555" s="229" t="s">
        <v>106</v>
      </c>
      <c r="I555" s="241" t="s">
        <v>106</v>
      </c>
      <c r="J555" s="242" t="s">
        <v>106</v>
      </c>
      <c r="K555" s="304" t="s">
        <v>1452</v>
      </c>
      <c r="L555" s="271"/>
      <c r="N555" s="112"/>
    </row>
    <row r="556" spans="1:14" ht="20.100000000000001" customHeight="1">
      <c r="A556" s="232"/>
      <c r="B556" s="233"/>
      <c r="C556" s="222"/>
      <c r="D556" s="251"/>
      <c r="E556" s="233"/>
      <c r="F556" s="235"/>
      <c r="G556" s="233"/>
      <c r="H556" s="235"/>
      <c r="I556" s="246"/>
      <c r="J556" s="247"/>
      <c r="K556" s="313" t="s">
        <v>1949</v>
      </c>
      <c r="L556" s="272"/>
      <c r="N556" s="112"/>
    </row>
    <row r="557" spans="1:14" ht="20.100000000000001" customHeight="1">
      <c r="A557" s="267" t="s">
        <v>106</v>
      </c>
      <c r="B557" s="227" t="s">
        <v>2168</v>
      </c>
      <c r="C557" s="215" t="s">
        <v>2148</v>
      </c>
      <c r="D557" s="228" t="s">
        <v>693</v>
      </c>
      <c r="E557" s="227" t="s">
        <v>1522</v>
      </c>
      <c r="F557" s="229" t="s">
        <v>1861</v>
      </c>
      <c r="G557" s="227" t="s">
        <v>2169</v>
      </c>
      <c r="H557" s="229" t="s">
        <v>106</v>
      </c>
      <c r="I557" s="241" t="s">
        <v>106</v>
      </c>
      <c r="J557" s="242" t="s">
        <v>106</v>
      </c>
      <c r="K557" s="304" t="s">
        <v>1452</v>
      </c>
      <c r="L557" s="271"/>
    </row>
    <row r="558" spans="1:14" ht="20.100000000000001" customHeight="1">
      <c r="A558" s="232"/>
      <c r="B558" s="233"/>
      <c r="C558" s="222"/>
      <c r="D558" s="251"/>
      <c r="E558" s="233"/>
      <c r="F558" s="235"/>
      <c r="G558" s="233"/>
      <c r="H558" s="235"/>
      <c r="I558" s="246"/>
      <c r="J558" s="247"/>
      <c r="K558" s="313" t="s">
        <v>1949</v>
      </c>
      <c r="L558" s="272"/>
    </row>
    <row r="559" spans="1:14" ht="20.100000000000001" customHeight="1">
      <c r="A559" s="267" t="s">
        <v>106</v>
      </c>
      <c r="B559" s="227" t="s">
        <v>2170</v>
      </c>
      <c r="C559" s="215" t="s">
        <v>2148</v>
      </c>
      <c r="D559" s="228" t="s">
        <v>696</v>
      </c>
      <c r="E559" s="227" t="s">
        <v>1522</v>
      </c>
      <c r="F559" s="229" t="s">
        <v>1861</v>
      </c>
      <c r="G559" s="227" t="s">
        <v>2171</v>
      </c>
      <c r="H559" s="229" t="s">
        <v>106</v>
      </c>
      <c r="I559" s="241" t="s">
        <v>106</v>
      </c>
      <c r="J559" s="242" t="s">
        <v>106</v>
      </c>
      <c r="K559" s="304" t="s">
        <v>1452</v>
      </c>
      <c r="L559" s="271"/>
    </row>
    <row r="560" spans="1:14" ht="20.100000000000001" customHeight="1">
      <c r="A560" s="232"/>
      <c r="B560" s="233"/>
      <c r="C560" s="222"/>
      <c r="D560" s="251"/>
      <c r="E560" s="233"/>
      <c r="F560" s="235"/>
      <c r="G560" s="233"/>
      <c r="H560" s="235"/>
      <c r="I560" s="246"/>
      <c r="J560" s="247"/>
      <c r="K560" s="313" t="s">
        <v>1949</v>
      </c>
      <c r="L560" s="272"/>
    </row>
    <row r="561" spans="1:14" ht="20.100000000000001" customHeight="1">
      <c r="A561" s="267" t="s">
        <v>106</v>
      </c>
      <c r="B561" s="227" t="s">
        <v>2172</v>
      </c>
      <c r="C561" s="215" t="s">
        <v>2144</v>
      </c>
      <c r="D561" s="228" t="s">
        <v>373</v>
      </c>
      <c r="E561" s="227" t="s">
        <v>1524</v>
      </c>
      <c r="F561" s="229" t="s">
        <v>1861</v>
      </c>
      <c r="G561" s="227" t="s">
        <v>2173</v>
      </c>
      <c r="H561" s="229" t="s">
        <v>106</v>
      </c>
      <c r="I561" s="241" t="s">
        <v>106</v>
      </c>
      <c r="J561" s="242" t="s">
        <v>106</v>
      </c>
      <c r="K561" s="304" t="s">
        <v>1452</v>
      </c>
      <c r="L561" s="271"/>
    </row>
    <row r="562" spans="1:14" ht="20.100000000000001" customHeight="1">
      <c r="A562" s="232"/>
      <c r="B562" s="233"/>
      <c r="C562" s="222"/>
      <c r="D562" s="251"/>
      <c r="E562" s="233"/>
      <c r="F562" s="235"/>
      <c r="G562" s="233"/>
      <c r="H562" s="235"/>
      <c r="I562" s="246"/>
      <c r="J562" s="247"/>
      <c r="K562" s="313" t="s">
        <v>1949</v>
      </c>
      <c r="L562" s="272"/>
    </row>
    <row r="563" spans="1:14" ht="20.100000000000001" customHeight="1">
      <c r="A563" s="267" t="s">
        <v>106</v>
      </c>
      <c r="B563" s="227" t="s">
        <v>2174</v>
      </c>
      <c r="C563" s="215" t="s">
        <v>2144</v>
      </c>
      <c r="D563" s="228" t="s">
        <v>370</v>
      </c>
      <c r="E563" s="227" t="s">
        <v>1524</v>
      </c>
      <c r="F563" s="229" t="s">
        <v>1861</v>
      </c>
      <c r="G563" s="227" t="s">
        <v>2175</v>
      </c>
      <c r="H563" s="229" t="s">
        <v>106</v>
      </c>
      <c r="I563" s="241" t="s">
        <v>106</v>
      </c>
      <c r="J563" s="242" t="s">
        <v>106</v>
      </c>
      <c r="K563" s="304" t="s">
        <v>1452</v>
      </c>
      <c r="L563" s="271"/>
    </row>
    <row r="564" spans="1:14" ht="20.100000000000001" customHeight="1">
      <c r="A564" s="232"/>
      <c r="B564" s="233"/>
      <c r="C564" s="219"/>
      <c r="D564" s="251"/>
      <c r="E564" s="233"/>
      <c r="F564" s="235"/>
      <c r="G564" s="233"/>
      <c r="H564" s="235"/>
      <c r="I564" s="246"/>
      <c r="J564" s="247"/>
      <c r="K564" s="313" t="s">
        <v>1949</v>
      </c>
      <c r="L564" s="272"/>
      <c r="N564" s="112"/>
    </row>
    <row r="565" spans="1:14" ht="20.100000000000001" customHeight="1">
      <c r="A565" s="267" t="s">
        <v>106</v>
      </c>
      <c r="B565" s="227" t="s">
        <v>366</v>
      </c>
      <c r="C565" s="273" t="s">
        <v>115</v>
      </c>
      <c r="D565" s="228" t="s">
        <v>365</v>
      </c>
      <c r="E565" s="227" t="s">
        <v>1518</v>
      </c>
      <c r="F565" s="274" t="s">
        <v>1860</v>
      </c>
      <c r="G565" s="229" t="s">
        <v>106</v>
      </c>
      <c r="H565" s="229" t="s">
        <v>106</v>
      </c>
      <c r="I565" s="229" t="s">
        <v>106</v>
      </c>
      <c r="J565" s="229" t="s">
        <v>106</v>
      </c>
      <c r="K565" s="304" t="s">
        <v>1452</v>
      </c>
      <c r="L565" s="271"/>
      <c r="N565" s="112"/>
    </row>
    <row r="566" spans="1:14" ht="20.100000000000001" customHeight="1">
      <c r="A566" s="267" t="s">
        <v>106</v>
      </c>
      <c r="B566" s="227" t="s">
        <v>364</v>
      </c>
      <c r="C566" s="215" t="s">
        <v>1520</v>
      </c>
      <c r="D566" s="228" t="s">
        <v>365</v>
      </c>
      <c r="E566" s="227" t="s">
        <v>1518</v>
      </c>
      <c r="F566" s="229" t="s">
        <v>1861</v>
      </c>
      <c r="G566" s="227" t="s">
        <v>2151</v>
      </c>
      <c r="H566" s="229" t="s">
        <v>113</v>
      </c>
      <c r="I566" s="229" t="s">
        <v>106</v>
      </c>
      <c r="J566" s="229" t="s">
        <v>106</v>
      </c>
      <c r="K566" s="304" t="s">
        <v>1452</v>
      </c>
      <c r="L566" s="271"/>
    </row>
    <row r="567" spans="1:14" ht="20.100000000000001" customHeight="1">
      <c r="A567" s="267" t="s">
        <v>106</v>
      </c>
      <c r="B567" s="227" t="s">
        <v>320</v>
      </c>
      <c r="C567" s="218" t="s">
        <v>1478</v>
      </c>
      <c r="D567" s="228" t="s">
        <v>322</v>
      </c>
      <c r="E567" s="227" t="s">
        <v>1518</v>
      </c>
      <c r="F567" s="229" t="s">
        <v>1886</v>
      </c>
      <c r="G567" s="227" t="s">
        <v>2176</v>
      </c>
      <c r="H567" s="229" t="s">
        <v>166</v>
      </c>
      <c r="I567" s="229" t="s">
        <v>106</v>
      </c>
      <c r="J567" s="229" t="s">
        <v>106</v>
      </c>
      <c r="K567" s="304" t="s">
        <v>1452</v>
      </c>
      <c r="L567" s="271"/>
    </row>
    <row r="568" spans="1:14" ht="20.100000000000001" customHeight="1">
      <c r="A568" s="267" t="s">
        <v>106</v>
      </c>
      <c r="B568" s="227" t="s">
        <v>325</v>
      </c>
      <c r="C568" s="218" t="s">
        <v>1521</v>
      </c>
      <c r="D568" s="228" t="s">
        <v>326</v>
      </c>
      <c r="E568" s="227" t="s">
        <v>1518</v>
      </c>
      <c r="F568" s="229" t="s">
        <v>1886</v>
      </c>
      <c r="G568" s="227" t="s">
        <v>2177</v>
      </c>
      <c r="H568" s="229" t="s">
        <v>166</v>
      </c>
      <c r="I568" s="229" t="s">
        <v>106</v>
      </c>
      <c r="J568" s="229" t="s">
        <v>106</v>
      </c>
      <c r="K568" s="304" t="s">
        <v>1452</v>
      </c>
      <c r="L568" s="271"/>
      <c r="N568" s="112"/>
    </row>
    <row r="569" spans="1:14" ht="20.100000000000001" customHeight="1">
      <c r="A569" s="232"/>
      <c r="B569" s="233"/>
      <c r="C569" s="222"/>
      <c r="D569" s="251"/>
      <c r="E569" s="233"/>
      <c r="F569" s="235"/>
      <c r="G569" s="233"/>
      <c r="H569" s="235"/>
      <c r="I569" s="246"/>
      <c r="J569" s="247"/>
      <c r="K569" s="313" t="s">
        <v>1949</v>
      </c>
      <c r="L569" s="272"/>
      <c r="N569" s="112"/>
    </row>
    <row r="570" spans="1:14" ht="20.100000000000001" customHeight="1">
      <c r="A570" s="267" t="s">
        <v>106</v>
      </c>
      <c r="B570" s="227" t="s">
        <v>688</v>
      </c>
      <c r="C570" s="273" t="s">
        <v>115</v>
      </c>
      <c r="D570" s="228" t="s">
        <v>687</v>
      </c>
      <c r="E570" s="227" t="s">
        <v>1522</v>
      </c>
      <c r="F570" s="274" t="s">
        <v>1860</v>
      </c>
      <c r="G570" s="229" t="s">
        <v>106</v>
      </c>
      <c r="H570" s="229" t="s">
        <v>106</v>
      </c>
      <c r="I570" s="229" t="s">
        <v>106</v>
      </c>
      <c r="J570" s="229" t="s">
        <v>106</v>
      </c>
      <c r="K570" s="304" t="s">
        <v>1452</v>
      </c>
      <c r="L570" s="271"/>
      <c r="N570" s="112"/>
    </row>
    <row r="571" spans="1:14" ht="20.100000000000001" customHeight="1">
      <c r="A571" s="267" t="s">
        <v>106</v>
      </c>
      <c r="B571" s="227" t="s">
        <v>686</v>
      </c>
      <c r="C571" s="215" t="s">
        <v>1520</v>
      </c>
      <c r="D571" s="228" t="s">
        <v>687</v>
      </c>
      <c r="E571" s="227" t="s">
        <v>1522</v>
      </c>
      <c r="F571" s="229" t="s">
        <v>1861</v>
      </c>
      <c r="G571" s="227" t="s">
        <v>2165</v>
      </c>
      <c r="H571" s="229" t="s">
        <v>113</v>
      </c>
      <c r="I571" s="229" t="s">
        <v>106</v>
      </c>
      <c r="J571" s="229" t="s">
        <v>106</v>
      </c>
      <c r="K571" s="304" t="s">
        <v>1452</v>
      </c>
      <c r="L571" s="271"/>
    </row>
    <row r="572" spans="1:14" ht="20.100000000000001" customHeight="1">
      <c r="A572" s="232"/>
      <c r="B572" s="233"/>
      <c r="C572" s="222"/>
      <c r="D572" s="251"/>
      <c r="E572" s="233"/>
      <c r="F572" s="235"/>
      <c r="G572" s="233"/>
      <c r="H572" s="235"/>
      <c r="I572" s="246"/>
      <c r="J572" s="247"/>
      <c r="K572" s="313" t="s">
        <v>1949</v>
      </c>
      <c r="L572" s="272"/>
    </row>
    <row r="573" spans="1:14" ht="20.100000000000001" customHeight="1">
      <c r="A573" s="267" t="s">
        <v>106</v>
      </c>
      <c r="B573" s="227" t="s">
        <v>691</v>
      </c>
      <c r="C573" s="273" t="s">
        <v>115</v>
      </c>
      <c r="D573" s="228" t="s">
        <v>690</v>
      </c>
      <c r="E573" s="227" t="s">
        <v>1522</v>
      </c>
      <c r="F573" s="274" t="s">
        <v>1860</v>
      </c>
      <c r="G573" s="229" t="s">
        <v>106</v>
      </c>
      <c r="H573" s="229" t="s">
        <v>106</v>
      </c>
      <c r="I573" s="229" t="s">
        <v>106</v>
      </c>
      <c r="J573" s="229" t="s">
        <v>106</v>
      </c>
      <c r="K573" s="304" t="s">
        <v>1452</v>
      </c>
      <c r="L573" s="271"/>
      <c r="N573" s="112"/>
    </row>
    <row r="574" spans="1:14" ht="20.100000000000001" customHeight="1">
      <c r="A574" s="267" t="s">
        <v>106</v>
      </c>
      <c r="B574" s="227" t="s">
        <v>689</v>
      </c>
      <c r="C574" s="215" t="s">
        <v>1520</v>
      </c>
      <c r="D574" s="228" t="s">
        <v>690</v>
      </c>
      <c r="E574" s="227" t="s">
        <v>1522</v>
      </c>
      <c r="F574" s="229" t="s">
        <v>1861</v>
      </c>
      <c r="G574" s="227" t="s">
        <v>2167</v>
      </c>
      <c r="H574" s="229" t="s">
        <v>113</v>
      </c>
      <c r="I574" s="229" t="s">
        <v>106</v>
      </c>
      <c r="J574" s="229" t="s">
        <v>106</v>
      </c>
      <c r="K574" s="304" t="s">
        <v>1452</v>
      </c>
      <c r="L574" s="271"/>
      <c r="N574" s="112"/>
    </row>
    <row r="575" spans="1:14" ht="20.100000000000001" customHeight="1">
      <c r="A575" s="232"/>
      <c r="B575" s="233"/>
      <c r="C575" s="219"/>
      <c r="D575" s="251"/>
      <c r="E575" s="233"/>
      <c r="F575" s="235"/>
      <c r="G575" s="233"/>
      <c r="H575" s="235"/>
      <c r="I575" s="246"/>
      <c r="J575" s="247"/>
      <c r="K575" s="313" t="s">
        <v>1949</v>
      </c>
      <c r="L575" s="272"/>
    </row>
    <row r="576" spans="1:14" ht="20.100000000000001" customHeight="1">
      <c r="A576" s="267" t="s">
        <v>106</v>
      </c>
      <c r="B576" s="227" t="s">
        <v>694</v>
      </c>
      <c r="C576" s="273" t="s">
        <v>115</v>
      </c>
      <c r="D576" s="228" t="s">
        <v>693</v>
      </c>
      <c r="E576" s="227" t="s">
        <v>1522</v>
      </c>
      <c r="F576" s="274" t="s">
        <v>1860</v>
      </c>
      <c r="G576" s="229" t="s">
        <v>106</v>
      </c>
      <c r="H576" s="229" t="s">
        <v>106</v>
      </c>
      <c r="I576" s="229" t="s">
        <v>106</v>
      </c>
      <c r="J576" s="229" t="s">
        <v>106</v>
      </c>
      <c r="K576" s="304" t="s">
        <v>1452</v>
      </c>
      <c r="L576" s="271"/>
    </row>
    <row r="577" spans="1:14" ht="20.100000000000001" customHeight="1">
      <c r="A577" s="267" t="s">
        <v>106</v>
      </c>
      <c r="B577" s="227" t="s">
        <v>692</v>
      </c>
      <c r="C577" s="215" t="s">
        <v>1520</v>
      </c>
      <c r="D577" s="228" t="s">
        <v>693</v>
      </c>
      <c r="E577" s="227" t="s">
        <v>1522</v>
      </c>
      <c r="F577" s="229" t="s">
        <v>1861</v>
      </c>
      <c r="G577" s="227" t="s">
        <v>2169</v>
      </c>
      <c r="H577" s="229" t="s">
        <v>113</v>
      </c>
      <c r="I577" s="229" t="s">
        <v>106</v>
      </c>
      <c r="J577" s="229" t="s">
        <v>106</v>
      </c>
      <c r="K577" s="304" t="s">
        <v>1452</v>
      </c>
      <c r="L577" s="271"/>
      <c r="N577" s="112"/>
    </row>
    <row r="578" spans="1:14" ht="20.100000000000001" customHeight="1">
      <c r="A578" s="232"/>
      <c r="B578" s="233"/>
      <c r="C578" s="219"/>
      <c r="D578" s="251"/>
      <c r="E578" s="233"/>
      <c r="F578" s="235"/>
      <c r="G578" s="233"/>
      <c r="H578" s="235"/>
      <c r="I578" s="246"/>
      <c r="J578" s="247"/>
      <c r="K578" s="313" t="s">
        <v>1949</v>
      </c>
      <c r="L578" s="272"/>
    </row>
    <row r="579" spans="1:14" ht="20.100000000000001" customHeight="1">
      <c r="A579" s="267" t="s">
        <v>106</v>
      </c>
      <c r="B579" s="227" t="s">
        <v>697</v>
      </c>
      <c r="C579" s="273" t="s">
        <v>115</v>
      </c>
      <c r="D579" s="228" t="s">
        <v>696</v>
      </c>
      <c r="E579" s="227" t="s">
        <v>1522</v>
      </c>
      <c r="F579" s="274" t="s">
        <v>1860</v>
      </c>
      <c r="G579" s="229" t="s">
        <v>106</v>
      </c>
      <c r="H579" s="229" t="s">
        <v>106</v>
      </c>
      <c r="I579" s="229" t="s">
        <v>106</v>
      </c>
      <c r="J579" s="229" t="s">
        <v>106</v>
      </c>
      <c r="K579" s="304" t="s">
        <v>1452</v>
      </c>
      <c r="L579" s="271"/>
    </row>
    <row r="580" spans="1:14" ht="20.100000000000001" customHeight="1">
      <c r="A580" s="267" t="s">
        <v>106</v>
      </c>
      <c r="B580" s="227" t="s">
        <v>695</v>
      </c>
      <c r="C580" s="215" t="s">
        <v>1520</v>
      </c>
      <c r="D580" s="228" t="s">
        <v>696</v>
      </c>
      <c r="E580" s="227" t="s">
        <v>1522</v>
      </c>
      <c r="F580" s="229" t="s">
        <v>1861</v>
      </c>
      <c r="G580" s="227" t="s">
        <v>2171</v>
      </c>
      <c r="H580" s="229" t="s">
        <v>113</v>
      </c>
      <c r="I580" s="229" t="s">
        <v>106</v>
      </c>
      <c r="J580" s="229" t="s">
        <v>106</v>
      </c>
      <c r="K580" s="304" t="s">
        <v>1452</v>
      </c>
      <c r="L580" s="271"/>
      <c r="N580" s="112"/>
    </row>
    <row r="581" spans="1:14" ht="20.100000000000001" customHeight="1">
      <c r="A581" s="232"/>
      <c r="B581" s="233"/>
      <c r="C581" s="219"/>
      <c r="D581" s="251"/>
      <c r="E581" s="233"/>
      <c r="F581" s="235"/>
      <c r="G581" s="233"/>
      <c r="H581" s="235"/>
      <c r="I581" s="246"/>
      <c r="J581" s="247"/>
      <c r="K581" s="313" t="s">
        <v>1949</v>
      </c>
      <c r="L581" s="272"/>
    </row>
    <row r="582" spans="1:14" ht="20.100000000000001" customHeight="1">
      <c r="A582" s="267" t="s">
        <v>106</v>
      </c>
      <c r="B582" s="227" t="s">
        <v>371</v>
      </c>
      <c r="C582" s="273" t="s">
        <v>115</v>
      </c>
      <c r="D582" s="228" t="s">
        <v>370</v>
      </c>
      <c r="E582" s="227" t="s">
        <v>1524</v>
      </c>
      <c r="F582" s="274" t="s">
        <v>1860</v>
      </c>
      <c r="G582" s="229" t="s">
        <v>106</v>
      </c>
      <c r="H582" s="229" t="s">
        <v>106</v>
      </c>
      <c r="I582" s="229" t="s">
        <v>106</v>
      </c>
      <c r="J582" s="229" t="s">
        <v>106</v>
      </c>
      <c r="K582" s="304" t="s">
        <v>1452</v>
      </c>
      <c r="L582" s="271"/>
    </row>
    <row r="583" spans="1:14" ht="20.100000000000001" customHeight="1">
      <c r="A583" s="267" t="s">
        <v>106</v>
      </c>
      <c r="B583" s="227" t="s">
        <v>369</v>
      </c>
      <c r="C583" s="215" t="s">
        <v>1523</v>
      </c>
      <c r="D583" s="228" t="s">
        <v>370</v>
      </c>
      <c r="E583" s="227" t="s">
        <v>1524</v>
      </c>
      <c r="F583" s="229" t="s">
        <v>1861</v>
      </c>
      <c r="G583" s="227" t="s">
        <v>2175</v>
      </c>
      <c r="H583" s="229" t="s">
        <v>113</v>
      </c>
      <c r="I583" s="229" t="s">
        <v>106</v>
      </c>
      <c r="J583" s="229" t="s">
        <v>106</v>
      </c>
      <c r="K583" s="304" t="s">
        <v>1452</v>
      </c>
      <c r="L583" s="271"/>
    </row>
    <row r="584" spans="1:14" ht="20.100000000000001" customHeight="1">
      <c r="A584" s="267" t="s">
        <v>106</v>
      </c>
      <c r="B584" s="227" t="s">
        <v>327</v>
      </c>
      <c r="C584" s="218" t="s">
        <v>1478</v>
      </c>
      <c r="D584" s="228" t="s">
        <v>328</v>
      </c>
      <c r="E584" s="227" t="s">
        <v>1524</v>
      </c>
      <c r="F584" s="229" t="s">
        <v>1886</v>
      </c>
      <c r="G584" s="227" t="s">
        <v>2178</v>
      </c>
      <c r="H584" s="229" t="s">
        <v>166</v>
      </c>
      <c r="I584" s="229" t="s">
        <v>106</v>
      </c>
      <c r="J584" s="229" t="s">
        <v>106</v>
      </c>
      <c r="K584" s="304" t="s">
        <v>1452</v>
      </c>
      <c r="L584" s="271"/>
      <c r="N584" s="112"/>
    </row>
    <row r="585" spans="1:14" ht="20.100000000000001" customHeight="1">
      <c r="A585" s="232"/>
      <c r="B585" s="233"/>
      <c r="C585" s="219"/>
      <c r="D585" s="251"/>
      <c r="E585" s="233"/>
      <c r="F585" s="235"/>
      <c r="G585" s="233"/>
      <c r="H585" s="235"/>
      <c r="I585" s="235"/>
      <c r="J585" s="235"/>
      <c r="K585" s="313" t="s">
        <v>1949</v>
      </c>
      <c r="L585" s="272"/>
    </row>
    <row r="586" spans="1:14" ht="20.100000000000001" customHeight="1">
      <c r="A586" s="267" t="s">
        <v>106</v>
      </c>
      <c r="B586" s="227" t="s">
        <v>374</v>
      </c>
      <c r="C586" s="273" t="s">
        <v>115</v>
      </c>
      <c r="D586" s="228" t="s">
        <v>373</v>
      </c>
      <c r="E586" s="227" t="s">
        <v>1524</v>
      </c>
      <c r="F586" s="274" t="s">
        <v>1860</v>
      </c>
      <c r="G586" s="229" t="s">
        <v>106</v>
      </c>
      <c r="H586" s="229" t="s">
        <v>106</v>
      </c>
      <c r="I586" s="229" t="s">
        <v>106</v>
      </c>
      <c r="J586" s="229" t="s">
        <v>106</v>
      </c>
      <c r="K586" s="304" t="s">
        <v>1452</v>
      </c>
      <c r="L586" s="271"/>
    </row>
    <row r="587" spans="1:14" ht="20.100000000000001" customHeight="1">
      <c r="A587" s="267" t="s">
        <v>106</v>
      </c>
      <c r="B587" s="227" t="s">
        <v>372</v>
      </c>
      <c r="C587" s="215" t="s">
        <v>1523</v>
      </c>
      <c r="D587" s="228" t="s">
        <v>373</v>
      </c>
      <c r="E587" s="227" t="s">
        <v>1524</v>
      </c>
      <c r="F587" s="229" t="s">
        <v>1861</v>
      </c>
      <c r="G587" s="227" t="s">
        <v>2179</v>
      </c>
      <c r="H587" s="229" t="s">
        <v>113</v>
      </c>
      <c r="I587" s="229" t="s">
        <v>106</v>
      </c>
      <c r="J587" s="229" t="s">
        <v>106</v>
      </c>
      <c r="K587" s="304" t="s">
        <v>1452</v>
      </c>
      <c r="L587" s="271"/>
      <c r="N587" s="112"/>
    </row>
    <row r="588" spans="1:14" ht="20.100000000000001" customHeight="1">
      <c r="A588" s="267" t="s">
        <v>106</v>
      </c>
      <c r="B588" s="227" t="s">
        <v>329</v>
      </c>
      <c r="C588" s="218" t="s">
        <v>1478</v>
      </c>
      <c r="D588" s="228" t="s">
        <v>330</v>
      </c>
      <c r="E588" s="227" t="s">
        <v>1524</v>
      </c>
      <c r="F588" s="229" t="s">
        <v>1886</v>
      </c>
      <c r="G588" s="227" t="s">
        <v>2180</v>
      </c>
      <c r="H588" s="229" t="s">
        <v>166</v>
      </c>
      <c r="I588" s="229" t="s">
        <v>106</v>
      </c>
      <c r="J588" s="229" t="s">
        <v>106</v>
      </c>
      <c r="K588" s="304" t="s">
        <v>1452</v>
      </c>
      <c r="L588" s="271"/>
    </row>
    <row r="589" spans="1:14" ht="20.100000000000001" customHeight="1">
      <c r="A589" s="267" t="s">
        <v>106</v>
      </c>
      <c r="B589" s="227" t="s">
        <v>331</v>
      </c>
      <c r="C589" s="218" t="s">
        <v>1478</v>
      </c>
      <c r="D589" s="228" t="s">
        <v>332</v>
      </c>
      <c r="E589" s="227" t="s">
        <v>1524</v>
      </c>
      <c r="F589" s="229" t="s">
        <v>1886</v>
      </c>
      <c r="G589" s="227" t="s">
        <v>2179</v>
      </c>
      <c r="H589" s="229" t="s">
        <v>166</v>
      </c>
      <c r="I589" s="229" t="s">
        <v>106</v>
      </c>
      <c r="J589" s="229" t="s">
        <v>106</v>
      </c>
      <c r="K589" s="304" t="s">
        <v>1452</v>
      </c>
      <c r="L589" s="271"/>
    </row>
    <row r="590" spans="1:14" ht="20.100000000000001" customHeight="1">
      <c r="A590" s="232"/>
      <c r="B590" s="233"/>
      <c r="C590" s="219"/>
      <c r="D590" s="251"/>
      <c r="E590" s="233"/>
      <c r="F590" s="235"/>
      <c r="G590" s="233"/>
      <c r="H590" s="235"/>
      <c r="I590" s="235"/>
      <c r="J590" s="235"/>
      <c r="K590" s="313" t="s">
        <v>1949</v>
      </c>
      <c r="L590" s="272"/>
    </row>
    <row r="591" spans="1:14" ht="20.100000000000001" customHeight="1">
      <c r="A591" s="267" t="s">
        <v>106</v>
      </c>
      <c r="B591" s="227" t="s">
        <v>2181</v>
      </c>
      <c r="C591" s="218" t="s">
        <v>2182</v>
      </c>
      <c r="D591" s="228" t="s">
        <v>334</v>
      </c>
      <c r="E591" s="227" t="s">
        <v>1518</v>
      </c>
      <c r="F591" s="229" t="s">
        <v>1886</v>
      </c>
      <c r="G591" s="227" t="s">
        <v>2183</v>
      </c>
      <c r="H591" s="229" t="s">
        <v>106</v>
      </c>
      <c r="I591" s="229" t="s">
        <v>106</v>
      </c>
      <c r="J591" s="229" t="s">
        <v>106</v>
      </c>
      <c r="K591" s="304" t="s">
        <v>1452</v>
      </c>
      <c r="L591" s="271"/>
      <c r="N591" s="112"/>
    </row>
    <row r="592" spans="1:14" ht="20.100000000000001" customHeight="1">
      <c r="A592" s="232"/>
      <c r="B592" s="233"/>
      <c r="C592" s="219"/>
      <c r="D592" s="251"/>
      <c r="E592" s="233"/>
      <c r="F592" s="235"/>
      <c r="G592" s="233"/>
      <c r="H592" s="235"/>
      <c r="I592" s="246"/>
      <c r="J592" s="247"/>
      <c r="K592" s="313" t="s">
        <v>1949</v>
      </c>
      <c r="L592" s="272"/>
    </row>
    <row r="593" spans="1:14" ht="20.100000000000001" customHeight="1">
      <c r="A593" s="267" t="s">
        <v>106</v>
      </c>
      <c r="B593" s="227" t="s">
        <v>2184</v>
      </c>
      <c r="C593" s="218" t="s">
        <v>2182</v>
      </c>
      <c r="D593" s="228" t="s">
        <v>2162</v>
      </c>
      <c r="E593" s="227" t="s">
        <v>1518</v>
      </c>
      <c r="F593" s="229" t="s">
        <v>1886</v>
      </c>
      <c r="G593" s="227" t="s">
        <v>2163</v>
      </c>
      <c r="H593" s="229" t="s">
        <v>106</v>
      </c>
      <c r="I593" s="229" t="s">
        <v>106</v>
      </c>
      <c r="J593" s="229" t="s">
        <v>106</v>
      </c>
      <c r="K593" s="304" t="s">
        <v>1452</v>
      </c>
      <c r="L593" s="271"/>
    </row>
    <row r="594" spans="1:14" ht="20.100000000000001" customHeight="1">
      <c r="A594" s="232"/>
      <c r="B594" s="233"/>
      <c r="C594" s="219"/>
      <c r="D594" s="251"/>
      <c r="E594" s="233"/>
      <c r="F594" s="235"/>
      <c r="G594" s="233"/>
      <c r="H594" s="235"/>
      <c r="I594" s="246"/>
      <c r="J594" s="247"/>
      <c r="K594" s="313" t="s">
        <v>1949</v>
      </c>
      <c r="L594" s="272"/>
    </row>
    <row r="595" spans="1:14" ht="20.100000000000001" customHeight="1">
      <c r="A595" s="267" t="s">
        <v>106</v>
      </c>
      <c r="B595" s="227" t="s">
        <v>2185</v>
      </c>
      <c r="C595" s="218" t="s">
        <v>2182</v>
      </c>
      <c r="D595" s="228" t="s">
        <v>946</v>
      </c>
      <c r="E595" s="227" t="s">
        <v>1518</v>
      </c>
      <c r="F595" s="229" t="s">
        <v>1886</v>
      </c>
      <c r="G595" s="227" t="s">
        <v>2186</v>
      </c>
      <c r="H595" s="229" t="s">
        <v>106</v>
      </c>
      <c r="I595" s="229" t="s">
        <v>106</v>
      </c>
      <c r="J595" s="229" t="s">
        <v>106</v>
      </c>
      <c r="K595" s="304" t="s">
        <v>1452</v>
      </c>
      <c r="L595" s="271"/>
      <c r="N595" s="112"/>
    </row>
    <row r="596" spans="1:14" ht="20.100000000000001" customHeight="1">
      <c r="A596" s="232"/>
      <c r="B596" s="233"/>
      <c r="C596" s="219"/>
      <c r="D596" s="251"/>
      <c r="E596" s="233"/>
      <c r="F596" s="235"/>
      <c r="G596" s="233"/>
      <c r="H596" s="235"/>
      <c r="I596" s="246"/>
      <c r="J596" s="247"/>
      <c r="K596" s="313" t="s">
        <v>1949</v>
      </c>
      <c r="L596" s="272"/>
      <c r="N596" s="112"/>
    </row>
    <row r="597" spans="1:14" ht="20.100000000000001" customHeight="1">
      <c r="A597" s="267" t="s">
        <v>106</v>
      </c>
      <c r="B597" s="227" t="s">
        <v>2187</v>
      </c>
      <c r="C597" s="218" t="s">
        <v>2182</v>
      </c>
      <c r="D597" s="228" t="s">
        <v>2188</v>
      </c>
      <c r="E597" s="227" t="s">
        <v>1518</v>
      </c>
      <c r="F597" s="229" t="s">
        <v>1886</v>
      </c>
      <c r="G597" s="227" t="s">
        <v>2189</v>
      </c>
      <c r="H597" s="229" t="s">
        <v>106</v>
      </c>
      <c r="I597" s="229" t="s">
        <v>106</v>
      </c>
      <c r="J597" s="229" t="s">
        <v>106</v>
      </c>
      <c r="K597" s="304" t="s">
        <v>1452</v>
      </c>
      <c r="L597" s="271"/>
      <c r="N597" s="112"/>
    </row>
    <row r="598" spans="1:14" ht="20.100000000000001" customHeight="1">
      <c r="A598" s="232"/>
      <c r="B598" s="233"/>
      <c r="C598" s="219"/>
      <c r="D598" s="251"/>
      <c r="E598" s="233"/>
      <c r="F598" s="235"/>
      <c r="G598" s="233"/>
      <c r="H598" s="235"/>
      <c r="I598" s="246"/>
      <c r="J598" s="247"/>
      <c r="K598" s="313" t="s">
        <v>1949</v>
      </c>
      <c r="L598" s="272"/>
      <c r="N598" s="112"/>
    </row>
    <row r="599" spans="1:14" ht="20.100000000000001" customHeight="1">
      <c r="A599" s="267" t="s">
        <v>106</v>
      </c>
      <c r="B599" s="227" t="s">
        <v>2190</v>
      </c>
      <c r="C599" s="218" t="s">
        <v>2182</v>
      </c>
      <c r="D599" s="228" t="s">
        <v>376</v>
      </c>
      <c r="E599" s="227" t="s">
        <v>1518</v>
      </c>
      <c r="F599" s="229" t="s">
        <v>1886</v>
      </c>
      <c r="G599" s="227" t="s">
        <v>2191</v>
      </c>
      <c r="H599" s="229" t="s">
        <v>106</v>
      </c>
      <c r="I599" s="229" t="s">
        <v>106</v>
      </c>
      <c r="J599" s="229" t="s">
        <v>106</v>
      </c>
      <c r="K599" s="304" t="s">
        <v>1452</v>
      </c>
      <c r="L599" s="271"/>
    </row>
    <row r="600" spans="1:14" ht="20.100000000000001" customHeight="1">
      <c r="A600" s="232"/>
      <c r="B600" s="233"/>
      <c r="C600" s="219"/>
      <c r="D600" s="251"/>
      <c r="E600" s="233"/>
      <c r="F600" s="235"/>
      <c r="G600" s="233"/>
      <c r="H600" s="235"/>
      <c r="I600" s="246"/>
      <c r="J600" s="247"/>
      <c r="K600" s="313" t="s">
        <v>1949</v>
      </c>
      <c r="L600" s="272"/>
    </row>
    <row r="601" spans="1:14" ht="20.100000000000001" customHeight="1">
      <c r="A601" s="267" t="s">
        <v>106</v>
      </c>
      <c r="B601" s="227" t="s">
        <v>2192</v>
      </c>
      <c r="C601" s="218" t="s">
        <v>2193</v>
      </c>
      <c r="D601" s="228" t="s">
        <v>2194</v>
      </c>
      <c r="E601" s="227" t="s">
        <v>1518</v>
      </c>
      <c r="F601" s="229" t="s">
        <v>1886</v>
      </c>
      <c r="G601" s="227" t="s">
        <v>2195</v>
      </c>
      <c r="H601" s="229" t="s">
        <v>106</v>
      </c>
      <c r="I601" s="229" t="s">
        <v>106</v>
      </c>
      <c r="J601" s="229" t="s">
        <v>106</v>
      </c>
      <c r="K601" s="304" t="s">
        <v>1452</v>
      </c>
      <c r="L601" s="271"/>
    </row>
    <row r="602" spans="1:14" ht="20.100000000000001" customHeight="1">
      <c r="A602" s="232"/>
      <c r="B602" s="233"/>
      <c r="C602" s="219"/>
      <c r="D602" s="251"/>
      <c r="E602" s="275"/>
      <c r="F602" s="276"/>
      <c r="G602" s="233"/>
      <c r="H602" s="237"/>
      <c r="I602" s="236"/>
      <c r="J602" s="245"/>
      <c r="K602" s="313" t="s">
        <v>1949</v>
      </c>
      <c r="L602" s="277"/>
    </row>
    <row r="603" spans="1:14" ht="20.100000000000001" customHeight="1">
      <c r="A603" s="267" t="s">
        <v>106</v>
      </c>
      <c r="B603" s="227" t="s">
        <v>767</v>
      </c>
      <c r="C603" s="273" t="s">
        <v>115</v>
      </c>
      <c r="D603" s="228" t="s">
        <v>766</v>
      </c>
      <c r="E603" s="227" t="s">
        <v>1518</v>
      </c>
      <c r="F603" s="274" t="s">
        <v>1860</v>
      </c>
      <c r="G603" s="229" t="s">
        <v>106</v>
      </c>
      <c r="H603" s="229" t="s">
        <v>106</v>
      </c>
      <c r="I603" s="229" t="s">
        <v>106</v>
      </c>
      <c r="J603" s="229" t="s">
        <v>106</v>
      </c>
      <c r="K603" s="304" t="s">
        <v>1452</v>
      </c>
      <c r="L603" s="278"/>
      <c r="N603" s="112"/>
    </row>
    <row r="604" spans="1:14" ht="20.100000000000001" customHeight="1">
      <c r="A604" s="267" t="s">
        <v>106</v>
      </c>
      <c r="B604" s="227" t="s">
        <v>765</v>
      </c>
      <c r="C604" s="218" t="s">
        <v>1528</v>
      </c>
      <c r="D604" s="228" t="s">
        <v>766</v>
      </c>
      <c r="E604" s="227" t="s">
        <v>1518</v>
      </c>
      <c r="F604" s="229" t="s">
        <v>1886</v>
      </c>
      <c r="G604" s="227" t="s">
        <v>2156</v>
      </c>
      <c r="H604" s="229" t="s">
        <v>113</v>
      </c>
      <c r="I604" s="229" t="s">
        <v>106</v>
      </c>
      <c r="J604" s="229" t="s">
        <v>106</v>
      </c>
      <c r="K604" s="304" t="s">
        <v>1452</v>
      </c>
      <c r="L604" s="271"/>
      <c r="N604" s="112"/>
    </row>
    <row r="605" spans="1:14" ht="20.100000000000001" customHeight="1">
      <c r="A605" s="232"/>
      <c r="B605" s="233"/>
      <c r="C605" s="219"/>
      <c r="D605" s="251"/>
      <c r="E605" s="233"/>
      <c r="F605" s="235"/>
      <c r="G605" s="233"/>
      <c r="H605" s="235"/>
      <c r="I605" s="235"/>
      <c r="J605" s="235"/>
      <c r="K605" s="313" t="s">
        <v>1949</v>
      </c>
      <c r="L605" s="272"/>
      <c r="N605" s="112"/>
    </row>
    <row r="606" spans="1:14" ht="20.100000000000001" customHeight="1">
      <c r="A606" s="267" t="s">
        <v>106</v>
      </c>
      <c r="B606" s="227" t="s">
        <v>333</v>
      </c>
      <c r="C606" s="273" t="s">
        <v>1529</v>
      </c>
      <c r="D606" s="228" t="s">
        <v>334</v>
      </c>
      <c r="E606" s="227" t="s">
        <v>1518</v>
      </c>
      <c r="F606" s="274" t="s">
        <v>2101</v>
      </c>
      <c r="G606" s="229" t="s">
        <v>2196</v>
      </c>
      <c r="H606" s="229" t="s">
        <v>166</v>
      </c>
      <c r="I606" s="229" t="s">
        <v>106</v>
      </c>
      <c r="J606" s="229" t="s">
        <v>106</v>
      </c>
      <c r="K606" s="304" t="s">
        <v>1452</v>
      </c>
      <c r="L606" s="271"/>
      <c r="N606" s="112"/>
    </row>
    <row r="607" spans="1:14" ht="20.100000000000001" customHeight="1">
      <c r="A607" s="267" t="s">
        <v>106</v>
      </c>
      <c r="B607" s="227" t="s">
        <v>772</v>
      </c>
      <c r="C607" s="273" t="s">
        <v>115</v>
      </c>
      <c r="D607" s="228" t="s">
        <v>334</v>
      </c>
      <c r="E607" s="227" t="s">
        <v>1518</v>
      </c>
      <c r="F607" s="274" t="s">
        <v>1860</v>
      </c>
      <c r="G607" s="229" t="s">
        <v>106</v>
      </c>
      <c r="H607" s="229" t="s">
        <v>106</v>
      </c>
      <c r="I607" s="229" t="s">
        <v>106</v>
      </c>
      <c r="J607" s="229" t="s">
        <v>106</v>
      </c>
      <c r="K607" s="304" t="s">
        <v>1452</v>
      </c>
      <c r="L607" s="271"/>
      <c r="N607" s="112"/>
    </row>
    <row r="608" spans="1:14" ht="20.100000000000001" customHeight="1">
      <c r="A608" s="267" t="s">
        <v>106</v>
      </c>
      <c r="B608" s="227" t="s">
        <v>771</v>
      </c>
      <c r="C608" s="218" t="s">
        <v>1528</v>
      </c>
      <c r="D608" s="228" t="s">
        <v>334</v>
      </c>
      <c r="E608" s="227" t="s">
        <v>1518</v>
      </c>
      <c r="F608" s="229" t="s">
        <v>1886</v>
      </c>
      <c r="G608" s="227" t="s">
        <v>2183</v>
      </c>
      <c r="H608" s="229" t="s">
        <v>113</v>
      </c>
      <c r="I608" s="229" t="s">
        <v>106</v>
      </c>
      <c r="J608" s="229" t="s">
        <v>106</v>
      </c>
      <c r="K608" s="304" t="s">
        <v>1452</v>
      </c>
      <c r="L608" s="271"/>
      <c r="N608" s="112"/>
    </row>
    <row r="609" spans="1:14" ht="20.100000000000001" customHeight="1">
      <c r="A609" s="232"/>
      <c r="B609" s="233"/>
      <c r="C609" s="219"/>
      <c r="D609" s="251"/>
      <c r="E609" s="233"/>
      <c r="F609" s="235"/>
      <c r="G609" s="233"/>
      <c r="H609" s="235"/>
      <c r="I609" s="235"/>
      <c r="J609" s="235"/>
      <c r="K609" s="313" t="s">
        <v>1949</v>
      </c>
      <c r="L609" s="272"/>
      <c r="N609" s="112"/>
    </row>
    <row r="610" spans="1:14" ht="20.100000000000001" customHeight="1">
      <c r="A610" s="267" t="s">
        <v>106</v>
      </c>
      <c r="B610" s="227" t="s">
        <v>377</v>
      </c>
      <c r="C610" s="273" t="s">
        <v>115</v>
      </c>
      <c r="D610" s="228" t="s">
        <v>376</v>
      </c>
      <c r="E610" s="227" t="s">
        <v>1518</v>
      </c>
      <c r="F610" s="274" t="s">
        <v>1860</v>
      </c>
      <c r="G610" s="229" t="s">
        <v>106</v>
      </c>
      <c r="H610" s="229" t="s">
        <v>106</v>
      </c>
      <c r="I610" s="229" t="s">
        <v>106</v>
      </c>
      <c r="J610" s="229" t="s">
        <v>106</v>
      </c>
      <c r="K610" s="304" t="s">
        <v>1452</v>
      </c>
      <c r="L610" s="271"/>
      <c r="N610" s="112"/>
    </row>
    <row r="611" spans="1:14" ht="20.100000000000001" customHeight="1">
      <c r="A611" s="267" t="s">
        <v>106</v>
      </c>
      <c r="B611" s="227" t="s">
        <v>375</v>
      </c>
      <c r="C611" s="218" t="s">
        <v>1464</v>
      </c>
      <c r="D611" s="228" t="s">
        <v>376</v>
      </c>
      <c r="E611" s="227" t="s">
        <v>1518</v>
      </c>
      <c r="F611" s="229" t="s">
        <v>1886</v>
      </c>
      <c r="G611" s="227" t="s">
        <v>2191</v>
      </c>
      <c r="H611" s="229" t="s">
        <v>113</v>
      </c>
      <c r="I611" s="229" t="s">
        <v>106</v>
      </c>
      <c r="J611" s="229" t="s">
        <v>106</v>
      </c>
      <c r="K611" s="304" t="s">
        <v>1452</v>
      </c>
      <c r="L611" s="271"/>
      <c r="N611" s="112"/>
    </row>
    <row r="612" spans="1:14" ht="20.100000000000001" customHeight="1">
      <c r="A612" s="232"/>
      <c r="B612" s="233"/>
      <c r="C612" s="219"/>
      <c r="D612" s="251"/>
      <c r="E612" s="233"/>
      <c r="F612" s="235"/>
      <c r="G612" s="233"/>
      <c r="H612" s="235"/>
      <c r="I612" s="235"/>
      <c r="J612" s="235"/>
      <c r="K612" s="313" t="s">
        <v>1949</v>
      </c>
      <c r="L612" s="272"/>
      <c r="N612" s="112"/>
    </row>
    <row r="613" spans="1:14" ht="20.100000000000001" customHeight="1">
      <c r="A613" s="267" t="s">
        <v>106</v>
      </c>
      <c r="B613" s="227" t="s">
        <v>775</v>
      </c>
      <c r="C613" s="273" t="s">
        <v>115</v>
      </c>
      <c r="D613" s="228" t="s">
        <v>774</v>
      </c>
      <c r="E613" s="227" t="s">
        <v>1518</v>
      </c>
      <c r="F613" s="274" t="s">
        <v>1860</v>
      </c>
      <c r="G613" s="229" t="s">
        <v>106</v>
      </c>
      <c r="H613" s="229" t="s">
        <v>106</v>
      </c>
      <c r="I613" s="229" t="s">
        <v>106</v>
      </c>
      <c r="J613" s="229" t="s">
        <v>106</v>
      </c>
      <c r="K613" s="304" t="s">
        <v>1452</v>
      </c>
      <c r="L613" s="271"/>
      <c r="N613" s="112"/>
    </row>
    <row r="614" spans="1:14" ht="20.100000000000001" customHeight="1">
      <c r="A614" s="267" t="s">
        <v>106</v>
      </c>
      <c r="B614" s="227" t="s">
        <v>773</v>
      </c>
      <c r="C614" s="218" t="s">
        <v>1528</v>
      </c>
      <c r="D614" s="228" t="s">
        <v>774</v>
      </c>
      <c r="E614" s="227" t="s">
        <v>1518</v>
      </c>
      <c r="F614" s="229" t="s">
        <v>1886</v>
      </c>
      <c r="G614" s="227" t="s">
        <v>2197</v>
      </c>
      <c r="H614" s="229" t="s">
        <v>113</v>
      </c>
      <c r="I614" s="229" t="s">
        <v>106</v>
      </c>
      <c r="J614" s="229" t="s">
        <v>106</v>
      </c>
      <c r="K614" s="304" t="s">
        <v>1452</v>
      </c>
      <c r="L614" s="271"/>
    </row>
    <row r="615" spans="1:14" ht="20.100000000000001" customHeight="1">
      <c r="A615" s="232"/>
      <c r="B615" s="233"/>
      <c r="C615" s="219"/>
      <c r="D615" s="251"/>
      <c r="E615" s="233"/>
      <c r="F615" s="235"/>
      <c r="G615" s="233"/>
      <c r="H615" s="235"/>
      <c r="I615" s="246"/>
      <c r="J615" s="247"/>
      <c r="K615" s="313" t="s">
        <v>1949</v>
      </c>
      <c r="L615" s="272"/>
    </row>
    <row r="616" spans="1:14" ht="20.100000000000001" customHeight="1">
      <c r="A616" s="267" t="s">
        <v>106</v>
      </c>
      <c r="B616" s="227" t="s">
        <v>380</v>
      </c>
      <c r="C616" s="273" t="s">
        <v>115</v>
      </c>
      <c r="D616" s="228" t="s">
        <v>339</v>
      </c>
      <c r="E616" s="227" t="s">
        <v>1518</v>
      </c>
      <c r="F616" s="274" t="s">
        <v>1860</v>
      </c>
      <c r="G616" s="229" t="s">
        <v>106</v>
      </c>
      <c r="H616" s="229" t="s">
        <v>106</v>
      </c>
      <c r="I616" s="229" t="s">
        <v>106</v>
      </c>
      <c r="J616" s="229" t="s">
        <v>106</v>
      </c>
      <c r="K616" s="304" t="s">
        <v>1452</v>
      </c>
      <c r="L616" s="278"/>
      <c r="N616" s="112"/>
    </row>
    <row r="617" spans="1:14" ht="20.100000000000001" customHeight="1">
      <c r="A617" s="267" t="s">
        <v>106</v>
      </c>
      <c r="B617" s="227" t="s">
        <v>379</v>
      </c>
      <c r="C617" s="218" t="s">
        <v>1531</v>
      </c>
      <c r="D617" s="228" t="s">
        <v>339</v>
      </c>
      <c r="E617" s="227" t="s">
        <v>1518</v>
      </c>
      <c r="F617" s="229" t="s">
        <v>1864</v>
      </c>
      <c r="G617" s="227" t="s">
        <v>2198</v>
      </c>
      <c r="H617" s="229" t="s">
        <v>113</v>
      </c>
      <c r="I617" s="229" t="s">
        <v>106</v>
      </c>
      <c r="J617" s="229" t="s">
        <v>106</v>
      </c>
      <c r="K617" s="304" t="s">
        <v>1452</v>
      </c>
      <c r="L617" s="271"/>
    </row>
    <row r="618" spans="1:14" ht="20.100000000000001" customHeight="1">
      <c r="A618" s="232"/>
      <c r="B618" s="233"/>
      <c r="C618" s="219"/>
      <c r="D618" s="251"/>
      <c r="E618" s="233"/>
      <c r="F618" s="235"/>
      <c r="G618" s="233"/>
      <c r="H618" s="235"/>
      <c r="I618" s="246"/>
      <c r="J618" s="247"/>
      <c r="K618" s="313" t="s">
        <v>1949</v>
      </c>
      <c r="L618" s="272"/>
    </row>
    <row r="619" spans="1:14" ht="20.100000000000001" customHeight="1">
      <c r="A619" s="267" t="s">
        <v>106</v>
      </c>
      <c r="B619" s="227" t="s">
        <v>338</v>
      </c>
      <c r="C619" s="218" t="s">
        <v>1529</v>
      </c>
      <c r="D619" s="228" t="s">
        <v>339</v>
      </c>
      <c r="E619" s="227" t="s">
        <v>1518</v>
      </c>
      <c r="F619" s="229" t="s">
        <v>2101</v>
      </c>
      <c r="G619" s="227" t="s">
        <v>2101</v>
      </c>
      <c r="H619" s="229" t="s">
        <v>166</v>
      </c>
      <c r="I619" s="229" t="s">
        <v>106</v>
      </c>
      <c r="J619" s="229" t="s">
        <v>106</v>
      </c>
      <c r="K619" s="304" t="s">
        <v>1452</v>
      </c>
      <c r="L619" s="271"/>
    </row>
    <row r="620" spans="1:14" ht="20.100000000000001" customHeight="1">
      <c r="A620" s="267" t="s">
        <v>106</v>
      </c>
      <c r="B620" s="227" t="s">
        <v>382</v>
      </c>
      <c r="C620" s="273" t="s">
        <v>115</v>
      </c>
      <c r="D620" s="228" t="s">
        <v>339</v>
      </c>
      <c r="E620" s="227" t="s">
        <v>1518</v>
      </c>
      <c r="F620" s="274" t="s">
        <v>1860</v>
      </c>
      <c r="G620" s="229" t="s">
        <v>106</v>
      </c>
      <c r="H620" s="229" t="s">
        <v>106</v>
      </c>
      <c r="I620" s="229" t="s">
        <v>106</v>
      </c>
      <c r="J620" s="229" t="s">
        <v>106</v>
      </c>
      <c r="K620" s="304" t="s">
        <v>1452</v>
      </c>
      <c r="L620" s="271"/>
      <c r="N620" s="112"/>
    </row>
    <row r="621" spans="1:14" ht="20.100000000000001" customHeight="1">
      <c r="A621" s="267" t="s">
        <v>106</v>
      </c>
      <c r="B621" s="227" t="s">
        <v>381</v>
      </c>
      <c r="C621" s="218" t="s">
        <v>1531</v>
      </c>
      <c r="D621" s="228" t="s">
        <v>339</v>
      </c>
      <c r="E621" s="227" t="s">
        <v>1518</v>
      </c>
      <c r="F621" s="229" t="s">
        <v>1864</v>
      </c>
      <c r="G621" s="227" t="s">
        <v>2199</v>
      </c>
      <c r="H621" s="229" t="s">
        <v>113</v>
      </c>
      <c r="I621" s="229" t="s">
        <v>106</v>
      </c>
      <c r="J621" s="229" t="s">
        <v>106</v>
      </c>
      <c r="K621" s="304" t="s">
        <v>1452</v>
      </c>
      <c r="L621" s="271"/>
    </row>
    <row r="622" spans="1:14" ht="19.899999999999999" customHeight="1">
      <c r="A622" s="232"/>
      <c r="B622" s="233"/>
      <c r="C622" s="219"/>
      <c r="D622" s="251"/>
      <c r="E622" s="233"/>
      <c r="F622" s="235"/>
      <c r="G622" s="233"/>
      <c r="H622" s="235"/>
      <c r="I622" s="246"/>
      <c r="J622" s="247"/>
      <c r="K622" s="313" t="s">
        <v>1949</v>
      </c>
      <c r="L622" s="272"/>
    </row>
    <row r="623" spans="1:14" ht="20.100000000000001" customHeight="1">
      <c r="A623" s="267" t="s">
        <v>106</v>
      </c>
      <c r="B623" s="227" t="s">
        <v>341</v>
      </c>
      <c r="C623" s="218" t="s">
        <v>1529</v>
      </c>
      <c r="D623" s="228" t="s">
        <v>342</v>
      </c>
      <c r="E623" s="227" t="s">
        <v>1518</v>
      </c>
      <c r="F623" s="229" t="s">
        <v>2101</v>
      </c>
      <c r="G623" s="227" t="s">
        <v>2101</v>
      </c>
      <c r="H623" s="229" t="s">
        <v>166</v>
      </c>
      <c r="I623" s="229" t="s">
        <v>106</v>
      </c>
      <c r="J623" s="229" t="s">
        <v>106</v>
      </c>
      <c r="K623" s="304" t="s">
        <v>1452</v>
      </c>
      <c r="L623" s="271"/>
      <c r="N623" s="112"/>
    </row>
    <row r="624" spans="1:14" ht="20.100000000000001" customHeight="1">
      <c r="A624" s="267" t="s">
        <v>106</v>
      </c>
      <c r="B624" s="227" t="s">
        <v>384</v>
      </c>
      <c r="C624" s="273" t="s">
        <v>115</v>
      </c>
      <c r="D624" s="228" t="s">
        <v>342</v>
      </c>
      <c r="E624" s="227" t="s">
        <v>1518</v>
      </c>
      <c r="F624" s="274" t="s">
        <v>1860</v>
      </c>
      <c r="G624" s="229" t="s">
        <v>106</v>
      </c>
      <c r="H624" s="229" t="s">
        <v>106</v>
      </c>
      <c r="I624" s="229" t="s">
        <v>106</v>
      </c>
      <c r="J624" s="229" t="s">
        <v>106</v>
      </c>
      <c r="K624" s="304" t="s">
        <v>1452</v>
      </c>
      <c r="L624" s="271"/>
      <c r="N624" s="112"/>
    </row>
    <row r="625" spans="1:14" ht="20.100000000000001" customHeight="1">
      <c r="A625" s="267" t="s">
        <v>106</v>
      </c>
      <c r="B625" s="227" t="s">
        <v>383</v>
      </c>
      <c r="C625" s="215" t="s">
        <v>1532</v>
      </c>
      <c r="D625" s="228" t="s">
        <v>342</v>
      </c>
      <c r="E625" s="227" t="s">
        <v>1518</v>
      </c>
      <c r="F625" s="229" t="s">
        <v>1864</v>
      </c>
      <c r="G625" s="227" t="s">
        <v>2200</v>
      </c>
      <c r="H625" s="229" t="s">
        <v>113</v>
      </c>
      <c r="I625" s="229" t="s">
        <v>106</v>
      </c>
      <c r="J625" s="229" t="s">
        <v>106</v>
      </c>
      <c r="K625" s="304" t="s">
        <v>1452</v>
      </c>
      <c r="L625" s="271"/>
    </row>
    <row r="626" spans="1:14" ht="20.100000000000001" customHeight="1">
      <c r="A626" s="232"/>
      <c r="B626" s="233"/>
      <c r="C626" s="219"/>
      <c r="D626" s="251"/>
      <c r="E626" s="233"/>
      <c r="F626" s="235"/>
      <c r="G626" s="233"/>
      <c r="H626" s="235"/>
      <c r="I626" s="246"/>
      <c r="J626" s="247"/>
      <c r="K626" s="313" t="s">
        <v>1949</v>
      </c>
      <c r="L626" s="272"/>
    </row>
    <row r="627" spans="1:14" ht="20.100000000000001" customHeight="1">
      <c r="A627" s="267" t="s">
        <v>106</v>
      </c>
      <c r="B627" s="227" t="s">
        <v>343</v>
      </c>
      <c r="C627" s="218" t="s">
        <v>1529</v>
      </c>
      <c r="D627" s="228" t="s">
        <v>342</v>
      </c>
      <c r="E627" s="227" t="s">
        <v>1518</v>
      </c>
      <c r="F627" s="229" t="s">
        <v>2101</v>
      </c>
      <c r="G627" s="229" t="s">
        <v>2196</v>
      </c>
      <c r="H627" s="229" t="s">
        <v>166</v>
      </c>
      <c r="I627" s="229" t="s">
        <v>106</v>
      </c>
      <c r="J627" s="229" t="s">
        <v>106</v>
      </c>
      <c r="K627" s="304" t="s">
        <v>1452</v>
      </c>
      <c r="L627" s="271"/>
    </row>
    <row r="628" spans="1:14" ht="20.100000000000001" customHeight="1">
      <c r="A628" s="267" t="s">
        <v>106</v>
      </c>
      <c r="B628" s="227" t="s">
        <v>357</v>
      </c>
      <c r="C628" s="273" t="s">
        <v>115</v>
      </c>
      <c r="D628" s="228" t="s">
        <v>352</v>
      </c>
      <c r="E628" s="227" t="s">
        <v>1518</v>
      </c>
      <c r="F628" s="274" t="s">
        <v>1860</v>
      </c>
      <c r="G628" s="229" t="s">
        <v>106</v>
      </c>
      <c r="H628" s="229" t="s">
        <v>106</v>
      </c>
      <c r="I628" s="229" t="s">
        <v>106</v>
      </c>
      <c r="J628" s="229" t="s">
        <v>106</v>
      </c>
      <c r="K628" s="304" t="s">
        <v>1452</v>
      </c>
      <c r="L628" s="271"/>
      <c r="N628" s="112"/>
    </row>
    <row r="629" spans="1:14" ht="20.100000000000001" customHeight="1">
      <c r="A629" s="267" t="s">
        <v>106</v>
      </c>
      <c r="B629" s="227" t="s">
        <v>356</v>
      </c>
      <c r="C629" s="215" t="s">
        <v>1532</v>
      </c>
      <c r="D629" s="228" t="s">
        <v>352</v>
      </c>
      <c r="E629" s="227" t="s">
        <v>1518</v>
      </c>
      <c r="F629" s="229" t="s">
        <v>1864</v>
      </c>
      <c r="G629" s="227" t="s">
        <v>2201</v>
      </c>
      <c r="H629" s="229" t="s">
        <v>113</v>
      </c>
      <c r="I629" s="229" t="s">
        <v>106</v>
      </c>
      <c r="J629" s="229" t="s">
        <v>106</v>
      </c>
      <c r="K629" s="304" t="s">
        <v>1452</v>
      </c>
      <c r="L629" s="271"/>
      <c r="N629" s="112"/>
    </row>
    <row r="630" spans="1:14" ht="20.100000000000001" customHeight="1">
      <c r="A630" s="232"/>
      <c r="B630" s="233"/>
      <c r="C630" s="219"/>
      <c r="D630" s="251"/>
      <c r="E630" s="233"/>
      <c r="F630" s="235"/>
      <c r="G630" s="233"/>
      <c r="H630" s="235"/>
      <c r="I630" s="246"/>
      <c r="J630" s="247"/>
      <c r="K630" s="313" t="s">
        <v>1949</v>
      </c>
      <c r="L630" s="272"/>
      <c r="N630" s="112"/>
    </row>
    <row r="631" spans="1:14" ht="20.100000000000001" customHeight="1">
      <c r="A631" s="267" t="s">
        <v>106</v>
      </c>
      <c r="B631" s="227" t="s">
        <v>700</v>
      </c>
      <c r="C631" s="273" t="s">
        <v>115</v>
      </c>
      <c r="D631" s="228" t="s">
        <v>699</v>
      </c>
      <c r="E631" s="227" t="s">
        <v>1518</v>
      </c>
      <c r="F631" s="274" t="s">
        <v>1860</v>
      </c>
      <c r="G631" s="229" t="s">
        <v>106</v>
      </c>
      <c r="H631" s="229" t="s">
        <v>106</v>
      </c>
      <c r="I631" s="229" t="s">
        <v>106</v>
      </c>
      <c r="J631" s="229" t="s">
        <v>106</v>
      </c>
      <c r="K631" s="304" t="s">
        <v>1452</v>
      </c>
      <c r="L631" s="271"/>
      <c r="N631" s="112"/>
    </row>
    <row r="632" spans="1:14" ht="20.100000000000001" customHeight="1">
      <c r="A632" s="267" t="s">
        <v>106</v>
      </c>
      <c r="B632" s="227" t="s">
        <v>698</v>
      </c>
      <c r="C632" s="215" t="s">
        <v>1533</v>
      </c>
      <c r="D632" s="228" t="s">
        <v>699</v>
      </c>
      <c r="E632" s="227" t="s">
        <v>1518</v>
      </c>
      <c r="F632" s="229" t="s">
        <v>1864</v>
      </c>
      <c r="G632" s="227" t="s">
        <v>699</v>
      </c>
      <c r="H632" s="229" t="s">
        <v>113</v>
      </c>
      <c r="I632" s="229" t="s">
        <v>106</v>
      </c>
      <c r="J632" s="229" t="s">
        <v>106</v>
      </c>
      <c r="K632" s="304" t="s">
        <v>1452</v>
      </c>
      <c r="L632" s="271"/>
      <c r="N632" s="112"/>
    </row>
    <row r="633" spans="1:14" ht="20.100000000000001" customHeight="1">
      <c r="A633" s="232"/>
      <c r="B633" s="233"/>
      <c r="C633" s="219"/>
      <c r="D633" s="251"/>
      <c r="E633" s="233"/>
      <c r="F633" s="235"/>
      <c r="G633" s="233"/>
      <c r="H633" s="235"/>
      <c r="I633" s="246"/>
      <c r="J633" s="247"/>
      <c r="K633" s="313" t="s">
        <v>1949</v>
      </c>
      <c r="L633" s="272"/>
    </row>
    <row r="634" spans="1:14" ht="20.100000000000001" customHeight="1">
      <c r="A634" s="267" t="s">
        <v>106</v>
      </c>
      <c r="B634" s="227" t="s">
        <v>879</v>
      </c>
      <c r="C634" s="273" t="s">
        <v>115</v>
      </c>
      <c r="D634" s="228" t="s">
        <v>352</v>
      </c>
      <c r="E634" s="227" t="s">
        <v>1518</v>
      </c>
      <c r="F634" s="274" t="s">
        <v>1860</v>
      </c>
      <c r="G634" s="229" t="s">
        <v>106</v>
      </c>
      <c r="H634" s="229" t="s">
        <v>106</v>
      </c>
      <c r="I634" s="229" t="s">
        <v>106</v>
      </c>
      <c r="J634" s="229" t="s">
        <v>106</v>
      </c>
      <c r="K634" s="304" t="s">
        <v>1452</v>
      </c>
      <c r="L634" s="271"/>
      <c r="N634" s="112"/>
    </row>
    <row r="635" spans="1:14" ht="20.100000000000001" customHeight="1">
      <c r="A635" s="267" t="s">
        <v>106</v>
      </c>
      <c r="B635" s="227" t="s">
        <v>878</v>
      </c>
      <c r="C635" s="218" t="s">
        <v>1534</v>
      </c>
      <c r="D635" s="228" t="s">
        <v>352</v>
      </c>
      <c r="E635" s="227" t="s">
        <v>1518</v>
      </c>
      <c r="F635" s="229" t="s">
        <v>1864</v>
      </c>
      <c r="G635" s="227" t="s">
        <v>2202</v>
      </c>
      <c r="H635" s="229" t="s">
        <v>1473</v>
      </c>
      <c r="I635" s="229" t="s">
        <v>106</v>
      </c>
      <c r="J635" s="229" t="s">
        <v>106</v>
      </c>
      <c r="K635" s="304" t="s">
        <v>1452</v>
      </c>
      <c r="L635" s="271"/>
    </row>
    <row r="636" spans="1:14" ht="20.100000000000001" customHeight="1">
      <c r="A636" s="232"/>
      <c r="B636" s="233"/>
      <c r="C636" s="219"/>
      <c r="D636" s="251"/>
      <c r="E636" s="233"/>
      <c r="F636" s="252"/>
      <c r="G636" s="233"/>
      <c r="H636" s="237"/>
      <c r="I636" s="236"/>
      <c r="J636" s="245"/>
      <c r="K636" s="313" t="s">
        <v>1949</v>
      </c>
      <c r="L636" s="277"/>
    </row>
    <row r="637" spans="1:14" ht="20.100000000000001" customHeight="1">
      <c r="A637" s="267" t="s">
        <v>106</v>
      </c>
      <c r="B637" s="227" t="s">
        <v>363</v>
      </c>
      <c r="C637" s="273" t="s">
        <v>115</v>
      </c>
      <c r="D637" s="228" t="s">
        <v>362</v>
      </c>
      <c r="E637" s="227" t="s">
        <v>1524</v>
      </c>
      <c r="F637" s="274" t="s">
        <v>1860</v>
      </c>
      <c r="G637" s="229" t="s">
        <v>106</v>
      </c>
      <c r="H637" s="229" t="s">
        <v>106</v>
      </c>
      <c r="I637" s="229" t="s">
        <v>106</v>
      </c>
      <c r="J637" s="229" t="s">
        <v>106</v>
      </c>
      <c r="K637" s="304" t="s">
        <v>1452</v>
      </c>
      <c r="L637" s="271"/>
    </row>
    <row r="638" spans="1:14" ht="20.100000000000001" customHeight="1">
      <c r="A638" s="267" t="s">
        <v>106</v>
      </c>
      <c r="B638" s="227" t="s">
        <v>361</v>
      </c>
      <c r="C638" s="215" t="s">
        <v>1533</v>
      </c>
      <c r="D638" s="228" t="s">
        <v>362</v>
      </c>
      <c r="E638" s="227" t="s">
        <v>1524</v>
      </c>
      <c r="F638" s="229" t="s">
        <v>1864</v>
      </c>
      <c r="G638" s="227" t="s">
        <v>2203</v>
      </c>
      <c r="H638" s="229" t="s">
        <v>113</v>
      </c>
      <c r="I638" s="229" t="s">
        <v>106</v>
      </c>
      <c r="J638" s="229" t="s">
        <v>106</v>
      </c>
      <c r="K638" s="304" t="s">
        <v>1452</v>
      </c>
      <c r="L638" s="271"/>
    </row>
    <row r="639" spans="1:14" ht="20.100000000000001" customHeight="1">
      <c r="A639" s="232"/>
      <c r="B639" s="233"/>
      <c r="C639" s="219"/>
      <c r="D639" s="251"/>
      <c r="E639" s="233"/>
      <c r="F639" s="235"/>
      <c r="G639" s="233"/>
      <c r="H639" s="235"/>
      <c r="I639" s="246"/>
      <c r="J639" s="247"/>
      <c r="K639" s="313" t="s">
        <v>1949</v>
      </c>
      <c r="L639" s="272"/>
    </row>
    <row r="640" spans="1:14" ht="20.100000000000001" customHeight="1">
      <c r="A640" s="267" t="s">
        <v>106</v>
      </c>
      <c r="B640" s="227" t="s">
        <v>2204</v>
      </c>
      <c r="C640" s="218" t="s">
        <v>1521</v>
      </c>
      <c r="D640" s="228" t="s">
        <v>929</v>
      </c>
      <c r="E640" s="227" t="s">
        <v>1518</v>
      </c>
      <c r="F640" s="229" t="s">
        <v>1886</v>
      </c>
      <c r="G640" s="227" t="s">
        <v>2205</v>
      </c>
      <c r="H640" s="229" t="s">
        <v>106</v>
      </c>
      <c r="I640" s="229" t="s">
        <v>106</v>
      </c>
      <c r="J640" s="229" t="s">
        <v>106</v>
      </c>
      <c r="K640" s="304" t="s">
        <v>1452</v>
      </c>
      <c r="L640" s="271"/>
    </row>
    <row r="641" spans="1:14" ht="20.100000000000001" customHeight="1">
      <c r="A641" s="267" t="s">
        <v>106</v>
      </c>
      <c r="B641" s="227" t="s">
        <v>1224</v>
      </c>
      <c r="C641" s="218" t="s">
        <v>1500</v>
      </c>
      <c r="D641" s="228" t="s">
        <v>929</v>
      </c>
      <c r="E641" s="227" t="s">
        <v>1518</v>
      </c>
      <c r="F641" s="229" t="s">
        <v>2077</v>
      </c>
      <c r="G641" s="229" t="s">
        <v>106</v>
      </c>
      <c r="H641" s="229" t="s">
        <v>1502</v>
      </c>
      <c r="I641" s="229" t="s">
        <v>106</v>
      </c>
      <c r="J641" s="229" t="s">
        <v>106</v>
      </c>
      <c r="K641" s="304" t="s">
        <v>1452</v>
      </c>
      <c r="L641" s="271"/>
    </row>
    <row r="642" spans="1:14" ht="20.100000000000001" customHeight="1">
      <c r="A642" s="267" t="s">
        <v>106</v>
      </c>
      <c r="B642" s="227" t="s">
        <v>928</v>
      </c>
      <c r="C642" s="218" t="s">
        <v>1481</v>
      </c>
      <c r="D642" s="228" t="s">
        <v>929</v>
      </c>
      <c r="E642" s="227" t="s">
        <v>1518</v>
      </c>
      <c r="F642" s="229" t="s">
        <v>2077</v>
      </c>
      <c r="G642" s="229" t="s">
        <v>106</v>
      </c>
      <c r="H642" s="229" t="s">
        <v>1473</v>
      </c>
      <c r="I642" s="229" t="s">
        <v>106</v>
      </c>
      <c r="J642" s="229" t="s">
        <v>106</v>
      </c>
      <c r="K642" s="304" t="s">
        <v>1452</v>
      </c>
      <c r="L642" s="271"/>
    </row>
    <row r="643" spans="1:14" ht="20.100000000000001" customHeight="1">
      <c r="A643" s="267" t="s">
        <v>106</v>
      </c>
      <c r="B643" s="227" t="s">
        <v>932</v>
      </c>
      <c r="C643" s="218" t="s">
        <v>1481</v>
      </c>
      <c r="D643" s="228" t="s">
        <v>929</v>
      </c>
      <c r="E643" s="227" t="s">
        <v>1518</v>
      </c>
      <c r="F643" s="229" t="s">
        <v>2077</v>
      </c>
      <c r="G643" s="229" t="s">
        <v>106</v>
      </c>
      <c r="H643" s="229" t="s">
        <v>1473</v>
      </c>
      <c r="I643" s="229" t="s">
        <v>106</v>
      </c>
      <c r="J643" s="229" t="s">
        <v>106</v>
      </c>
      <c r="K643" s="304" t="s">
        <v>1452</v>
      </c>
      <c r="L643" s="271"/>
    </row>
    <row r="644" spans="1:14" ht="20.100000000000001" customHeight="1">
      <c r="A644" s="232"/>
      <c r="B644" s="233"/>
      <c r="C644" s="219"/>
      <c r="D644" s="251"/>
      <c r="E644" s="233"/>
      <c r="F644" s="235"/>
      <c r="G644" s="233"/>
      <c r="H644" s="235"/>
      <c r="I644" s="246"/>
      <c r="J644" s="247"/>
      <c r="K644" s="313" t="s">
        <v>1949</v>
      </c>
      <c r="L644" s="272"/>
      <c r="N644" s="112"/>
    </row>
    <row r="645" spans="1:14" ht="20.100000000000001" customHeight="1">
      <c r="A645" s="267" t="s">
        <v>106</v>
      </c>
      <c r="B645" s="227" t="s">
        <v>2206</v>
      </c>
      <c r="C645" s="218" t="s">
        <v>1521</v>
      </c>
      <c r="D645" s="228" t="s">
        <v>322</v>
      </c>
      <c r="E645" s="227" t="s">
        <v>1518</v>
      </c>
      <c r="F645" s="229" t="s">
        <v>1886</v>
      </c>
      <c r="G645" s="227" t="s">
        <v>2207</v>
      </c>
      <c r="H645" s="229" t="s">
        <v>106</v>
      </c>
      <c r="I645" s="229" t="s">
        <v>106</v>
      </c>
      <c r="J645" s="229" t="s">
        <v>106</v>
      </c>
      <c r="K645" s="304" t="s">
        <v>1452</v>
      </c>
      <c r="L645" s="271"/>
      <c r="N645" s="112"/>
    </row>
    <row r="646" spans="1:14" ht="20.100000000000001" customHeight="1">
      <c r="A646" s="267" t="s">
        <v>106</v>
      </c>
      <c r="B646" s="227" t="s">
        <v>1227</v>
      </c>
      <c r="C646" s="218" t="s">
        <v>1500</v>
      </c>
      <c r="D646" s="228" t="s">
        <v>322</v>
      </c>
      <c r="E646" s="227" t="s">
        <v>1518</v>
      </c>
      <c r="F646" s="229" t="s">
        <v>2077</v>
      </c>
      <c r="G646" s="229" t="s">
        <v>106</v>
      </c>
      <c r="H646" s="229" t="s">
        <v>1502</v>
      </c>
      <c r="I646" s="229" t="s">
        <v>106</v>
      </c>
      <c r="J646" s="229" t="s">
        <v>106</v>
      </c>
      <c r="K646" s="304" t="s">
        <v>1452</v>
      </c>
      <c r="L646" s="271"/>
      <c r="N646" s="112"/>
    </row>
    <row r="647" spans="1:14" ht="20.100000000000001" customHeight="1">
      <c r="A647" s="267" t="s">
        <v>106</v>
      </c>
      <c r="B647" s="227" t="s">
        <v>933</v>
      </c>
      <c r="C647" s="218" t="s">
        <v>1481</v>
      </c>
      <c r="D647" s="228" t="s">
        <v>322</v>
      </c>
      <c r="E647" s="227" t="s">
        <v>1518</v>
      </c>
      <c r="F647" s="229" t="s">
        <v>2077</v>
      </c>
      <c r="G647" s="229" t="s">
        <v>106</v>
      </c>
      <c r="H647" s="229" t="s">
        <v>1473</v>
      </c>
      <c r="I647" s="229" t="s">
        <v>106</v>
      </c>
      <c r="J647" s="229" t="s">
        <v>106</v>
      </c>
      <c r="K647" s="304" t="s">
        <v>1452</v>
      </c>
      <c r="L647" s="271"/>
    </row>
    <row r="648" spans="1:14" ht="20.100000000000001" customHeight="1">
      <c r="A648" s="267" t="s">
        <v>106</v>
      </c>
      <c r="B648" s="227" t="s">
        <v>934</v>
      </c>
      <c r="C648" s="218" t="s">
        <v>1481</v>
      </c>
      <c r="D648" s="228" t="s">
        <v>322</v>
      </c>
      <c r="E648" s="227" t="s">
        <v>1518</v>
      </c>
      <c r="F648" s="229" t="s">
        <v>2077</v>
      </c>
      <c r="G648" s="229" t="s">
        <v>106</v>
      </c>
      <c r="H648" s="229" t="s">
        <v>1473</v>
      </c>
      <c r="I648" s="229" t="s">
        <v>106</v>
      </c>
      <c r="J648" s="229" t="s">
        <v>106</v>
      </c>
      <c r="K648" s="304" t="s">
        <v>1452</v>
      </c>
      <c r="L648" s="271"/>
    </row>
    <row r="649" spans="1:14" ht="20.100000000000001" customHeight="1">
      <c r="A649" s="232"/>
      <c r="B649" s="233"/>
      <c r="C649" s="219"/>
      <c r="D649" s="251"/>
      <c r="E649" s="233"/>
      <c r="F649" s="235"/>
      <c r="G649" s="233"/>
      <c r="H649" s="235"/>
      <c r="I649" s="246"/>
      <c r="J649" s="247"/>
      <c r="K649" s="313" t="s">
        <v>1949</v>
      </c>
      <c r="L649" s="272"/>
    </row>
    <row r="650" spans="1:14" ht="20.100000000000001" customHeight="1">
      <c r="A650" s="267" t="s">
        <v>106</v>
      </c>
      <c r="B650" s="227" t="s">
        <v>2208</v>
      </c>
      <c r="C650" s="218" t="s">
        <v>1521</v>
      </c>
      <c r="D650" s="228" t="s">
        <v>326</v>
      </c>
      <c r="E650" s="227" t="s">
        <v>1518</v>
      </c>
      <c r="F650" s="229" t="s">
        <v>1886</v>
      </c>
      <c r="G650" s="227" t="s">
        <v>2209</v>
      </c>
      <c r="H650" s="229" t="s">
        <v>106</v>
      </c>
      <c r="I650" s="229" t="s">
        <v>106</v>
      </c>
      <c r="J650" s="229" t="s">
        <v>106</v>
      </c>
      <c r="K650" s="304" t="s">
        <v>1452</v>
      </c>
      <c r="L650" s="271"/>
    </row>
    <row r="651" spans="1:14" ht="20.100000000000001" customHeight="1">
      <c r="A651" s="267" t="s">
        <v>106</v>
      </c>
      <c r="B651" s="227" t="s">
        <v>1228</v>
      </c>
      <c r="C651" s="218" t="s">
        <v>1500</v>
      </c>
      <c r="D651" s="228" t="s">
        <v>326</v>
      </c>
      <c r="E651" s="227" t="s">
        <v>1518</v>
      </c>
      <c r="F651" s="229" t="s">
        <v>2077</v>
      </c>
      <c r="G651" s="229" t="s">
        <v>106</v>
      </c>
      <c r="H651" s="229" t="s">
        <v>1502</v>
      </c>
      <c r="I651" s="229" t="s">
        <v>106</v>
      </c>
      <c r="J651" s="229" t="s">
        <v>106</v>
      </c>
      <c r="K651" s="304" t="s">
        <v>1452</v>
      </c>
      <c r="L651" s="271"/>
    </row>
    <row r="652" spans="1:14" ht="20.100000000000001" customHeight="1">
      <c r="A652" s="267" t="s">
        <v>106</v>
      </c>
      <c r="B652" s="227" t="s">
        <v>935</v>
      </c>
      <c r="C652" s="218" t="s">
        <v>1481</v>
      </c>
      <c r="D652" s="228" t="s">
        <v>326</v>
      </c>
      <c r="E652" s="227" t="s">
        <v>1518</v>
      </c>
      <c r="F652" s="229" t="s">
        <v>2077</v>
      </c>
      <c r="G652" s="229" t="s">
        <v>106</v>
      </c>
      <c r="H652" s="229" t="s">
        <v>1473</v>
      </c>
      <c r="I652" s="229" t="s">
        <v>106</v>
      </c>
      <c r="J652" s="229" t="s">
        <v>106</v>
      </c>
      <c r="K652" s="304" t="s">
        <v>1452</v>
      </c>
      <c r="L652" s="271"/>
    </row>
    <row r="653" spans="1:14" ht="20.100000000000001" customHeight="1">
      <c r="A653" s="267" t="s">
        <v>106</v>
      </c>
      <c r="B653" s="227" t="s">
        <v>936</v>
      </c>
      <c r="C653" s="218" t="s">
        <v>1481</v>
      </c>
      <c r="D653" s="228" t="s">
        <v>326</v>
      </c>
      <c r="E653" s="227" t="s">
        <v>1518</v>
      </c>
      <c r="F653" s="229" t="s">
        <v>2077</v>
      </c>
      <c r="G653" s="229" t="s">
        <v>106</v>
      </c>
      <c r="H653" s="229" t="s">
        <v>1473</v>
      </c>
      <c r="I653" s="229" t="s">
        <v>106</v>
      </c>
      <c r="J653" s="229" t="s">
        <v>106</v>
      </c>
      <c r="K653" s="304" t="s">
        <v>1452</v>
      </c>
      <c r="L653" s="271"/>
    </row>
    <row r="654" spans="1:14" ht="20.100000000000001" customHeight="1">
      <c r="A654" s="232"/>
      <c r="B654" s="233"/>
      <c r="C654" s="219"/>
      <c r="D654" s="251"/>
      <c r="E654" s="233"/>
      <c r="F654" s="235"/>
      <c r="G654" s="233"/>
      <c r="H654" s="235"/>
      <c r="I654" s="246"/>
      <c r="J654" s="247"/>
      <c r="K654" s="313" t="s">
        <v>1949</v>
      </c>
      <c r="L654" s="272"/>
    </row>
    <row r="655" spans="1:14" ht="20.100000000000001" customHeight="1">
      <c r="A655" s="267" t="s">
        <v>106</v>
      </c>
      <c r="B655" s="227" t="s">
        <v>2210</v>
      </c>
      <c r="C655" s="218" t="s">
        <v>1521</v>
      </c>
      <c r="D655" s="228" t="s">
        <v>766</v>
      </c>
      <c r="E655" s="227" t="s">
        <v>1518</v>
      </c>
      <c r="F655" s="229" t="s">
        <v>1886</v>
      </c>
      <c r="G655" s="227" t="s">
        <v>2156</v>
      </c>
      <c r="H655" s="229" t="s">
        <v>106</v>
      </c>
      <c r="I655" s="229" t="s">
        <v>106</v>
      </c>
      <c r="J655" s="229" t="s">
        <v>106</v>
      </c>
      <c r="K655" s="304" t="s">
        <v>1452</v>
      </c>
      <c r="L655" s="271"/>
    </row>
    <row r="656" spans="1:14" ht="20.100000000000001" customHeight="1">
      <c r="A656" s="267" t="s">
        <v>106</v>
      </c>
      <c r="B656" s="227" t="s">
        <v>1229</v>
      </c>
      <c r="C656" s="218" t="s">
        <v>1500</v>
      </c>
      <c r="D656" s="228" t="s">
        <v>766</v>
      </c>
      <c r="E656" s="227" t="s">
        <v>1518</v>
      </c>
      <c r="F656" s="229" t="s">
        <v>2077</v>
      </c>
      <c r="G656" s="229" t="s">
        <v>106</v>
      </c>
      <c r="H656" s="229" t="s">
        <v>1502</v>
      </c>
      <c r="I656" s="229" t="s">
        <v>106</v>
      </c>
      <c r="J656" s="229" t="s">
        <v>106</v>
      </c>
      <c r="K656" s="304" t="s">
        <v>1452</v>
      </c>
      <c r="L656" s="271"/>
      <c r="N656" s="112"/>
    </row>
    <row r="657" spans="1:14" ht="20.100000000000001" customHeight="1">
      <c r="A657" s="267" t="s">
        <v>106</v>
      </c>
      <c r="B657" s="227" t="s">
        <v>941</v>
      </c>
      <c r="C657" s="218" t="s">
        <v>1481</v>
      </c>
      <c r="D657" s="228" t="s">
        <v>766</v>
      </c>
      <c r="E657" s="227" t="s">
        <v>1518</v>
      </c>
      <c r="F657" s="229" t="s">
        <v>2077</v>
      </c>
      <c r="G657" s="229" t="s">
        <v>106</v>
      </c>
      <c r="H657" s="229" t="s">
        <v>1473</v>
      </c>
      <c r="I657" s="229" t="s">
        <v>106</v>
      </c>
      <c r="J657" s="229" t="s">
        <v>106</v>
      </c>
      <c r="K657" s="304" t="s">
        <v>1452</v>
      </c>
      <c r="L657" s="271"/>
      <c r="N657" s="112"/>
    </row>
    <row r="658" spans="1:14" ht="20.100000000000001" customHeight="1">
      <c r="A658" s="267" t="s">
        <v>106</v>
      </c>
      <c r="B658" s="227" t="s">
        <v>944</v>
      </c>
      <c r="C658" s="218" t="s">
        <v>1481</v>
      </c>
      <c r="D658" s="228" t="s">
        <v>766</v>
      </c>
      <c r="E658" s="227" t="s">
        <v>1518</v>
      </c>
      <c r="F658" s="229" t="s">
        <v>2077</v>
      </c>
      <c r="G658" s="229" t="s">
        <v>106</v>
      </c>
      <c r="H658" s="229" t="s">
        <v>1473</v>
      </c>
      <c r="I658" s="229" t="s">
        <v>106</v>
      </c>
      <c r="J658" s="229" t="s">
        <v>106</v>
      </c>
      <c r="K658" s="304" t="s">
        <v>1452</v>
      </c>
      <c r="L658" s="271"/>
    </row>
    <row r="659" spans="1:14" ht="20.100000000000001" customHeight="1">
      <c r="A659" s="232"/>
      <c r="B659" s="233"/>
      <c r="C659" s="219"/>
      <c r="D659" s="251"/>
      <c r="E659" s="233"/>
      <c r="F659" s="235"/>
      <c r="G659" s="233"/>
      <c r="H659" s="235"/>
      <c r="I659" s="246"/>
      <c r="J659" s="247"/>
      <c r="K659" s="313" t="s">
        <v>1949</v>
      </c>
      <c r="L659" s="272"/>
    </row>
    <row r="660" spans="1:14" ht="20.100000000000001" customHeight="1">
      <c r="A660" s="267" t="s">
        <v>106</v>
      </c>
      <c r="B660" s="227" t="s">
        <v>1165</v>
      </c>
      <c r="C660" s="218" t="s">
        <v>1507</v>
      </c>
      <c r="D660" s="228" t="s">
        <v>1166</v>
      </c>
      <c r="E660" s="227" t="s">
        <v>1518</v>
      </c>
      <c r="F660" s="229" t="s">
        <v>2101</v>
      </c>
      <c r="G660" s="229" t="s">
        <v>2196</v>
      </c>
      <c r="H660" s="229" t="s">
        <v>1473</v>
      </c>
      <c r="I660" s="229" t="s">
        <v>106</v>
      </c>
      <c r="J660" s="229" t="s">
        <v>106</v>
      </c>
      <c r="K660" s="304" t="s">
        <v>1452</v>
      </c>
      <c r="L660" s="271"/>
    </row>
    <row r="661" spans="1:14" ht="20.100000000000001" customHeight="1">
      <c r="A661" s="267" t="s">
        <v>106</v>
      </c>
      <c r="B661" s="227" t="s">
        <v>2211</v>
      </c>
      <c r="C661" s="218" t="s">
        <v>1521</v>
      </c>
      <c r="D661" s="228" t="s">
        <v>1541</v>
      </c>
      <c r="E661" s="227" t="s">
        <v>1518</v>
      </c>
      <c r="F661" s="229" t="s">
        <v>1886</v>
      </c>
      <c r="G661" s="227" t="s">
        <v>2156</v>
      </c>
      <c r="H661" s="229" t="s">
        <v>106</v>
      </c>
      <c r="I661" s="229" t="s">
        <v>106</v>
      </c>
      <c r="J661" s="229" t="s">
        <v>106</v>
      </c>
      <c r="K661" s="304" t="s">
        <v>1452</v>
      </c>
      <c r="L661" s="271"/>
    </row>
    <row r="662" spans="1:14" ht="20.100000000000001" customHeight="1">
      <c r="A662" s="267" t="s">
        <v>106</v>
      </c>
      <c r="B662" s="227" t="s">
        <v>1230</v>
      </c>
      <c r="C662" s="218" t="s">
        <v>1500</v>
      </c>
      <c r="D662" s="228" t="s">
        <v>1541</v>
      </c>
      <c r="E662" s="227" t="s">
        <v>1518</v>
      </c>
      <c r="F662" s="229" t="s">
        <v>2077</v>
      </c>
      <c r="G662" s="229" t="s">
        <v>106</v>
      </c>
      <c r="H662" s="229" t="s">
        <v>1502</v>
      </c>
      <c r="I662" s="229" t="s">
        <v>106</v>
      </c>
      <c r="J662" s="229" t="s">
        <v>106</v>
      </c>
      <c r="K662" s="304" t="s">
        <v>1452</v>
      </c>
      <c r="L662" s="271"/>
    </row>
    <row r="663" spans="1:14" ht="20.100000000000001" customHeight="1">
      <c r="A663" s="267" t="s">
        <v>106</v>
      </c>
      <c r="B663" s="227" t="s">
        <v>937</v>
      </c>
      <c r="C663" s="218" t="s">
        <v>1481</v>
      </c>
      <c r="D663" s="228" t="s">
        <v>1541</v>
      </c>
      <c r="E663" s="227" t="s">
        <v>1518</v>
      </c>
      <c r="F663" s="229" t="s">
        <v>2077</v>
      </c>
      <c r="G663" s="229" t="s">
        <v>106</v>
      </c>
      <c r="H663" s="229" t="s">
        <v>1473</v>
      </c>
      <c r="I663" s="229" t="s">
        <v>106</v>
      </c>
      <c r="J663" s="229" t="s">
        <v>106</v>
      </c>
      <c r="K663" s="304" t="s">
        <v>1452</v>
      </c>
      <c r="L663" s="271"/>
    </row>
    <row r="664" spans="1:14" ht="20.100000000000001" customHeight="1">
      <c r="A664" s="267" t="s">
        <v>106</v>
      </c>
      <c r="B664" s="227" t="s">
        <v>939</v>
      </c>
      <c r="C664" s="218" t="s">
        <v>1481</v>
      </c>
      <c r="D664" s="228" t="s">
        <v>1541</v>
      </c>
      <c r="E664" s="227" t="s">
        <v>1518</v>
      </c>
      <c r="F664" s="229" t="s">
        <v>2077</v>
      </c>
      <c r="G664" s="229" t="s">
        <v>106</v>
      </c>
      <c r="H664" s="229" t="s">
        <v>1473</v>
      </c>
      <c r="I664" s="229" t="s">
        <v>106</v>
      </c>
      <c r="J664" s="229" t="s">
        <v>106</v>
      </c>
      <c r="K664" s="304" t="s">
        <v>1452</v>
      </c>
      <c r="L664" s="271"/>
      <c r="N664" s="112"/>
    </row>
    <row r="665" spans="1:14" ht="20.100000000000001" customHeight="1">
      <c r="A665" s="232"/>
      <c r="B665" s="233"/>
      <c r="C665" s="219"/>
      <c r="D665" s="251"/>
      <c r="E665" s="233"/>
      <c r="F665" s="235"/>
      <c r="G665" s="233"/>
      <c r="H665" s="235"/>
      <c r="I665" s="246"/>
      <c r="J665" s="247"/>
      <c r="K665" s="313" t="s">
        <v>1949</v>
      </c>
      <c r="L665" s="272"/>
    </row>
    <row r="666" spans="1:14" ht="20.100000000000001" customHeight="1">
      <c r="A666" s="267" t="s">
        <v>106</v>
      </c>
      <c r="B666" s="227" t="s">
        <v>2212</v>
      </c>
      <c r="C666" s="218" t="s">
        <v>1521</v>
      </c>
      <c r="D666" s="228" t="s">
        <v>946</v>
      </c>
      <c r="E666" s="227" t="s">
        <v>1518</v>
      </c>
      <c r="F666" s="229" t="s">
        <v>1886</v>
      </c>
      <c r="G666" s="227" t="s">
        <v>2186</v>
      </c>
      <c r="H666" s="229" t="s">
        <v>106</v>
      </c>
      <c r="I666" s="229" t="s">
        <v>106</v>
      </c>
      <c r="J666" s="229" t="s">
        <v>106</v>
      </c>
      <c r="K666" s="304" t="s">
        <v>1452</v>
      </c>
      <c r="L666" s="271"/>
    </row>
    <row r="667" spans="1:14" ht="20.100000000000001" customHeight="1">
      <c r="A667" s="267" t="s">
        <v>106</v>
      </c>
      <c r="B667" s="227" t="s">
        <v>1232</v>
      </c>
      <c r="C667" s="218" t="s">
        <v>1500</v>
      </c>
      <c r="D667" s="228" t="s">
        <v>946</v>
      </c>
      <c r="E667" s="227" t="s">
        <v>1518</v>
      </c>
      <c r="F667" s="229" t="s">
        <v>2077</v>
      </c>
      <c r="G667" s="229" t="s">
        <v>106</v>
      </c>
      <c r="H667" s="229" t="s">
        <v>1502</v>
      </c>
      <c r="I667" s="229" t="s">
        <v>106</v>
      </c>
      <c r="J667" s="229" t="s">
        <v>106</v>
      </c>
      <c r="K667" s="304" t="s">
        <v>1452</v>
      </c>
      <c r="L667" s="271"/>
      <c r="N667" s="112"/>
    </row>
    <row r="668" spans="1:14" ht="20.100000000000001" customHeight="1">
      <c r="A668" s="267" t="s">
        <v>106</v>
      </c>
      <c r="B668" s="227" t="s">
        <v>945</v>
      </c>
      <c r="C668" s="218" t="s">
        <v>1481</v>
      </c>
      <c r="D668" s="228" t="s">
        <v>946</v>
      </c>
      <c r="E668" s="227" t="s">
        <v>1518</v>
      </c>
      <c r="F668" s="229" t="s">
        <v>2077</v>
      </c>
      <c r="G668" s="229" t="s">
        <v>106</v>
      </c>
      <c r="H668" s="229" t="s">
        <v>1473</v>
      </c>
      <c r="I668" s="229" t="s">
        <v>106</v>
      </c>
      <c r="J668" s="229" t="s">
        <v>106</v>
      </c>
      <c r="K668" s="304" t="s">
        <v>1452</v>
      </c>
      <c r="L668" s="271"/>
    </row>
    <row r="669" spans="1:14" ht="20.100000000000001" customHeight="1">
      <c r="A669" s="267" t="s">
        <v>106</v>
      </c>
      <c r="B669" s="227" t="s">
        <v>947</v>
      </c>
      <c r="C669" s="218" t="s">
        <v>1481</v>
      </c>
      <c r="D669" s="228" t="s">
        <v>946</v>
      </c>
      <c r="E669" s="227" t="s">
        <v>1518</v>
      </c>
      <c r="F669" s="229" t="s">
        <v>2077</v>
      </c>
      <c r="G669" s="229" t="s">
        <v>106</v>
      </c>
      <c r="H669" s="229" t="s">
        <v>1473</v>
      </c>
      <c r="I669" s="229" t="s">
        <v>106</v>
      </c>
      <c r="J669" s="229" t="s">
        <v>106</v>
      </c>
      <c r="K669" s="304" t="s">
        <v>1452</v>
      </c>
      <c r="L669" s="271"/>
    </row>
    <row r="670" spans="1:14" ht="20.100000000000001" customHeight="1">
      <c r="A670" s="267" t="s">
        <v>106</v>
      </c>
      <c r="B670" s="227" t="s">
        <v>1169</v>
      </c>
      <c r="C670" s="218" t="s">
        <v>1507</v>
      </c>
      <c r="D670" s="228" t="s">
        <v>946</v>
      </c>
      <c r="E670" s="227" t="s">
        <v>1518</v>
      </c>
      <c r="F670" s="229" t="s">
        <v>2101</v>
      </c>
      <c r="G670" s="229" t="s">
        <v>2196</v>
      </c>
      <c r="H670" s="229" t="s">
        <v>1473</v>
      </c>
      <c r="I670" s="229" t="s">
        <v>106</v>
      </c>
      <c r="J670" s="229" t="s">
        <v>106</v>
      </c>
      <c r="K670" s="304" t="s">
        <v>1452</v>
      </c>
      <c r="L670" s="271"/>
    </row>
    <row r="671" spans="1:14" ht="20.100000000000001" customHeight="1">
      <c r="A671" s="267" t="s">
        <v>106</v>
      </c>
      <c r="B671" s="227" t="s">
        <v>1170</v>
      </c>
      <c r="C671" s="218" t="s">
        <v>1507</v>
      </c>
      <c r="D671" s="228" t="s">
        <v>946</v>
      </c>
      <c r="E671" s="227" t="s">
        <v>1518</v>
      </c>
      <c r="F671" s="229" t="s">
        <v>2101</v>
      </c>
      <c r="G671" s="229" t="s">
        <v>2196</v>
      </c>
      <c r="H671" s="229" t="s">
        <v>1473</v>
      </c>
      <c r="I671" s="229" t="s">
        <v>106</v>
      </c>
      <c r="J671" s="229" t="s">
        <v>106</v>
      </c>
      <c r="K671" s="304" t="s">
        <v>1452</v>
      </c>
      <c r="L671" s="271"/>
      <c r="N671" s="112"/>
    </row>
    <row r="672" spans="1:14" ht="20.100000000000001" customHeight="1">
      <c r="A672" s="232"/>
      <c r="B672" s="233"/>
      <c r="C672" s="219"/>
      <c r="D672" s="251"/>
      <c r="E672" s="233"/>
      <c r="F672" s="235"/>
      <c r="G672" s="233"/>
      <c r="H672" s="235"/>
      <c r="I672" s="246"/>
      <c r="J672" s="247"/>
      <c r="K672" s="313" t="s">
        <v>1949</v>
      </c>
      <c r="L672" s="272"/>
      <c r="N672" s="112"/>
    </row>
    <row r="673" spans="1:14" ht="20.100000000000001" customHeight="1">
      <c r="A673" s="267" t="s">
        <v>106</v>
      </c>
      <c r="B673" s="227" t="s">
        <v>2213</v>
      </c>
      <c r="C673" s="218" t="s">
        <v>1521</v>
      </c>
      <c r="D673" s="228" t="s">
        <v>334</v>
      </c>
      <c r="E673" s="227" t="s">
        <v>1518</v>
      </c>
      <c r="F673" s="229" t="s">
        <v>1886</v>
      </c>
      <c r="G673" s="227" t="s">
        <v>2183</v>
      </c>
      <c r="H673" s="229" t="s">
        <v>106</v>
      </c>
      <c r="I673" s="229" t="s">
        <v>106</v>
      </c>
      <c r="J673" s="229" t="s">
        <v>106</v>
      </c>
      <c r="K673" s="304" t="s">
        <v>1452</v>
      </c>
      <c r="L673" s="271"/>
      <c r="N673" s="112"/>
    </row>
    <row r="674" spans="1:14" ht="20.100000000000001" customHeight="1">
      <c r="A674" s="267" t="s">
        <v>106</v>
      </c>
      <c r="B674" s="227" t="s">
        <v>1233</v>
      </c>
      <c r="C674" s="218" t="s">
        <v>1500</v>
      </c>
      <c r="D674" s="228" t="s">
        <v>334</v>
      </c>
      <c r="E674" s="227" t="s">
        <v>1518</v>
      </c>
      <c r="F674" s="229" t="s">
        <v>2077</v>
      </c>
      <c r="G674" s="229" t="s">
        <v>106</v>
      </c>
      <c r="H674" s="229" t="s">
        <v>1502</v>
      </c>
      <c r="I674" s="229" t="s">
        <v>106</v>
      </c>
      <c r="J674" s="229" t="s">
        <v>106</v>
      </c>
      <c r="K674" s="304" t="s">
        <v>1452</v>
      </c>
      <c r="L674" s="271"/>
    </row>
    <row r="675" spans="1:14" ht="20.100000000000001" customHeight="1">
      <c r="A675" s="267" t="s">
        <v>106</v>
      </c>
      <c r="B675" s="227" t="s">
        <v>948</v>
      </c>
      <c r="C675" s="218" t="s">
        <v>1481</v>
      </c>
      <c r="D675" s="228" t="s">
        <v>334</v>
      </c>
      <c r="E675" s="227" t="s">
        <v>1518</v>
      </c>
      <c r="F675" s="229" t="s">
        <v>2077</v>
      </c>
      <c r="G675" s="229" t="s">
        <v>106</v>
      </c>
      <c r="H675" s="229" t="s">
        <v>1473</v>
      </c>
      <c r="I675" s="229" t="s">
        <v>106</v>
      </c>
      <c r="J675" s="229" t="s">
        <v>106</v>
      </c>
      <c r="K675" s="304" t="s">
        <v>1452</v>
      </c>
      <c r="L675" s="271"/>
    </row>
    <row r="676" spans="1:14" ht="20.100000000000001" customHeight="1">
      <c r="A676" s="267" t="s">
        <v>106</v>
      </c>
      <c r="B676" s="227" t="s">
        <v>949</v>
      </c>
      <c r="C676" s="218" t="s">
        <v>1481</v>
      </c>
      <c r="D676" s="228" t="s">
        <v>334</v>
      </c>
      <c r="E676" s="227" t="s">
        <v>1518</v>
      </c>
      <c r="F676" s="229" t="s">
        <v>2077</v>
      </c>
      <c r="G676" s="229" t="s">
        <v>106</v>
      </c>
      <c r="H676" s="229" t="s">
        <v>1473</v>
      </c>
      <c r="I676" s="229" t="s">
        <v>106</v>
      </c>
      <c r="J676" s="229" t="s">
        <v>106</v>
      </c>
      <c r="K676" s="304" t="s">
        <v>1452</v>
      </c>
      <c r="L676" s="271"/>
    </row>
    <row r="677" spans="1:14" ht="20.100000000000001" customHeight="1">
      <c r="A677" s="267" t="s">
        <v>106</v>
      </c>
      <c r="B677" s="227" t="s">
        <v>1171</v>
      </c>
      <c r="C677" s="218" t="s">
        <v>1507</v>
      </c>
      <c r="D677" s="228" t="s">
        <v>334</v>
      </c>
      <c r="E677" s="227" t="s">
        <v>1518</v>
      </c>
      <c r="F677" s="229" t="s">
        <v>2101</v>
      </c>
      <c r="G677" s="229" t="s">
        <v>2196</v>
      </c>
      <c r="H677" s="229" t="s">
        <v>1473</v>
      </c>
      <c r="I677" s="229" t="s">
        <v>106</v>
      </c>
      <c r="J677" s="229" t="s">
        <v>106</v>
      </c>
      <c r="K677" s="304" t="s">
        <v>1452</v>
      </c>
      <c r="L677" s="271"/>
    </row>
    <row r="678" spans="1:14" ht="20.100000000000001" customHeight="1">
      <c r="A678" s="267" t="s">
        <v>106</v>
      </c>
      <c r="B678" s="227" t="s">
        <v>1172</v>
      </c>
      <c r="C678" s="218" t="s">
        <v>1507</v>
      </c>
      <c r="D678" s="228" t="s">
        <v>334</v>
      </c>
      <c r="E678" s="227" t="s">
        <v>1518</v>
      </c>
      <c r="F678" s="229" t="s">
        <v>2101</v>
      </c>
      <c r="G678" s="229" t="s">
        <v>2196</v>
      </c>
      <c r="H678" s="229" t="s">
        <v>1473</v>
      </c>
      <c r="I678" s="229" t="s">
        <v>106</v>
      </c>
      <c r="J678" s="229" t="s">
        <v>106</v>
      </c>
      <c r="K678" s="304" t="s">
        <v>1452</v>
      </c>
      <c r="L678" s="271"/>
    </row>
    <row r="679" spans="1:14" ht="20.100000000000001" customHeight="1">
      <c r="A679" s="232"/>
      <c r="B679" s="233"/>
      <c r="C679" s="219"/>
      <c r="D679" s="251"/>
      <c r="E679" s="233"/>
      <c r="F679" s="235"/>
      <c r="G679" s="233"/>
      <c r="H679" s="235"/>
      <c r="I679" s="246"/>
      <c r="J679" s="247"/>
      <c r="K679" s="313" t="s">
        <v>1949</v>
      </c>
      <c r="L679" s="272"/>
    </row>
    <row r="680" spans="1:14" ht="20.100000000000001" customHeight="1">
      <c r="A680" s="267" t="s">
        <v>106</v>
      </c>
      <c r="B680" s="279" t="s">
        <v>2214</v>
      </c>
      <c r="C680" s="218" t="s">
        <v>1521</v>
      </c>
      <c r="D680" s="228" t="s">
        <v>1544</v>
      </c>
      <c r="E680" s="227" t="s">
        <v>1518</v>
      </c>
      <c r="F680" s="229" t="s">
        <v>1886</v>
      </c>
      <c r="G680" s="227" t="s">
        <v>2215</v>
      </c>
      <c r="H680" s="229" t="s">
        <v>106</v>
      </c>
      <c r="I680" s="229" t="s">
        <v>106</v>
      </c>
      <c r="J680" s="229" t="s">
        <v>106</v>
      </c>
      <c r="K680" s="304" t="s">
        <v>1452</v>
      </c>
      <c r="L680" s="271"/>
    </row>
    <row r="681" spans="1:14" ht="20.100000000000001" customHeight="1">
      <c r="A681" s="267" t="s">
        <v>106</v>
      </c>
      <c r="B681" s="227" t="s">
        <v>2216</v>
      </c>
      <c r="C681" s="218" t="s">
        <v>1500</v>
      </c>
      <c r="D681" s="228" t="s">
        <v>1544</v>
      </c>
      <c r="E681" s="227" t="s">
        <v>1518</v>
      </c>
      <c r="F681" s="229" t="s">
        <v>2077</v>
      </c>
      <c r="G681" s="229" t="s">
        <v>106</v>
      </c>
      <c r="H681" s="229" t="s">
        <v>1927</v>
      </c>
      <c r="I681" s="229" t="s">
        <v>106</v>
      </c>
      <c r="J681" s="229" t="s">
        <v>106</v>
      </c>
      <c r="K681" s="304" t="s">
        <v>1452</v>
      </c>
      <c r="L681" s="271"/>
    </row>
    <row r="682" spans="1:14" ht="20.100000000000001" customHeight="1">
      <c r="A682" s="267" t="s">
        <v>106</v>
      </c>
      <c r="B682" s="227" t="s">
        <v>882</v>
      </c>
      <c r="C682" s="218" t="s">
        <v>1481</v>
      </c>
      <c r="D682" s="228" t="s">
        <v>1544</v>
      </c>
      <c r="E682" s="227" t="s">
        <v>1518</v>
      </c>
      <c r="F682" s="229" t="s">
        <v>2077</v>
      </c>
      <c r="G682" s="229" t="s">
        <v>106</v>
      </c>
      <c r="H682" s="229" t="s">
        <v>1473</v>
      </c>
      <c r="I682" s="229" t="s">
        <v>106</v>
      </c>
      <c r="J682" s="229" t="s">
        <v>106</v>
      </c>
      <c r="K682" s="304" t="s">
        <v>1452</v>
      </c>
      <c r="L682" s="271"/>
    </row>
    <row r="683" spans="1:14" ht="20.100000000000001" customHeight="1">
      <c r="A683" s="267" t="s">
        <v>106</v>
      </c>
      <c r="B683" s="227" t="s">
        <v>884</v>
      </c>
      <c r="C683" s="218" t="s">
        <v>1481</v>
      </c>
      <c r="D683" s="228" t="s">
        <v>1544</v>
      </c>
      <c r="E683" s="227" t="s">
        <v>1518</v>
      </c>
      <c r="F683" s="229" t="s">
        <v>2077</v>
      </c>
      <c r="G683" s="229" t="s">
        <v>106</v>
      </c>
      <c r="H683" s="229" t="s">
        <v>1473</v>
      </c>
      <c r="I683" s="229" t="s">
        <v>106</v>
      </c>
      <c r="J683" s="229" t="s">
        <v>106</v>
      </c>
      <c r="K683" s="304" t="s">
        <v>1452</v>
      </c>
      <c r="L683" s="271"/>
    </row>
    <row r="684" spans="1:14" ht="20.100000000000001" customHeight="1">
      <c r="A684" s="267" t="s">
        <v>106</v>
      </c>
      <c r="B684" s="227" t="s">
        <v>2217</v>
      </c>
      <c r="C684" s="218" t="s">
        <v>1507</v>
      </c>
      <c r="D684" s="228" t="s">
        <v>1544</v>
      </c>
      <c r="E684" s="227" t="s">
        <v>1518</v>
      </c>
      <c r="F684" s="229" t="s">
        <v>2101</v>
      </c>
      <c r="G684" s="229" t="s">
        <v>2196</v>
      </c>
      <c r="H684" s="229" t="s">
        <v>2218</v>
      </c>
      <c r="I684" s="229" t="s">
        <v>106</v>
      </c>
      <c r="J684" s="229" t="s">
        <v>106</v>
      </c>
      <c r="K684" s="304" t="s">
        <v>1452</v>
      </c>
      <c r="L684" s="271"/>
    </row>
    <row r="685" spans="1:14" ht="20.100000000000001" customHeight="1">
      <c r="A685" s="267" t="s">
        <v>106</v>
      </c>
      <c r="B685" s="227" t="s">
        <v>2219</v>
      </c>
      <c r="C685" s="218" t="s">
        <v>1507</v>
      </c>
      <c r="D685" s="228" t="s">
        <v>1544</v>
      </c>
      <c r="E685" s="227" t="s">
        <v>1518</v>
      </c>
      <c r="F685" s="229" t="s">
        <v>2101</v>
      </c>
      <c r="G685" s="229" t="s">
        <v>2196</v>
      </c>
      <c r="H685" s="229" t="s">
        <v>2218</v>
      </c>
      <c r="I685" s="229" t="s">
        <v>106</v>
      </c>
      <c r="J685" s="229" t="s">
        <v>106</v>
      </c>
      <c r="K685" s="304" t="s">
        <v>1452</v>
      </c>
      <c r="L685" s="271"/>
    </row>
    <row r="686" spans="1:14" ht="20.100000000000001" customHeight="1">
      <c r="A686" s="232"/>
      <c r="B686" s="233"/>
      <c r="C686" s="219"/>
      <c r="D686" s="251"/>
      <c r="E686" s="233"/>
      <c r="F686" s="235"/>
      <c r="G686" s="233"/>
      <c r="H686" s="235"/>
      <c r="I686" s="246"/>
      <c r="J686" s="247"/>
      <c r="K686" s="313" t="s">
        <v>1949</v>
      </c>
      <c r="L686" s="272"/>
      <c r="N686" s="112"/>
    </row>
    <row r="687" spans="1:14" ht="20.100000000000001" customHeight="1">
      <c r="A687" s="267" t="s">
        <v>106</v>
      </c>
      <c r="B687" s="227" t="s">
        <v>2220</v>
      </c>
      <c r="C687" s="218" t="s">
        <v>1521</v>
      </c>
      <c r="D687" s="228" t="s">
        <v>886</v>
      </c>
      <c r="E687" s="227" t="s">
        <v>1518</v>
      </c>
      <c r="F687" s="229" t="s">
        <v>1886</v>
      </c>
      <c r="G687" s="227" t="s">
        <v>2175</v>
      </c>
      <c r="H687" s="229" t="s">
        <v>106</v>
      </c>
      <c r="I687" s="229" t="s">
        <v>106</v>
      </c>
      <c r="J687" s="229" t="s">
        <v>106</v>
      </c>
      <c r="K687" s="304" t="s">
        <v>1452</v>
      </c>
      <c r="L687" s="271"/>
      <c r="N687" s="112"/>
    </row>
    <row r="688" spans="1:14" ht="20.100000000000001" customHeight="1">
      <c r="A688" s="267" t="s">
        <v>106</v>
      </c>
      <c r="B688" s="227" t="s">
        <v>1234</v>
      </c>
      <c r="C688" s="218" t="s">
        <v>1500</v>
      </c>
      <c r="D688" s="228" t="s">
        <v>886</v>
      </c>
      <c r="E688" s="227" t="s">
        <v>1518</v>
      </c>
      <c r="F688" s="229" t="s">
        <v>2077</v>
      </c>
      <c r="G688" s="229" t="s">
        <v>106</v>
      </c>
      <c r="H688" s="229" t="s">
        <v>1502</v>
      </c>
      <c r="I688" s="229" t="s">
        <v>106</v>
      </c>
      <c r="J688" s="229" t="s">
        <v>106</v>
      </c>
      <c r="K688" s="304" t="s">
        <v>1452</v>
      </c>
      <c r="L688" s="271"/>
      <c r="N688" s="112"/>
    </row>
    <row r="689" spans="1:14" ht="20.100000000000001" customHeight="1">
      <c r="A689" s="267" t="s">
        <v>106</v>
      </c>
      <c r="B689" s="227" t="s">
        <v>885</v>
      </c>
      <c r="C689" s="218" t="s">
        <v>1481</v>
      </c>
      <c r="D689" s="228" t="s">
        <v>886</v>
      </c>
      <c r="E689" s="227" t="s">
        <v>1518</v>
      </c>
      <c r="F689" s="229" t="s">
        <v>2077</v>
      </c>
      <c r="G689" s="229" t="s">
        <v>106</v>
      </c>
      <c r="H689" s="229" t="s">
        <v>1473</v>
      </c>
      <c r="I689" s="229" t="s">
        <v>106</v>
      </c>
      <c r="J689" s="229" t="s">
        <v>106</v>
      </c>
      <c r="K689" s="304" t="s">
        <v>1452</v>
      </c>
      <c r="L689" s="271"/>
      <c r="N689" s="112"/>
    </row>
    <row r="690" spans="1:14" ht="20.100000000000001" customHeight="1">
      <c r="A690" s="267" t="s">
        <v>106</v>
      </c>
      <c r="B690" s="227" t="s">
        <v>887</v>
      </c>
      <c r="C690" s="218" t="s">
        <v>1481</v>
      </c>
      <c r="D690" s="228" t="s">
        <v>886</v>
      </c>
      <c r="E690" s="227" t="s">
        <v>1518</v>
      </c>
      <c r="F690" s="229" t="s">
        <v>2077</v>
      </c>
      <c r="G690" s="229" t="s">
        <v>106</v>
      </c>
      <c r="H690" s="229" t="s">
        <v>1473</v>
      </c>
      <c r="I690" s="229" t="s">
        <v>106</v>
      </c>
      <c r="J690" s="229" t="s">
        <v>106</v>
      </c>
      <c r="K690" s="304" t="s">
        <v>1452</v>
      </c>
      <c r="L690" s="271"/>
      <c r="N690" s="112"/>
    </row>
    <row r="691" spans="1:14" ht="20.100000000000001" customHeight="1">
      <c r="A691" s="267" t="s">
        <v>106</v>
      </c>
      <c r="B691" s="227" t="s">
        <v>1177</v>
      </c>
      <c r="C691" s="218" t="s">
        <v>1507</v>
      </c>
      <c r="D691" s="228" t="s">
        <v>886</v>
      </c>
      <c r="E691" s="227" t="s">
        <v>1518</v>
      </c>
      <c r="F691" s="229" t="s">
        <v>2101</v>
      </c>
      <c r="G691" s="227" t="s">
        <v>2101</v>
      </c>
      <c r="H691" s="229" t="s">
        <v>1473</v>
      </c>
      <c r="I691" s="229" t="s">
        <v>106</v>
      </c>
      <c r="J691" s="229" t="s">
        <v>106</v>
      </c>
      <c r="K691" s="304" t="s">
        <v>1452</v>
      </c>
      <c r="L691" s="271"/>
    </row>
    <row r="692" spans="1:14" ht="20.100000000000001" customHeight="1">
      <c r="A692" s="267" t="s">
        <v>106</v>
      </c>
      <c r="B692" s="227" t="s">
        <v>1178</v>
      </c>
      <c r="C692" s="218" t="s">
        <v>1507</v>
      </c>
      <c r="D692" s="228" t="s">
        <v>886</v>
      </c>
      <c r="E692" s="227" t="s">
        <v>1518</v>
      </c>
      <c r="F692" s="229" t="s">
        <v>2101</v>
      </c>
      <c r="G692" s="227" t="s">
        <v>2101</v>
      </c>
      <c r="H692" s="229" t="s">
        <v>1473</v>
      </c>
      <c r="I692" s="229" t="s">
        <v>106</v>
      </c>
      <c r="J692" s="229" t="s">
        <v>106</v>
      </c>
      <c r="K692" s="304" t="s">
        <v>1452</v>
      </c>
      <c r="L692" s="271"/>
    </row>
    <row r="693" spans="1:14" ht="20.100000000000001" customHeight="1">
      <c r="A693" s="232"/>
      <c r="B693" s="233"/>
      <c r="C693" s="219"/>
      <c r="D693" s="251"/>
      <c r="E693" s="275"/>
      <c r="F693" s="276"/>
      <c r="G693" s="233"/>
      <c r="H693" s="237"/>
      <c r="I693" s="236"/>
      <c r="J693" s="245"/>
      <c r="K693" s="313" t="s">
        <v>1949</v>
      </c>
      <c r="L693" s="277"/>
    </row>
    <row r="694" spans="1:14" ht="20.100000000000001" customHeight="1">
      <c r="A694" s="267" t="s">
        <v>106</v>
      </c>
      <c r="B694" s="227" t="s">
        <v>2221</v>
      </c>
      <c r="C694" s="218" t="s">
        <v>2222</v>
      </c>
      <c r="D694" s="228" t="s">
        <v>2153</v>
      </c>
      <c r="E694" s="227" t="s">
        <v>1518</v>
      </c>
      <c r="F694" s="229" t="s">
        <v>1886</v>
      </c>
      <c r="G694" s="227" t="s">
        <v>2205</v>
      </c>
      <c r="H694" s="229" t="s">
        <v>106</v>
      </c>
      <c r="I694" s="229" t="s">
        <v>106</v>
      </c>
      <c r="J694" s="229" t="s">
        <v>106</v>
      </c>
      <c r="K694" s="304" t="s">
        <v>1452</v>
      </c>
      <c r="L694" s="271"/>
      <c r="N694" s="112"/>
    </row>
    <row r="695" spans="1:14" ht="20.100000000000001" customHeight="1">
      <c r="A695" s="232"/>
      <c r="B695" s="233"/>
      <c r="C695" s="219"/>
      <c r="D695" s="251"/>
      <c r="E695" s="275"/>
      <c r="F695" s="276"/>
      <c r="G695" s="233"/>
      <c r="H695" s="237"/>
      <c r="I695" s="236"/>
      <c r="J695" s="245"/>
      <c r="K695" s="313" t="s">
        <v>1949</v>
      </c>
      <c r="L695" s="277"/>
      <c r="N695" s="112"/>
    </row>
    <row r="696" spans="1:14" ht="20.100000000000001" customHeight="1">
      <c r="A696" s="267" t="s">
        <v>106</v>
      </c>
      <c r="B696" s="227" t="s">
        <v>2223</v>
      </c>
      <c r="C696" s="218" t="s">
        <v>2222</v>
      </c>
      <c r="D696" s="228" t="s">
        <v>2188</v>
      </c>
      <c r="E696" s="227" t="s">
        <v>1518</v>
      </c>
      <c r="F696" s="229" t="s">
        <v>1886</v>
      </c>
      <c r="G696" s="227" t="s">
        <v>2224</v>
      </c>
      <c r="H696" s="229" t="s">
        <v>106</v>
      </c>
      <c r="I696" s="229" t="s">
        <v>106</v>
      </c>
      <c r="J696" s="229" t="s">
        <v>106</v>
      </c>
      <c r="K696" s="304" t="s">
        <v>1452</v>
      </c>
      <c r="L696" s="271"/>
      <c r="N696" s="112"/>
    </row>
    <row r="697" spans="1:14" ht="20.100000000000001" customHeight="1">
      <c r="A697" s="232"/>
      <c r="B697" s="233"/>
      <c r="C697" s="219"/>
      <c r="D697" s="251"/>
      <c r="E697" s="233"/>
      <c r="F697" s="235"/>
      <c r="G697" s="233"/>
      <c r="H697" s="235"/>
      <c r="I697" s="235"/>
      <c r="J697" s="235"/>
      <c r="K697" s="313" t="s">
        <v>1949</v>
      </c>
      <c r="L697" s="272"/>
    </row>
    <row r="698" spans="1:14" ht="20.100000000000001" customHeight="1">
      <c r="A698" s="267" t="s">
        <v>106</v>
      </c>
      <c r="B698" s="227" t="s">
        <v>2225</v>
      </c>
      <c r="C698" s="218" t="s">
        <v>2222</v>
      </c>
      <c r="D698" s="228" t="s">
        <v>2162</v>
      </c>
      <c r="E698" s="227" t="s">
        <v>1518</v>
      </c>
      <c r="F698" s="229" t="s">
        <v>1886</v>
      </c>
      <c r="G698" s="227" t="s">
        <v>2163</v>
      </c>
      <c r="H698" s="229" t="s">
        <v>106</v>
      </c>
      <c r="I698" s="229" t="s">
        <v>106</v>
      </c>
      <c r="J698" s="229" t="s">
        <v>106</v>
      </c>
      <c r="K698" s="304" t="s">
        <v>1452</v>
      </c>
      <c r="L698" s="271"/>
    </row>
    <row r="699" spans="1:14" ht="20.100000000000001" customHeight="1">
      <c r="A699" s="232"/>
      <c r="B699" s="233"/>
      <c r="C699" s="219"/>
      <c r="D699" s="251"/>
      <c r="E699" s="233"/>
      <c r="F699" s="235"/>
      <c r="G699" s="233"/>
      <c r="H699" s="235"/>
      <c r="I699" s="235"/>
      <c r="J699" s="235"/>
      <c r="K699" s="313" t="s">
        <v>1949</v>
      </c>
      <c r="L699" s="272"/>
    </row>
    <row r="700" spans="1:14" ht="20.100000000000001" customHeight="1">
      <c r="A700" s="267" t="s">
        <v>106</v>
      </c>
      <c r="B700" s="227" t="s">
        <v>1026</v>
      </c>
      <c r="C700" s="218" t="s">
        <v>115</v>
      </c>
      <c r="D700" s="228" t="s">
        <v>1025</v>
      </c>
      <c r="E700" s="227" t="s">
        <v>1518</v>
      </c>
      <c r="F700" s="274" t="s">
        <v>1860</v>
      </c>
      <c r="G700" s="229" t="s">
        <v>106</v>
      </c>
      <c r="H700" s="229" t="s">
        <v>106</v>
      </c>
      <c r="I700" s="229" t="s">
        <v>106</v>
      </c>
      <c r="J700" s="229" t="s">
        <v>106</v>
      </c>
      <c r="K700" s="304" t="s">
        <v>1452</v>
      </c>
      <c r="L700" s="271"/>
      <c r="N700" s="112"/>
    </row>
    <row r="701" spans="1:14" ht="20.100000000000001" customHeight="1">
      <c r="A701" s="267" t="s">
        <v>106</v>
      </c>
      <c r="B701" s="227" t="s">
        <v>1024</v>
      </c>
      <c r="C701" s="218" t="s">
        <v>1545</v>
      </c>
      <c r="D701" s="228" t="s">
        <v>1025</v>
      </c>
      <c r="E701" s="227" t="s">
        <v>1518</v>
      </c>
      <c r="F701" s="229" t="s">
        <v>2101</v>
      </c>
      <c r="G701" s="228" t="s">
        <v>2226</v>
      </c>
      <c r="H701" s="229" t="s">
        <v>1473</v>
      </c>
      <c r="I701" s="229" t="s">
        <v>106</v>
      </c>
      <c r="J701" s="229" t="s">
        <v>106</v>
      </c>
      <c r="K701" s="304" t="s">
        <v>1452</v>
      </c>
      <c r="L701" s="271"/>
      <c r="N701" s="112"/>
    </row>
    <row r="702" spans="1:14" ht="20.100000000000001" customHeight="1">
      <c r="A702" s="232"/>
      <c r="B702" s="233"/>
      <c r="C702" s="219"/>
      <c r="D702" s="251"/>
      <c r="E702" s="233"/>
      <c r="F702" s="235"/>
      <c r="G702" s="233"/>
      <c r="H702" s="235"/>
      <c r="I702" s="235"/>
      <c r="J702" s="235"/>
      <c r="K702" s="313" t="s">
        <v>1949</v>
      </c>
      <c r="L702" s="272"/>
      <c r="N702" s="112"/>
    </row>
    <row r="703" spans="1:14" ht="20.100000000000001" customHeight="1">
      <c r="A703" s="267" t="s">
        <v>106</v>
      </c>
      <c r="B703" s="227" t="s">
        <v>1029</v>
      </c>
      <c r="C703" s="218" t="s">
        <v>115</v>
      </c>
      <c r="D703" s="228" t="s">
        <v>1028</v>
      </c>
      <c r="E703" s="227" t="s">
        <v>1518</v>
      </c>
      <c r="F703" s="274" t="s">
        <v>1860</v>
      </c>
      <c r="G703" s="229" t="s">
        <v>106</v>
      </c>
      <c r="H703" s="229" t="s">
        <v>106</v>
      </c>
      <c r="I703" s="229" t="s">
        <v>106</v>
      </c>
      <c r="J703" s="229" t="s">
        <v>106</v>
      </c>
      <c r="K703" s="304" t="s">
        <v>1452</v>
      </c>
      <c r="L703" s="271"/>
      <c r="N703" s="112"/>
    </row>
    <row r="704" spans="1:14" ht="20.100000000000001" customHeight="1">
      <c r="A704" s="267" t="s">
        <v>106</v>
      </c>
      <c r="B704" s="227" t="s">
        <v>1027</v>
      </c>
      <c r="C704" s="218" t="s">
        <v>1545</v>
      </c>
      <c r="D704" s="228" t="s">
        <v>1028</v>
      </c>
      <c r="E704" s="227" t="s">
        <v>1518</v>
      </c>
      <c r="F704" s="229" t="s">
        <v>2101</v>
      </c>
      <c r="G704" s="228" t="s">
        <v>2226</v>
      </c>
      <c r="H704" s="229" t="s">
        <v>1473</v>
      </c>
      <c r="I704" s="229" t="s">
        <v>106</v>
      </c>
      <c r="J704" s="229" t="s">
        <v>106</v>
      </c>
      <c r="K704" s="304" t="s">
        <v>1452</v>
      </c>
      <c r="L704" s="271"/>
    </row>
    <row r="705" spans="1:14" ht="20.100000000000001" customHeight="1">
      <c r="A705" s="232"/>
      <c r="B705" s="251"/>
      <c r="C705" s="280"/>
      <c r="D705" s="251"/>
      <c r="E705" s="233"/>
      <c r="F705" s="155"/>
      <c r="G705" s="251"/>
      <c r="H705" s="280"/>
      <c r="I705" s="236"/>
      <c r="J705" s="236"/>
      <c r="K705" s="313" t="s">
        <v>1949</v>
      </c>
      <c r="L705" s="277"/>
    </row>
    <row r="706" spans="1:14" ht="20.100000000000001" customHeight="1">
      <c r="A706" s="226" t="s">
        <v>106</v>
      </c>
      <c r="B706" s="228" t="s">
        <v>2227</v>
      </c>
      <c r="C706" s="281" t="s">
        <v>2111</v>
      </c>
      <c r="D706" s="228" t="s">
        <v>2228</v>
      </c>
      <c r="E706" s="227" t="s">
        <v>106</v>
      </c>
      <c r="F706" s="229" t="s">
        <v>2101</v>
      </c>
      <c r="G706" s="228" t="s">
        <v>106</v>
      </c>
      <c r="H706" s="281" t="s">
        <v>106</v>
      </c>
      <c r="I706" s="230" t="s">
        <v>106</v>
      </c>
      <c r="J706" s="229" t="s">
        <v>106</v>
      </c>
      <c r="K706" s="304" t="s">
        <v>1452</v>
      </c>
      <c r="L706" s="278"/>
      <c r="N706" s="112"/>
    </row>
    <row r="707" spans="1:14" ht="20.100000000000001" customHeight="1">
      <c r="A707" s="226" t="s">
        <v>106</v>
      </c>
      <c r="B707" s="228" t="s">
        <v>2229</v>
      </c>
      <c r="C707" s="281" t="s">
        <v>2114</v>
      </c>
      <c r="D707" s="228" t="s">
        <v>2228</v>
      </c>
      <c r="E707" s="227" t="s">
        <v>106</v>
      </c>
      <c r="F707" s="282" t="s">
        <v>2101</v>
      </c>
      <c r="G707" s="228" t="s">
        <v>106</v>
      </c>
      <c r="H707" s="281" t="s">
        <v>2115</v>
      </c>
      <c r="I707" s="230" t="s">
        <v>106</v>
      </c>
      <c r="J707" s="230" t="s">
        <v>106</v>
      </c>
      <c r="K707" s="304" t="s">
        <v>1452</v>
      </c>
      <c r="L707" s="278"/>
      <c r="N707" s="112"/>
    </row>
    <row r="708" spans="1:14" ht="20.100000000000001" customHeight="1">
      <c r="A708" s="232"/>
      <c r="B708" s="251"/>
      <c r="C708" s="280"/>
      <c r="D708" s="251"/>
      <c r="E708" s="233"/>
      <c r="F708" s="235"/>
      <c r="G708" s="251"/>
      <c r="H708" s="280"/>
      <c r="I708" s="236"/>
      <c r="J708" s="235"/>
      <c r="K708" s="313"/>
      <c r="L708" s="277"/>
    </row>
    <row r="709" spans="1:14" ht="20.100000000000001" customHeight="1">
      <c r="A709" s="267" t="s">
        <v>106</v>
      </c>
      <c r="B709" s="228" t="s">
        <v>2230</v>
      </c>
      <c r="C709" s="281" t="s">
        <v>2231</v>
      </c>
      <c r="D709" s="228" t="s">
        <v>2232</v>
      </c>
      <c r="E709" s="227" t="s">
        <v>1518</v>
      </c>
      <c r="F709" s="229" t="s">
        <v>2101</v>
      </c>
      <c r="G709" s="228" t="s">
        <v>2226</v>
      </c>
      <c r="H709" s="281" t="s">
        <v>2218</v>
      </c>
      <c r="I709" s="230" t="s">
        <v>2233</v>
      </c>
      <c r="J709" s="229" t="s">
        <v>106</v>
      </c>
      <c r="K709" s="304" t="s">
        <v>1452</v>
      </c>
      <c r="L709" s="278"/>
    </row>
    <row r="710" spans="1:14" ht="20.100000000000001" customHeight="1">
      <c r="A710" s="267" t="s">
        <v>106</v>
      </c>
      <c r="B710" s="228" t="s">
        <v>2234</v>
      </c>
      <c r="C710" s="281" t="s">
        <v>2231</v>
      </c>
      <c r="D710" s="228" t="s">
        <v>2232</v>
      </c>
      <c r="E710" s="227" t="s">
        <v>1518</v>
      </c>
      <c r="F710" s="229" t="s">
        <v>2101</v>
      </c>
      <c r="G710" s="228" t="s">
        <v>2226</v>
      </c>
      <c r="H710" s="281" t="s">
        <v>2218</v>
      </c>
      <c r="I710" s="230" t="s">
        <v>2233</v>
      </c>
      <c r="J710" s="229" t="s">
        <v>106</v>
      </c>
      <c r="K710" s="304" t="s">
        <v>1452</v>
      </c>
      <c r="L710" s="278"/>
      <c r="N710" s="112"/>
    </row>
    <row r="711" spans="1:14" ht="20.100000000000001" customHeight="1">
      <c r="A711" s="267" t="s">
        <v>106</v>
      </c>
      <c r="B711" s="228" t="s">
        <v>2235</v>
      </c>
      <c r="C711" s="281" t="s">
        <v>2231</v>
      </c>
      <c r="D711" s="228" t="s">
        <v>2236</v>
      </c>
      <c r="E711" s="227" t="s">
        <v>1522</v>
      </c>
      <c r="F711" s="229" t="s">
        <v>2101</v>
      </c>
      <c r="G711" s="228" t="s">
        <v>2226</v>
      </c>
      <c r="H711" s="281" t="s">
        <v>2218</v>
      </c>
      <c r="I711" s="230" t="s">
        <v>2233</v>
      </c>
      <c r="J711" s="229" t="s">
        <v>106</v>
      </c>
      <c r="K711" s="304" t="s">
        <v>1452</v>
      </c>
      <c r="L711" s="278"/>
      <c r="N711" s="112"/>
    </row>
    <row r="712" spans="1:14" ht="20.100000000000001" customHeight="1">
      <c r="A712" s="267" t="s">
        <v>106</v>
      </c>
      <c r="B712" s="228" t="s">
        <v>2237</v>
      </c>
      <c r="C712" s="281" t="s">
        <v>2231</v>
      </c>
      <c r="D712" s="228" t="s">
        <v>2238</v>
      </c>
      <c r="E712" s="227" t="s">
        <v>1522</v>
      </c>
      <c r="F712" s="229" t="s">
        <v>2101</v>
      </c>
      <c r="G712" s="228" t="s">
        <v>2226</v>
      </c>
      <c r="H712" s="281" t="s">
        <v>2218</v>
      </c>
      <c r="I712" s="230" t="s">
        <v>2233</v>
      </c>
      <c r="J712" s="229" t="s">
        <v>106</v>
      </c>
      <c r="K712" s="304" t="s">
        <v>1452</v>
      </c>
      <c r="L712" s="278"/>
    </row>
    <row r="713" spans="1:14" ht="20.100000000000001" customHeight="1">
      <c r="A713" s="267" t="s">
        <v>106</v>
      </c>
      <c r="B713" s="228" t="s">
        <v>2239</v>
      </c>
      <c r="C713" s="281" t="s">
        <v>2231</v>
      </c>
      <c r="D713" s="228" t="s">
        <v>2240</v>
      </c>
      <c r="E713" s="227" t="s">
        <v>1522</v>
      </c>
      <c r="F713" s="229" t="s">
        <v>2101</v>
      </c>
      <c r="G713" s="228" t="s">
        <v>2226</v>
      </c>
      <c r="H713" s="281" t="s">
        <v>2218</v>
      </c>
      <c r="I713" s="230" t="s">
        <v>2233</v>
      </c>
      <c r="J713" s="229" t="s">
        <v>106</v>
      </c>
      <c r="K713" s="304" t="s">
        <v>1452</v>
      </c>
      <c r="L713" s="278"/>
    </row>
    <row r="714" spans="1:14" ht="20.100000000000001" customHeight="1">
      <c r="A714" s="267" t="s">
        <v>106</v>
      </c>
      <c r="B714" s="228" t="s">
        <v>2241</v>
      </c>
      <c r="C714" s="281" t="s">
        <v>2231</v>
      </c>
      <c r="D714" s="228" t="s">
        <v>2242</v>
      </c>
      <c r="E714" s="227" t="s">
        <v>1522</v>
      </c>
      <c r="F714" s="229" t="s">
        <v>2101</v>
      </c>
      <c r="G714" s="228" t="s">
        <v>2226</v>
      </c>
      <c r="H714" s="281" t="s">
        <v>2218</v>
      </c>
      <c r="I714" s="230" t="s">
        <v>2233</v>
      </c>
      <c r="J714" s="229" t="s">
        <v>106</v>
      </c>
      <c r="K714" s="304" t="s">
        <v>1452</v>
      </c>
      <c r="L714" s="278"/>
    </row>
    <row r="715" spans="1:14" ht="20.100000000000001" customHeight="1">
      <c r="A715" s="232"/>
      <c r="B715" s="251"/>
      <c r="C715" s="280"/>
      <c r="D715" s="251"/>
      <c r="E715" s="233"/>
      <c r="F715" s="235"/>
      <c r="G715" s="251"/>
      <c r="H715" s="280"/>
      <c r="I715" s="236"/>
      <c r="J715" s="235"/>
      <c r="K715" s="313" t="s">
        <v>1949</v>
      </c>
      <c r="L715" s="277"/>
    </row>
    <row r="716" spans="1:14" ht="20.100000000000001" customHeight="1">
      <c r="A716" s="267" t="s">
        <v>106</v>
      </c>
      <c r="B716" s="228" t="s">
        <v>2243</v>
      </c>
      <c r="C716" s="281" t="s">
        <v>2244</v>
      </c>
      <c r="D716" s="228" t="s">
        <v>2245</v>
      </c>
      <c r="E716" s="227" t="s">
        <v>1518</v>
      </c>
      <c r="F716" s="274" t="s">
        <v>1860</v>
      </c>
      <c r="G716" s="229" t="s">
        <v>106</v>
      </c>
      <c r="H716" s="229" t="s">
        <v>106</v>
      </c>
      <c r="I716" s="229" t="s">
        <v>106</v>
      </c>
      <c r="J716" s="229" t="s">
        <v>106</v>
      </c>
      <c r="K716" s="304" t="s">
        <v>1452</v>
      </c>
      <c r="L716" s="278"/>
      <c r="N716" s="112"/>
    </row>
    <row r="717" spans="1:14" ht="20.100000000000001" customHeight="1">
      <c r="A717" s="267" t="s">
        <v>106</v>
      </c>
      <c r="B717" s="228" t="s">
        <v>2246</v>
      </c>
      <c r="C717" s="281" t="s">
        <v>2244</v>
      </c>
      <c r="D717" s="228" t="s">
        <v>1154</v>
      </c>
      <c r="E717" s="227" t="s">
        <v>1518</v>
      </c>
      <c r="F717" s="274" t="s">
        <v>1860</v>
      </c>
      <c r="G717" s="229" t="s">
        <v>106</v>
      </c>
      <c r="H717" s="229" t="s">
        <v>106</v>
      </c>
      <c r="I717" s="229" t="s">
        <v>106</v>
      </c>
      <c r="J717" s="229" t="s">
        <v>106</v>
      </c>
      <c r="K717" s="304" t="s">
        <v>1452</v>
      </c>
      <c r="L717" s="278"/>
      <c r="N717" s="112"/>
    </row>
    <row r="718" spans="1:14" ht="20.100000000000001" customHeight="1">
      <c r="A718" s="267" t="s">
        <v>106</v>
      </c>
      <c r="B718" s="228" t="s">
        <v>1153</v>
      </c>
      <c r="C718" s="281" t="s">
        <v>1507</v>
      </c>
      <c r="D718" s="228" t="s">
        <v>1154</v>
      </c>
      <c r="E718" s="227" t="s">
        <v>1518</v>
      </c>
      <c r="F718" s="229" t="s">
        <v>2101</v>
      </c>
      <c r="G718" s="229" t="s">
        <v>2196</v>
      </c>
      <c r="H718" s="229" t="s">
        <v>1473</v>
      </c>
      <c r="I718" s="229" t="s">
        <v>106</v>
      </c>
      <c r="J718" s="229" t="s">
        <v>106</v>
      </c>
      <c r="K718" s="304" t="s">
        <v>1452</v>
      </c>
      <c r="L718" s="278"/>
      <c r="N718" s="112"/>
    </row>
    <row r="719" spans="1:14" ht="20.100000000000001" customHeight="1">
      <c r="A719" s="267" t="s">
        <v>106</v>
      </c>
      <c r="B719" s="228" t="s">
        <v>1157</v>
      </c>
      <c r="C719" s="281" t="s">
        <v>1507</v>
      </c>
      <c r="D719" s="228" t="s">
        <v>1158</v>
      </c>
      <c r="E719" s="227" t="s">
        <v>1518</v>
      </c>
      <c r="F719" s="229" t="s">
        <v>2101</v>
      </c>
      <c r="G719" s="229" t="s">
        <v>2196</v>
      </c>
      <c r="H719" s="229" t="s">
        <v>1473</v>
      </c>
      <c r="I719" s="229" t="s">
        <v>106</v>
      </c>
      <c r="J719" s="229" t="s">
        <v>106</v>
      </c>
      <c r="K719" s="304" t="s">
        <v>1452</v>
      </c>
      <c r="L719" s="278"/>
    </row>
    <row r="720" spans="1:14" ht="20.100000000000001" customHeight="1">
      <c r="A720" s="267" t="s">
        <v>106</v>
      </c>
      <c r="B720" s="228" t="s">
        <v>1159</v>
      </c>
      <c r="C720" s="281" t="s">
        <v>1507</v>
      </c>
      <c r="D720" s="228" t="s">
        <v>1160</v>
      </c>
      <c r="E720" s="227" t="s">
        <v>1518</v>
      </c>
      <c r="F720" s="229" t="s">
        <v>2101</v>
      </c>
      <c r="G720" s="229" t="s">
        <v>2196</v>
      </c>
      <c r="H720" s="229" t="s">
        <v>1473</v>
      </c>
      <c r="I720" s="229" t="s">
        <v>106</v>
      </c>
      <c r="J720" s="229" t="s">
        <v>106</v>
      </c>
      <c r="K720" s="304" t="s">
        <v>1452</v>
      </c>
      <c r="L720" s="278"/>
    </row>
    <row r="721" spans="1:14" ht="20.100000000000001" customHeight="1">
      <c r="A721" s="267" t="s">
        <v>106</v>
      </c>
      <c r="B721" s="228" t="s">
        <v>1161</v>
      </c>
      <c r="C721" s="281" t="s">
        <v>1507</v>
      </c>
      <c r="D721" s="228" t="s">
        <v>1162</v>
      </c>
      <c r="E721" s="227" t="s">
        <v>1518</v>
      </c>
      <c r="F721" s="229" t="s">
        <v>2101</v>
      </c>
      <c r="G721" s="229" t="s">
        <v>2196</v>
      </c>
      <c r="H721" s="229" t="s">
        <v>1473</v>
      </c>
      <c r="I721" s="229" t="s">
        <v>106</v>
      </c>
      <c r="J721" s="229" t="s">
        <v>106</v>
      </c>
      <c r="K721" s="304" t="s">
        <v>1452</v>
      </c>
      <c r="L721" s="278"/>
    </row>
    <row r="722" spans="1:14" ht="20.100000000000001" customHeight="1">
      <c r="A722" s="267" t="s">
        <v>106</v>
      </c>
      <c r="B722" s="228" t="s">
        <v>1163</v>
      </c>
      <c r="C722" s="281" t="s">
        <v>1507</v>
      </c>
      <c r="D722" s="228" t="s">
        <v>1164</v>
      </c>
      <c r="E722" s="227" t="s">
        <v>1518</v>
      </c>
      <c r="F722" s="229" t="s">
        <v>2101</v>
      </c>
      <c r="G722" s="229" t="s">
        <v>2196</v>
      </c>
      <c r="H722" s="229" t="s">
        <v>1473</v>
      </c>
      <c r="I722" s="229" t="s">
        <v>106</v>
      </c>
      <c r="J722" s="229" t="s">
        <v>106</v>
      </c>
      <c r="K722" s="304" t="s">
        <v>1452</v>
      </c>
      <c r="L722" s="278"/>
      <c r="N722" s="112"/>
    </row>
    <row r="723" spans="1:14" ht="20.100000000000001" customHeight="1">
      <c r="A723" s="283"/>
      <c r="B723" s="251"/>
      <c r="C723" s="280"/>
      <c r="D723" s="251"/>
      <c r="E723" s="233"/>
      <c r="F723" s="235"/>
      <c r="G723" s="235"/>
      <c r="H723" s="235"/>
      <c r="I723" s="235"/>
      <c r="J723" s="235"/>
      <c r="K723" s="313" t="s">
        <v>1949</v>
      </c>
      <c r="L723" s="277"/>
      <c r="N723" s="112"/>
    </row>
    <row r="724" spans="1:14" ht="20.100000000000001" customHeight="1">
      <c r="A724" s="267" t="s">
        <v>106</v>
      </c>
      <c r="B724" s="228" t="s">
        <v>2247</v>
      </c>
      <c r="C724" s="281" t="s">
        <v>1507</v>
      </c>
      <c r="D724" s="228" t="s">
        <v>2232</v>
      </c>
      <c r="E724" s="227" t="s">
        <v>1518</v>
      </c>
      <c r="F724" s="229" t="s">
        <v>2101</v>
      </c>
      <c r="G724" s="229" t="s">
        <v>2101</v>
      </c>
      <c r="H724" s="229" t="s">
        <v>2218</v>
      </c>
      <c r="I724" s="229" t="s">
        <v>106</v>
      </c>
      <c r="J724" s="229" t="s">
        <v>106</v>
      </c>
      <c r="K724" s="304" t="s">
        <v>1452</v>
      </c>
      <c r="L724" s="278"/>
    </row>
    <row r="725" spans="1:14" ht="20.100000000000001" customHeight="1">
      <c r="A725" s="267" t="s">
        <v>106</v>
      </c>
      <c r="B725" s="228" t="s">
        <v>2248</v>
      </c>
      <c r="C725" s="281" t="s">
        <v>1507</v>
      </c>
      <c r="D725" s="228" t="s">
        <v>2249</v>
      </c>
      <c r="E725" s="227" t="s">
        <v>1518</v>
      </c>
      <c r="F725" s="229" t="s">
        <v>2101</v>
      </c>
      <c r="G725" s="229" t="s">
        <v>2196</v>
      </c>
      <c r="H725" s="229" t="s">
        <v>2218</v>
      </c>
      <c r="I725" s="229" t="s">
        <v>106</v>
      </c>
      <c r="J725" s="229" t="s">
        <v>106</v>
      </c>
      <c r="K725" s="304" t="s">
        <v>1452</v>
      </c>
      <c r="L725" s="278"/>
    </row>
    <row r="726" spans="1:14" ht="20.100000000000001" customHeight="1">
      <c r="A726" s="267" t="s">
        <v>106</v>
      </c>
      <c r="B726" s="228" t="s">
        <v>2250</v>
      </c>
      <c r="C726" s="281" t="s">
        <v>1507</v>
      </c>
      <c r="D726" s="228" t="s">
        <v>2232</v>
      </c>
      <c r="E726" s="227" t="s">
        <v>1518</v>
      </c>
      <c r="F726" s="229" t="s">
        <v>1860</v>
      </c>
      <c r="G726" s="228" t="s">
        <v>1510</v>
      </c>
      <c r="H726" s="229" t="s">
        <v>2218</v>
      </c>
      <c r="I726" s="229" t="s">
        <v>106</v>
      </c>
      <c r="J726" s="229" t="s">
        <v>106</v>
      </c>
      <c r="K726" s="304" t="s">
        <v>1452</v>
      </c>
      <c r="L726" s="278"/>
    </row>
    <row r="727" spans="1:14" ht="20.100000000000001" customHeight="1">
      <c r="A727" s="267" t="s">
        <v>106</v>
      </c>
      <c r="B727" s="228" t="s">
        <v>2251</v>
      </c>
      <c r="C727" s="281" t="s">
        <v>1507</v>
      </c>
      <c r="D727" s="228" t="s">
        <v>2252</v>
      </c>
      <c r="E727" s="227" t="s">
        <v>1518</v>
      </c>
      <c r="F727" s="229" t="s">
        <v>2101</v>
      </c>
      <c r="G727" s="229" t="s">
        <v>2101</v>
      </c>
      <c r="H727" s="229" t="s">
        <v>2218</v>
      </c>
      <c r="I727" s="229" t="s">
        <v>106</v>
      </c>
      <c r="J727" s="229" t="s">
        <v>106</v>
      </c>
      <c r="K727" s="304" t="s">
        <v>1452</v>
      </c>
      <c r="L727" s="278"/>
    </row>
    <row r="728" spans="1:14" ht="20.100000000000001" customHeight="1">
      <c r="A728" s="232"/>
      <c r="B728" s="251"/>
      <c r="C728" s="280"/>
      <c r="D728" s="251"/>
      <c r="E728" s="233"/>
      <c r="F728" s="235"/>
      <c r="G728" s="251"/>
      <c r="H728" s="280"/>
      <c r="I728" s="236"/>
      <c r="J728" s="235"/>
      <c r="K728" s="313" t="s">
        <v>1949</v>
      </c>
      <c r="L728" s="277"/>
    </row>
    <row r="729" spans="1:14" ht="20.100000000000001" customHeight="1">
      <c r="A729" s="267" t="s">
        <v>106</v>
      </c>
      <c r="B729" s="228" t="s">
        <v>2253</v>
      </c>
      <c r="C729" s="281" t="s">
        <v>2103</v>
      </c>
      <c r="D729" s="228" t="s">
        <v>2232</v>
      </c>
      <c r="E729" s="227" t="s">
        <v>1518</v>
      </c>
      <c r="F729" s="229" t="s">
        <v>1860</v>
      </c>
      <c r="G729" s="229" t="s">
        <v>106</v>
      </c>
      <c r="H729" s="229" t="s">
        <v>106</v>
      </c>
      <c r="I729" s="229" t="s">
        <v>106</v>
      </c>
      <c r="J729" s="229" t="s">
        <v>106</v>
      </c>
      <c r="K729" s="304" t="s">
        <v>1452</v>
      </c>
      <c r="L729" s="278"/>
    </row>
    <row r="730" spans="1:14" ht="20.100000000000001" customHeight="1">
      <c r="A730" s="267" t="s">
        <v>106</v>
      </c>
      <c r="B730" s="228" t="s">
        <v>2254</v>
      </c>
      <c r="C730" s="281" t="s">
        <v>2103</v>
      </c>
      <c r="D730" s="228" t="s">
        <v>1372</v>
      </c>
      <c r="E730" s="227" t="s">
        <v>1518</v>
      </c>
      <c r="F730" s="229" t="s">
        <v>1860</v>
      </c>
      <c r="G730" s="229" t="s">
        <v>106</v>
      </c>
      <c r="H730" s="229" t="s">
        <v>106</v>
      </c>
      <c r="I730" s="229" t="s">
        <v>106</v>
      </c>
      <c r="J730" s="229" t="s">
        <v>106</v>
      </c>
      <c r="K730" s="304" t="s">
        <v>1452</v>
      </c>
      <c r="L730" s="278"/>
    </row>
    <row r="731" spans="1:14" ht="20.100000000000001" customHeight="1">
      <c r="A731" s="267" t="s">
        <v>106</v>
      </c>
      <c r="B731" s="228" t="s">
        <v>1371</v>
      </c>
      <c r="C731" s="281" t="s">
        <v>1548</v>
      </c>
      <c r="D731" s="228" t="s">
        <v>1372</v>
      </c>
      <c r="E731" s="227" t="s">
        <v>1518</v>
      </c>
      <c r="F731" s="229" t="s">
        <v>2101</v>
      </c>
      <c r="G731" s="229" t="s">
        <v>2196</v>
      </c>
      <c r="H731" s="229" t="s">
        <v>1502</v>
      </c>
      <c r="I731" s="229" t="s">
        <v>106</v>
      </c>
      <c r="J731" s="229" t="s">
        <v>106</v>
      </c>
      <c r="K731" s="304" t="s">
        <v>1452</v>
      </c>
      <c r="L731" s="278"/>
    </row>
    <row r="732" spans="1:14" ht="20.100000000000001" customHeight="1">
      <c r="A732" s="267" t="s">
        <v>106</v>
      </c>
      <c r="B732" s="228" t="s">
        <v>1373</v>
      </c>
      <c r="C732" s="281" t="s">
        <v>1548</v>
      </c>
      <c r="D732" s="228" t="s">
        <v>1552</v>
      </c>
      <c r="E732" s="227" t="s">
        <v>1518</v>
      </c>
      <c r="F732" s="229" t="s">
        <v>2101</v>
      </c>
      <c r="G732" s="229" t="s">
        <v>2196</v>
      </c>
      <c r="H732" s="229" t="s">
        <v>1502</v>
      </c>
      <c r="I732" s="229" t="s">
        <v>106</v>
      </c>
      <c r="J732" s="229" t="s">
        <v>106</v>
      </c>
      <c r="K732" s="304" t="s">
        <v>1452</v>
      </c>
      <c r="L732" s="278"/>
    </row>
    <row r="733" spans="1:14" ht="20.100000000000001" customHeight="1">
      <c r="A733" s="232"/>
      <c r="B733" s="251"/>
      <c r="C733" s="280"/>
      <c r="D733" s="251"/>
      <c r="E733" s="233"/>
      <c r="F733" s="155"/>
      <c r="G733" s="251"/>
      <c r="H733" s="280"/>
      <c r="I733" s="236"/>
      <c r="J733" s="236"/>
      <c r="K733" s="313" t="s">
        <v>1949</v>
      </c>
      <c r="L733" s="277"/>
    </row>
    <row r="734" spans="1:14" ht="20.100000000000001" customHeight="1">
      <c r="A734" s="267" t="s">
        <v>106</v>
      </c>
      <c r="B734" s="228" t="s">
        <v>2255</v>
      </c>
      <c r="C734" s="281" t="s">
        <v>1507</v>
      </c>
      <c r="D734" s="228" t="s">
        <v>2256</v>
      </c>
      <c r="E734" s="227" t="s">
        <v>1522</v>
      </c>
      <c r="F734" s="229" t="s">
        <v>2101</v>
      </c>
      <c r="G734" s="229" t="s">
        <v>2101</v>
      </c>
      <c r="H734" s="229" t="s">
        <v>2218</v>
      </c>
      <c r="I734" s="229" t="s">
        <v>106</v>
      </c>
      <c r="J734" s="229" t="s">
        <v>106</v>
      </c>
      <c r="K734" s="304" t="s">
        <v>1452</v>
      </c>
      <c r="L734" s="278"/>
    </row>
    <row r="735" spans="1:14" ht="20.100000000000001" customHeight="1">
      <c r="A735" s="232"/>
      <c r="B735" s="251"/>
      <c r="C735" s="280"/>
      <c r="D735" s="251"/>
      <c r="E735" s="233"/>
      <c r="F735" s="155"/>
      <c r="G735" s="251"/>
      <c r="H735" s="280"/>
      <c r="I735" s="236"/>
      <c r="J735" s="236"/>
      <c r="K735" s="313" t="s">
        <v>1949</v>
      </c>
      <c r="L735" s="277"/>
      <c r="N735" s="112"/>
    </row>
    <row r="736" spans="1:14" ht="20.100000000000001" customHeight="1">
      <c r="A736" s="267" t="s">
        <v>106</v>
      </c>
      <c r="B736" s="228" t="s">
        <v>1173</v>
      </c>
      <c r="C736" s="281" t="s">
        <v>1507</v>
      </c>
      <c r="D736" s="228" t="s">
        <v>1174</v>
      </c>
      <c r="E736" s="227" t="s">
        <v>1518</v>
      </c>
      <c r="F736" s="229" t="s">
        <v>2101</v>
      </c>
      <c r="G736" s="284" t="s">
        <v>2196</v>
      </c>
      <c r="H736" s="284" t="s">
        <v>1473</v>
      </c>
      <c r="I736" s="229" t="s">
        <v>106</v>
      </c>
      <c r="J736" s="229" t="s">
        <v>106</v>
      </c>
      <c r="K736" s="304" t="s">
        <v>1452</v>
      </c>
      <c r="L736" s="278"/>
      <c r="N736" s="112"/>
    </row>
    <row r="737" spans="1:14" ht="20.100000000000001" customHeight="1">
      <c r="A737" s="267" t="s">
        <v>106</v>
      </c>
      <c r="B737" s="228" t="s">
        <v>1175</v>
      </c>
      <c r="C737" s="281" t="s">
        <v>1507</v>
      </c>
      <c r="D737" s="228" t="s">
        <v>1176</v>
      </c>
      <c r="E737" s="227" t="s">
        <v>1518</v>
      </c>
      <c r="F737" s="229" t="s">
        <v>2101</v>
      </c>
      <c r="G737" s="284" t="s">
        <v>2196</v>
      </c>
      <c r="H737" s="284" t="s">
        <v>1473</v>
      </c>
      <c r="I737" s="229" t="s">
        <v>106</v>
      </c>
      <c r="J737" s="229" t="s">
        <v>106</v>
      </c>
      <c r="K737" s="304" t="s">
        <v>1452</v>
      </c>
      <c r="L737" s="278"/>
      <c r="N737" s="112"/>
    </row>
    <row r="738" spans="1:14" ht="20.100000000000001" customHeight="1">
      <c r="A738" s="232"/>
      <c r="B738" s="251"/>
      <c r="C738" s="280"/>
      <c r="D738" s="251"/>
      <c r="E738" s="233"/>
      <c r="F738" s="155"/>
      <c r="G738" s="251"/>
      <c r="H738" s="280"/>
      <c r="I738" s="236"/>
      <c r="J738" s="236"/>
      <c r="K738" s="313" t="s">
        <v>1949</v>
      </c>
      <c r="L738" s="277"/>
      <c r="N738" s="112"/>
    </row>
    <row r="739" spans="1:14" ht="20.100000000000001" customHeight="1">
      <c r="A739" s="267" t="s">
        <v>106</v>
      </c>
      <c r="B739" s="227" t="s">
        <v>1039</v>
      </c>
      <c r="C739" s="273" t="s">
        <v>115</v>
      </c>
      <c r="D739" s="228" t="s">
        <v>1038</v>
      </c>
      <c r="E739" s="227" t="s">
        <v>1522</v>
      </c>
      <c r="F739" s="274" t="s">
        <v>1860</v>
      </c>
      <c r="G739" s="229" t="s">
        <v>106</v>
      </c>
      <c r="H739" s="229" t="s">
        <v>106</v>
      </c>
      <c r="I739" s="229" t="s">
        <v>106</v>
      </c>
      <c r="J739" s="229" t="s">
        <v>106</v>
      </c>
      <c r="K739" s="304" t="s">
        <v>1452</v>
      </c>
      <c r="L739" s="271"/>
      <c r="N739" s="112"/>
    </row>
    <row r="740" spans="1:14" ht="20.100000000000001" customHeight="1">
      <c r="A740" s="267" t="s">
        <v>106</v>
      </c>
      <c r="B740" s="227" t="s">
        <v>1037</v>
      </c>
      <c r="C740" s="215" t="s">
        <v>1525</v>
      </c>
      <c r="D740" s="228" t="s">
        <v>1038</v>
      </c>
      <c r="E740" s="227" t="s">
        <v>1522</v>
      </c>
      <c r="F740" s="229" t="s">
        <v>1864</v>
      </c>
      <c r="G740" s="229" t="s">
        <v>2257</v>
      </c>
      <c r="H740" s="229" t="s">
        <v>1473</v>
      </c>
      <c r="I740" s="229" t="s">
        <v>2258</v>
      </c>
      <c r="J740" s="229" t="s">
        <v>106</v>
      </c>
      <c r="K740" s="304" t="s">
        <v>1452</v>
      </c>
      <c r="L740" s="285" t="s">
        <v>2259</v>
      </c>
      <c r="N740" s="112"/>
    </row>
    <row r="741" spans="1:14" ht="20.100000000000001" customHeight="1">
      <c r="A741" s="226"/>
      <c r="B741" s="227"/>
      <c r="C741" s="218"/>
      <c r="D741" s="228"/>
      <c r="E741" s="227"/>
      <c r="F741" s="229"/>
      <c r="G741" s="227"/>
      <c r="H741" s="229"/>
      <c r="I741" s="229"/>
      <c r="J741" s="229"/>
      <c r="K741" s="304" t="s">
        <v>1949</v>
      </c>
      <c r="L741" s="271"/>
    </row>
    <row r="742" spans="1:14" ht="20.100000000000001" customHeight="1">
      <c r="A742" s="267" t="s">
        <v>106</v>
      </c>
      <c r="B742" s="227" t="s">
        <v>1044</v>
      </c>
      <c r="C742" s="273" t="s">
        <v>115</v>
      </c>
      <c r="D742" s="228" t="s">
        <v>1043</v>
      </c>
      <c r="E742" s="227" t="s">
        <v>1522</v>
      </c>
      <c r="F742" s="274" t="s">
        <v>1860</v>
      </c>
      <c r="G742" s="229" t="s">
        <v>106</v>
      </c>
      <c r="H742" s="229" t="s">
        <v>106</v>
      </c>
      <c r="I742" s="229" t="s">
        <v>106</v>
      </c>
      <c r="J742" s="229" t="s">
        <v>106</v>
      </c>
      <c r="K742" s="304" t="s">
        <v>1452</v>
      </c>
      <c r="L742" s="271"/>
    </row>
    <row r="743" spans="1:14" ht="20.100000000000001" customHeight="1">
      <c r="A743" s="267" t="s">
        <v>106</v>
      </c>
      <c r="B743" s="227" t="s">
        <v>1042</v>
      </c>
      <c r="C743" s="215" t="s">
        <v>1525</v>
      </c>
      <c r="D743" s="228" t="s">
        <v>1043</v>
      </c>
      <c r="E743" s="227" t="s">
        <v>1522</v>
      </c>
      <c r="F743" s="229" t="s">
        <v>1864</v>
      </c>
      <c r="G743" s="229" t="s">
        <v>2260</v>
      </c>
      <c r="H743" s="229" t="s">
        <v>1473</v>
      </c>
      <c r="I743" s="229" t="s">
        <v>2258</v>
      </c>
      <c r="J743" s="229" t="s">
        <v>106</v>
      </c>
      <c r="K743" s="304" t="s">
        <v>1452</v>
      </c>
      <c r="L743" s="285" t="s">
        <v>2259</v>
      </c>
      <c r="N743" s="112"/>
    </row>
    <row r="744" spans="1:14" ht="20.100000000000001" customHeight="1">
      <c r="A744" s="226"/>
      <c r="B744" s="227"/>
      <c r="C744" s="218"/>
      <c r="D744" s="228"/>
      <c r="E744" s="227"/>
      <c r="F744" s="229"/>
      <c r="G744" s="227"/>
      <c r="H744" s="229"/>
      <c r="I744" s="229"/>
      <c r="J744" s="229"/>
      <c r="K744" s="304" t="s">
        <v>1949</v>
      </c>
      <c r="L744" s="271"/>
      <c r="N744" s="112"/>
    </row>
    <row r="745" spans="1:14" ht="20.100000000000001" customHeight="1">
      <c r="A745" s="267" t="s">
        <v>106</v>
      </c>
      <c r="B745" s="227" t="s">
        <v>1047</v>
      </c>
      <c r="C745" s="273" t="s">
        <v>115</v>
      </c>
      <c r="D745" s="228" t="s">
        <v>1046</v>
      </c>
      <c r="E745" s="227" t="s">
        <v>1522</v>
      </c>
      <c r="F745" s="274" t="s">
        <v>1860</v>
      </c>
      <c r="G745" s="229" t="s">
        <v>106</v>
      </c>
      <c r="H745" s="229" t="s">
        <v>106</v>
      </c>
      <c r="I745" s="229" t="s">
        <v>106</v>
      </c>
      <c r="J745" s="229" t="s">
        <v>106</v>
      </c>
      <c r="K745" s="304" t="s">
        <v>1452</v>
      </c>
      <c r="L745" s="271"/>
    </row>
    <row r="746" spans="1:14" ht="20.100000000000001" customHeight="1">
      <c r="A746" s="267" t="s">
        <v>106</v>
      </c>
      <c r="B746" s="227" t="s">
        <v>1045</v>
      </c>
      <c r="C746" s="215" t="s">
        <v>1525</v>
      </c>
      <c r="D746" s="228" t="s">
        <v>1046</v>
      </c>
      <c r="E746" s="227" t="s">
        <v>1522</v>
      </c>
      <c r="F746" s="229" t="s">
        <v>1864</v>
      </c>
      <c r="G746" s="229" t="s">
        <v>2261</v>
      </c>
      <c r="H746" s="229" t="s">
        <v>1473</v>
      </c>
      <c r="I746" s="229" t="s">
        <v>2258</v>
      </c>
      <c r="J746" s="229" t="s">
        <v>106</v>
      </c>
      <c r="K746" s="304" t="s">
        <v>1452</v>
      </c>
      <c r="L746" s="285" t="s">
        <v>2259</v>
      </c>
    </row>
    <row r="747" spans="1:14" ht="20.100000000000001" customHeight="1">
      <c r="A747" s="226"/>
      <c r="B747" s="227"/>
      <c r="C747" s="218"/>
      <c r="D747" s="228"/>
      <c r="E747" s="227"/>
      <c r="F747" s="229"/>
      <c r="G747" s="227"/>
      <c r="H747" s="229"/>
      <c r="I747" s="229"/>
      <c r="J747" s="229"/>
      <c r="K747" s="304" t="s">
        <v>1949</v>
      </c>
      <c r="L747" s="271"/>
    </row>
    <row r="748" spans="1:14" ht="20.100000000000001" customHeight="1">
      <c r="A748" s="267" t="s">
        <v>106</v>
      </c>
      <c r="B748" s="227" t="s">
        <v>1050</v>
      </c>
      <c r="C748" s="273" t="s">
        <v>115</v>
      </c>
      <c r="D748" s="228" t="s">
        <v>1049</v>
      </c>
      <c r="E748" s="227" t="s">
        <v>1522</v>
      </c>
      <c r="F748" s="274" t="s">
        <v>1860</v>
      </c>
      <c r="G748" s="229" t="s">
        <v>106</v>
      </c>
      <c r="H748" s="229" t="s">
        <v>106</v>
      </c>
      <c r="I748" s="229" t="s">
        <v>106</v>
      </c>
      <c r="J748" s="229" t="s">
        <v>106</v>
      </c>
      <c r="K748" s="304" t="s">
        <v>1452</v>
      </c>
      <c r="L748" s="271"/>
    </row>
    <row r="749" spans="1:14" ht="20.100000000000001" customHeight="1">
      <c r="A749" s="267" t="s">
        <v>106</v>
      </c>
      <c r="B749" s="227" t="s">
        <v>1048</v>
      </c>
      <c r="C749" s="215" t="s">
        <v>1525</v>
      </c>
      <c r="D749" s="228" t="s">
        <v>1049</v>
      </c>
      <c r="E749" s="227" t="s">
        <v>1522</v>
      </c>
      <c r="F749" s="229" t="s">
        <v>1864</v>
      </c>
      <c r="G749" s="229" t="s">
        <v>2262</v>
      </c>
      <c r="H749" s="229" t="s">
        <v>1473</v>
      </c>
      <c r="I749" s="229" t="s">
        <v>2258</v>
      </c>
      <c r="J749" s="229" t="s">
        <v>106</v>
      </c>
      <c r="K749" s="304" t="s">
        <v>1452</v>
      </c>
      <c r="L749" s="285" t="s">
        <v>2259</v>
      </c>
      <c r="N749" s="112"/>
    </row>
    <row r="750" spans="1:14" ht="20.100000000000001" customHeight="1">
      <c r="A750" s="226"/>
      <c r="B750" s="227"/>
      <c r="C750" s="218"/>
      <c r="D750" s="228"/>
      <c r="E750" s="227"/>
      <c r="F750" s="229"/>
      <c r="G750" s="227"/>
      <c r="H750" s="229"/>
      <c r="I750" s="229"/>
      <c r="J750" s="229"/>
      <c r="K750" s="304" t="s">
        <v>1949</v>
      </c>
      <c r="L750" s="271"/>
      <c r="N750" s="112"/>
    </row>
    <row r="751" spans="1:14" ht="20.100000000000001" customHeight="1">
      <c r="A751" s="286" t="s">
        <v>106</v>
      </c>
      <c r="B751" s="279" t="s">
        <v>1053</v>
      </c>
      <c r="C751" s="287" t="s">
        <v>115</v>
      </c>
      <c r="D751" s="288" t="s">
        <v>1052</v>
      </c>
      <c r="E751" s="279" t="s">
        <v>1524</v>
      </c>
      <c r="F751" s="289" t="s">
        <v>1860</v>
      </c>
      <c r="G751" s="284" t="s">
        <v>106</v>
      </c>
      <c r="H751" s="284" t="s">
        <v>106</v>
      </c>
      <c r="I751" s="284" t="s">
        <v>106</v>
      </c>
      <c r="J751" s="284" t="s">
        <v>106</v>
      </c>
      <c r="K751" s="382" t="s">
        <v>1452</v>
      </c>
      <c r="L751" s="290"/>
    </row>
    <row r="752" spans="1:14" ht="20.100000000000001" customHeight="1">
      <c r="A752" s="286" t="s">
        <v>106</v>
      </c>
      <c r="B752" s="279" t="s">
        <v>1051</v>
      </c>
      <c r="C752" s="291" t="s">
        <v>1525</v>
      </c>
      <c r="D752" s="288" t="s">
        <v>1052</v>
      </c>
      <c r="E752" s="279" t="s">
        <v>1524</v>
      </c>
      <c r="F752" s="284" t="s">
        <v>1864</v>
      </c>
      <c r="G752" s="284" t="s">
        <v>2263</v>
      </c>
      <c r="H752" s="284" t="s">
        <v>1473</v>
      </c>
      <c r="I752" s="284" t="s">
        <v>2258</v>
      </c>
      <c r="J752" s="284" t="s">
        <v>106</v>
      </c>
      <c r="K752" s="382" t="s">
        <v>1452</v>
      </c>
      <c r="L752" s="285" t="s">
        <v>2259</v>
      </c>
    </row>
    <row r="753" spans="1:14" ht="20.100000000000001" customHeight="1">
      <c r="A753" s="292"/>
      <c r="B753" s="279"/>
      <c r="C753" s="293"/>
      <c r="D753" s="288"/>
      <c r="E753" s="279"/>
      <c r="F753" s="284"/>
      <c r="G753" s="279"/>
      <c r="H753" s="284"/>
      <c r="I753" s="284"/>
      <c r="J753" s="284"/>
      <c r="K753" s="382" t="s">
        <v>1949</v>
      </c>
      <c r="L753" s="290"/>
      <c r="N753" s="112"/>
    </row>
    <row r="754" spans="1:14" ht="20.100000000000001" customHeight="1">
      <c r="A754" s="267" t="s">
        <v>106</v>
      </c>
      <c r="B754" s="227" t="s">
        <v>360</v>
      </c>
      <c r="C754" s="273" t="s">
        <v>115</v>
      </c>
      <c r="D754" s="228" t="s">
        <v>359</v>
      </c>
      <c r="E754" s="227" t="s">
        <v>1518</v>
      </c>
      <c r="F754" s="274" t="s">
        <v>1860</v>
      </c>
      <c r="G754" s="229" t="s">
        <v>106</v>
      </c>
      <c r="H754" s="229" t="s">
        <v>106</v>
      </c>
      <c r="I754" s="229" t="s">
        <v>106</v>
      </c>
      <c r="J754" s="229" t="s">
        <v>106</v>
      </c>
      <c r="K754" s="304" t="s">
        <v>1452</v>
      </c>
      <c r="L754" s="271"/>
      <c r="N754" s="112"/>
    </row>
    <row r="755" spans="1:14" ht="20.100000000000001" customHeight="1">
      <c r="A755" s="267" t="s">
        <v>106</v>
      </c>
      <c r="B755" s="227" t="s">
        <v>358</v>
      </c>
      <c r="C755" s="218" t="s">
        <v>1538</v>
      </c>
      <c r="D755" s="228" t="s">
        <v>359</v>
      </c>
      <c r="E755" s="227" t="s">
        <v>1518</v>
      </c>
      <c r="F755" s="229" t="s">
        <v>1864</v>
      </c>
      <c r="G755" s="227" t="s">
        <v>359</v>
      </c>
      <c r="H755" s="229" t="s">
        <v>113</v>
      </c>
      <c r="I755" s="229" t="s">
        <v>1539</v>
      </c>
      <c r="J755" s="229" t="s">
        <v>106</v>
      </c>
      <c r="K755" s="304" t="s">
        <v>1452</v>
      </c>
      <c r="L755" s="285" t="s">
        <v>2264</v>
      </c>
    </row>
    <row r="756" spans="1:14" ht="20.100000000000001" customHeight="1">
      <c r="A756" s="226"/>
      <c r="B756" s="227"/>
      <c r="C756" s="218"/>
      <c r="D756" s="228"/>
      <c r="E756" s="227"/>
      <c r="F756" s="240"/>
      <c r="G756" s="227"/>
      <c r="H756" s="231"/>
      <c r="I756" s="230"/>
      <c r="J756" s="243"/>
      <c r="K756" s="304" t="s">
        <v>1949</v>
      </c>
      <c r="L756" s="278"/>
      <c r="N756" s="112"/>
    </row>
    <row r="757" spans="1:14" ht="20.100000000000001" customHeight="1">
      <c r="A757" s="267" t="s">
        <v>106</v>
      </c>
      <c r="B757" s="228" t="s">
        <v>1072</v>
      </c>
      <c r="C757" s="281" t="s">
        <v>115</v>
      </c>
      <c r="D757" s="228" t="s">
        <v>1073</v>
      </c>
      <c r="E757" s="227" t="s">
        <v>1522</v>
      </c>
      <c r="F757" s="229" t="s">
        <v>515</v>
      </c>
      <c r="G757" s="229" t="s">
        <v>106</v>
      </c>
      <c r="H757" s="229" t="s">
        <v>1502</v>
      </c>
      <c r="I757" s="229" t="s">
        <v>106</v>
      </c>
      <c r="J757" s="229" t="s">
        <v>106</v>
      </c>
      <c r="K757" s="304" t="s">
        <v>1452</v>
      </c>
      <c r="L757" s="278"/>
      <c r="N757" s="112"/>
    </row>
    <row r="758" spans="1:14" ht="20.100000000000001" customHeight="1">
      <c r="A758" s="267" t="s">
        <v>106</v>
      </c>
      <c r="B758" s="228" t="s">
        <v>1179</v>
      </c>
      <c r="C758" s="281" t="s">
        <v>115</v>
      </c>
      <c r="D758" s="228" t="s">
        <v>1180</v>
      </c>
      <c r="E758" s="227" t="s">
        <v>1522</v>
      </c>
      <c r="F758" s="229" t="s">
        <v>515</v>
      </c>
      <c r="G758" s="229" t="s">
        <v>106</v>
      </c>
      <c r="H758" s="229" t="s">
        <v>1473</v>
      </c>
      <c r="I758" s="229" t="s">
        <v>106</v>
      </c>
      <c r="J758" s="229" t="s">
        <v>106</v>
      </c>
      <c r="K758" s="304" t="s">
        <v>1452</v>
      </c>
      <c r="L758" s="278"/>
    </row>
    <row r="759" spans="1:14" ht="20.100000000000001" customHeight="1">
      <c r="A759" s="267" t="s">
        <v>106</v>
      </c>
      <c r="B759" s="228" t="s">
        <v>1181</v>
      </c>
      <c r="C759" s="281" t="s">
        <v>115</v>
      </c>
      <c r="D759" s="228" t="s">
        <v>1182</v>
      </c>
      <c r="E759" s="227" t="s">
        <v>1522</v>
      </c>
      <c r="F759" s="229" t="s">
        <v>515</v>
      </c>
      <c r="G759" s="229" t="s">
        <v>106</v>
      </c>
      <c r="H759" s="229" t="s">
        <v>1473</v>
      </c>
      <c r="I759" s="229" t="s">
        <v>106</v>
      </c>
      <c r="J759" s="229" t="s">
        <v>106</v>
      </c>
      <c r="K759" s="304" t="s">
        <v>1452</v>
      </c>
      <c r="L759" s="278"/>
    </row>
    <row r="760" spans="1:14" ht="20.100000000000001" customHeight="1">
      <c r="A760" s="267" t="s">
        <v>106</v>
      </c>
      <c r="B760" s="228" t="s">
        <v>797</v>
      </c>
      <c r="C760" s="281" t="s">
        <v>115</v>
      </c>
      <c r="D760" s="228" t="s">
        <v>798</v>
      </c>
      <c r="E760" s="227" t="s">
        <v>1522</v>
      </c>
      <c r="F760" s="229" t="s">
        <v>515</v>
      </c>
      <c r="G760" s="229" t="s">
        <v>106</v>
      </c>
      <c r="H760" s="229" t="s">
        <v>113</v>
      </c>
      <c r="I760" s="229" t="s">
        <v>106</v>
      </c>
      <c r="J760" s="229" t="s">
        <v>106</v>
      </c>
      <c r="K760" s="304" t="s">
        <v>1452</v>
      </c>
      <c r="L760" s="278"/>
    </row>
    <row r="761" spans="1:14" ht="20.100000000000001" customHeight="1">
      <c r="A761" s="267" t="s">
        <v>106</v>
      </c>
      <c r="B761" s="228" t="s">
        <v>511</v>
      </c>
      <c r="C761" s="281" t="s">
        <v>115</v>
      </c>
      <c r="D761" s="228" t="s">
        <v>512</v>
      </c>
      <c r="E761" s="227" t="s">
        <v>1522</v>
      </c>
      <c r="F761" s="229" t="s">
        <v>515</v>
      </c>
      <c r="G761" s="229" t="s">
        <v>106</v>
      </c>
      <c r="H761" s="229" t="s">
        <v>166</v>
      </c>
      <c r="I761" s="229" t="s">
        <v>106</v>
      </c>
      <c r="J761" s="229" t="s">
        <v>106</v>
      </c>
      <c r="K761" s="304" t="s">
        <v>1452</v>
      </c>
      <c r="L761" s="278"/>
    </row>
    <row r="762" spans="1:14" ht="20.100000000000001" customHeight="1">
      <c r="A762" s="232"/>
      <c r="B762" s="251"/>
      <c r="C762" s="280"/>
      <c r="D762" s="251"/>
      <c r="E762" s="233"/>
      <c r="F762" s="155"/>
      <c r="G762" s="251"/>
      <c r="H762" s="280"/>
      <c r="I762" s="236"/>
      <c r="J762" s="236"/>
      <c r="K762" s="313" t="s">
        <v>1949</v>
      </c>
      <c r="L762" s="277"/>
    </row>
    <row r="763" spans="1:14" ht="20.100000000000001" customHeight="1">
      <c r="A763" s="267" t="s">
        <v>106</v>
      </c>
      <c r="B763" s="228" t="s">
        <v>1074</v>
      </c>
      <c r="C763" s="281" t="s">
        <v>115</v>
      </c>
      <c r="D763" s="228" t="s">
        <v>1075</v>
      </c>
      <c r="E763" s="227" t="s">
        <v>1522</v>
      </c>
      <c r="F763" s="229" t="s">
        <v>515</v>
      </c>
      <c r="G763" s="229" t="s">
        <v>106</v>
      </c>
      <c r="H763" s="229" t="s">
        <v>1502</v>
      </c>
      <c r="I763" s="229" t="s">
        <v>106</v>
      </c>
      <c r="J763" s="229" t="s">
        <v>106</v>
      </c>
      <c r="K763" s="304" t="s">
        <v>1452</v>
      </c>
      <c r="L763" s="278"/>
    </row>
    <row r="764" spans="1:14" ht="20.100000000000001" customHeight="1">
      <c r="A764" s="267" t="s">
        <v>106</v>
      </c>
      <c r="B764" s="228" t="s">
        <v>1183</v>
      </c>
      <c r="C764" s="281" t="s">
        <v>115</v>
      </c>
      <c r="D764" s="228" t="s">
        <v>1184</v>
      </c>
      <c r="E764" s="227" t="s">
        <v>1522</v>
      </c>
      <c r="F764" s="229" t="s">
        <v>515</v>
      </c>
      <c r="G764" s="229" t="s">
        <v>106</v>
      </c>
      <c r="H764" s="229" t="s">
        <v>1473</v>
      </c>
      <c r="I764" s="229" t="s">
        <v>106</v>
      </c>
      <c r="J764" s="229" t="s">
        <v>106</v>
      </c>
      <c r="K764" s="304" t="s">
        <v>1452</v>
      </c>
      <c r="L764" s="278"/>
      <c r="N764" s="112"/>
    </row>
    <row r="765" spans="1:14" ht="20.100000000000001" customHeight="1">
      <c r="A765" s="267" t="s">
        <v>106</v>
      </c>
      <c r="B765" s="228" t="s">
        <v>1185</v>
      </c>
      <c r="C765" s="281" t="s">
        <v>115</v>
      </c>
      <c r="D765" s="228" t="s">
        <v>1186</v>
      </c>
      <c r="E765" s="227" t="s">
        <v>1522</v>
      </c>
      <c r="F765" s="229" t="s">
        <v>515</v>
      </c>
      <c r="G765" s="229" t="s">
        <v>106</v>
      </c>
      <c r="H765" s="229" t="s">
        <v>1473</v>
      </c>
      <c r="I765" s="229" t="s">
        <v>106</v>
      </c>
      <c r="J765" s="229" t="s">
        <v>106</v>
      </c>
      <c r="K765" s="304" t="s">
        <v>1452</v>
      </c>
      <c r="L765" s="278"/>
      <c r="N765" s="112"/>
    </row>
    <row r="766" spans="1:14" ht="20.100000000000001" customHeight="1">
      <c r="A766" s="267" t="s">
        <v>106</v>
      </c>
      <c r="B766" s="228" t="s">
        <v>800</v>
      </c>
      <c r="C766" s="281" t="s">
        <v>115</v>
      </c>
      <c r="D766" s="228" t="s">
        <v>801</v>
      </c>
      <c r="E766" s="227" t="s">
        <v>1522</v>
      </c>
      <c r="F766" s="229" t="s">
        <v>515</v>
      </c>
      <c r="G766" s="229" t="s">
        <v>106</v>
      </c>
      <c r="H766" s="229" t="s">
        <v>113</v>
      </c>
      <c r="I766" s="229" t="s">
        <v>106</v>
      </c>
      <c r="J766" s="229" t="s">
        <v>106</v>
      </c>
      <c r="K766" s="304" t="s">
        <v>1452</v>
      </c>
      <c r="L766" s="278"/>
    </row>
    <row r="767" spans="1:14" ht="20.100000000000001" customHeight="1">
      <c r="A767" s="267" t="s">
        <v>106</v>
      </c>
      <c r="B767" s="228" t="s">
        <v>517</v>
      </c>
      <c r="C767" s="281" t="s">
        <v>115</v>
      </c>
      <c r="D767" s="228" t="s">
        <v>518</v>
      </c>
      <c r="E767" s="227" t="s">
        <v>1522</v>
      </c>
      <c r="F767" s="229" t="s">
        <v>515</v>
      </c>
      <c r="G767" s="229" t="s">
        <v>106</v>
      </c>
      <c r="H767" s="229" t="s">
        <v>166</v>
      </c>
      <c r="I767" s="229" t="s">
        <v>106</v>
      </c>
      <c r="J767" s="229" t="s">
        <v>106</v>
      </c>
      <c r="K767" s="304" t="s">
        <v>1452</v>
      </c>
      <c r="L767" s="278"/>
    </row>
    <row r="768" spans="1:14" ht="20.100000000000001" customHeight="1">
      <c r="A768" s="232"/>
      <c r="B768" s="251"/>
      <c r="C768" s="280"/>
      <c r="D768" s="251"/>
      <c r="E768" s="233"/>
      <c r="F768" s="155"/>
      <c r="G768" s="251"/>
      <c r="H768" s="280"/>
      <c r="I768" s="236"/>
      <c r="J768" s="236"/>
      <c r="K768" s="313" t="s">
        <v>1949</v>
      </c>
      <c r="L768" s="277"/>
    </row>
    <row r="769" spans="1:14" ht="20.100000000000001" customHeight="1">
      <c r="A769" s="267" t="s">
        <v>106</v>
      </c>
      <c r="B769" s="228" t="s">
        <v>1076</v>
      </c>
      <c r="C769" s="281" t="s">
        <v>115</v>
      </c>
      <c r="D769" s="228" t="s">
        <v>1077</v>
      </c>
      <c r="E769" s="227" t="s">
        <v>1522</v>
      </c>
      <c r="F769" s="229" t="s">
        <v>515</v>
      </c>
      <c r="G769" s="229" t="s">
        <v>106</v>
      </c>
      <c r="H769" s="229" t="s">
        <v>1502</v>
      </c>
      <c r="I769" s="229" t="s">
        <v>106</v>
      </c>
      <c r="J769" s="229" t="s">
        <v>106</v>
      </c>
      <c r="K769" s="304" t="s">
        <v>1452</v>
      </c>
      <c r="L769" s="278"/>
    </row>
    <row r="770" spans="1:14" ht="20.100000000000001" customHeight="1">
      <c r="A770" s="267" t="s">
        <v>106</v>
      </c>
      <c r="B770" s="228" t="s">
        <v>1187</v>
      </c>
      <c r="C770" s="281" t="s">
        <v>115</v>
      </c>
      <c r="D770" s="228" t="s">
        <v>1188</v>
      </c>
      <c r="E770" s="227" t="s">
        <v>1522</v>
      </c>
      <c r="F770" s="229" t="s">
        <v>515</v>
      </c>
      <c r="G770" s="229" t="s">
        <v>106</v>
      </c>
      <c r="H770" s="229" t="s">
        <v>1473</v>
      </c>
      <c r="I770" s="229" t="s">
        <v>106</v>
      </c>
      <c r="J770" s="229" t="s">
        <v>106</v>
      </c>
      <c r="K770" s="304" t="s">
        <v>1452</v>
      </c>
      <c r="L770" s="278"/>
      <c r="N770" s="112"/>
    </row>
    <row r="771" spans="1:14" ht="20.100000000000001" customHeight="1">
      <c r="A771" s="267" t="s">
        <v>106</v>
      </c>
      <c r="B771" s="228" t="s">
        <v>1189</v>
      </c>
      <c r="C771" s="281" t="s">
        <v>115</v>
      </c>
      <c r="D771" s="228" t="s">
        <v>1190</v>
      </c>
      <c r="E771" s="227" t="s">
        <v>1522</v>
      </c>
      <c r="F771" s="229" t="s">
        <v>515</v>
      </c>
      <c r="G771" s="229" t="s">
        <v>106</v>
      </c>
      <c r="H771" s="229" t="s">
        <v>1473</v>
      </c>
      <c r="I771" s="229" t="s">
        <v>106</v>
      </c>
      <c r="J771" s="229" t="s">
        <v>106</v>
      </c>
      <c r="K771" s="304" t="s">
        <v>1452</v>
      </c>
      <c r="L771" s="278"/>
    </row>
    <row r="772" spans="1:14" ht="20.100000000000001" customHeight="1">
      <c r="A772" s="267" t="s">
        <v>106</v>
      </c>
      <c r="B772" s="228" t="s">
        <v>802</v>
      </c>
      <c r="C772" s="281" t="s">
        <v>115</v>
      </c>
      <c r="D772" s="228" t="s">
        <v>803</v>
      </c>
      <c r="E772" s="227" t="s">
        <v>1522</v>
      </c>
      <c r="F772" s="229" t="s">
        <v>515</v>
      </c>
      <c r="G772" s="229" t="s">
        <v>106</v>
      </c>
      <c r="H772" s="229" t="s">
        <v>113</v>
      </c>
      <c r="I772" s="229" t="s">
        <v>106</v>
      </c>
      <c r="J772" s="229" t="s">
        <v>106</v>
      </c>
      <c r="K772" s="304" t="s">
        <v>1452</v>
      </c>
      <c r="L772" s="278"/>
    </row>
    <row r="773" spans="1:14" ht="20.100000000000001" customHeight="1">
      <c r="A773" s="267" t="s">
        <v>106</v>
      </c>
      <c r="B773" s="228" t="s">
        <v>519</v>
      </c>
      <c r="C773" s="281" t="s">
        <v>115</v>
      </c>
      <c r="D773" s="228" t="s">
        <v>520</v>
      </c>
      <c r="E773" s="227" t="s">
        <v>1522</v>
      </c>
      <c r="F773" s="229" t="s">
        <v>515</v>
      </c>
      <c r="G773" s="229" t="s">
        <v>106</v>
      </c>
      <c r="H773" s="229" t="s">
        <v>166</v>
      </c>
      <c r="I773" s="229" t="s">
        <v>106</v>
      </c>
      <c r="J773" s="229" t="s">
        <v>106</v>
      </c>
      <c r="K773" s="304" t="s">
        <v>1452</v>
      </c>
      <c r="L773" s="278"/>
    </row>
    <row r="774" spans="1:14" ht="20.100000000000001" customHeight="1">
      <c r="A774" s="232"/>
      <c r="B774" s="251"/>
      <c r="C774" s="280"/>
      <c r="D774" s="251"/>
      <c r="E774" s="233"/>
      <c r="F774" s="155"/>
      <c r="G774" s="251"/>
      <c r="H774" s="280"/>
      <c r="I774" s="236"/>
      <c r="J774" s="236"/>
      <c r="K774" s="313" t="s">
        <v>1949</v>
      </c>
      <c r="L774" s="277"/>
    </row>
    <row r="775" spans="1:14" ht="20.100000000000001" customHeight="1">
      <c r="A775" s="267" t="s">
        <v>106</v>
      </c>
      <c r="B775" s="228" t="s">
        <v>1078</v>
      </c>
      <c r="C775" s="281" t="s">
        <v>115</v>
      </c>
      <c r="D775" s="228" t="s">
        <v>1079</v>
      </c>
      <c r="E775" s="227" t="s">
        <v>1522</v>
      </c>
      <c r="F775" s="229" t="s">
        <v>515</v>
      </c>
      <c r="G775" s="229" t="s">
        <v>106</v>
      </c>
      <c r="H775" s="229" t="s">
        <v>1502</v>
      </c>
      <c r="I775" s="229" t="s">
        <v>106</v>
      </c>
      <c r="J775" s="229" t="s">
        <v>106</v>
      </c>
      <c r="K775" s="304" t="s">
        <v>1452</v>
      </c>
      <c r="L775" s="278"/>
    </row>
    <row r="776" spans="1:14" ht="20.100000000000001" customHeight="1">
      <c r="A776" s="267" t="s">
        <v>106</v>
      </c>
      <c r="B776" s="228" t="s">
        <v>1191</v>
      </c>
      <c r="C776" s="281" t="s">
        <v>115</v>
      </c>
      <c r="D776" s="228" t="s">
        <v>1192</v>
      </c>
      <c r="E776" s="227" t="s">
        <v>1522</v>
      </c>
      <c r="F776" s="229" t="s">
        <v>515</v>
      </c>
      <c r="G776" s="229" t="s">
        <v>106</v>
      </c>
      <c r="H776" s="229" t="s">
        <v>1473</v>
      </c>
      <c r="I776" s="229" t="s">
        <v>106</v>
      </c>
      <c r="J776" s="229" t="s">
        <v>106</v>
      </c>
      <c r="K776" s="304" t="s">
        <v>1452</v>
      </c>
      <c r="L776" s="278"/>
    </row>
    <row r="777" spans="1:14" ht="20.100000000000001" customHeight="1">
      <c r="A777" s="267" t="s">
        <v>106</v>
      </c>
      <c r="B777" s="228" t="s">
        <v>1193</v>
      </c>
      <c r="C777" s="281" t="s">
        <v>115</v>
      </c>
      <c r="D777" s="228" t="s">
        <v>1194</v>
      </c>
      <c r="E777" s="227" t="s">
        <v>1522</v>
      </c>
      <c r="F777" s="229" t="s">
        <v>515</v>
      </c>
      <c r="G777" s="229" t="s">
        <v>106</v>
      </c>
      <c r="H777" s="229" t="s">
        <v>1473</v>
      </c>
      <c r="I777" s="229" t="s">
        <v>106</v>
      </c>
      <c r="J777" s="229" t="s">
        <v>106</v>
      </c>
      <c r="K777" s="304" t="s">
        <v>1452</v>
      </c>
      <c r="L777" s="278"/>
    </row>
    <row r="778" spans="1:14" ht="20.100000000000001" customHeight="1">
      <c r="A778" s="267" t="s">
        <v>106</v>
      </c>
      <c r="B778" s="228" t="s">
        <v>804</v>
      </c>
      <c r="C778" s="281" t="s">
        <v>115</v>
      </c>
      <c r="D778" s="228" t="s">
        <v>805</v>
      </c>
      <c r="E778" s="227" t="s">
        <v>1522</v>
      </c>
      <c r="F778" s="229" t="s">
        <v>515</v>
      </c>
      <c r="G778" s="229" t="s">
        <v>106</v>
      </c>
      <c r="H778" s="229" t="s">
        <v>113</v>
      </c>
      <c r="I778" s="229" t="s">
        <v>106</v>
      </c>
      <c r="J778" s="229" t="s">
        <v>106</v>
      </c>
      <c r="K778" s="304" t="s">
        <v>1452</v>
      </c>
      <c r="L778" s="278"/>
    </row>
    <row r="779" spans="1:14" ht="20.100000000000001" customHeight="1">
      <c r="A779" s="267" t="s">
        <v>106</v>
      </c>
      <c r="B779" s="228" t="s">
        <v>522</v>
      </c>
      <c r="C779" s="281" t="s">
        <v>115</v>
      </c>
      <c r="D779" s="228" t="s">
        <v>523</v>
      </c>
      <c r="E779" s="227" t="s">
        <v>1522</v>
      </c>
      <c r="F779" s="229" t="s">
        <v>515</v>
      </c>
      <c r="G779" s="229" t="s">
        <v>106</v>
      </c>
      <c r="H779" s="229" t="s">
        <v>166</v>
      </c>
      <c r="I779" s="229" t="s">
        <v>106</v>
      </c>
      <c r="J779" s="229" t="s">
        <v>106</v>
      </c>
      <c r="K779" s="304" t="s">
        <v>1452</v>
      </c>
      <c r="L779" s="278"/>
    </row>
    <row r="780" spans="1:14" ht="20.100000000000001" customHeight="1">
      <c r="A780" s="232"/>
      <c r="B780" s="251"/>
      <c r="C780" s="280"/>
      <c r="D780" s="251"/>
      <c r="E780" s="233"/>
      <c r="F780" s="155"/>
      <c r="G780" s="251"/>
      <c r="H780" s="280"/>
      <c r="I780" s="236"/>
      <c r="J780" s="236"/>
      <c r="K780" s="313" t="s">
        <v>1949</v>
      </c>
      <c r="L780" s="277"/>
    </row>
    <row r="781" spans="1:14" ht="20.100000000000001" customHeight="1">
      <c r="A781" s="267" t="s">
        <v>106</v>
      </c>
      <c r="B781" s="228" t="s">
        <v>1080</v>
      </c>
      <c r="C781" s="281" t="s">
        <v>115</v>
      </c>
      <c r="D781" s="228" t="s">
        <v>1081</v>
      </c>
      <c r="E781" s="227" t="s">
        <v>1524</v>
      </c>
      <c r="F781" s="229" t="s">
        <v>515</v>
      </c>
      <c r="G781" s="229" t="s">
        <v>106</v>
      </c>
      <c r="H781" s="229" t="s">
        <v>1502</v>
      </c>
      <c r="I781" s="229" t="s">
        <v>106</v>
      </c>
      <c r="J781" s="229" t="s">
        <v>106</v>
      </c>
      <c r="K781" s="304" t="s">
        <v>1452</v>
      </c>
      <c r="L781" s="278"/>
    </row>
    <row r="782" spans="1:14" ht="20.100000000000001" customHeight="1">
      <c r="A782" s="267" t="s">
        <v>106</v>
      </c>
      <c r="B782" s="228" t="s">
        <v>1195</v>
      </c>
      <c r="C782" s="281" t="s">
        <v>115</v>
      </c>
      <c r="D782" s="228" t="s">
        <v>1196</v>
      </c>
      <c r="E782" s="227" t="s">
        <v>1524</v>
      </c>
      <c r="F782" s="229" t="s">
        <v>515</v>
      </c>
      <c r="G782" s="229" t="s">
        <v>106</v>
      </c>
      <c r="H782" s="229" t="s">
        <v>1473</v>
      </c>
      <c r="I782" s="229" t="s">
        <v>106</v>
      </c>
      <c r="J782" s="229" t="s">
        <v>106</v>
      </c>
      <c r="K782" s="304" t="s">
        <v>1452</v>
      </c>
      <c r="L782" s="278"/>
    </row>
    <row r="783" spans="1:14" ht="20.100000000000001" customHeight="1">
      <c r="A783" s="267" t="s">
        <v>106</v>
      </c>
      <c r="B783" s="228" t="s">
        <v>1197</v>
      </c>
      <c r="C783" s="281" t="s">
        <v>115</v>
      </c>
      <c r="D783" s="228" t="s">
        <v>1198</v>
      </c>
      <c r="E783" s="227" t="s">
        <v>1524</v>
      </c>
      <c r="F783" s="229" t="s">
        <v>515</v>
      </c>
      <c r="G783" s="229" t="s">
        <v>106</v>
      </c>
      <c r="H783" s="229" t="s">
        <v>1473</v>
      </c>
      <c r="I783" s="229" t="s">
        <v>106</v>
      </c>
      <c r="J783" s="229" t="s">
        <v>106</v>
      </c>
      <c r="K783" s="304" t="s">
        <v>1452</v>
      </c>
      <c r="L783" s="278"/>
    </row>
    <row r="784" spans="1:14" ht="20.100000000000001" customHeight="1">
      <c r="A784" s="267" t="s">
        <v>106</v>
      </c>
      <c r="B784" s="228" t="s">
        <v>806</v>
      </c>
      <c r="C784" s="281" t="s">
        <v>115</v>
      </c>
      <c r="D784" s="228" t="s">
        <v>807</v>
      </c>
      <c r="E784" s="227" t="s">
        <v>1524</v>
      </c>
      <c r="F784" s="229" t="s">
        <v>515</v>
      </c>
      <c r="G784" s="229" t="s">
        <v>106</v>
      </c>
      <c r="H784" s="229" t="s">
        <v>113</v>
      </c>
      <c r="I784" s="229" t="s">
        <v>106</v>
      </c>
      <c r="J784" s="229" t="s">
        <v>106</v>
      </c>
      <c r="K784" s="304" t="s">
        <v>1452</v>
      </c>
      <c r="L784" s="278"/>
    </row>
    <row r="785" spans="1:15" ht="20.100000000000001" customHeight="1">
      <c r="A785" s="267" t="s">
        <v>106</v>
      </c>
      <c r="B785" s="228" t="s">
        <v>524</v>
      </c>
      <c r="C785" s="281" t="s">
        <v>115</v>
      </c>
      <c r="D785" s="228" t="s">
        <v>525</v>
      </c>
      <c r="E785" s="227" t="s">
        <v>1524</v>
      </c>
      <c r="F785" s="229" t="s">
        <v>515</v>
      </c>
      <c r="G785" s="229" t="s">
        <v>106</v>
      </c>
      <c r="H785" s="229" t="s">
        <v>166</v>
      </c>
      <c r="I785" s="229" t="s">
        <v>106</v>
      </c>
      <c r="J785" s="229" t="s">
        <v>106</v>
      </c>
      <c r="K785" s="304" t="s">
        <v>1452</v>
      </c>
      <c r="L785" s="278"/>
    </row>
    <row r="786" spans="1:15" ht="20.100000000000001" customHeight="1">
      <c r="A786" s="232"/>
      <c r="B786" s="251"/>
      <c r="C786" s="280"/>
      <c r="D786" s="251"/>
      <c r="E786" s="233"/>
      <c r="F786" s="155"/>
      <c r="G786" s="251"/>
      <c r="H786" s="280"/>
      <c r="I786" s="236"/>
      <c r="J786" s="236"/>
      <c r="K786" s="313" t="s">
        <v>1949</v>
      </c>
      <c r="L786" s="277"/>
    </row>
    <row r="787" spans="1:15" ht="20.100000000000001" customHeight="1">
      <c r="A787" s="267" t="s">
        <v>106</v>
      </c>
      <c r="B787" s="228" t="s">
        <v>1082</v>
      </c>
      <c r="C787" s="281" t="s">
        <v>115</v>
      </c>
      <c r="D787" s="228" t="s">
        <v>1083</v>
      </c>
      <c r="E787" s="227" t="s">
        <v>1524</v>
      </c>
      <c r="F787" s="229" t="s">
        <v>515</v>
      </c>
      <c r="G787" s="229" t="s">
        <v>106</v>
      </c>
      <c r="H787" s="229" t="s">
        <v>1502</v>
      </c>
      <c r="I787" s="229" t="s">
        <v>106</v>
      </c>
      <c r="J787" s="229" t="s">
        <v>106</v>
      </c>
      <c r="K787" s="304" t="s">
        <v>1452</v>
      </c>
      <c r="L787" s="278"/>
      <c r="N787" s="112"/>
    </row>
    <row r="788" spans="1:15" ht="20.100000000000001" customHeight="1">
      <c r="A788" s="267" t="s">
        <v>106</v>
      </c>
      <c r="B788" s="228" t="s">
        <v>1199</v>
      </c>
      <c r="C788" s="281" t="s">
        <v>115</v>
      </c>
      <c r="D788" s="228" t="s">
        <v>1200</v>
      </c>
      <c r="E788" s="227" t="s">
        <v>1524</v>
      </c>
      <c r="F788" s="229" t="s">
        <v>515</v>
      </c>
      <c r="G788" s="229" t="s">
        <v>106</v>
      </c>
      <c r="H788" s="229" t="s">
        <v>1473</v>
      </c>
      <c r="I788" s="229" t="s">
        <v>106</v>
      </c>
      <c r="J788" s="229" t="s">
        <v>106</v>
      </c>
      <c r="K788" s="304" t="s">
        <v>1452</v>
      </c>
      <c r="L788" s="278"/>
    </row>
    <row r="789" spans="1:15" ht="20.100000000000001" customHeight="1">
      <c r="A789" s="267" t="s">
        <v>106</v>
      </c>
      <c r="B789" s="228" t="s">
        <v>1201</v>
      </c>
      <c r="C789" s="281" t="s">
        <v>115</v>
      </c>
      <c r="D789" s="228" t="s">
        <v>1202</v>
      </c>
      <c r="E789" s="227" t="s">
        <v>1524</v>
      </c>
      <c r="F789" s="229" t="s">
        <v>515</v>
      </c>
      <c r="G789" s="229" t="s">
        <v>106</v>
      </c>
      <c r="H789" s="229" t="s">
        <v>1473</v>
      </c>
      <c r="I789" s="229" t="s">
        <v>106</v>
      </c>
      <c r="J789" s="229" t="s">
        <v>106</v>
      </c>
      <c r="K789" s="304" t="s">
        <v>1452</v>
      </c>
      <c r="L789" s="278"/>
    </row>
    <row r="790" spans="1:15" ht="20.100000000000001" customHeight="1">
      <c r="A790" s="232"/>
      <c r="B790" s="251"/>
      <c r="C790" s="280"/>
      <c r="D790" s="251"/>
      <c r="E790" s="233"/>
      <c r="F790" s="235"/>
      <c r="G790" s="251"/>
      <c r="H790" s="280"/>
      <c r="I790" s="236"/>
      <c r="J790" s="235"/>
      <c r="K790" s="313"/>
      <c r="L790" s="277"/>
    </row>
    <row r="791" spans="1:15" ht="20.100000000000001" customHeight="1">
      <c r="A791" s="294">
        <v>1830</v>
      </c>
      <c r="B791" s="295"/>
      <c r="C791" s="296"/>
      <c r="D791" s="295"/>
      <c r="E791" s="297"/>
      <c r="F791" s="298"/>
      <c r="G791" s="295"/>
      <c r="H791" s="296"/>
      <c r="I791" s="299"/>
      <c r="J791" s="298"/>
      <c r="K791" s="300"/>
      <c r="L791" s="277"/>
      <c r="N791" s="112"/>
    </row>
    <row r="792" spans="1:15" ht="20.100000000000001" customHeight="1">
      <c r="A792" s="301" t="s">
        <v>106</v>
      </c>
      <c r="B792" s="562" t="s">
        <v>702</v>
      </c>
      <c r="C792" s="302" t="s">
        <v>115</v>
      </c>
      <c r="D792" s="303" t="s">
        <v>2265</v>
      </c>
      <c r="E792" s="303" t="s">
        <v>1554</v>
      </c>
      <c r="F792" s="229" t="s">
        <v>1860</v>
      </c>
      <c r="G792" s="240" t="s">
        <v>106</v>
      </c>
      <c r="H792" s="229" t="s">
        <v>106</v>
      </c>
      <c r="I792" s="229" t="s">
        <v>106</v>
      </c>
      <c r="J792" s="229" t="s">
        <v>106</v>
      </c>
      <c r="K792" s="304" t="s">
        <v>1452</v>
      </c>
      <c r="L792" s="305"/>
      <c r="M792" s="306"/>
      <c r="N792" s="305"/>
      <c r="O792" s="305"/>
    </row>
    <row r="793" spans="1:15" ht="20.100000000000001" customHeight="1">
      <c r="A793" s="301" t="s">
        <v>106</v>
      </c>
      <c r="B793" s="562" t="s">
        <v>701</v>
      </c>
      <c r="C793" s="307" t="s">
        <v>1447</v>
      </c>
      <c r="D793" s="303" t="s">
        <v>345</v>
      </c>
      <c r="E793" s="303" t="s">
        <v>1554</v>
      </c>
      <c r="F793" s="229" t="s">
        <v>2266</v>
      </c>
      <c r="G793" s="240" t="s">
        <v>345</v>
      </c>
      <c r="H793" s="229" t="s">
        <v>113</v>
      </c>
      <c r="I793" s="229" t="s">
        <v>106</v>
      </c>
      <c r="J793" s="229" t="s">
        <v>106</v>
      </c>
      <c r="K793" s="304" t="s">
        <v>1452</v>
      </c>
      <c r="L793" s="305"/>
      <c r="M793" s="306"/>
      <c r="N793" s="305"/>
      <c r="O793" s="305"/>
    </row>
    <row r="794" spans="1:15" ht="20.100000000000001" customHeight="1">
      <c r="A794" s="301" t="s">
        <v>106</v>
      </c>
      <c r="B794" s="562" t="s">
        <v>344</v>
      </c>
      <c r="C794" s="302" t="s">
        <v>1529</v>
      </c>
      <c r="D794" s="303" t="s">
        <v>345</v>
      </c>
      <c r="E794" s="303" t="s">
        <v>1554</v>
      </c>
      <c r="F794" s="229" t="s">
        <v>2101</v>
      </c>
      <c r="G794" s="240" t="s">
        <v>345</v>
      </c>
      <c r="H794" s="229" t="s">
        <v>166</v>
      </c>
      <c r="I794" s="308" t="s">
        <v>106</v>
      </c>
      <c r="J794" s="229" t="s">
        <v>106</v>
      </c>
      <c r="K794" s="304" t="s">
        <v>1452</v>
      </c>
      <c r="L794" s="305"/>
      <c r="M794" s="306"/>
      <c r="N794" s="305"/>
      <c r="O794" s="305"/>
    </row>
    <row r="795" spans="1:15" ht="20.100000000000001" customHeight="1">
      <c r="A795" s="309"/>
      <c r="B795" s="563"/>
      <c r="C795" s="310"/>
      <c r="D795" s="311"/>
      <c r="E795" s="311"/>
      <c r="F795" s="235"/>
      <c r="G795" s="252"/>
      <c r="H795" s="235"/>
      <c r="I795" s="312"/>
      <c r="J795" s="235"/>
      <c r="K795" s="313" t="s">
        <v>1452</v>
      </c>
      <c r="L795" s="314"/>
      <c r="M795" s="315"/>
      <c r="N795" s="314"/>
      <c r="O795" s="314"/>
    </row>
    <row r="796" spans="1:15" ht="20.100000000000001" customHeight="1">
      <c r="A796" s="301" t="s">
        <v>106</v>
      </c>
      <c r="B796" s="562" t="s">
        <v>425</v>
      </c>
      <c r="C796" s="302" t="s">
        <v>115</v>
      </c>
      <c r="D796" s="303" t="s">
        <v>424</v>
      </c>
      <c r="E796" s="303" t="s">
        <v>1554</v>
      </c>
      <c r="F796" s="229" t="s">
        <v>1860</v>
      </c>
      <c r="G796" s="240" t="s">
        <v>106</v>
      </c>
      <c r="H796" s="229" t="s">
        <v>106</v>
      </c>
      <c r="I796" s="229" t="s">
        <v>106</v>
      </c>
      <c r="J796" s="229" t="s">
        <v>106</v>
      </c>
      <c r="K796" s="304" t="s">
        <v>1452</v>
      </c>
      <c r="L796" s="305"/>
      <c r="M796" s="306"/>
      <c r="N796" s="305"/>
      <c r="O796" s="305"/>
    </row>
    <row r="797" spans="1:15" ht="20.100000000000001" customHeight="1">
      <c r="A797" s="301" t="s">
        <v>106</v>
      </c>
      <c r="B797" s="562" t="s">
        <v>423</v>
      </c>
      <c r="C797" s="307" t="s">
        <v>1447</v>
      </c>
      <c r="D797" s="303" t="s">
        <v>424</v>
      </c>
      <c r="E797" s="303" t="s">
        <v>1554</v>
      </c>
      <c r="F797" s="229" t="s">
        <v>1861</v>
      </c>
      <c r="G797" s="240" t="s">
        <v>2267</v>
      </c>
      <c r="H797" s="229" t="s">
        <v>113</v>
      </c>
      <c r="I797" s="229" t="s">
        <v>106</v>
      </c>
      <c r="J797" s="229" t="s">
        <v>106</v>
      </c>
      <c r="K797" s="304" t="s">
        <v>1452</v>
      </c>
      <c r="L797" s="305"/>
      <c r="M797" s="306"/>
      <c r="N797" s="305"/>
      <c r="O797" s="305"/>
    </row>
    <row r="798" spans="1:15" ht="20.100000000000001" customHeight="1">
      <c r="A798" s="309"/>
      <c r="B798" s="563"/>
      <c r="C798" s="316"/>
      <c r="D798" s="311"/>
      <c r="E798" s="311"/>
      <c r="F798" s="235"/>
      <c r="G798" s="252"/>
      <c r="H798" s="235"/>
      <c r="I798" s="312"/>
      <c r="J798" s="235"/>
      <c r="K798" s="313" t="s">
        <v>1452</v>
      </c>
      <c r="L798" s="314"/>
      <c r="M798" s="315"/>
      <c r="N798" s="314"/>
      <c r="O798" s="314"/>
    </row>
    <row r="799" spans="1:15" ht="20.100000000000001" customHeight="1">
      <c r="A799" s="301" t="s">
        <v>106</v>
      </c>
      <c r="B799" s="562" t="s">
        <v>430</v>
      </c>
      <c r="C799" s="302" t="s">
        <v>115</v>
      </c>
      <c r="D799" s="303" t="s">
        <v>2268</v>
      </c>
      <c r="E799" s="303" t="s">
        <v>1554</v>
      </c>
      <c r="F799" s="229" t="s">
        <v>1860</v>
      </c>
      <c r="G799" s="240" t="s">
        <v>106</v>
      </c>
      <c r="H799" s="229" t="s">
        <v>106</v>
      </c>
      <c r="I799" s="229" t="s">
        <v>106</v>
      </c>
      <c r="J799" s="229" t="s">
        <v>106</v>
      </c>
      <c r="K799" s="304" t="s">
        <v>1452</v>
      </c>
      <c r="L799" s="305"/>
      <c r="M799" s="306"/>
      <c r="N799" s="305"/>
      <c r="O799" s="305"/>
    </row>
    <row r="800" spans="1:15" ht="20.100000000000001" customHeight="1">
      <c r="A800" s="301" t="s">
        <v>106</v>
      </c>
      <c r="B800" s="562" t="s">
        <v>428</v>
      </c>
      <c r="C800" s="307" t="s">
        <v>1447</v>
      </c>
      <c r="D800" s="303" t="s">
        <v>429</v>
      </c>
      <c r="E800" s="303" t="s">
        <v>1554</v>
      </c>
      <c r="F800" s="317" t="s">
        <v>1864</v>
      </c>
      <c r="G800" s="240" t="s">
        <v>2269</v>
      </c>
      <c r="H800" s="229" t="s">
        <v>113</v>
      </c>
      <c r="I800" s="229" t="s">
        <v>106</v>
      </c>
      <c r="J800" s="229" t="s">
        <v>106</v>
      </c>
      <c r="K800" s="304" t="s">
        <v>1452</v>
      </c>
      <c r="L800" s="305"/>
      <c r="M800" s="306"/>
      <c r="N800" s="305"/>
      <c r="O800" s="305"/>
    </row>
    <row r="801" spans="1:15" ht="20.100000000000001" customHeight="1">
      <c r="A801" s="309"/>
      <c r="B801" s="563"/>
      <c r="C801" s="316"/>
      <c r="D801" s="311"/>
      <c r="E801" s="311"/>
      <c r="F801" s="235"/>
      <c r="G801" s="252"/>
      <c r="H801" s="235"/>
      <c r="I801" s="312"/>
      <c r="J801" s="235"/>
      <c r="K801" s="313" t="s">
        <v>1452</v>
      </c>
      <c r="L801" s="314"/>
      <c r="M801" s="315"/>
      <c r="N801" s="314"/>
      <c r="O801" s="314"/>
    </row>
    <row r="802" spans="1:15" ht="20.100000000000001" customHeight="1">
      <c r="A802" s="301" t="s">
        <v>106</v>
      </c>
      <c r="B802" s="562" t="s">
        <v>732</v>
      </c>
      <c r="C802" s="302" t="s">
        <v>115</v>
      </c>
      <c r="D802" s="303" t="s">
        <v>2270</v>
      </c>
      <c r="E802" s="303" t="s">
        <v>1555</v>
      </c>
      <c r="F802" s="229" t="s">
        <v>1860</v>
      </c>
      <c r="G802" s="240" t="s">
        <v>106</v>
      </c>
      <c r="H802" s="229" t="s">
        <v>106</v>
      </c>
      <c r="I802" s="229" t="s">
        <v>106</v>
      </c>
      <c r="J802" s="229" t="s">
        <v>106</v>
      </c>
      <c r="K802" s="304" t="s">
        <v>1452</v>
      </c>
      <c r="L802" s="305"/>
      <c r="M802" s="306"/>
      <c r="N802" s="305"/>
      <c r="O802" s="305"/>
    </row>
    <row r="803" spans="1:15" ht="20.100000000000001" customHeight="1">
      <c r="A803" s="301" t="s">
        <v>106</v>
      </c>
      <c r="B803" s="562" t="s">
        <v>730</v>
      </c>
      <c r="C803" s="307" t="s">
        <v>1447</v>
      </c>
      <c r="D803" s="303" t="s">
        <v>731</v>
      </c>
      <c r="E803" s="303" t="s">
        <v>1555</v>
      </c>
      <c r="F803" s="317" t="s">
        <v>1864</v>
      </c>
      <c r="G803" s="240" t="s">
        <v>2271</v>
      </c>
      <c r="H803" s="229" t="s">
        <v>113</v>
      </c>
      <c r="I803" s="229" t="s">
        <v>106</v>
      </c>
      <c r="J803" s="229" t="s">
        <v>106</v>
      </c>
      <c r="K803" s="304" t="s">
        <v>1452</v>
      </c>
      <c r="L803" s="305"/>
      <c r="M803" s="306"/>
      <c r="N803" s="305"/>
      <c r="O803" s="305"/>
    </row>
    <row r="804" spans="1:15" ht="20.100000000000001" customHeight="1">
      <c r="A804" s="309"/>
      <c r="B804" s="563"/>
      <c r="C804" s="316"/>
      <c r="D804" s="311"/>
      <c r="E804" s="311"/>
      <c r="F804" s="235"/>
      <c r="G804" s="252"/>
      <c r="H804" s="235"/>
      <c r="I804" s="312"/>
      <c r="J804" s="235"/>
      <c r="K804" s="313" t="s">
        <v>1452</v>
      </c>
      <c r="L804" s="314"/>
      <c r="M804" s="315"/>
      <c r="N804" s="314"/>
      <c r="O804" s="314"/>
    </row>
    <row r="805" spans="1:15" ht="20.100000000000001" customHeight="1">
      <c r="A805" s="301" t="s">
        <v>106</v>
      </c>
      <c r="B805" s="562" t="s">
        <v>726</v>
      </c>
      <c r="C805" s="302" t="s">
        <v>115</v>
      </c>
      <c r="D805" s="303" t="s">
        <v>2272</v>
      </c>
      <c r="E805" s="303" t="s">
        <v>1555</v>
      </c>
      <c r="F805" s="229" t="s">
        <v>1860</v>
      </c>
      <c r="G805" s="240" t="s">
        <v>106</v>
      </c>
      <c r="H805" s="229" t="s">
        <v>106</v>
      </c>
      <c r="I805" s="229" t="s">
        <v>106</v>
      </c>
      <c r="J805" s="229" t="s">
        <v>106</v>
      </c>
      <c r="K805" s="304" t="s">
        <v>1452</v>
      </c>
      <c r="L805" s="305"/>
      <c r="M805" s="306"/>
      <c r="N805" s="306"/>
      <c r="O805" s="305"/>
    </row>
    <row r="806" spans="1:15" ht="20.100000000000001" customHeight="1">
      <c r="A806" s="301" t="s">
        <v>106</v>
      </c>
      <c r="B806" s="562" t="s">
        <v>724</v>
      </c>
      <c r="C806" s="307" t="s">
        <v>1447</v>
      </c>
      <c r="D806" s="303" t="s">
        <v>725</v>
      </c>
      <c r="E806" s="303" t="s">
        <v>1555</v>
      </c>
      <c r="F806" s="317" t="s">
        <v>1864</v>
      </c>
      <c r="G806" s="240" t="s">
        <v>2273</v>
      </c>
      <c r="H806" s="229" t="s">
        <v>113</v>
      </c>
      <c r="I806" s="229" t="s">
        <v>106</v>
      </c>
      <c r="J806" s="229" t="s">
        <v>106</v>
      </c>
      <c r="K806" s="304" t="s">
        <v>1452</v>
      </c>
      <c r="L806" s="305"/>
      <c r="M806" s="306"/>
      <c r="N806" s="306"/>
      <c r="O806" s="305"/>
    </row>
    <row r="807" spans="1:15" ht="20.100000000000001" customHeight="1">
      <c r="A807" s="309"/>
      <c r="B807" s="563"/>
      <c r="C807" s="316"/>
      <c r="D807" s="311"/>
      <c r="E807" s="311"/>
      <c r="F807" s="318"/>
      <c r="G807" s="252"/>
      <c r="H807" s="235"/>
      <c r="I807" s="312"/>
      <c r="J807" s="319"/>
      <c r="K807" s="313" t="s">
        <v>1452</v>
      </c>
      <c r="L807" s="314"/>
      <c r="M807" s="315"/>
      <c r="N807" s="315"/>
      <c r="O807" s="314"/>
    </row>
    <row r="808" spans="1:15" ht="20.100000000000001" customHeight="1">
      <c r="A808" s="301" t="s">
        <v>106</v>
      </c>
      <c r="B808" s="562" t="s">
        <v>705</v>
      </c>
      <c r="C808" s="302" t="s">
        <v>115</v>
      </c>
      <c r="D808" s="303" t="s">
        <v>2274</v>
      </c>
      <c r="E808" s="303" t="s">
        <v>1554</v>
      </c>
      <c r="F808" s="229" t="s">
        <v>1860</v>
      </c>
      <c r="G808" s="240" t="s">
        <v>106</v>
      </c>
      <c r="H808" s="229" t="s">
        <v>106</v>
      </c>
      <c r="I808" s="229" t="s">
        <v>106</v>
      </c>
      <c r="J808" s="229" t="s">
        <v>106</v>
      </c>
      <c r="K808" s="304" t="s">
        <v>1452</v>
      </c>
      <c r="L808" s="305"/>
      <c r="M808" s="306"/>
      <c r="N808" s="306"/>
      <c r="O808" s="305"/>
    </row>
    <row r="809" spans="1:15" ht="20.100000000000001" customHeight="1">
      <c r="A809" s="301" t="s">
        <v>106</v>
      </c>
      <c r="B809" s="562" t="s">
        <v>703</v>
      </c>
      <c r="C809" s="307" t="s">
        <v>1447</v>
      </c>
      <c r="D809" s="303" t="s">
        <v>704</v>
      </c>
      <c r="E809" s="303" t="s">
        <v>1554</v>
      </c>
      <c r="F809" s="229" t="s">
        <v>1861</v>
      </c>
      <c r="G809" s="240" t="s">
        <v>2275</v>
      </c>
      <c r="H809" s="229" t="s">
        <v>113</v>
      </c>
      <c r="I809" s="229" t="s">
        <v>106</v>
      </c>
      <c r="J809" s="229" t="s">
        <v>106</v>
      </c>
      <c r="K809" s="304" t="s">
        <v>1452</v>
      </c>
      <c r="L809" s="305"/>
      <c r="M809" s="306"/>
      <c r="N809" s="306"/>
      <c r="O809" s="305"/>
    </row>
    <row r="810" spans="1:15" ht="20.100000000000001" customHeight="1">
      <c r="A810" s="309"/>
      <c r="B810" s="563"/>
      <c r="C810" s="316"/>
      <c r="D810" s="311"/>
      <c r="E810" s="311"/>
      <c r="F810" s="318"/>
      <c r="G810" s="252"/>
      <c r="H810" s="235"/>
      <c r="I810" s="312"/>
      <c r="J810" s="319"/>
      <c r="K810" s="313" t="s">
        <v>1452</v>
      </c>
      <c r="L810" s="314"/>
      <c r="M810" s="315"/>
      <c r="N810" s="315"/>
      <c r="O810" s="314"/>
    </row>
    <row r="811" spans="1:15" ht="20.100000000000001" customHeight="1">
      <c r="A811" s="301" t="s">
        <v>106</v>
      </c>
      <c r="B811" s="562" t="s">
        <v>2276</v>
      </c>
      <c r="C811" s="302" t="s">
        <v>115</v>
      </c>
      <c r="D811" s="303" t="s">
        <v>2277</v>
      </c>
      <c r="E811" s="303" t="s">
        <v>1568</v>
      </c>
      <c r="F811" s="229" t="s">
        <v>1860</v>
      </c>
      <c r="G811" s="240" t="s">
        <v>106</v>
      </c>
      <c r="H811" s="229" t="s">
        <v>106</v>
      </c>
      <c r="I811" s="229" t="s">
        <v>106</v>
      </c>
      <c r="J811" s="229" t="s">
        <v>106</v>
      </c>
      <c r="K811" s="304" t="s">
        <v>1452</v>
      </c>
      <c r="L811" s="305"/>
      <c r="M811" s="306"/>
      <c r="N811" s="306"/>
      <c r="O811" s="305"/>
    </row>
    <row r="812" spans="1:15" ht="20.100000000000001" customHeight="1">
      <c r="A812" s="301" t="s">
        <v>106</v>
      </c>
      <c r="B812" s="562" t="s">
        <v>2278</v>
      </c>
      <c r="C812" s="307" t="s">
        <v>1447</v>
      </c>
      <c r="D812" s="303" t="s">
        <v>498</v>
      </c>
      <c r="E812" s="303" t="s">
        <v>1568</v>
      </c>
      <c r="F812" s="229" t="s">
        <v>1861</v>
      </c>
      <c r="G812" s="240" t="s">
        <v>2279</v>
      </c>
      <c r="H812" s="229" t="s">
        <v>2280</v>
      </c>
      <c r="I812" s="229" t="s">
        <v>2281</v>
      </c>
      <c r="J812" s="320" t="s">
        <v>106</v>
      </c>
      <c r="K812" s="304" t="s">
        <v>1452</v>
      </c>
      <c r="L812" s="305"/>
      <c r="M812" s="306"/>
      <c r="N812" s="306"/>
      <c r="O812" s="305"/>
    </row>
    <row r="813" spans="1:15" ht="20.100000000000001" customHeight="1">
      <c r="A813" s="309"/>
      <c r="B813" s="563"/>
      <c r="C813" s="316"/>
      <c r="D813" s="311"/>
      <c r="E813" s="311"/>
      <c r="F813" s="318"/>
      <c r="G813" s="252"/>
      <c r="H813" s="235"/>
      <c r="I813" s="312"/>
      <c r="J813" s="319"/>
      <c r="K813" s="313" t="s">
        <v>1452</v>
      </c>
      <c r="L813" s="314"/>
      <c r="M813" s="315"/>
      <c r="N813" s="315"/>
      <c r="O813" s="314"/>
    </row>
    <row r="814" spans="1:15" ht="20.100000000000001" customHeight="1">
      <c r="A814" s="301" t="s">
        <v>106</v>
      </c>
      <c r="B814" s="562" t="s">
        <v>729</v>
      </c>
      <c r="C814" s="302" t="s">
        <v>115</v>
      </c>
      <c r="D814" s="303" t="s">
        <v>2282</v>
      </c>
      <c r="E814" s="303" t="s">
        <v>1480</v>
      </c>
      <c r="F814" s="229" t="s">
        <v>1860</v>
      </c>
      <c r="G814" s="240" t="s">
        <v>106</v>
      </c>
      <c r="H814" s="229" t="s">
        <v>106</v>
      </c>
      <c r="I814" s="229" t="s">
        <v>106</v>
      </c>
      <c r="J814" s="229" t="s">
        <v>106</v>
      </c>
      <c r="K814" s="304" t="s">
        <v>1452</v>
      </c>
      <c r="L814" s="305"/>
      <c r="M814" s="306"/>
      <c r="N814" s="306"/>
      <c r="O814" s="305"/>
    </row>
    <row r="815" spans="1:15" ht="20.100000000000001" customHeight="1">
      <c r="A815" s="301" t="s">
        <v>106</v>
      </c>
      <c r="B815" s="562" t="s">
        <v>727</v>
      </c>
      <c r="C815" s="307" t="s">
        <v>1447</v>
      </c>
      <c r="D815" s="303" t="s">
        <v>728</v>
      </c>
      <c r="E815" s="303" t="s">
        <v>1480</v>
      </c>
      <c r="F815" s="229" t="s">
        <v>1861</v>
      </c>
      <c r="G815" s="240" t="s">
        <v>2283</v>
      </c>
      <c r="H815" s="229" t="s">
        <v>113</v>
      </c>
      <c r="I815" s="229" t="s">
        <v>106</v>
      </c>
      <c r="J815" s="229" t="s">
        <v>106</v>
      </c>
      <c r="K815" s="304" t="s">
        <v>1452</v>
      </c>
      <c r="L815" s="305"/>
      <c r="M815" s="306"/>
      <c r="N815" s="306"/>
      <c r="O815" s="305"/>
    </row>
    <row r="816" spans="1:15" ht="20.100000000000001" customHeight="1">
      <c r="A816" s="309"/>
      <c r="B816" s="563"/>
      <c r="C816" s="316"/>
      <c r="D816" s="311"/>
      <c r="E816" s="311"/>
      <c r="F816" s="318"/>
      <c r="G816" s="252"/>
      <c r="H816" s="235"/>
      <c r="I816" s="312"/>
      <c r="J816" s="319"/>
      <c r="K816" s="313" t="s">
        <v>1452</v>
      </c>
      <c r="L816" s="314"/>
      <c r="M816" s="315"/>
      <c r="N816" s="315"/>
      <c r="O816" s="314"/>
    </row>
    <row r="817" spans="1:15" ht="20.100000000000001" customHeight="1">
      <c r="A817" s="301" t="s">
        <v>106</v>
      </c>
      <c r="B817" s="562" t="s">
        <v>736</v>
      </c>
      <c r="C817" s="302" t="s">
        <v>115</v>
      </c>
      <c r="D817" s="303" t="s">
        <v>735</v>
      </c>
      <c r="E817" s="303" t="s">
        <v>1480</v>
      </c>
      <c r="F817" s="229" t="s">
        <v>1860</v>
      </c>
      <c r="G817" s="240" t="s">
        <v>106</v>
      </c>
      <c r="H817" s="229" t="s">
        <v>106</v>
      </c>
      <c r="I817" s="229" t="s">
        <v>106</v>
      </c>
      <c r="J817" s="229" t="s">
        <v>106</v>
      </c>
      <c r="K817" s="304" t="s">
        <v>1452</v>
      </c>
      <c r="L817" s="305"/>
      <c r="M817" s="306"/>
      <c r="N817" s="306"/>
      <c r="O817" s="305"/>
    </row>
    <row r="818" spans="1:15" ht="20.100000000000001" customHeight="1">
      <c r="A818" s="301" t="s">
        <v>106</v>
      </c>
      <c r="B818" s="562" t="s">
        <v>734</v>
      </c>
      <c r="C818" s="307" t="s">
        <v>1517</v>
      </c>
      <c r="D818" s="303" t="s">
        <v>735</v>
      </c>
      <c r="E818" s="303" t="s">
        <v>1480</v>
      </c>
      <c r="F818" s="229" t="s">
        <v>1861</v>
      </c>
      <c r="G818" s="240" t="s">
        <v>2284</v>
      </c>
      <c r="H818" s="229" t="s">
        <v>113</v>
      </c>
      <c r="I818" s="229" t="s">
        <v>2285</v>
      </c>
      <c r="J818" s="229" t="s">
        <v>106</v>
      </c>
      <c r="K818" s="304" t="s">
        <v>1452</v>
      </c>
      <c r="L818" s="305"/>
      <c r="M818" s="306"/>
      <c r="N818" s="306"/>
      <c r="O818" s="305"/>
    </row>
    <row r="819" spans="1:15" ht="20.100000000000001" customHeight="1">
      <c r="A819" s="309"/>
      <c r="B819" s="563"/>
      <c r="C819" s="316"/>
      <c r="D819" s="311"/>
      <c r="E819" s="311"/>
      <c r="F819" s="318"/>
      <c r="G819" s="252"/>
      <c r="H819" s="235"/>
      <c r="I819" s="312"/>
      <c r="J819" s="319"/>
      <c r="K819" s="313" t="s">
        <v>1452</v>
      </c>
      <c r="L819" s="314"/>
      <c r="M819" s="315"/>
      <c r="N819" s="315"/>
      <c r="O819" s="314"/>
    </row>
    <row r="820" spans="1:15" ht="20.100000000000001" customHeight="1">
      <c r="A820" s="301" t="s">
        <v>106</v>
      </c>
      <c r="B820" s="562" t="s">
        <v>708</v>
      </c>
      <c r="C820" s="302" t="s">
        <v>115</v>
      </c>
      <c r="D820" s="303" t="s">
        <v>2286</v>
      </c>
      <c r="E820" s="303" t="s">
        <v>1557</v>
      </c>
      <c r="F820" s="229" t="s">
        <v>1860</v>
      </c>
      <c r="G820" s="240" t="s">
        <v>106</v>
      </c>
      <c r="H820" s="229" t="s">
        <v>106</v>
      </c>
      <c r="I820" s="229" t="s">
        <v>106</v>
      </c>
      <c r="J820" s="229" t="s">
        <v>106</v>
      </c>
      <c r="K820" s="304" t="s">
        <v>1452</v>
      </c>
      <c r="L820" s="305"/>
      <c r="M820" s="306"/>
      <c r="N820" s="306"/>
      <c r="O820" s="305"/>
    </row>
    <row r="821" spans="1:15" ht="20.100000000000001" customHeight="1">
      <c r="A821" s="301" t="s">
        <v>106</v>
      </c>
      <c r="B821" s="562" t="s">
        <v>706</v>
      </c>
      <c r="C821" s="307" t="s">
        <v>1447</v>
      </c>
      <c r="D821" s="303" t="s">
        <v>707</v>
      </c>
      <c r="E821" s="303" t="s">
        <v>1557</v>
      </c>
      <c r="F821" s="229" t="s">
        <v>1861</v>
      </c>
      <c r="G821" s="240" t="s">
        <v>2287</v>
      </c>
      <c r="H821" s="229" t="s">
        <v>113</v>
      </c>
      <c r="I821" s="229" t="s">
        <v>106</v>
      </c>
      <c r="J821" s="229" t="s">
        <v>106</v>
      </c>
      <c r="K821" s="304" t="s">
        <v>1452</v>
      </c>
      <c r="L821" s="305"/>
      <c r="M821" s="306"/>
      <c r="N821" s="306"/>
      <c r="O821" s="305"/>
    </row>
    <row r="822" spans="1:15" ht="20.100000000000001" customHeight="1">
      <c r="A822" s="309"/>
      <c r="B822" s="563"/>
      <c r="C822" s="316"/>
      <c r="D822" s="311"/>
      <c r="E822" s="311"/>
      <c r="F822" s="318"/>
      <c r="G822" s="252"/>
      <c r="H822" s="235"/>
      <c r="I822" s="312"/>
      <c r="J822" s="319"/>
      <c r="K822" s="313" t="s">
        <v>1452</v>
      </c>
      <c r="L822" s="314"/>
      <c r="M822" s="315"/>
      <c r="N822" s="315"/>
      <c r="O822" s="314"/>
    </row>
    <row r="823" spans="1:15" ht="20.100000000000001" customHeight="1">
      <c r="A823" s="301" t="s">
        <v>106</v>
      </c>
      <c r="B823" s="562" t="s">
        <v>710</v>
      </c>
      <c r="C823" s="302" t="s">
        <v>115</v>
      </c>
      <c r="D823" s="303" t="s">
        <v>2288</v>
      </c>
      <c r="E823" s="303" t="s">
        <v>1557</v>
      </c>
      <c r="F823" s="229" t="s">
        <v>1860</v>
      </c>
      <c r="G823" s="240" t="s">
        <v>106</v>
      </c>
      <c r="H823" s="229" t="s">
        <v>106</v>
      </c>
      <c r="I823" s="229" t="s">
        <v>106</v>
      </c>
      <c r="J823" s="229" t="s">
        <v>106</v>
      </c>
      <c r="K823" s="304" t="s">
        <v>1452</v>
      </c>
      <c r="L823" s="305"/>
      <c r="M823" s="306"/>
      <c r="N823" s="306"/>
      <c r="O823" s="305"/>
    </row>
    <row r="824" spans="1:15" ht="20.100000000000001" customHeight="1">
      <c r="A824" s="301" t="s">
        <v>106</v>
      </c>
      <c r="B824" s="562" t="s">
        <v>709</v>
      </c>
      <c r="C824" s="307" t="s">
        <v>1447</v>
      </c>
      <c r="D824" s="303" t="s">
        <v>457</v>
      </c>
      <c r="E824" s="303" t="s">
        <v>1557</v>
      </c>
      <c r="F824" s="317" t="s">
        <v>1864</v>
      </c>
      <c r="G824" s="240" t="s">
        <v>2289</v>
      </c>
      <c r="H824" s="229" t="s">
        <v>113</v>
      </c>
      <c r="I824" s="229" t="s">
        <v>106</v>
      </c>
      <c r="J824" s="229" t="s">
        <v>106</v>
      </c>
      <c r="K824" s="304" t="s">
        <v>1452</v>
      </c>
      <c r="L824" s="305"/>
      <c r="M824" s="306"/>
      <c r="N824" s="306"/>
      <c r="O824" s="305"/>
    </row>
    <row r="825" spans="1:15" ht="20.100000000000001" customHeight="1">
      <c r="A825" s="309"/>
      <c r="B825" s="563"/>
      <c r="C825" s="316"/>
      <c r="D825" s="311"/>
      <c r="E825" s="311"/>
      <c r="F825" s="318"/>
      <c r="G825" s="252"/>
      <c r="H825" s="235"/>
      <c r="I825" s="312"/>
      <c r="J825" s="319"/>
      <c r="K825" s="313" t="s">
        <v>1452</v>
      </c>
      <c r="L825" s="314"/>
      <c r="M825" s="315"/>
      <c r="N825" s="315"/>
      <c r="O825" s="314"/>
    </row>
    <row r="826" spans="1:15" ht="20.100000000000001" customHeight="1">
      <c r="A826" s="301" t="s">
        <v>106</v>
      </c>
      <c r="B826" s="562" t="s">
        <v>2290</v>
      </c>
      <c r="C826" s="307" t="s">
        <v>1901</v>
      </c>
      <c r="D826" s="303" t="s">
        <v>704</v>
      </c>
      <c r="E826" s="303" t="s">
        <v>1554</v>
      </c>
      <c r="F826" s="229" t="s">
        <v>1861</v>
      </c>
      <c r="G826" s="240" t="s">
        <v>2275</v>
      </c>
      <c r="H826" s="229" t="s">
        <v>106</v>
      </c>
      <c r="I826" s="308" t="s">
        <v>106</v>
      </c>
      <c r="J826" s="321" t="s">
        <v>106</v>
      </c>
      <c r="K826" s="304" t="s">
        <v>1452</v>
      </c>
      <c r="L826" s="305"/>
      <c r="M826" s="306"/>
      <c r="N826" s="305"/>
      <c r="O826" s="305"/>
    </row>
    <row r="827" spans="1:15" ht="20.100000000000001" customHeight="1">
      <c r="A827" s="322"/>
      <c r="B827" s="563"/>
      <c r="C827" s="316"/>
      <c r="D827" s="311"/>
      <c r="E827" s="311"/>
      <c r="F827" s="235"/>
      <c r="G827" s="252"/>
      <c r="H827" s="235"/>
      <c r="I827" s="312"/>
      <c r="J827" s="323"/>
      <c r="K827" s="313" t="s">
        <v>1452</v>
      </c>
      <c r="L827" s="314"/>
      <c r="M827" s="315"/>
      <c r="N827" s="314"/>
      <c r="O827" s="314"/>
    </row>
    <row r="828" spans="1:15" ht="20.100000000000001" customHeight="1">
      <c r="A828" s="301" t="s">
        <v>106</v>
      </c>
      <c r="B828" s="562" t="s">
        <v>2291</v>
      </c>
      <c r="C828" s="307" t="s">
        <v>1910</v>
      </c>
      <c r="D828" s="303" t="s">
        <v>2292</v>
      </c>
      <c r="E828" s="303" t="s">
        <v>1554</v>
      </c>
      <c r="F828" s="229" t="s">
        <v>1861</v>
      </c>
      <c r="G828" s="240" t="s">
        <v>2293</v>
      </c>
      <c r="H828" s="229" t="s">
        <v>106</v>
      </c>
      <c r="I828" s="308" t="s">
        <v>106</v>
      </c>
      <c r="J828" s="321" t="s">
        <v>106</v>
      </c>
      <c r="K828" s="304" t="s">
        <v>1452</v>
      </c>
      <c r="L828" s="305"/>
      <c r="M828" s="306"/>
      <c r="N828" s="305"/>
      <c r="O828" s="305"/>
    </row>
    <row r="829" spans="1:15" ht="20.100000000000001" customHeight="1">
      <c r="A829" s="322"/>
      <c r="B829" s="563"/>
      <c r="C829" s="316"/>
      <c r="D829" s="311"/>
      <c r="E829" s="311"/>
      <c r="F829" s="235"/>
      <c r="G829" s="252"/>
      <c r="H829" s="235"/>
      <c r="I829" s="312"/>
      <c r="J829" s="323"/>
      <c r="K829" s="313" t="s">
        <v>1452</v>
      </c>
      <c r="L829" s="314"/>
      <c r="M829" s="315"/>
      <c r="N829" s="314"/>
      <c r="O829" s="314"/>
    </row>
    <row r="830" spans="1:15" ht="20.100000000000001" customHeight="1">
      <c r="A830" s="301" t="s">
        <v>106</v>
      </c>
      <c r="B830" s="562" t="s">
        <v>2294</v>
      </c>
      <c r="C830" s="307" t="s">
        <v>1910</v>
      </c>
      <c r="D830" s="303" t="s">
        <v>2295</v>
      </c>
      <c r="E830" s="303" t="s">
        <v>2296</v>
      </c>
      <c r="F830" s="229" t="s">
        <v>1861</v>
      </c>
      <c r="G830" s="240" t="s">
        <v>2297</v>
      </c>
      <c r="H830" s="229" t="s">
        <v>106</v>
      </c>
      <c r="I830" s="308" t="s">
        <v>106</v>
      </c>
      <c r="J830" s="321" t="s">
        <v>106</v>
      </c>
      <c r="K830" s="304" t="s">
        <v>1452</v>
      </c>
      <c r="L830" s="305"/>
      <c r="M830" s="306"/>
      <c r="N830" s="305"/>
      <c r="O830" s="305"/>
    </row>
    <row r="831" spans="1:15" ht="20.100000000000001" customHeight="1">
      <c r="A831" s="322"/>
      <c r="B831" s="563"/>
      <c r="C831" s="316"/>
      <c r="D831" s="311"/>
      <c r="E831" s="311"/>
      <c r="F831" s="235"/>
      <c r="G831" s="252"/>
      <c r="H831" s="235"/>
      <c r="I831" s="312"/>
      <c r="J831" s="323"/>
      <c r="K831" s="313" t="s">
        <v>1452</v>
      </c>
      <c r="L831" s="314"/>
      <c r="M831" s="315"/>
      <c r="N831" s="314"/>
      <c r="O831" s="314"/>
    </row>
    <row r="832" spans="1:15" ht="20.100000000000001" customHeight="1">
      <c r="A832" s="301" t="s">
        <v>106</v>
      </c>
      <c r="B832" s="562" t="s">
        <v>2298</v>
      </c>
      <c r="C832" s="307" t="s">
        <v>1910</v>
      </c>
      <c r="D832" s="303" t="s">
        <v>2299</v>
      </c>
      <c r="E832" s="303" t="s">
        <v>1480</v>
      </c>
      <c r="F832" s="229" t="s">
        <v>1861</v>
      </c>
      <c r="G832" s="240" t="s">
        <v>2300</v>
      </c>
      <c r="H832" s="229" t="s">
        <v>106</v>
      </c>
      <c r="I832" s="308" t="s">
        <v>106</v>
      </c>
      <c r="J832" s="321" t="s">
        <v>106</v>
      </c>
      <c r="K832" s="304" t="s">
        <v>1452</v>
      </c>
      <c r="L832" s="305"/>
      <c r="M832" s="306"/>
      <c r="N832" s="305"/>
      <c r="O832" s="305"/>
    </row>
    <row r="833" spans="1:15" ht="20.100000000000001" customHeight="1">
      <c r="A833" s="322"/>
      <c r="B833" s="563"/>
      <c r="C833" s="316"/>
      <c r="D833" s="311"/>
      <c r="E833" s="311"/>
      <c r="F833" s="235"/>
      <c r="G833" s="252"/>
      <c r="H833" s="235"/>
      <c r="I833" s="312"/>
      <c r="J833" s="323"/>
      <c r="K833" s="313" t="s">
        <v>1452</v>
      </c>
      <c r="L833" s="314"/>
      <c r="M833" s="315"/>
      <c r="N833" s="314"/>
      <c r="O833" s="314"/>
    </row>
    <row r="834" spans="1:15" ht="20.100000000000001" customHeight="1">
      <c r="A834" s="301" t="s">
        <v>106</v>
      </c>
      <c r="B834" s="562" t="s">
        <v>2301</v>
      </c>
      <c r="C834" s="307" t="s">
        <v>1910</v>
      </c>
      <c r="D834" s="303" t="s">
        <v>2302</v>
      </c>
      <c r="E834" s="303" t="s">
        <v>1480</v>
      </c>
      <c r="F834" s="229" t="s">
        <v>1861</v>
      </c>
      <c r="G834" s="240" t="s">
        <v>2303</v>
      </c>
      <c r="H834" s="229" t="s">
        <v>106</v>
      </c>
      <c r="I834" s="308" t="s">
        <v>106</v>
      </c>
      <c r="J834" s="321" t="s">
        <v>106</v>
      </c>
      <c r="K834" s="304" t="s">
        <v>1452</v>
      </c>
      <c r="L834" s="305"/>
      <c r="M834" s="306"/>
      <c r="N834" s="305"/>
      <c r="O834" s="305"/>
    </row>
    <row r="835" spans="1:15" ht="20.100000000000001" customHeight="1">
      <c r="A835" s="322"/>
      <c r="B835" s="563"/>
      <c r="C835" s="316"/>
      <c r="D835" s="311"/>
      <c r="E835" s="311"/>
      <c r="F835" s="235"/>
      <c r="G835" s="252"/>
      <c r="H835" s="235"/>
      <c r="I835" s="312"/>
      <c r="J835" s="323"/>
      <c r="K835" s="313" t="s">
        <v>1452</v>
      </c>
      <c r="L835" s="314"/>
      <c r="M835" s="315"/>
      <c r="N835" s="314"/>
      <c r="O835" s="314"/>
    </row>
    <row r="836" spans="1:15" ht="20.100000000000001" customHeight="1">
      <c r="A836" s="301" t="s">
        <v>106</v>
      </c>
      <c r="B836" s="562" t="s">
        <v>433</v>
      </c>
      <c r="C836" s="302" t="s">
        <v>115</v>
      </c>
      <c r="D836" s="303" t="s">
        <v>2304</v>
      </c>
      <c r="E836" s="303" t="s">
        <v>1554</v>
      </c>
      <c r="F836" s="229" t="s">
        <v>1860</v>
      </c>
      <c r="G836" s="240" t="s">
        <v>106</v>
      </c>
      <c r="H836" s="229" t="s">
        <v>106</v>
      </c>
      <c r="I836" s="229" t="s">
        <v>106</v>
      </c>
      <c r="J836" s="229" t="s">
        <v>106</v>
      </c>
      <c r="K836" s="304" t="s">
        <v>1452</v>
      </c>
      <c r="L836" s="305"/>
      <c r="M836" s="306"/>
      <c r="N836" s="305"/>
      <c r="O836" s="305"/>
    </row>
    <row r="837" spans="1:15" ht="20.100000000000001" customHeight="1">
      <c r="A837" s="301" t="s">
        <v>106</v>
      </c>
      <c r="B837" s="562" t="s">
        <v>431</v>
      </c>
      <c r="C837" s="215" t="s">
        <v>1520</v>
      </c>
      <c r="D837" s="303" t="s">
        <v>432</v>
      </c>
      <c r="E837" s="303" t="s">
        <v>1554</v>
      </c>
      <c r="F837" s="229" t="s">
        <v>1924</v>
      </c>
      <c r="G837" s="240" t="s">
        <v>2305</v>
      </c>
      <c r="H837" s="229" t="s">
        <v>113</v>
      </c>
      <c r="I837" s="229" t="s">
        <v>106</v>
      </c>
      <c r="J837" s="229" t="s">
        <v>106</v>
      </c>
      <c r="K837" s="304" t="s">
        <v>1452</v>
      </c>
      <c r="L837" s="305"/>
      <c r="M837" s="306"/>
      <c r="N837" s="305"/>
      <c r="O837" s="305"/>
    </row>
    <row r="838" spans="1:15" ht="20.100000000000001" customHeight="1">
      <c r="A838" s="322"/>
      <c r="B838" s="563"/>
      <c r="C838" s="316"/>
      <c r="D838" s="311"/>
      <c r="E838" s="311"/>
      <c r="F838" s="235"/>
      <c r="G838" s="252"/>
      <c r="H838" s="235"/>
      <c r="I838" s="312"/>
      <c r="J838" s="323"/>
      <c r="K838" s="313" t="s">
        <v>1452</v>
      </c>
      <c r="L838" s="314"/>
      <c r="M838" s="315"/>
      <c r="N838" s="314"/>
      <c r="O838" s="314"/>
    </row>
    <row r="839" spans="1:15" ht="20.100000000000001" customHeight="1">
      <c r="A839" s="301" t="s">
        <v>106</v>
      </c>
      <c r="B839" s="562" t="s">
        <v>435</v>
      </c>
      <c r="C839" s="302" t="s">
        <v>115</v>
      </c>
      <c r="D839" s="303" t="s">
        <v>2306</v>
      </c>
      <c r="E839" s="303" t="s">
        <v>1554</v>
      </c>
      <c r="F839" s="229" t="s">
        <v>1860</v>
      </c>
      <c r="G839" s="240" t="s">
        <v>106</v>
      </c>
      <c r="H839" s="229" t="s">
        <v>106</v>
      </c>
      <c r="I839" s="229" t="s">
        <v>106</v>
      </c>
      <c r="J839" s="229" t="s">
        <v>106</v>
      </c>
      <c r="K839" s="304" t="s">
        <v>1452</v>
      </c>
      <c r="L839" s="305"/>
      <c r="M839" s="306"/>
      <c r="N839" s="305"/>
      <c r="O839" s="305"/>
    </row>
    <row r="840" spans="1:15" ht="20.100000000000001" customHeight="1">
      <c r="A840" s="301" t="s">
        <v>106</v>
      </c>
      <c r="B840" s="562" t="s">
        <v>434</v>
      </c>
      <c r="C840" s="215" t="s">
        <v>1520</v>
      </c>
      <c r="D840" s="303" t="s">
        <v>424</v>
      </c>
      <c r="E840" s="303" t="s">
        <v>1554</v>
      </c>
      <c r="F840" s="229" t="s">
        <v>1924</v>
      </c>
      <c r="G840" s="240" t="s">
        <v>2307</v>
      </c>
      <c r="H840" s="229" t="s">
        <v>113</v>
      </c>
      <c r="I840" s="229" t="s">
        <v>106</v>
      </c>
      <c r="J840" s="229" t="s">
        <v>106</v>
      </c>
      <c r="K840" s="304" t="s">
        <v>1452</v>
      </c>
      <c r="L840" s="305"/>
      <c r="M840" s="306"/>
      <c r="N840" s="305"/>
      <c r="O840" s="305"/>
    </row>
    <row r="841" spans="1:15" ht="20.100000000000001" customHeight="1">
      <c r="A841" s="322"/>
      <c r="B841" s="563"/>
      <c r="C841" s="316"/>
      <c r="D841" s="311"/>
      <c r="E841" s="311"/>
      <c r="F841" s="235"/>
      <c r="G841" s="252"/>
      <c r="H841" s="235"/>
      <c r="I841" s="312"/>
      <c r="J841" s="323"/>
      <c r="K841" s="313" t="s">
        <v>1452</v>
      </c>
      <c r="L841" s="314"/>
      <c r="M841" s="315"/>
      <c r="N841" s="314"/>
      <c r="O841" s="314"/>
    </row>
    <row r="842" spans="1:15" ht="20.100000000000001" customHeight="1">
      <c r="A842" s="301" t="s">
        <v>106</v>
      </c>
      <c r="B842" s="562" t="s">
        <v>437</v>
      </c>
      <c r="C842" s="302" t="s">
        <v>115</v>
      </c>
      <c r="D842" s="303" t="s">
        <v>2306</v>
      </c>
      <c r="E842" s="303" t="s">
        <v>1554</v>
      </c>
      <c r="F842" s="229" t="s">
        <v>1860</v>
      </c>
      <c r="G842" s="240" t="s">
        <v>106</v>
      </c>
      <c r="H842" s="229" t="s">
        <v>106</v>
      </c>
      <c r="I842" s="229" t="s">
        <v>106</v>
      </c>
      <c r="J842" s="229" t="s">
        <v>106</v>
      </c>
      <c r="K842" s="304" t="s">
        <v>1452</v>
      </c>
      <c r="L842" s="305"/>
      <c r="M842" s="306"/>
      <c r="N842" s="305"/>
      <c r="O842" s="305"/>
    </row>
    <row r="843" spans="1:15" ht="20.100000000000001" customHeight="1">
      <c r="A843" s="301" t="s">
        <v>106</v>
      </c>
      <c r="B843" s="562" t="s">
        <v>436</v>
      </c>
      <c r="C843" s="215" t="s">
        <v>1520</v>
      </c>
      <c r="D843" s="303" t="s">
        <v>424</v>
      </c>
      <c r="E843" s="303" t="s">
        <v>1554</v>
      </c>
      <c r="F843" s="229" t="s">
        <v>1924</v>
      </c>
      <c r="G843" s="240" t="s">
        <v>2267</v>
      </c>
      <c r="H843" s="229" t="s">
        <v>113</v>
      </c>
      <c r="I843" s="229" t="s">
        <v>106</v>
      </c>
      <c r="J843" s="229" t="s">
        <v>106</v>
      </c>
      <c r="K843" s="304" t="s">
        <v>1452</v>
      </c>
      <c r="L843" s="305"/>
      <c r="M843" s="306"/>
      <c r="N843" s="305"/>
      <c r="O843" s="305"/>
    </row>
    <row r="844" spans="1:15" ht="20.100000000000001" customHeight="1">
      <c r="A844" s="322"/>
      <c r="B844" s="563"/>
      <c r="C844" s="316"/>
      <c r="D844" s="311"/>
      <c r="E844" s="311"/>
      <c r="F844" s="235"/>
      <c r="G844" s="252"/>
      <c r="H844" s="235"/>
      <c r="I844" s="312"/>
      <c r="J844" s="323"/>
      <c r="K844" s="313" t="s">
        <v>1452</v>
      </c>
      <c r="L844" s="314"/>
      <c r="M844" s="315"/>
      <c r="N844" s="314"/>
      <c r="O844" s="314"/>
    </row>
    <row r="845" spans="1:15" ht="20.100000000000001" customHeight="1">
      <c r="A845" s="301" t="s">
        <v>106</v>
      </c>
      <c r="B845" s="562" t="s">
        <v>439</v>
      </c>
      <c r="C845" s="302" t="s">
        <v>115</v>
      </c>
      <c r="D845" s="303" t="s">
        <v>2306</v>
      </c>
      <c r="E845" s="303" t="s">
        <v>1554</v>
      </c>
      <c r="F845" s="229" t="s">
        <v>1860</v>
      </c>
      <c r="G845" s="240" t="s">
        <v>106</v>
      </c>
      <c r="H845" s="229" t="s">
        <v>106</v>
      </c>
      <c r="I845" s="229" t="s">
        <v>106</v>
      </c>
      <c r="J845" s="229" t="s">
        <v>106</v>
      </c>
      <c r="K845" s="304" t="s">
        <v>1452</v>
      </c>
      <c r="L845" s="305"/>
      <c r="M845" s="306"/>
      <c r="N845" s="305"/>
      <c r="O845" s="305"/>
    </row>
    <row r="846" spans="1:15" ht="20.100000000000001" customHeight="1">
      <c r="A846" s="301" t="s">
        <v>106</v>
      </c>
      <c r="B846" s="562" t="s">
        <v>438</v>
      </c>
      <c r="C846" s="215" t="s">
        <v>1520</v>
      </c>
      <c r="D846" s="303" t="s">
        <v>424</v>
      </c>
      <c r="E846" s="303" t="s">
        <v>1554</v>
      </c>
      <c r="F846" s="229" t="s">
        <v>1924</v>
      </c>
      <c r="G846" s="240" t="s">
        <v>2267</v>
      </c>
      <c r="H846" s="229" t="s">
        <v>113</v>
      </c>
      <c r="I846" s="229" t="s">
        <v>106</v>
      </c>
      <c r="J846" s="229" t="s">
        <v>106</v>
      </c>
      <c r="K846" s="304" t="s">
        <v>1452</v>
      </c>
      <c r="L846" s="305"/>
      <c r="M846" s="306"/>
      <c r="N846" s="305"/>
      <c r="O846" s="305"/>
    </row>
    <row r="847" spans="1:15" ht="20.100000000000001" customHeight="1">
      <c r="A847" s="301" t="s">
        <v>106</v>
      </c>
      <c r="B847" s="562" t="s">
        <v>405</v>
      </c>
      <c r="C847" s="215" t="s">
        <v>1521</v>
      </c>
      <c r="D847" s="303" t="s">
        <v>406</v>
      </c>
      <c r="E847" s="303" t="s">
        <v>1554</v>
      </c>
      <c r="F847" s="229" t="s">
        <v>1886</v>
      </c>
      <c r="G847" s="240" t="s">
        <v>2308</v>
      </c>
      <c r="H847" s="229" t="s">
        <v>166</v>
      </c>
      <c r="I847" s="229" t="s">
        <v>106</v>
      </c>
      <c r="J847" s="229" t="s">
        <v>106</v>
      </c>
      <c r="K847" s="304" t="s">
        <v>1452</v>
      </c>
      <c r="L847" s="305"/>
      <c r="M847" s="306"/>
      <c r="N847" s="305"/>
      <c r="O847" s="305"/>
    </row>
    <row r="848" spans="1:15" ht="20.100000000000001" customHeight="1">
      <c r="A848" s="322"/>
      <c r="B848" s="563"/>
      <c r="C848" s="316"/>
      <c r="D848" s="311"/>
      <c r="E848" s="311"/>
      <c r="F848" s="235"/>
      <c r="G848" s="252"/>
      <c r="H848" s="235"/>
      <c r="I848" s="312"/>
      <c r="J848" s="323"/>
      <c r="K848" s="313" t="s">
        <v>1452</v>
      </c>
      <c r="L848" s="314"/>
      <c r="M848" s="315"/>
      <c r="N848" s="314"/>
      <c r="O848" s="314"/>
    </row>
    <row r="849" spans="1:15" ht="20.100000000000001" customHeight="1">
      <c r="A849" s="309" t="s">
        <v>106</v>
      </c>
      <c r="B849" s="563" t="s">
        <v>2309</v>
      </c>
      <c r="C849" s="310" t="s">
        <v>115</v>
      </c>
      <c r="D849" s="324" t="s">
        <v>2310</v>
      </c>
      <c r="E849" s="311" t="s">
        <v>2311</v>
      </c>
      <c r="F849" s="235" t="s">
        <v>1860</v>
      </c>
      <c r="G849" s="252" t="s">
        <v>106</v>
      </c>
      <c r="H849" s="235" t="s">
        <v>106</v>
      </c>
      <c r="I849" s="235" t="s">
        <v>106</v>
      </c>
      <c r="J849" s="235" t="s">
        <v>106</v>
      </c>
      <c r="K849" s="313" t="s">
        <v>1452</v>
      </c>
      <c r="L849" s="314"/>
      <c r="M849" s="315"/>
      <c r="N849" s="314"/>
      <c r="O849" s="314"/>
    </row>
    <row r="850" spans="1:15" ht="20.100000000000001" customHeight="1">
      <c r="A850" s="309" t="s">
        <v>106</v>
      </c>
      <c r="B850" s="563" t="s">
        <v>2312</v>
      </c>
      <c r="C850" s="219" t="s">
        <v>1460</v>
      </c>
      <c r="D850" s="324" t="s">
        <v>2310</v>
      </c>
      <c r="E850" s="311" t="s">
        <v>2311</v>
      </c>
      <c r="F850" s="235" t="s">
        <v>1924</v>
      </c>
      <c r="G850" s="252" t="s">
        <v>2313</v>
      </c>
      <c r="H850" s="235" t="s">
        <v>2280</v>
      </c>
      <c r="I850" s="235" t="s">
        <v>106</v>
      </c>
      <c r="J850" s="325" t="s">
        <v>2314</v>
      </c>
      <c r="K850" s="313" t="s">
        <v>1452</v>
      </c>
      <c r="L850" s="314"/>
      <c r="M850" s="315"/>
      <c r="N850" s="314"/>
      <c r="O850" s="314"/>
    </row>
    <row r="851" spans="1:15" ht="20.100000000000001" customHeight="1">
      <c r="A851" s="322"/>
      <c r="B851" s="563"/>
      <c r="C851" s="316"/>
      <c r="D851" s="311"/>
      <c r="E851" s="311"/>
      <c r="F851" s="235"/>
      <c r="G851" s="252"/>
      <c r="H851" s="235"/>
      <c r="I851" s="312"/>
      <c r="J851" s="323"/>
      <c r="K851" s="313" t="s">
        <v>1452</v>
      </c>
      <c r="L851" s="314"/>
      <c r="M851" s="315"/>
      <c r="N851" s="314"/>
      <c r="O851" s="314"/>
    </row>
    <row r="852" spans="1:15" ht="20.100000000000001" customHeight="1">
      <c r="A852" s="301" t="s">
        <v>106</v>
      </c>
      <c r="B852" s="562" t="s">
        <v>494</v>
      </c>
      <c r="C852" s="302" t="s">
        <v>115</v>
      </c>
      <c r="D852" s="303" t="s">
        <v>2315</v>
      </c>
      <c r="E852" s="303" t="s">
        <v>1555</v>
      </c>
      <c r="F852" s="229" t="s">
        <v>1860</v>
      </c>
      <c r="G852" s="240" t="s">
        <v>106</v>
      </c>
      <c r="H852" s="229" t="s">
        <v>106</v>
      </c>
      <c r="I852" s="229" t="s">
        <v>106</v>
      </c>
      <c r="J852" s="229" t="s">
        <v>106</v>
      </c>
      <c r="K852" s="304" t="s">
        <v>1452</v>
      </c>
      <c r="L852" s="305"/>
      <c r="M852" s="306"/>
      <c r="N852" s="305"/>
      <c r="O852" s="305"/>
    </row>
    <row r="853" spans="1:15" ht="20.100000000000001" customHeight="1">
      <c r="A853" s="301" t="s">
        <v>106</v>
      </c>
      <c r="B853" s="562" t="s">
        <v>493</v>
      </c>
      <c r="C853" s="215" t="s">
        <v>1523</v>
      </c>
      <c r="D853" s="303" t="s">
        <v>413</v>
      </c>
      <c r="E853" s="303" t="s">
        <v>1555</v>
      </c>
      <c r="F853" s="229" t="s">
        <v>1924</v>
      </c>
      <c r="G853" s="240" t="s">
        <v>2316</v>
      </c>
      <c r="H853" s="229" t="s">
        <v>113</v>
      </c>
      <c r="I853" s="229" t="s">
        <v>106</v>
      </c>
      <c r="J853" s="229" t="s">
        <v>106</v>
      </c>
      <c r="K853" s="304" t="s">
        <v>1452</v>
      </c>
      <c r="L853" s="305"/>
      <c r="M853" s="306"/>
      <c r="N853" s="305"/>
      <c r="O853" s="305"/>
    </row>
    <row r="854" spans="1:15" ht="20.100000000000001" customHeight="1">
      <c r="A854" s="301" t="s">
        <v>106</v>
      </c>
      <c r="B854" s="562" t="s">
        <v>412</v>
      </c>
      <c r="C854" s="215" t="s">
        <v>1478</v>
      </c>
      <c r="D854" s="303" t="s">
        <v>413</v>
      </c>
      <c r="E854" s="303" t="s">
        <v>1555</v>
      </c>
      <c r="F854" s="229" t="s">
        <v>1886</v>
      </c>
      <c r="G854" s="240" t="s">
        <v>2317</v>
      </c>
      <c r="H854" s="229" t="s">
        <v>166</v>
      </c>
      <c r="I854" s="229" t="s">
        <v>106</v>
      </c>
      <c r="J854" s="229" t="s">
        <v>106</v>
      </c>
      <c r="K854" s="304" t="s">
        <v>1452</v>
      </c>
      <c r="L854" s="305"/>
      <c r="M854" s="306"/>
      <c r="N854" s="305"/>
      <c r="O854" s="305"/>
    </row>
    <row r="855" spans="1:15" ht="20.100000000000001" customHeight="1">
      <c r="A855" s="301" t="s">
        <v>106</v>
      </c>
      <c r="B855" s="562" t="s">
        <v>416</v>
      </c>
      <c r="C855" s="215" t="s">
        <v>1478</v>
      </c>
      <c r="D855" s="303" t="s">
        <v>417</v>
      </c>
      <c r="E855" s="303" t="s">
        <v>1555</v>
      </c>
      <c r="F855" s="229" t="s">
        <v>1886</v>
      </c>
      <c r="G855" s="240" t="s">
        <v>2317</v>
      </c>
      <c r="H855" s="229" t="s">
        <v>166</v>
      </c>
      <c r="I855" s="229" t="s">
        <v>106</v>
      </c>
      <c r="J855" s="229" t="s">
        <v>106</v>
      </c>
      <c r="K855" s="304" t="s">
        <v>1452</v>
      </c>
      <c r="L855" s="305"/>
      <c r="M855" s="306"/>
      <c r="N855" s="305"/>
      <c r="O855" s="305"/>
    </row>
    <row r="856" spans="1:15" ht="20.100000000000001" customHeight="1">
      <c r="A856" s="322"/>
      <c r="B856" s="563"/>
      <c r="C856" s="316"/>
      <c r="D856" s="311"/>
      <c r="E856" s="311"/>
      <c r="F856" s="235"/>
      <c r="G856" s="252"/>
      <c r="H856" s="235"/>
      <c r="I856" s="312"/>
      <c r="J856" s="323"/>
      <c r="K856" s="313" t="s">
        <v>1452</v>
      </c>
      <c r="L856" s="314"/>
      <c r="M856" s="315"/>
      <c r="N856" s="314"/>
      <c r="O856" s="314"/>
    </row>
    <row r="857" spans="1:15" ht="20.100000000000001" customHeight="1">
      <c r="A857" s="301" t="s">
        <v>106</v>
      </c>
      <c r="B857" s="562" t="s">
        <v>483</v>
      </c>
      <c r="C857" s="302" t="s">
        <v>115</v>
      </c>
      <c r="D857" s="326" t="s">
        <v>2318</v>
      </c>
      <c r="E857" s="303" t="s">
        <v>1559</v>
      </c>
      <c r="F857" s="229" t="s">
        <v>1860</v>
      </c>
      <c r="G857" s="240" t="s">
        <v>106</v>
      </c>
      <c r="H857" s="229" t="s">
        <v>106</v>
      </c>
      <c r="I857" s="229" t="s">
        <v>106</v>
      </c>
      <c r="J857" s="229" t="s">
        <v>106</v>
      </c>
      <c r="K857" s="304" t="s">
        <v>1452</v>
      </c>
      <c r="L857" s="305"/>
      <c r="M857" s="306"/>
      <c r="N857" s="305"/>
      <c r="O857" s="305"/>
    </row>
    <row r="858" spans="1:15" ht="20.100000000000001" customHeight="1">
      <c r="A858" s="301" t="s">
        <v>106</v>
      </c>
      <c r="B858" s="562" t="s">
        <v>481</v>
      </c>
      <c r="C858" s="218" t="s">
        <v>1460</v>
      </c>
      <c r="D858" s="326" t="s">
        <v>482</v>
      </c>
      <c r="E858" s="303" t="s">
        <v>1559</v>
      </c>
      <c r="F858" s="229" t="s">
        <v>1924</v>
      </c>
      <c r="G858" s="240" t="s">
        <v>2319</v>
      </c>
      <c r="H858" s="229" t="s">
        <v>113</v>
      </c>
      <c r="I858" s="229" t="s">
        <v>106</v>
      </c>
      <c r="J858" s="229" t="s">
        <v>106</v>
      </c>
      <c r="K858" s="304" t="s">
        <v>1452</v>
      </c>
      <c r="L858" s="305"/>
      <c r="M858" s="306"/>
      <c r="N858" s="305"/>
      <c r="O858" s="305"/>
    </row>
    <row r="859" spans="1:15" ht="20.100000000000001" customHeight="1">
      <c r="A859" s="301" t="s">
        <v>106</v>
      </c>
      <c r="B859" s="562" t="s">
        <v>390</v>
      </c>
      <c r="C859" s="215" t="s">
        <v>1478</v>
      </c>
      <c r="D859" s="303" t="s">
        <v>392</v>
      </c>
      <c r="E859" s="303" t="s">
        <v>1559</v>
      </c>
      <c r="F859" s="229" t="s">
        <v>1886</v>
      </c>
      <c r="G859" s="240" t="s">
        <v>2319</v>
      </c>
      <c r="H859" s="229" t="s">
        <v>166</v>
      </c>
      <c r="I859" s="229" t="s">
        <v>106</v>
      </c>
      <c r="J859" s="229" t="s">
        <v>106</v>
      </c>
      <c r="K859" s="304" t="s">
        <v>1452</v>
      </c>
      <c r="L859" s="305"/>
      <c r="M859" s="306"/>
      <c r="N859" s="305"/>
      <c r="O859" s="305"/>
    </row>
    <row r="860" spans="1:15" ht="20.100000000000001" customHeight="1">
      <c r="A860" s="301" t="s">
        <v>106</v>
      </c>
      <c r="B860" s="562" t="s">
        <v>395</v>
      </c>
      <c r="C860" s="215" t="s">
        <v>1478</v>
      </c>
      <c r="D860" s="303" t="s">
        <v>396</v>
      </c>
      <c r="E860" s="303" t="s">
        <v>1559</v>
      </c>
      <c r="F860" s="229" t="s">
        <v>1886</v>
      </c>
      <c r="G860" s="240" t="s">
        <v>2319</v>
      </c>
      <c r="H860" s="229" t="s">
        <v>166</v>
      </c>
      <c r="I860" s="229" t="s">
        <v>106</v>
      </c>
      <c r="J860" s="229" t="s">
        <v>106</v>
      </c>
      <c r="K860" s="304" t="s">
        <v>1452</v>
      </c>
      <c r="L860" s="305"/>
      <c r="M860" s="306"/>
      <c r="N860" s="305"/>
      <c r="O860" s="305"/>
    </row>
    <row r="861" spans="1:15" ht="20.100000000000001" customHeight="1">
      <c r="A861" s="322"/>
      <c r="B861" s="563"/>
      <c r="C861" s="316"/>
      <c r="D861" s="311"/>
      <c r="E861" s="311"/>
      <c r="F861" s="235"/>
      <c r="G861" s="252"/>
      <c r="H861" s="235"/>
      <c r="I861" s="312"/>
      <c r="J861" s="323"/>
      <c r="K861" s="313" t="s">
        <v>1452</v>
      </c>
      <c r="L861" s="314"/>
      <c r="M861" s="315"/>
      <c r="N861" s="314"/>
      <c r="O861" s="314"/>
    </row>
    <row r="862" spans="1:15" ht="20.100000000000001" customHeight="1">
      <c r="A862" s="301" t="s">
        <v>106</v>
      </c>
      <c r="B862" s="562" t="s">
        <v>499</v>
      </c>
      <c r="C862" s="302" t="s">
        <v>115</v>
      </c>
      <c r="D862" s="326" t="s">
        <v>2320</v>
      </c>
      <c r="E862" s="303" t="s">
        <v>1480</v>
      </c>
      <c r="F862" s="229" t="s">
        <v>1860</v>
      </c>
      <c r="G862" s="240" t="s">
        <v>106</v>
      </c>
      <c r="H862" s="229" t="s">
        <v>106</v>
      </c>
      <c r="I862" s="229" t="s">
        <v>106</v>
      </c>
      <c r="J862" s="229" t="s">
        <v>106</v>
      </c>
      <c r="K862" s="304" t="s">
        <v>1452</v>
      </c>
      <c r="L862" s="305"/>
      <c r="M862" s="306"/>
      <c r="N862" s="305"/>
      <c r="O862" s="305"/>
    </row>
    <row r="863" spans="1:15" ht="20.100000000000001" customHeight="1">
      <c r="A863" s="301" t="s">
        <v>106</v>
      </c>
      <c r="B863" s="562" t="s">
        <v>497</v>
      </c>
      <c r="C863" s="218" t="s">
        <v>1460</v>
      </c>
      <c r="D863" s="303" t="s">
        <v>498</v>
      </c>
      <c r="E863" s="303" t="s">
        <v>1480</v>
      </c>
      <c r="F863" s="229" t="s">
        <v>1924</v>
      </c>
      <c r="G863" s="240" t="s">
        <v>2321</v>
      </c>
      <c r="H863" s="229" t="s">
        <v>113</v>
      </c>
      <c r="I863" s="229" t="s">
        <v>106</v>
      </c>
      <c r="J863" s="229" t="s">
        <v>106</v>
      </c>
      <c r="K863" s="304" t="s">
        <v>1452</v>
      </c>
      <c r="L863" s="305"/>
      <c r="M863" s="306"/>
      <c r="N863" s="305"/>
      <c r="O863" s="305"/>
    </row>
    <row r="864" spans="1:15" ht="20.100000000000001" customHeight="1">
      <c r="A864" s="301" t="s">
        <v>106</v>
      </c>
      <c r="B864" s="562" t="s">
        <v>473</v>
      </c>
      <c r="C864" s="215" t="s">
        <v>1570</v>
      </c>
      <c r="D864" s="303" t="s">
        <v>474</v>
      </c>
      <c r="E864" s="303" t="s">
        <v>1480</v>
      </c>
      <c r="F864" s="229" t="s">
        <v>1886</v>
      </c>
      <c r="G864" s="240" t="s">
        <v>2284</v>
      </c>
      <c r="H864" s="229" t="s">
        <v>166</v>
      </c>
      <c r="I864" s="229" t="s">
        <v>2285</v>
      </c>
      <c r="J864" s="229" t="s">
        <v>106</v>
      </c>
      <c r="K864" s="304" t="s">
        <v>1452</v>
      </c>
      <c r="L864" s="305"/>
      <c r="M864" s="306"/>
      <c r="N864" s="305"/>
      <c r="O864" s="305"/>
    </row>
    <row r="865" spans="1:15" ht="20.100000000000001" customHeight="1">
      <c r="A865" s="322"/>
      <c r="B865" s="563"/>
      <c r="C865" s="316"/>
      <c r="D865" s="311"/>
      <c r="E865" s="311"/>
      <c r="F865" s="235"/>
      <c r="G865" s="252"/>
      <c r="H865" s="235"/>
      <c r="I865" s="312"/>
      <c r="J865" s="323"/>
      <c r="K865" s="313" t="s">
        <v>1452</v>
      </c>
      <c r="L865" s="314"/>
      <c r="M865" s="315"/>
      <c r="N865" s="314"/>
      <c r="O865" s="314"/>
    </row>
    <row r="866" spans="1:15" ht="20.100000000000001" customHeight="1">
      <c r="A866" s="301" t="s">
        <v>106</v>
      </c>
      <c r="B866" s="562" t="s">
        <v>501</v>
      </c>
      <c r="C866" s="302" t="s">
        <v>115</v>
      </c>
      <c r="D866" s="326" t="s">
        <v>2322</v>
      </c>
      <c r="E866" s="303" t="s">
        <v>1480</v>
      </c>
      <c r="F866" s="229" t="s">
        <v>1860</v>
      </c>
      <c r="G866" s="240" t="s">
        <v>106</v>
      </c>
      <c r="H866" s="229" t="s">
        <v>106</v>
      </c>
      <c r="I866" s="229" t="s">
        <v>106</v>
      </c>
      <c r="J866" s="229" t="s">
        <v>106</v>
      </c>
      <c r="K866" s="304" t="s">
        <v>1452</v>
      </c>
      <c r="L866" s="305"/>
      <c r="M866" s="306"/>
      <c r="N866" s="305"/>
      <c r="O866" s="305"/>
    </row>
    <row r="867" spans="1:15" ht="20.100000000000001" customHeight="1">
      <c r="A867" s="301" t="s">
        <v>106</v>
      </c>
      <c r="B867" s="562" t="s">
        <v>500</v>
      </c>
      <c r="C867" s="218" t="s">
        <v>1460</v>
      </c>
      <c r="D867" s="303" t="s">
        <v>421</v>
      </c>
      <c r="E867" s="303" t="s">
        <v>1480</v>
      </c>
      <c r="F867" s="229" t="s">
        <v>1924</v>
      </c>
      <c r="G867" s="240" t="s">
        <v>2323</v>
      </c>
      <c r="H867" s="229" t="s">
        <v>113</v>
      </c>
      <c r="I867" s="229" t="s">
        <v>106</v>
      </c>
      <c r="J867" s="229" t="s">
        <v>106</v>
      </c>
      <c r="K867" s="304" t="s">
        <v>1452</v>
      </c>
      <c r="L867" s="305"/>
      <c r="M867" s="306"/>
      <c r="N867" s="305"/>
      <c r="O867" s="305"/>
    </row>
    <row r="868" spans="1:15" ht="20.100000000000001" customHeight="1">
      <c r="A868" s="301" t="s">
        <v>106</v>
      </c>
      <c r="B868" s="562" t="s">
        <v>418</v>
      </c>
      <c r="C868" s="215" t="s">
        <v>1478</v>
      </c>
      <c r="D868" s="303" t="s">
        <v>419</v>
      </c>
      <c r="E868" s="303" t="s">
        <v>1480</v>
      </c>
      <c r="F868" s="229" t="s">
        <v>1886</v>
      </c>
      <c r="G868" s="240" t="s">
        <v>2324</v>
      </c>
      <c r="H868" s="229" t="s">
        <v>166</v>
      </c>
      <c r="I868" s="229" t="s">
        <v>106</v>
      </c>
      <c r="J868" s="229" t="s">
        <v>106</v>
      </c>
      <c r="K868" s="304" t="s">
        <v>1452</v>
      </c>
      <c r="L868" s="305"/>
      <c r="M868" s="306"/>
      <c r="N868" s="305"/>
      <c r="O868" s="305"/>
    </row>
    <row r="869" spans="1:15" ht="20.100000000000001" customHeight="1">
      <c r="A869" s="301" t="s">
        <v>106</v>
      </c>
      <c r="B869" s="562" t="s">
        <v>1235</v>
      </c>
      <c r="C869" s="215" t="s">
        <v>1500</v>
      </c>
      <c r="D869" s="303" t="s">
        <v>106</v>
      </c>
      <c r="E869" s="303" t="s">
        <v>1480</v>
      </c>
      <c r="F869" s="229" t="s">
        <v>1926</v>
      </c>
      <c r="G869" s="240" t="s">
        <v>106</v>
      </c>
      <c r="H869" s="229" t="s">
        <v>1502</v>
      </c>
      <c r="I869" s="229" t="s">
        <v>106</v>
      </c>
      <c r="J869" s="229" t="s">
        <v>106</v>
      </c>
      <c r="K869" s="304" t="s">
        <v>1452</v>
      </c>
      <c r="L869" s="305"/>
      <c r="M869" s="306"/>
      <c r="N869" s="305"/>
      <c r="O869" s="305"/>
    </row>
    <row r="870" spans="1:15" ht="20.100000000000001" customHeight="1">
      <c r="A870" s="301" t="s">
        <v>106</v>
      </c>
      <c r="B870" s="562" t="s">
        <v>975</v>
      </c>
      <c r="C870" s="215" t="s">
        <v>1928</v>
      </c>
      <c r="D870" s="303" t="s">
        <v>106</v>
      </c>
      <c r="E870" s="303" t="s">
        <v>1480</v>
      </c>
      <c r="F870" s="229" t="s">
        <v>1926</v>
      </c>
      <c r="G870" s="240" t="s">
        <v>106</v>
      </c>
      <c r="H870" s="229" t="s">
        <v>1473</v>
      </c>
      <c r="I870" s="229" t="s">
        <v>106</v>
      </c>
      <c r="J870" s="229" t="s">
        <v>106</v>
      </c>
      <c r="K870" s="304" t="s">
        <v>1452</v>
      </c>
      <c r="L870" s="305"/>
      <c r="M870" s="306"/>
      <c r="N870" s="305"/>
      <c r="O870" s="305"/>
    </row>
    <row r="871" spans="1:15" ht="20.100000000000001" customHeight="1">
      <c r="A871" s="322"/>
      <c r="B871" s="563"/>
      <c r="C871" s="316"/>
      <c r="D871" s="311"/>
      <c r="E871" s="311"/>
      <c r="F871" s="235" t="s">
        <v>1949</v>
      </c>
      <c r="G871" s="252"/>
      <c r="H871" s="235"/>
      <c r="I871" s="312"/>
      <c r="J871" s="323"/>
      <c r="K871" s="313" t="s">
        <v>1452</v>
      </c>
      <c r="L871" s="314"/>
      <c r="M871" s="315"/>
      <c r="N871" s="314"/>
      <c r="O871" s="314"/>
    </row>
    <row r="872" spans="1:15" ht="20.100000000000001" customHeight="1">
      <c r="A872" s="301" t="s">
        <v>106</v>
      </c>
      <c r="B872" s="562" t="s">
        <v>720</v>
      </c>
      <c r="C872" s="302" t="s">
        <v>115</v>
      </c>
      <c r="D872" s="326" t="s">
        <v>707</v>
      </c>
      <c r="E872" s="303" t="s">
        <v>1557</v>
      </c>
      <c r="F872" s="229" t="s">
        <v>1860</v>
      </c>
      <c r="G872" s="240" t="s">
        <v>106</v>
      </c>
      <c r="H872" s="229" t="s">
        <v>106</v>
      </c>
      <c r="I872" s="229" t="s">
        <v>106</v>
      </c>
      <c r="J872" s="229" t="s">
        <v>106</v>
      </c>
      <c r="K872" s="304" t="s">
        <v>1452</v>
      </c>
      <c r="L872" s="305"/>
      <c r="M872" s="306"/>
      <c r="N872" s="305"/>
      <c r="O872" s="305"/>
    </row>
    <row r="873" spans="1:15" ht="20.100000000000001" customHeight="1">
      <c r="A873" s="301" t="s">
        <v>106</v>
      </c>
      <c r="B873" s="562" t="s">
        <v>719</v>
      </c>
      <c r="C873" s="215" t="s">
        <v>1523</v>
      </c>
      <c r="D873" s="303" t="s">
        <v>707</v>
      </c>
      <c r="E873" s="303" t="s">
        <v>1557</v>
      </c>
      <c r="F873" s="229" t="s">
        <v>1924</v>
      </c>
      <c r="G873" s="240" t="s">
        <v>2287</v>
      </c>
      <c r="H873" s="229" t="s">
        <v>113</v>
      </c>
      <c r="I873" s="229" t="s">
        <v>106</v>
      </c>
      <c r="J873" s="229" t="s">
        <v>106</v>
      </c>
      <c r="K873" s="304" t="s">
        <v>1452</v>
      </c>
      <c r="L873" s="305"/>
      <c r="M873" s="306"/>
      <c r="N873" s="305"/>
      <c r="O873" s="305"/>
    </row>
    <row r="874" spans="1:15" ht="20.100000000000001" customHeight="1">
      <c r="A874" s="322"/>
      <c r="B874" s="563"/>
      <c r="C874" s="316"/>
      <c r="D874" s="311"/>
      <c r="E874" s="311"/>
      <c r="F874" s="235"/>
      <c r="G874" s="252"/>
      <c r="H874" s="235"/>
      <c r="I874" s="312"/>
      <c r="J874" s="323"/>
      <c r="K874" s="313" t="s">
        <v>1452</v>
      </c>
      <c r="L874" s="314"/>
      <c r="M874" s="315"/>
      <c r="N874" s="314"/>
      <c r="O874" s="314"/>
    </row>
    <row r="875" spans="1:15" ht="20.100000000000001" customHeight="1">
      <c r="A875" s="301" t="s">
        <v>106</v>
      </c>
      <c r="B875" s="562" t="s">
        <v>713</v>
      </c>
      <c r="C875" s="302" t="s">
        <v>115</v>
      </c>
      <c r="D875" s="326" t="s">
        <v>2325</v>
      </c>
      <c r="E875" s="303" t="s">
        <v>1555</v>
      </c>
      <c r="F875" s="229" t="s">
        <v>1860</v>
      </c>
      <c r="G875" s="240" t="s">
        <v>106</v>
      </c>
      <c r="H875" s="229" t="s">
        <v>106</v>
      </c>
      <c r="I875" s="229" t="s">
        <v>106</v>
      </c>
      <c r="J875" s="229" t="s">
        <v>106</v>
      </c>
      <c r="K875" s="304" t="s">
        <v>1452</v>
      </c>
      <c r="L875" s="305"/>
      <c r="M875" s="306"/>
      <c r="N875" s="305"/>
      <c r="O875" s="305"/>
    </row>
    <row r="876" spans="1:15" ht="20.100000000000001" customHeight="1">
      <c r="A876" s="301" t="s">
        <v>106</v>
      </c>
      <c r="B876" s="562" t="s">
        <v>711</v>
      </c>
      <c r="C876" s="215" t="s">
        <v>2326</v>
      </c>
      <c r="D876" s="326" t="s">
        <v>712</v>
      </c>
      <c r="E876" s="303" t="s">
        <v>1555</v>
      </c>
      <c r="F876" s="229" t="s">
        <v>1924</v>
      </c>
      <c r="G876" s="229" t="s">
        <v>2327</v>
      </c>
      <c r="H876" s="229" t="s">
        <v>113</v>
      </c>
      <c r="I876" s="229" t="s">
        <v>106</v>
      </c>
      <c r="J876" s="229" t="s">
        <v>106</v>
      </c>
      <c r="K876" s="304" t="s">
        <v>1452</v>
      </c>
      <c r="L876" s="305"/>
      <c r="M876" s="306"/>
      <c r="N876" s="305"/>
      <c r="O876" s="305"/>
    </row>
    <row r="877" spans="1:15" ht="20.100000000000001" customHeight="1">
      <c r="A877" s="322"/>
      <c r="B877" s="563"/>
      <c r="C877" s="316"/>
      <c r="D877" s="311"/>
      <c r="E877" s="311"/>
      <c r="F877" s="235"/>
      <c r="G877" s="252"/>
      <c r="H877" s="235"/>
      <c r="I877" s="312"/>
      <c r="J877" s="323"/>
      <c r="K877" s="313" t="s">
        <v>1452</v>
      </c>
      <c r="L877" s="314"/>
      <c r="M877" s="315"/>
      <c r="N877" s="314"/>
      <c r="O877" s="314"/>
    </row>
    <row r="878" spans="1:15" ht="20.100000000000001" customHeight="1">
      <c r="A878" s="301" t="s">
        <v>106</v>
      </c>
      <c r="B878" s="562" t="s">
        <v>716</v>
      </c>
      <c r="C878" s="302" t="s">
        <v>115</v>
      </c>
      <c r="D878" s="326" t="s">
        <v>2328</v>
      </c>
      <c r="E878" s="303" t="s">
        <v>1559</v>
      </c>
      <c r="F878" s="229" t="s">
        <v>1860</v>
      </c>
      <c r="G878" s="240" t="s">
        <v>106</v>
      </c>
      <c r="H878" s="229" t="s">
        <v>106</v>
      </c>
      <c r="I878" s="229" t="s">
        <v>106</v>
      </c>
      <c r="J878" s="229" t="s">
        <v>106</v>
      </c>
      <c r="K878" s="304" t="s">
        <v>1452</v>
      </c>
      <c r="L878" s="305"/>
      <c r="M878" s="306"/>
      <c r="N878" s="305"/>
      <c r="O878" s="305"/>
    </row>
    <row r="879" spans="1:15" ht="20.100000000000001" customHeight="1">
      <c r="A879" s="301" t="s">
        <v>106</v>
      </c>
      <c r="B879" s="562" t="s">
        <v>714</v>
      </c>
      <c r="C879" s="215" t="s">
        <v>2326</v>
      </c>
      <c r="D879" s="326" t="s">
        <v>715</v>
      </c>
      <c r="E879" s="303" t="s">
        <v>1559</v>
      </c>
      <c r="F879" s="229" t="s">
        <v>1924</v>
      </c>
      <c r="G879" s="229" t="s">
        <v>2329</v>
      </c>
      <c r="H879" s="229" t="s">
        <v>113</v>
      </c>
      <c r="I879" s="229" t="s">
        <v>106</v>
      </c>
      <c r="J879" s="229" t="s">
        <v>106</v>
      </c>
      <c r="K879" s="304" t="s">
        <v>1452</v>
      </c>
      <c r="L879" s="305"/>
      <c r="M879" s="306"/>
      <c r="N879" s="305"/>
      <c r="O879" s="305"/>
    </row>
    <row r="880" spans="1:15" ht="20.100000000000001" customHeight="1">
      <c r="A880" s="322"/>
      <c r="B880" s="563"/>
      <c r="C880" s="316"/>
      <c r="D880" s="311"/>
      <c r="E880" s="311"/>
      <c r="F880" s="235"/>
      <c r="G880" s="252"/>
      <c r="H880" s="235"/>
      <c r="I880" s="312"/>
      <c r="J880" s="323"/>
      <c r="K880" s="313" t="s">
        <v>1452</v>
      </c>
      <c r="L880" s="314"/>
      <c r="M880" s="315"/>
      <c r="N880" s="314"/>
      <c r="O880" s="314"/>
    </row>
    <row r="881" spans="1:15" ht="20.100000000000001" customHeight="1">
      <c r="A881" s="292" t="s">
        <v>106</v>
      </c>
      <c r="B881" s="279" t="s">
        <v>2330</v>
      </c>
      <c r="C881" s="293" t="s">
        <v>1989</v>
      </c>
      <c r="D881" s="288" t="s">
        <v>2331</v>
      </c>
      <c r="E881" s="327" t="s">
        <v>1554</v>
      </c>
      <c r="F881" s="284" t="s">
        <v>1861</v>
      </c>
      <c r="G881" s="279" t="s">
        <v>2332</v>
      </c>
      <c r="H881" s="328" t="s">
        <v>106</v>
      </c>
      <c r="I881" s="328" t="s">
        <v>106</v>
      </c>
      <c r="J881" s="329" t="s">
        <v>2333</v>
      </c>
      <c r="K881" s="330" t="s">
        <v>1452</v>
      </c>
      <c r="L881" s="331"/>
      <c r="M881" s="332"/>
      <c r="N881" s="333" t="s">
        <v>1949</v>
      </c>
      <c r="O881" s="333" t="s">
        <v>1949</v>
      </c>
    </row>
    <row r="882" spans="1:15" ht="20.100000000000001" customHeight="1">
      <c r="A882" s="322"/>
      <c r="B882" s="563"/>
      <c r="C882" s="316"/>
      <c r="D882" s="311"/>
      <c r="E882" s="311"/>
      <c r="F882" s="235"/>
      <c r="G882" s="252"/>
      <c r="H882" s="235"/>
      <c r="I882" s="312"/>
      <c r="J882" s="323"/>
      <c r="K882" s="313" t="s">
        <v>1452</v>
      </c>
      <c r="L882" s="314"/>
      <c r="M882" s="315"/>
      <c r="N882" s="314"/>
      <c r="O882" s="314"/>
    </row>
    <row r="883" spans="1:15" ht="20.100000000000001" customHeight="1">
      <c r="A883" s="226" t="s">
        <v>106</v>
      </c>
      <c r="B883" s="227" t="s">
        <v>2334</v>
      </c>
      <c r="C883" s="215" t="s">
        <v>2335</v>
      </c>
      <c r="D883" s="228" t="s">
        <v>424</v>
      </c>
      <c r="E883" s="303" t="s">
        <v>1554</v>
      </c>
      <c r="F883" s="229" t="s">
        <v>1861</v>
      </c>
      <c r="G883" s="227" t="s">
        <v>2267</v>
      </c>
      <c r="H883" s="334" t="s">
        <v>106</v>
      </c>
      <c r="I883" s="334" t="s">
        <v>106</v>
      </c>
      <c r="J883" s="231" t="s">
        <v>106</v>
      </c>
      <c r="K883" s="335" t="s">
        <v>1452</v>
      </c>
      <c r="L883" s="305"/>
      <c r="M883" s="336"/>
      <c r="N883" s="337" t="s">
        <v>1949</v>
      </c>
      <c r="O883" s="337" t="s">
        <v>1949</v>
      </c>
    </row>
    <row r="884" spans="1:15" ht="20.100000000000001" customHeight="1">
      <c r="A884" s="322"/>
      <c r="B884" s="563"/>
      <c r="C884" s="316"/>
      <c r="D884" s="311"/>
      <c r="E884" s="311"/>
      <c r="F884" s="235"/>
      <c r="G884" s="252"/>
      <c r="H884" s="235"/>
      <c r="I884" s="312"/>
      <c r="J884" s="323"/>
      <c r="K884" s="313" t="s">
        <v>1452</v>
      </c>
      <c r="L884" s="314"/>
      <c r="M884" s="315"/>
      <c r="N884" s="314"/>
      <c r="O884" s="314"/>
    </row>
    <row r="885" spans="1:15" ht="20.100000000000001" customHeight="1">
      <c r="A885" s="338" t="s">
        <v>106</v>
      </c>
      <c r="B885" s="562" t="s">
        <v>2336</v>
      </c>
      <c r="C885" s="215" t="s">
        <v>1978</v>
      </c>
      <c r="D885" s="303" t="s">
        <v>2337</v>
      </c>
      <c r="E885" s="303" t="s">
        <v>1554</v>
      </c>
      <c r="F885" s="229" t="s">
        <v>1861</v>
      </c>
      <c r="G885" s="240" t="s">
        <v>2338</v>
      </c>
      <c r="H885" s="229" t="s">
        <v>106</v>
      </c>
      <c r="I885" s="308" t="s">
        <v>106</v>
      </c>
      <c r="J885" s="339" t="s">
        <v>106</v>
      </c>
      <c r="K885" s="304" t="s">
        <v>1452</v>
      </c>
      <c r="L885" s="305"/>
      <c r="M885" s="306"/>
      <c r="N885" s="306"/>
      <c r="O885" s="305"/>
    </row>
    <row r="886" spans="1:15" ht="20.100000000000001" customHeight="1">
      <c r="A886" s="322"/>
      <c r="B886" s="563"/>
      <c r="C886" s="222"/>
      <c r="D886" s="311"/>
      <c r="E886" s="311"/>
      <c r="F886" s="235"/>
      <c r="G886" s="252"/>
      <c r="H886" s="235"/>
      <c r="I886" s="312"/>
      <c r="J886" s="340"/>
      <c r="K886" s="313" t="s">
        <v>1452</v>
      </c>
      <c r="L886" s="314"/>
      <c r="M886" s="315"/>
      <c r="N886" s="315"/>
      <c r="O886" s="314"/>
    </row>
    <row r="887" spans="1:15" ht="20.100000000000001" customHeight="1">
      <c r="A887" s="338" t="s">
        <v>106</v>
      </c>
      <c r="B887" s="562" t="s">
        <v>2339</v>
      </c>
      <c r="C887" s="215" t="s">
        <v>1978</v>
      </c>
      <c r="D887" s="303" t="s">
        <v>2340</v>
      </c>
      <c r="E887" s="303" t="s">
        <v>2341</v>
      </c>
      <c r="F887" s="229" t="s">
        <v>1861</v>
      </c>
      <c r="G887" s="240" t="s">
        <v>2342</v>
      </c>
      <c r="H887" s="229" t="s">
        <v>106</v>
      </c>
      <c r="I887" s="308" t="s">
        <v>106</v>
      </c>
      <c r="J887" s="339" t="s">
        <v>106</v>
      </c>
      <c r="K887" s="304" t="s">
        <v>1452</v>
      </c>
      <c r="L887" s="305"/>
      <c r="M887" s="306"/>
      <c r="N887" s="305"/>
      <c r="O887" s="305"/>
    </row>
    <row r="888" spans="1:15" ht="20.100000000000001" customHeight="1">
      <c r="A888" s="322"/>
      <c r="B888" s="563"/>
      <c r="C888" s="222"/>
      <c r="D888" s="311"/>
      <c r="E888" s="311"/>
      <c r="F888" s="235"/>
      <c r="G888" s="252"/>
      <c r="H888" s="235"/>
      <c r="I888" s="312"/>
      <c r="J888" s="340"/>
      <c r="K888" s="313" t="s">
        <v>1452</v>
      </c>
      <c r="L888" s="314"/>
      <c r="M888" s="315"/>
      <c r="N888" s="314"/>
      <c r="O888" s="314"/>
    </row>
    <row r="889" spans="1:15" ht="20.100000000000001" customHeight="1">
      <c r="A889" s="322" t="s">
        <v>106</v>
      </c>
      <c r="B889" s="563" t="s">
        <v>2343</v>
      </c>
      <c r="C889" s="222" t="s">
        <v>1978</v>
      </c>
      <c r="D889" s="311" t="s">
        <v>2344</v>
      </c>
      <c r="E889" s="311" t="s">
        <v>2311</v>
      </c>
      <c r="F889" s="235" t="s">
        <v>1861</v>
      </c>
      <c r="G889" s="252" t="s">
        <v>2345</v>
      </c>
      <c r="H889" s="235" t="s">
        <v>106</v>
      </c>
      <c r="I889" s="312" t="s">
        <v>106</v>
      </c>
      <c r="J889" s="325" t="s">
        <v>2314</v>
      </c>
      <c r="K889" s="313" t="s">
        <v>1452</v>
      </c>
      <c r="L889" s="314"/>
      <c r="M889" s="315"/>
      <c r="N889" s="315"/>
      <c r="O889" s="314"/>
    </row>
    <row r="890" spans="1:15" ht="20.100000000000001" customHeight="1">
      <c r="A890" s="322"/>
      <c r="B890" s="563"/>
      <c r="C890" s="222"/>
      <c r="D890" s="311"/>
      <c r="E890" s="311"/>
      <c r="F890" s="235"/>
      <c r="G890" s="252"/>
      <c r="H890" s="235"/>
      <c r="I890" s="312"/>
      <c r="J890" s="340"/>
      <c r="K890" s="313" t="s">
        <v>1452</v>
      </c>
      <c r="L890" s="314"/>
      <c r="M890" s="315"/>
      <c r="N890" s="315"/>
      <c r="O890" s="314"/>
    </row>
    <row r="891" spans="1:15" ht="20.100000000000001" customHeight="1">
      <c r="A891" s="322" t="s">
        <v>106</v>
      </c>
      <c r="B891" s="563" t="s">
        <v>2346</v>
      </c>
      <c r="C891" s="222" t="s">
        <v>1978</v>
      </c>
      <c r="D891" s="311" t="s">
        <v>2347</v>
      </c>
      <c r="E891" s="311" t="s">
        <v>2311</v>
      </c>
      <c r="F891" s="235" t="s">
        <v>1861</v>
      </c>
      <c r="G891" s="252" t="s">
        <v>2348</v>
      </c>
      <c r="H891" s="235" t="s">
        <v>106</v>
      </c>
      <c r="I891" s="312" t="s">
        <v>106</v>
      </c>
      <c r="J891" s="325" t="s">
        <v>2314</v>
      </c>
      <c r="K891" s="313" t="s">
        <v>1452</v>
      </c>
      <c r="L891" s="314"/>
      <c r="M891" s="315"/>
      <c r="N891" s="314"/>
      <c r="O891" s="314"/>
    </row>
    <row r="892" spans="1:15" ht="20.100000000000001" customHeight="1">
      <c r="A892" s="322"/>
      <c r="B892" s="563"/>
      <c r="C892" s="222"/>
      <c r="D892" s="311"/>
      <c r="E892" s="311"/>
      <c r="F892" s="235"/>
      <c r="G892" s="252"/>
      <c r="H892" s="235"/>
      <c r="I892" s="312"/>
      <c r="J892" s="340"/>
      <c r="K892" s="313" t="s">
        <v>1452</v>
      </c>
      <c r="L892" s="314"/>
      <c r="M892" s="315"/>
      <c r="N892" s="314"/>
      <c r="O892" s="314"/>
    </row>
    <row r="893" spans="1:15" ht="20.100000000000001" customHeight="1">
      <c r="A893" s="338" t="s">
        <v>106</v>
      </c>
      <c r="B893" s="562" t="s">
        <v>2349</v>
      </c>
      <c r="C893" s="215" t="s">
        <v>2148</v>
      </c>
      <c r="D893" s="303" t="s">
        <v>725</v>
      </c>
      <c r="E893" s="303" t="s">
        <v>1555</v>
      </c>
      <c r="F893" s="229" t="s">
        <v>1861</v>
      </c>
      <c r="G893" s="240" t="s">
        <v>2350</v>
      </c>
      <c r="H893" s="229" t="s">
        <v>106</v>
      </c>
      <c r="I893" s="308" t="s">
        <v>106</v>
      </c>
      <c r="J893" s="339" t="s">
        <v>106</v>
      </c>
      <c r="K893" s="304" t="s">
        <v>1452</v>
      </c>
      <c r="L893" s="305"/>
      <c r="M893" s="306"/>
      <c r="N893" s="305"/>
      <c r="O893" s="305"/>
    </row>
    <row r="894" spans="1:15" ht="20.100000000000001" customHeight="1">
      <c r="A894" s="322"/>
      <c r="B894" s="563"/>
      <c r="C894" s="222"/>
      <c r="D894" s="311"/>
      <c r="E894" s="311"/>
      <c r="F894" s="235"/>
      <c r="G894" s="252"/>
      <c r="H894" s="235"/>
      <c r="I894" s="312"/>
      <c r="J894" s="340"/>
      <c r="K894" s="313" t="s">
        <v>1452</v>
      </c>
      <c r="L894" s="314"/>
      <c r="M894" s="315"/>
      <c r="N894" s="314"/>
      <c r="O894" s="314"/>
    </row>
    <row r="895" spans="1:15" ht="20.100000000000001" customHeight="1">
      <c r="A895" s="338" t="s">
        <v>106</v>
      </c>
      <c r="B895" s="562" t="s">
        <v>2351</v>
      </c>
      <c r="C895" s="215" t="s">
        <v>2148</v>
      </c>
      <c r="D895" s="303" t="s">
        <v>2352</v>
      </c>
      <c r="E895" s="303" t="s">
        <v>1555</v>
      </c>
      <c r="F895" s="229" t="s">
        <v>1861</v>
      </c>
      <c r="G895" s="240" t="s">
        <v>2353</v>
      </c>
      <c r="H895" s="229" t="s">
        <v>106</v>
      </c>
      <c r="I895" s="308" t="s">
        <v>106</v>
      </c>
      <c r="J895" s="339" t="s">
        <v>106</v>
      </c>
      <c r="K895" s="304" t="s">
        <v>1452</v>
      </c>
      <c r="L895" s="305"/>
      <c r="M895" s="306"/>
      <c r="N895" s="306"/>
      <c r="O895" s="305"/>
    </row>
    <row r="896" spans="1:15" ht="20.100000000000001" customHeight="1">
      <c r="A896" s="322"/>
      <c r="B896" s="563"/>
      <c r="C896" s="222"/>
      <c r="D896" s="311"/>
      <c r="E896" s="311"/>
      <c r="F896" s="235"/>
      <c r="G896" s="252"/>
      <c r="H896" s="235"/>
      <c r="I896" s="312"/>
      <c r="J896" s="340"/>
      <c r="K896" s="313" t="s">
        <v>1452</v>
      </c>
      <c r="L896" s="314"/>
      <c r="M896" s="315"/>
      <c r="N896" s="315"/>
      <c r="O896" s="314"/>
    </row>
    <row r="897" spans="1:15" ht="20.100000000000001" customHeight="1">
      <c r="A897" s="338" t="s">
        <v>106</v>
      </c>
      <c r="B897" s="562" t="s">
        <v>2354</v>
      </c>
      <c r="C897" s="215" t="s">
        <v>2148</v>
      </c>
      <c r="D897" s="303" t="s">
        <v>2355</v>
      </c>
      <c r="E897" s="303" t="s">
        <v>1555</v>
      </c>
      <c r="F897" s="229" t="s">
        <v>1861</v>
      </c>
      <c r="G897" s="240" t="s">
        <v>2356</v>
      </c>
      <c r="H897" s="229" t="s">
        <v>106</v>
      </c>
      <c r="I897" s="308" t="s">
        <v>106</v>
      </c>
      <c r="J897" s="339" t="s">
        <v>106</v>
      </c>
      <c r="K897" s="304" t="s">
        <v>1452</v>
      </c>
      <c r="L897" s="305"/>
      <c r="M897" s="306"/>
      <c r="N897" s="305"/>
      <c r="O897" s="305"/>
    </row>
    <row r="898" spans="1:15" ht="20.100000000000001" customHeight="1">
      <c r="A898" s="322"/>
      <c r="B898" s="563"/>
      <c r="C898" s="222"/>
      <c r="D898" s="311"/>
      <c r="E898" s="311"/>
      <c r="F898" s="235"/>
      <c r="G898" s="252"/>
      <c r="H898" s="235"/>
      <c r="I898" s="312"/>
      <c r="J898" s="340"/>
      <c r="K898" s="313" t="s">
        <v>1452</v>
      </c>
      <c r="L898" s="314"/>
      <c r="M898" s="315"/>
      <c r="N898" s="314"/>
      <c r="O898" s="314"/>
    </row>
    <row r="899" spans="1:15" ht="20.100000000000001" customHeight="1">
      <c r="A899" s="338" t="s">
        <v>106</v>
      </c>
      <c r="B899" s="562" t="s">
        <v>2357</v>
      </c>
      <c r="C899" s="215" t="s">
        <v>2335</v>
      </c>
      <c r="D899" s="303" t="s">
        <v>2358</v>
      </c>
      <c r="E899" s="303" t="s">
        <v>1555</v>
      </c>
      <c r="F899" s="229" t="s">
        <v>1861</v>
      </c>
      <c r="G899" s="240" t="s">
        <v>2359</v>
      </c>
      <c r="H899" s="229" t="s">
        <v>106</v>
      </c>
      <c r="I899" s="308" t="s">
        <v>106</v>
      </c>
      <c r="J899" s="339" t="s">
        <v>106</v>
      </c>
      <c r="K899" s="304" t="s">
        <v>1452</v>
      </c>
      <c r="L899" s="305"/>
      <c r="M899" s="306"/>
      <c r="N899" s="305"/>
      <c r="O899" s="305"/>
    </row>
    <row r="900" spans="1:15" ht="20.100000000000001" customHeight="1">
      <c r="A900" s="322"/>
      <c r="B900" s="563"/>
      <c r="C900" s="222"/>
      <c r="D900" s="311"/>
      <c r="E900" s="311"/>
      <c r="F900" s="235"/>
      <c r="G900" s="252"/>
      <c r="H900" s="235"/>
      <c r="I900" s="312"/>
      <c r="J900" s="340"/>
      <c r="K900" s="313" t="s">
        <v>1452</v>
      </c>
      <c r="L900" s="314"/>
      <c r="M900" s="315"/>
      <c r="N900" s="314"/>
      <c r="O900" s="314"/>
    </row>
    <row r="901" spans="1:15" ht="20.100000000000001" customHeight="1">
      <c r="A901" s="338" t="s">
        <v>106</v>
      </c>
      <c r="B901" s="562" t="s">
        <v>2360</v>
      </c>
      <c r="C901" s="215" t="s">
        <v>2335</v>
      </c>
      <c r="D901" s="303" t="s">
        <v>2361</v>
      </c>
      <c r="E901" s="303" t="s">
        <v>1555</v>
      </c>
      <c r="F901" s="229" t="s">
        <v>1861</v>
      </c>
      <c r="G901" s="240" t="s">
        <v>2362</v>
      </c>
      <c r="H901" s="229" t="s">
        <v>106</v>
      </c>
      <c r="I901" s="308" t="s">
        <v>106</v>
      </c>
      <c r="J901" s="339" t="s">
        <v>106</v>
      </c>
      <c r="K901" s="304" t="s">
        <v>1452</v>
      </c>
      <c r="L901" s="305"/>
      <c r="M901" s="306"/>
      <c r="N901" s="306"/>
      <c r="O901" s="305"/>
    </row>
    <row r="902" spans="1:15" ht="20.100000000000001" customHeight="1">
      <c r="A902" s="322"/>
      <c r="B902" s="563"/>
      <c r="C902" s="222"/>
      <c r="D902" s="311"/>
      <c r="E902" s="311"/>
      <c r="F902" s="235"/>
      <c r="G902" s="252"/>
      <c r="H902" s="235"/>
      <c r="I902" s="312"/>
      <c r="J902" s="340"/>
      <c r="K902" s="313" t="s">
        <v>1452</v>
      </c>
      <c r="L902" s="314"/>
      <c r="M902" s="315"/>
      <c r="N902" s="315"/>
      <c r="O902" s="314"/>
    </row>
    <row r="903" spans="1:15" ht="20.100000000000001" customHeight="1">
      <c r="A903" s="338" t="s">
        <v>106</v>
      </c>
      <c r="B903" s="562" t="s">
        <v>2363</v>
      </c>
      <c r="C903" s="215" t="s">
        <v>1978</v>
      </c>
      <c r="D903" s="303" t="s">
        <v>482</v>
      </c>
      <c r="E903" s="303" t="s">
        <v>1559</v>
      </c>
      <c r="F903" s="229" t="s">
        <v>1861</v>
      </c>
      <c r="G903" s="240" t="s">
        <v>2364</v>
      </c>
      <c r="H903" s="229" t="s">
        <v>106</v>
      </c>
      <c r="I903" s="308" t="s">
        <v>106</v>
      </c>
      <c r="J903" s="339" t="s">
        <v>106</v>
      </c>
      <c r="K903" s="304" t="s">
        <v>1452</v>
      </c>
      <c r="L903" s="305"/>
      <c r="M903" s="306"/>
      <c r="N903" s="305"/>
      <c r="O903" s="305"/>
    </row>
    <row r="904" spans="1:15" ht="20.100000000000001" customHeight="1">
      <c r="A904" s="322"/>
      <c r="B904" s="563"/>
      <c r="C904" s="222"/>
      <c r="D904" s="311"/>
      <c r="E904" s="311"/>
      <c r="F904" s="235"/>
      <c r="G904" s="252"/>
      <c r="H904" s="235"/>
      <c r="I904" s="312"/>
      <c r="J904" s="340"/>
      <c r="K904" s="313" t="s">
        <v>1452</v>
      </c>
      <c r="L904" s="314"/>
      <c r="M904" s="315"/>
      <c r="N904" s="314"/>
      <c r="O904" s="314"/>
    </row>
    <row r="905" spans="1:15" ht="20.100000000000001" customHeight="1">
      <c r="A905" s="338" t="s">
        <v>106</v>
      </c>
      <c r="B905" s="562" t="s">
        <v>2365</v>
      </c>
      <c r="C905" s="215" t="s">
        <v>2144</v>
      </c>
      <c r="D905" s="303" t="s">
        <v>715</v>
      </c>
      <c r="E905" s="303" t="s">
        <v>1559</v>
      </c>
      <c r="F905" s="229" t="s">
        <v>1861</v>
      </c>
      <c r="G905" s="240" t="s">
        <v>2366</v>
      </c>
      <c r="H905" s="229" t="s">
        <v>106</v>
      </c>
      <c r="I905" s="308" t="s">
        <v>106</v>
      </c>
      <c r="J905" s="339" t="s">
        <v>106</v>
      </c>
      <c r="K905" s="304" t="s">
        <v>1452</v>
      </c>
      <c r="L905" s="305"/>
      <c r="M905" s="306"/>
      <c r="N905" s="305"/>
      <c r="O905" s="305"/>
    </row>
    <row r="906" spans="1:15" ht="20.100000000000001" customHeight="1">
      <c r="A906" s="322"/>
      <c r="B906" s="563"/>
      <c r="C906" s="222"/>
      <c r="D906" s="311"/>
      <c r="E906" s="311"/>
      <c r="F906" s="235"/>
      <c r="G906" s="252"/>
      <c r="H906" s="235"/>
      <c r="I906" s="312"/>
      <c r="J906" s="340"/>
      <c r="K906" s="313" t="s">
        <v>1452</v>
      </c>
      <c r="L906" s="314"/>
      <c r="M906" s="315"/>
      <c r="N906" s="314"/>
      <c r="O906" s="314"/>
    </row>
    <row r="907" spans="1:15" ht="20.100000000000001" customHeight="1">
      <c r="A907" s="338" t="s">
        <v>106</v>
      </c>
      <c r="B907" s="562" t="s">
        <v>2367</v>
      </c>
      <c r="C907" s="215" t="s">
        <v>2368</v>
      </c>
      <c r="D907" s="303" t="s">
        <v>1250</v>
      </c>
      <c r="E907" s="303" t="s">
        <v>1559</v>
      </c>
      <c r="F907" s="229" t="s">
        <v>1861</v>
      </c>
      <c r="G907" s="240" t="s">
        <v>2369</v>
      </c>
      <c r="H907" s="229" t="s">
        <v>106</v>
      </c>
      <c r="I907" s="308" t="s">
        <v>106</v>
      </c>
      <c r="J907" s="339" t="s">
        <v>106</v>
      </c>
      <c r="K907" s="304" t="s">
        <v>1452</v>
      </c>
      <c r="L907" s="305"/>
      <c r="M907" s="306"/>
      <c r="N907" s="306"/>
      <c r="O907" s="305"/>
    </row>
    <row r="908" spans="1:15" ht="20.100000000000001" customHeight="1">
      <c r="A908" s="322"/>
      <c r="B908" s="563"/>
      <c r="C908" s="222"/>
      <c r="D908" s="311"/>
      <c r="E908" s="311"/>
      <c r="F908" s="235"/>
      <c r="G908" s="252"/>
      <c r="H908" s="235"/>
      <c r="I908" s="312"/>
      <c r="J908" s="340"/>
      <c r="K908" s="313" t="s">
        <v>1452</v>
      </c>
      <c r="L908" s="314"/>
      <c r="M908" s="315"/>
      <c r="N908" s="315"/>
      <c r="O908" s="314"/>
    </row>
    <row r="909" spans="1:15" ht="20.100000000000001" customHeight="1">
      <c r="A909" s="338" t="s">
        <v>106</v>
      </c>
      <c r="B909" s="562" t="s">
        <v>2370</v>
      </c>
      <c r="C909" s="215" t="s">
        <v>2335</v>
      </c>
      <c r="D909" s="303" t="s">
        <v>2371</v>
      </c>
      <c r="E909" s="303" t="s">
        <v>1559</v>
      </c>
      <c r="F909" s="229" t="s">
        <v>1861</v>
      </c>
      <c r="G909" s="240" t="s">
        <v>2372</v>
      </c>
      <c r="H909" s="229" t="s">
        <v>106</v>
      </c>
      <c r="I909" s="308" t="s">
        <v>106</v>
      </c>
      <c r="J909" s="339" t="s">
        <v>106</v>
      </c>
      <c r="K909" s="304" t="s">
        <v>1452</v>
      </c>
      <c r="L909" s="305"/>
      <c r="M909" s="306"/>
      <c r="N909" s="305"/>
      <c r="O909" s="305"/>
    </row>
    <row r="910" spans="1:15" ht="20.100000000000001" customHeight="1">
      <c r="A910" s="322"/>
      <c r="B910" s="563"/>
      <c r="C910" s="222"/>
      <c r="D910" s="311"/>
      <c r="E910" s="311"/>
      <c r="F910" s="235"/>
      <c r="G910" s="252"/>
      <c r="H910" s="235"/>
      <c r="I910" s="312"/>
      <c r="J910" s="340"/>
      <c r="K910" s="313" t="s">
        <v>1452</v>
      </c>
      <c r="L910" s="314"/>
      <c r="M910" s="315"/>
      <c r="N910" s="314"/>
      <c r="O910" s="314"/>
    </row>
    <row r="911" spans="1:15" ht="20.100000000000001" customHeight="1">
      <c r="A911" s="338" t="s">
        <v>106</v>
      </c>
      <c r="B911" s="562" t="s">
        <v>2373</v>
      </c>
      <c r="C911" s="215" t="s">
        <v>1978</v>
      </c>
      <c r="D911" s="303" t="s">
        <v>2374</v>
      </c>
      <c r="E911" s="303" t="s">
        <v>1559</v>
      </c>
      <c r="F911" s="229" t="s">
        <v>1861</v>
      </c>
      <c r="G911" s="240" t="s">
        <v>2375</v>
      </c>
      <c r="H911" s="229" t="s">
        <v>106</v>
      </c>
      <c r="I911" s="308" t="s">
        <v>106</v>
      </c>
      <c r="J911" s="339" t="s">
        <v>106</v>
      </c>
      <c r="K911" s="304" t="s">
        <v>1452</v>
      </c>
      <c r="L911" s="305"/>
      <c r="M911" s="306"/>
      <c r="N911" s="306"/>
      <c r="O911" s="305"/>
    </row>
    <row r="912" spans="1:15" ht="20.100000000000001" customHeight="1">
      <c r="A912" s="322"/>
      <c r="B912" s="563"/>
      <c r="C912" s="222"/>
      <c r="D912" s="311"/>
      <c r="E912" s="311"/>
      <c r="F912" s="235"/>
      <c r="G912" s="252"/>
      <c r="H912" s="235"/>
      <c r="I912" s="312"/>
      <c r="J912" s="340"/>
      <c r="K912" s="313" t="s">
        <v>1452</v>
      </c>
      <c r="L912" s="314"/>
      <c r="M912" s="315"/>
      <c r="N912" s="315"/>
      <c r="O912" s="314"/>
    </row>
    <row r="913" spans="1:15" ht="20.100000000000001" customHeight="1">
      <c r="A913" s="338" t="s">
        <v>106</v>
      </c>
      <c r="B913" s="562" t="s">
        <v>2376</v>
      </c>
      <c r="C913" s="215" t="s">
        <v>2144</v>
      </c>
      <c r="D913" s="303" t="s">
        <v>2377</v>
      </c>
      <c r="E913" s="303" t="s">
        <v>1612</v>
      </c>
      <c r="F913" s="229" t="s">
        <v>1861</v>
      </c>
      <c r="G913" s="240" t="s">
        <v>2378</v>
      </c>
      <c r="H913" s="229" t="s">
        <v>106</v>
      </c>
      <c r="I913" s="308" t="s">
        <v>106</v>
      </c>
      <c r="J913" s="339" t="s">
        <v>106</v>
      </c>
      <c r="K913" s="304" t="s">
        <v>1452</v>
      </c>
      <c r="L913" s="305"/>
      <c r="M913" s="306"/>
      <c r="N913" s="305"/>
      <c r="O913" s="305"/>
    </row>
    <row r="914" spans="1:15" ht="20.100000000000001" customHeight="1">
      <c r="A914" s="322"/>
      <c r="B914" s="563"/>
      <c r="C914" s="222"/>
      <c r="D914" s="311"/>
      <c r="E914" s="311"/>
      <c r="F914" s="235"/>
      <c r="G914" s="252"/>
      <c r="H914" s="235"/>
      <c r="I914" s="312"/>
      <c r="J914" s="340"/>
      <c r="K914" s="313" t="s">
        <v>1452</v>
      </c>
      <c r="L914" s="314"/>
      <c r="M914" s="315"/>
      <c r="N914" s="314"/>
      <c r="O914" s="314"/>
    </row>
    <row r="915" spans="1:15" ht="20.100000000000001" customHeight="1">
      <c r="A915" s="338" t="s">
        <v>106</v>
      </c>
      <c r="B915" s="562" t="s">
        <v>2379</v>
      </c>
      <c r="C915" s="215" t="s">
        <v>2144</v>
      </c>
      <c r="D915" s="303" t="s">
        <v>2380</v>
      </c>
      <c r="E915" s="303" t="s">
        <v>1562</v>
      </c>
      <c r="F915" s="229" t="s">
        <v>1861</v>
      </c>
      <c r="G915" s="240" t="s">
        <v>2381</v>
      </c>
      <c r="H915" s="229" t="s">
        <v>106</v>
      </c>
      <c r="I915" s="308" t="s">
        <v>106</v>
      </c>
      <c r="J915" s="339" t="s">
        <v>106</v>
      </c>
      <c r="K915" s="304" t="s">
        <v>1452</v>
      </c>
      <c r="L915" s="305"/>
      <c r="M915" s="306"/>
      <c r="N915" s="305"/>
      <c r="O915" s="305"/>
    </row>
    <row r="916" spans="1:15" ht="20.100000000000001" customHeight="1">
      <c r="A916" s="322"/>
      <c r="B916" s="563"/>
      <c r="C916" s="222"/>
      <c r="D916" s="311"/>
      <c r="E916" s="311"/>
      <c r="F916" s="235"/>
      <c r="G916" s="252"/>
      <c r="H916" s="235"/>
      <c r="I916" s="312"/>
      <c r="J916" s="340"/>
      <c r="K916" s="313" t="s">
        <v>1452</v>
      </c>
      <c r="L916" s="314"/>
      <c r="M916" s="315"/>
      <c r="N916" s="314"/>
      <c r="O916" s="314"/>
    </row>
    <row r="917" spans="1:15" ht="20.100000000000001" customHeight="1">
      <c r="A917" s="338" t="s">
        <v>106</v>
      </c>
      <c r="B917" s="562" t="s">
        <v>2382</v>
      </c>
      <c r="C917" s="215" t="s">
        <v>1978</v>
      </c>
      <c r="D917" s="303" t="s">
        <v>2383</v>
      </c>
      <c r="E917" s="303" t="s">
        <v>1562</v>
      </c>
      <c r="F917" s="229" t="s">
        <v>1861</v>
      </c>
      <c r="G917" s="240" t="s">
        <v>2384</v>
      </c>
      <c r="H917" s="229" t="s">
        <v>106</v>
      </c>
      <c r="I917" s="308" t="s">
        <v>106</v>
      </c>
      <c r="J917" s="339" t="s">
        <v>106</v>
      </c>
      <c r="K917" s="304" t="s">
        <v>1452</v>
      </c>
      <c r="L917" s="305"/>
      <c r="M917" s="306"/>
      <c r="N917" s="306"/>
      <c r="O917" s="305"/>
    </row>
    <row r="918" spans="1:15" ht="20.100000000000001" customHeight="1">
      <c r="A918" s="322"/>
      <c r="B918" s="563"/>
      <c r="C918" s="222"/>
      <c r="D918" s="311"/>
      <c r="E918" s="311"/>
      <c r="F918" s="235"/>
      <c r="G918" s="252"/>
      <c r="H918" s="235"/>
      <c r="I918" s="312"/>
      <c r="J918" s="340"/>
      <c r="K918" s="313" t="s">
        <v>1452</v>
      </c>
      <c r="L918" s="314"/>
      <c r="M918" s="315"/>
      <c r="N918" s="315"/>
      <c r="O918" s="314"/>
    </row>
    <row r="919" spans="1:15" ht="20.100000000000001" customHeight="1">
      <c r="A919" s="338" t="s">
        <v>106</v>
      </c>
      <c r="B919" s="562" t="s">
        <v>2385</v>
      </c>
      <c r="C919" s="215" t="s">
        <v>2148</v>
      </c>
      <c r="D919" s="303" t="s">
        <v>2386</v>
      </c>
      <c r="E919" s="303" t="s">
        <v>1568</v>
      </c>
      <c r="F919" s="229" t="s">
        <v>1861</v>
      </c>
      <c r="G919" s="240" t="s">
        <v>2387</v>
      </c>
      <c r="H919" s="229" t="s">
        <v>106</v>
      </c>
      <c r="I919" s="308" t="s">
        <v>106</v>
      </c>
      <c r="J919" s="339" t="s">
        <v>106</v>
      </c>
      <c r="K919" s="304" t="s">
        <v>1452</v>
      </c>
      <c r="L919" s="305"/>
      <c r="M919" s="306"/>
      <c r="N919" s="305"/>
      <c r="O919" s="305"/>
    </row>
    <row r="920" spans="1:15" ht="20.100000000000001" customHeight="1">
      <c r="A920" s="322"/>
      <c r="B920" s="563"/>
      <c r="C920" s="222"/>
      <c r="D920" s="311"/>
      <c r="E920" s="311"/>
      <c r="F920" s="235"/>
      <c r="G920" s="252"/>
      <c r="H920" s="235"/>
      <c r="I920" s="312"/>
      <c r="J920" s="340"/>
      <c r="K920" s="313" t="s">
        <v>1452</v>
      </c>
      <c r="L920" s="314"/>
      <c r="M920" s="315"/>
      <c r="N920" s="314"/>
      <c r="O920" s="314"/>
    </row>
    <row r="921" spans="1:15" ht="20.100000000000001" customHeight="1">
      <c r="A921" s="338" t="s">
        <v>106</v>
      </c>
      <c r="B921" s="562" t="s">
        <v>2388</v>
      </c>
      <c r="C921" s="215" t="s">
        <v>1978</v>
      </c>
      <c r="D921" s="303" t="s">
        <v>2389</v>
      </c>
      <c r="E921" s="303" t="s">
        <v>1568</v>
      </c>
      <c r="F921" s="229" t="s">
        <v>1861</v>
      </c>
      <c r="G921" s="240" t="s">
        <v>2390</v>
      </c>
      <c r="H921" s="229" t="s">
        <v>106</v>
      </c>
      <c r="I921" s="308" t="s">
        <v>106</v>
      </c>
      <c r="J921" s="339" t="s">
        <v>106</v>
      </c>
      <c r="K921" s="304" t="s">
        <v>1452</v>
      </c>
      <c r="L921" s="305"/>
      <c r="M921" s="306"/>
      <c r="N921" s="305"/>
      <c r="O921" s="305"/>
    </row>
    <row r="922" spans="1:15" ht="20.100000000000001" customHeight="1">
      <c r="A922" s="322"/>
      <c r="B922" s="563"/>
      <c r="C922" s="222"/>
      <c r="D922" s="311"/>
      <c r="E922" s="311"/>
      <c r="F922" s="235"/>
      <c r="G922" s="252"/>
      <c r="H922" s="235"/>
      <c r="I922" s="312"/>
      <c r="J922" s="340"/>
      <c r="K922" s="313" t="s">
        <v>1452</v>
      </c>
      <c r="L922" s="314"/>
      <c r="M922" s="315"/>
      <c r="N922" s="314"/>
      <c r="O922" s="314"/>
    </row>
    <row r="923" spans="1:15" ht="20.100000000000001" customHeight="1">
      <c r="A923" s="338" t="s">
        <v>106</v>
      </c>
      <c r="B923" s="562" t="s">
        <v>2391</v>
      </c>
      <c r="C923" s="215" t="s">
        <v>1978</v>
      </c>
      <c r="D923" s="303" t="s">
        <v>2389</v>
      </c>
      <c r="E923" s="303" t="s">
        <v>1568</v>
      </c>
      <c r="F923" s="229" t="s">
        <v>1861</v>
      </c>
      <c r="G923" s="240" t="s">
        <v>2392</v>
      </c>
      <c r="H923" s="229" t="s">
        <v>106</v>
      </c>
      <c r="I923" s="308" t="s">
        <v>106</v>
      </c>
      <c r="J923" s="339" t="s">
        <v>106</v>
      </c>
      <c r="K923" s="304" t="s">
        <v>1452</v>
      </c>
      <c r="L923" s="305"/>
      <c r="M923" s="306"/>
      <c r="N923" s="306"/>
      <c r="O923" s="305"/>
    </row>
    <row r="924" spans="1:15" ht="20.100000000000001" customHeight="1">
      <c r="A924" s="322"/>
      <c r="B924" s="563"/>
      <c r="C924" s="222"/>
      <c r="D924" s="311"/>
      <c r="E924" s="311"/>
      <c r="F924" s="235"/>
      <c r="G924" s="252"/>
      <c r="H924" s="235"/>
      <c r="I924" s="312"/>
      <c r="J924" s="340"/>
      <c r="K924" s="313" t="s">
        <v>1452</v>
      </c>
      <c r="L924" s="314"/>
      <c r="M924" s="315"/>
      <c r="N924" s="315"/>
      <c r="O924" s="314"/>
    </row>
    <row r="925" spans="1:15" ht="20.100000000000001" customHeight="1">
      <c r="A925" s="338" t="s">
        <v>106</v>
      </c>
      <c r="B925" s="562" t="s">
        <v>2393</v>
      </c>
      <c r="C925" s="215" t="s">
        <v>1978</v>
      </c>
      <c r="D925" s="303" t="s">
        <v>2394</v>
      </c>
      <c r="E925" s="303" t="s">
        <v>1480</v>
      </c>
      <c r="F925" s="229" t="s">
        <v>1861</v>
      </c>
      <c r="G925" s="240" t="s">
        <v>2395</v>
      </c>
      <c r="H925" s="229" t="s">
        <v>106</v>
      </c>
      <c r="I925" s="308" t="s">
        <v>106</v>
      </c>
      <c r="J925" s="339" t="s">
        <v>106</v>
      </c>
      <c r="K925" s="304" t="s">
        <v>1452</v>
      </c>
      <c r="L925" s="305"/>
      <c r="M925" s="306"/>
      <c r="N925" s="305"/>
      <c r="O925" s="305"/>
    </row>
    <row r="926" spans="1:15" ht="20.100000000000001" customHeight="1">
      <c r="A926" s="322"/>
      <c r="B926" s="563"/>
      <c r="C926" s="222"/>
      <c r="D926" s="311"/>
      <c r="E926" s="311"/>
      <c r="F926" s="235"/>
      <c r="G926" s="252"/>
      <c r="H926" s="235"/>
      <c r="I926" s="312"/>
      <c r="J926" s="340"/>
      <c r="K926" s="313" t="s">
        <v>1452</v>
      </c>
      <c r="L926" s="314"/>
      <c r="M926" s="315"/>
      <c r="N926" s="314"/>
      <c r="O926" s="314"/>
    </row>
    <row r="927" spans="1:15" ht="20.100000000000001" customHeight="1">
      <c r="A927" s="338" t="s">
        <v>106</v>
      </c>
      <c r="B927" s="562" t="s">
        <v>2396</v>
      </c>
      <c r="C927" s="215" t="s">
        <v>1978</v>
      </c>
      <c r="D927" s="303" t="s">
        <v>2397</v>
      </c>
      <c r="E927" s="303" t="s">
        <v>1566</v>
      </c>
      <c r="F927" s="229" t="s">
        <v>1861</v>
      </c>
      <c r="G927" s="240" t="s">
        <v>2398</v>
      </c>
      <c r="H927" s="229" t="s">
        <v>106</v>
      </c>
      <c r="I927" s="308" t="s">
        <v>106</v>
      </c>
      <c r="J927" s="339" t="s">
        <v>106</v>
      </c>
      <c r="K927" s="304" t="s">
        <v>1452</v>
      </c>
      <c r="L927" s="305"/>
      <c r="M927" s="306"/>
      <c r="N927" s="306"/>
      <c r="O927" s="305"/>
    </row>
    <row r="928" spans="1:15" ht="20.100000000000001" customHeight="1">
      <c r="A928" s="322"/>
      <c r="B928" s="563"/>
      <c r="C928" s="222"/>
      <c r="D928" s="311"/>
      <c r="E928" s="311"/>
      <c r="F928" s="235"/>
      <c r="G928" s="252"/>
      <c r="H928" s="235"/>
      <c r="I928" s="312"/>
      <c r="J928" s="340"/>
      <c r="K928" s="313" t="s">
        <v>1452</v>
      </c>
      <c r="L928" s="314"/>
      <c r="M928" s="315"/>
      <c r="N928" s="315"/>
      <c r="O928" s="314"/>
    </row>
    <row r="929" spans="1:15" ht="20.100000000000001" customHeight="1">
      <c r="A929" s="338" t="s">
        <v>106</v>
      </c>
      <c r="B929" s="562" t="s">
        <v>2399</v>
      </c>
      <c r="C929" s="215" t="s">
        <v>1978</v>
      </c>
      <c r="D929" s="303" t="s">
        <v>2400</v>
      </c>
      <c r="E929" s="303" t="s">
        <v>1566</v>
      </c>
      <c r="F929" s="229" t="s">
        <v>1861</v>
      </c>
      <c r="G929" s="240" t="s">
        <v>2401</v>
      </c>
      <c r="H929" s="229" t="s">
        <v>106</v>
      </c>
      <c r="I929" s="308" t="s">
        <v>106</v>
      </c>
      <c r="J929" s="339" t="s">
        <v>106</v>
      </c>
      <c r="K929" s="304" t="s">
        <v>1452</v>
      </c>
      <c r="L929" s="305"/>
      <c r="M929" s="306"/>
      <c r="N929" s="306"/>
      <c r="O929" s="305"/>
    </row>
    <row r="930" spans="1:15" ht="20.100000000000001" customHeight="1">
      <c r="A930" s="322"/>
      <c r="B930" s="563"/>
      <c r="C930" s="222"/>
      <c r="D930" s="311"/>
      <c r="E930" s="311"/>
      <c r="F930" s="235"/>
      <c r="G930" s="252"/>
      <c r="H930" s="235"/>
      <c r="I930" s="312"/>
      <c r="J930" s="340"/>
      <c r="K930" s="313" t="s">
        <v>1452</v>
      </c>
      <c r="L930" s="314"/>
      <c r="M930" s="315"/>
      <c r="N930" s="315"/>
      <c r="O930" s="314"/>
    </row>
    <row r="931" spans="1:15" ht="20.100000000000001" customHeight="1">
      <c r="A931" s="226" t="s">
        <v>106</v>
      </c>
      <c r="B931" s="227" t="s">
        <v>447</v>
      </c>
      <c r="C931" s="240" t="s">
        <v>115</v>
      </c>
      <c r="D931" s="228" t="s">
        <v>2402</v>
      </c>
      <c r="E931" s="227" t="s">
        <v>1554</v>
      </c>
      <c r="F931" s="240" t="s">
        <v>1860</v>
      </c>
      <c r="G931" s="308" t="s">
        <v>106</v>
      </c>
      <c r="H931" s="308" t="s">
        <v>106</v>
      </c>
      <c r="I931" s="308" t="s">
        <v>106</v>
      </c>
      <c r="J931" s="321" t="s">
        <v>106</v>
      </c>
      <c r="K931" s="335" t="s">
        <v>1452</v>
      </c>
      <c r="L931" s="305"/>
      <c r="M931" s="336"/>
      <c r="N931" s="336"/>
      <c r="O931" s="336"/>
    </row>
    <row r="932" spans="1:15" ht="20.100000000000001" customHeight="1">
      <c r="A932" s="226" t="s">
        <v>106</v>
      </c>
      <c r="B932" s="227" t="s">
        <v>445</v>
      </c>
      <c r="C932" s="218" t="s">
        <v>1561</v>
      </c>
      <c r="D932" s="228" t="s">
        <v>446</v>
      </c>
      <c r="E932" s="227" t="s">
        <v>1554</v>
      </c>
      <c r="F932" s="229" t="s">
        <v>1886</v>
      </c>
      <c r="G932" s="227" t="s">
        <v>2338</v>
      </c>
      <c r="H932" s="231" t="s">
        <v>113</v>
      </c>
      <c r="I932" s="334" t="s">
        <v>106</v>
      </c>
      <c r="J932" s="341" t="s">
        <v>106</v>
      </c>
      <c r="K932" s="335" t="s">
        <v>1452</v>
      </c>
      <c r="L932" s="305"/>
      <c r="M932" s="336"/>
      <c r="N932" s="336"/>
      <c r="O932" s="336"/>
    </row>
    <row r="933" spans="1:15" ht="20.100000000000001" customHeight="1">
      <c r="A933" s="322"/>
      <c r="B933" s="563"/>
      <c r="C933" s="316"/>
      <c r="D933" s="311"/>
      <c r="E933" s="311"/>
      <c r="F933" s="235"/>
      <c r="G933" s="252"/>
      <c r="H933" s="235"/>
      <c r="I933" s="312"/>
      <c r="J933" s="323"/>
      <c r="K933" s="313" t="s">
        <v>1452</v>
      </c>
      <c r="L933" s="314"/>
      <c r="M933" s="315"/>
      <c r="N933" s="314"/>
      <c r="O933" s="314"/>
    </row>
    <row r="934" spans="1:15" ht="20.100000000000001" customHeight="1">
      <c r="A934" s="226" t="s">
        <v>106</v>
      </c>
      <c r="B934" s="227" t="s">
        <v>723</v>
      </c>
      <c r="C934" s="240" t="s">
        <v>115</v>
      </c>
      <c r="D934" s="228" t="s">
        <v>2403</v>
      </c>
      <c r="E934" s="227" t="s">
        <v>1554</v>
      </c>
      <c r="F934" s="240" t="s">
        <v>1860</v>
      </c>
      <c r="G934" s="308" t="s">
        <v>106</v>
      </c>
      <c r="H934" s="308" t="s">
        <v>106</v>
      </c>
      <c r="I934" s="308" t="s">
        <v>106</v>
      </c>
      <c r="J934" s="321" t="s">
        <v>106</v>
      </c>
      <c r="K934" s="335" t="s">
        <v>1452</v>
      </c>
      <c r="L934" s="305"/>
      <c r="M934" s="336"/>
      <c r="N934" s="336"/>
      <c r="O934" s="336"/>
    </row>
    <row r="935" spans="1:15" ht="20.100000000000001" customHeight="1">
      <c r="A935" s="226" t="s">
        <v>106</v>
      </c>
      <c r="B935" s="227" t="s">
        <v>721</v>
      </c>
      <c r="C935" s="218" t="s">
        <v>1561</v>
      </c>
      <c r="D935" s="228" t="s">
        <v>722</v>
      </c>
      <c r="E935" s="227" t="s">
        <v>1554</v>
      </c>
      <c r="F935" s="229" t="s">
        <v>1886</v>
      </c>
      <c r="G935" s="227" t="s">
        <v>2293</v>
      </c>
      <c r="H935" s="231" t="s">
        <v>113</v>
      </c>
      <c r="I935" s="334" t="s">
        <v>106</v>
      </c>
      <c r="J935" s="341" t="s">
        <v>106</v>
      </c>
      <c r="K935" s="335" t="s">
        <v>1452</v>
      </c>
      <c r="L935" s="305"/>
      <c r="M935" s="336"/>
      <c r="N935" s="336"/>
      <c r="O935" s="336"/>
    </row>
    <row r="936" spans="1:15" ht="20.100000000000001" customHeight="1">
      <c r="A936" s="322"/>
      <c r="B936" s="563"/>
      <c r="C936" s="316"/>
      <c r="D936" s="311"/>
      <c r="E936" s="311"/>
      <c r="F936" s="235"/>
      <c r="G936" s="252"/>
      <c r="H936" s="235"/>
      <c r="I936" s="312"/>
      <c r="J936" s="323"/>
      <c r="K936" s="313" t="s">
        <v>1452</v>
      </c>
      <c r="L936" s="314"/>
      <c r="M936" s="315"/>
      <c r="N936" s="314"/>
      <c r="O936" s="314"/>
    </row>
    <row r="937" spans="1:15" ht="20.100000000000001" customHeight="1">
      <c r="A937" s="226" t="s">
        <v>106</v>
      </c>
      <c r="B937" s="227" t="s">
        <v>453</v>
      </c>
      <c r="C937" s="240" t="s">
        <v>115</v>
      </c>
      <c r="D937" s="228" t="s">
        <v>2404</v>
      </c>
      <c r="E937" s="227" t="s">
        <v>1554</v>
      </c>
      <c r="F937" s="240" t="s">
        <v>1860</v>
      </c>
      <c r="G937" s="308" t="s">
        <v>106</v>
      </c>
      <c r="H937" s="308" t="s">
        <v>106</v>
      </c>
      <c r="I937" s="308" t="s">
        <v>106</v>
      </c>
      <c r="J937" s="321" t="s">
        <v>106</v>
      </c>
      <c r="K937" s="335" t="s">
        <v>1452</v>
      </c>
      <c r="L937" s="305"/>
      <c r="M937" s="336"/>
      <c r="N937" s="336"/>
      <c r="O937" s="336"/>
    </row>
    <row r="938" spans="1:15" ht="20.100000000000001" customHeight="1">
      <c r="A938" s="226" t="s">
        <v>106</v>
      </c>
      <c r="B938" s="227" t="s">
        <v>451</v>
      </c>
      <c r="C938" s="218" t="s">
        <v>1561</v>
      </c>
      <c r="D938" s="228" t="s">
        <v>452</v>
      </c>
      <c r="E938" s="227" t="s">
        <v>1554</v>
      </c>
      <c r="F938" s="229" t="s">
        <v>1886</v>
      </c>
      <c r="G938" s="227" t="s">
        <v>2405</v>
      </c>
      <c r="H938" s="231" t="s">
        <v>113</v>
      </c>
      <c r="I938" s="334" t="s">
        <v>106</v>
      </c>
      <c r="J938" s="341" t="s">
        <v>106</v>
      </c>
      <c r="K938" s="335" t="s">
        <v>1452</v>
      </c>
      <c r="L938" s="305"/>
      <c r="M938" s="336"/>
      <c r="N938" s="336"/>
      <c r="O938" s="336"/>
    </row>
    <row r="939" spans="1:15" ht="20.100000000000001" customHeight="1">
      <c r="A939" s="322"/>
      <c r="B939" s="563"/>
      <c r="C939" s="316"/>
      <c r="D939" s="311"/>
      <c r="E939" s="311"/>
      <c r="F939" s="235"/>
      <c r="G939" s="252"/>
      <c r="H939" s="235"/>
      <c r="I939" s="312"/>
      <c r="J939" s="323"/>
      <c r="K939" s="313" t="s">
        <v>1452</v>
      </c>
      <c r="L939" s="314"/>
      <c r="M939" s="315"/>
      <c r="N939" s="314"/>
      <c r="O939" s="314"/>
    </row>
    <row r="940" spans="1:15" ht="20.100000000000001" customHeight="1">
      <c r="A940" s="226" t="s">
        <v>106</v>
      </c>
      <c r="B940" s="227" t="s">
        <v>540</v>
      </c>
      <c r="C940" s="240" t="s">
        <v>115</v>
      </c>
      <c r="D940" s="228" t="s">
        <v>2406</v>
      </c>
      <c r="E940" s="227" t="s">
        <v>1554</v>
      </c>
      <c r="F940" s="240" t="s">
        <v>1860</v>
      </c>
      <c r="G940" s="308" t="s">
        <v>106</v>
      </c>
      <c r="H940" s="308" t="s">
        <v>106</v>
      </c>
      <c r="I940" s="308" t="s">
        <v>106</v>
      </c>
      <c r="J940" s="321" t="s">
        <v>106</v>
      </c>
      <c r="K940" s="335" t="s">
        <v>1452</v>
      </c>
      <c r="L940" s="305"/>
      <c r="M940" s="336"/>
      <c r="N940" s="336"/>
      <c r="O940" s="336"/>
    </row>
    <row r="941" spans="1:15" ht="20.100000000000001" customHeight="1">
      <c r="A941" s="226" t="s">
        <v>106</v>
      </c>
      <c r="B941" s="227" t="s">
        <v>538</v>
      </c>
      <c r="C941" s="218" t="s">
        <v>1465</v>
      </c>
      <c r="D941" s="228" t="s">
        <v>539</v>
      </c>
      <c r="E941" s="227" t="s">
        <v>1554</v>
      </c>
      <c r="F941" s="229" t="s">
        <v>1886</v>
      </c>
      <c r="G941" s="227" t="s">
        <v>2407</v>
      </c>
      <c r="H941" s="231" t="s">
        <v>113</v>
      </c>
      <c r="I941" s="334" t="s">
        <v>106</v>
      </c>
      <c r="J941" s="341" t="s">
        <v>106</v>
      </c>
      <c r="K941" s="335" t="s">
        <v>1452</v>
      </c>
      <c r="L941" s="305"/>
      <c r="M941" s="336"/>
      <c r="N941" s="336"/>
      <c r="O941" s="336"/>
    </row>
    <row r="942" spans="1:15" ht="20.100000000000001" customHeight="1">
      <c r="A942" s="226" t="s">
        <v>106</v>
      </c>
      <c r="B942" s="227" t="s">
        <v>409</v>
      </c>
      <c r="C942" s="218" t="s">
        <v>1521</v>
      </c>
      <c r="D942" s="228" t="s">
        <v>410</v>
      </c>
      <c r="E942" s="227" t="s">
        <v>1554</v>
      </c>
      <c r="F942" s="229" t="s">
        <v>1886</v>
      </c>
      <c r="G942" s="227" t="s">
        <v>2408</v>
      </c>
      <c r="H942" s="231" t="s">
        <v>166</v>
      </c>
      <c r="I942" s="334" t="s">
        <v>106</v>
      </c>
      <c r="J942" s="341" t="s">
        <v>106</v>
      </c>
      <c r="K942" s="335" t="s">
        <v>1452</v>
      </c>
      <c r="L942" s="305"/>
      <c r="M942" s="336"/>
      <c r="N942" s="336"/>
      <c r="O942" s="336"/>
    </row>
    <row r="943" spans="1:15" ht="20.100000000000001" customHeight="1">
      <c r="A943" s="226" t="s">
        <v>106</v>
      </c>
      <c r="B943" s="227" t="s">
        <v>411</v>
      </c>
      <c r="C943" s="218" t="s">
        <v>1521</v>
      </c>
      <c r="D943" s="228" t="s">
        <v>410</v>
      </c>
      <c r="E943" s="227" t="s">
        <v>1554</v>
      </c>
      <c r="F943" s="229" t="s">
        <v>1886</v>
      </c>
      <c r="G943" s="227" t="s">
        <v>2408</v>
      </c>
      <c r="H943" s="231" t="s">
        <v>166</v>
      </c>
      <c r="I943" s="334" t="s">
        <v>106</v>
      </c>
      <c r="J943" s="341" t="s">
        <v>106</v>
      </c>
      <c r="K943" s="335" t="s">
        <v>1452</v>
      </c>
      <c r="L943" s="305"/>
      <c r="M943" s="336"/>
      <c r="N943" s="336"/>
      <c r="O943" s="336"/>
    </row>
    <row r="944" spans="1:15" ht="20.100000000000001" customHeight="1">
      <c r="A944" s="322"/>
      <c r="B944" s="563"/>
      <c r="C944" s="316"/>
      <c r="D944" s="311"/>
      <c r="E944" s="311"/>
      <c r="F944" s="235"/>
      <c r="G944" s="252"/>
      <c r="H944" s="235"/>
      <c r="I944" s="312"/>
      <c r="J944" s="323"/>
      <c r="K944" s="313" t="s">
        <v>1452</v>
      </c>
      <c r="L944" s="314"/>
      <c r="M944" s="315"/>
      <c r="N944" s="314"/>
      <c r="O944" s="314"/>
    </row>
    <row r="945" spans="1:15" ht="20.100000000000001" customHeight="1">
      <c r="A945" s="232" t="s">
        <v>106</v>
      </c>
      <c r="B945" s="233" t="s">
        <v>2409</v>
      </c>
      <c r="C945" s="252" t="s">
        <v>115</v>
      </c>
      <c r="D945" s="251" t="s">
        <v>2410</v>
      </c>
      <c r="E945" s="233" t="s">
        <v>2341</v>
      </c>
      <c r="F945" s="252" t="s">
        <v>1860</v>
      </c>
      <c r="G945" s="312" t="s">
        <v>106</v>
      </c>
      <c r="H945" s="312" t="s">
        <v>106</v>
      </c>
      <c r="I945" s="312" t="s">
        <v>106</v>
      </c>
      <c r="J945" s="319" t="s">
        <v>106</v>
      </c>
      <c r="K945" s="342" t="s">
        <v>1452</v>
      </c>
      <c r="L945" s="314"/>
      <c r="M945" s="343"/>
      <c r="N945" s="343"/>
      <c r="O945" s="343"/>
    </row>
    <row r="946" spans="1:15" ht="20.100000000000001" customHeight="1">
      <c r="A946" s="232" t="s">
        <v>106</v>
      </c>
      <c r="B946" s="233" t="s">
        <v>2411</v>
      </c>
      <c r="C946" s="219" t="s">
        <v>1561</v>
      </c>
      <c r="D946" s="251" t="s">
        <v>2340</v>
      </c>
      <c r="E946" s="233" t="s">
        <v>2341</v>
      </c>
      <c r="F946" s="235" t="s">
        <v>1886</v>
      </c>
      <c r="G946" s="233" t="s">
        <v>2359</v>
      </c>
      <c r="H946" s="237" t="s">
        <v>2280</v>
      </c>
      <c r="I946" s="344" t="s">
        <v>106</v>
      </c>
      <c r="J946" s="345" t="s">
        <v>2314</v>
      </c>
      <c r="K946" s="342" t="s">
        <v>1452</v>
      </c>
      <c r="L946" s="314"/>
      <c r="M946" s="343"/>
      <c r="N946" s="343"/>
      <c r="O946" s="343"/>
    </row>
    <row r="947" spans="1:15" ht="20.100000000000001" customHeight="1">
      <c r="A947" s="322"/>
      <c r="B947" s="563"/>
      <c r="C947" s="316"/>
      <c r="D947" s="311"/>
      <c r="E947" s="311"/>
      <c r="F947" s="235"/>
      <c r="G947" s="252"/>
      <c r="H947" s="235"/>
      <c r="I947" s="312"/>
      <c r="J947" s="323"/>
      <c r="K947" s="313" t="s">
        <v>1452</v>
      </c>
      <c r="L947" s="314"/>
      <c r="M947" s="315"/>
      <c r="N947" s="314"/>
      <c r="O947" s="314"/>
    </row>
    <row r="948" spans="1:15" ht="20.100000000000001" customHeight="1">
      <c r="A948" s="232" t="s">
        <v>106</v>
      </c>
      <c r="B948" s="233" t="s">
        <v>2412</v>
      </c>
      <c r="C948" s="252" t="s">
        <v>115</v>
      </c>
      <c r="D948" s="251" t="s">
        <v>2413</v>
      </c>
      <c r="E948" s="233" t="s">
        <v>2311</v>
      </c>
      <c r="F948" s="252" t="s">
        <v>1860</v>
      </c>
      <c r="G948" s="312" t="s">
        <v>106</v>
      </c>
      <c r="H948" s="312" t="s">
        <v>106</v>
      </c>
      <c r="I948" s="312" t="s">
        <v>106</v>
      </c>
      <c r="J948" s="319" t="s">
        <v>106</v>
      </c>
      <c r="K948" s="342" t="s">
        <v>1452</v>
      </c>
      <c r="L948" s="314"/>
      <c r="M948" s="343"/>
      <c r="N948" s="343"/>
      <c r="O948" s="343"/>
    </row>
    <row r="949" spans="1:15" ht="20.100000000000001" customHeight="1">
      <c r="A949" s="232" t="s">
        <v>106</v>
      </c>
      <c r="B949" s="233" t="s">
        <v>2414</v>
      </c>
      <c r="C949" s="219" t="s">
        <v>1561</v>
      </c>
      <c r="D949" s="251" t="s">
        <v>2344</v>
      </c>
      <c r="E949" s="233" t="s">
        <v>2311</v>
      </c>
      <c r="F949" s="235" t="s">
        <v>1886</v>
      </c>
      <c r="G949" s="233" t="s">
        <v>2345</v>
      </c>
      <c r="H949" s="237" t="s">
        <v>2280</v>
      </c>
      <c r="I949" s="344" t="s">
        <v>106</v>
      </c>
      <c r="J949" s="345" t="s">
        <v>2314</v>
      </c>
      <c r="K949" s="342" t="s">
        <v>1452</v>
      </c>
      <c r="L949" s="314"/>
      <c r="M949" s="343"/>
      <c r="N949" s="343"/>
      <c r="O949" s="343"/>
    </row>
    <row r="950" spans="1:15" ht="20.100000000000001" customHeight="1">
      <c r="A950" s="322"/>
      <c r="B950" s="563"/>
      <c r="C950" s="316"/>
      <c r="D950" s="311"/>
      <c r="E950" s="311"/>
      <c r="F950" s="235"/>
      <c r="G950" s="252"/>
      <c r="H950" s="235"/>
      <c r="I950" s="312"/>
      <c r="J950" s="323"/>
      <c r="K950" s="313" t="s">
        <v>1452</v>
      </c>
      <c r="L950" s="314"/>
      <c r="M950" s="315"/>
      <c r="N950" s="314"/>
      <c r="O950" s="314"/>
    </row>
    <row r="951" spans="1:15" ht="20.100000000000001" customHeight="1">
      <c r="A951" s="232" t="s">
        <v>106</v>
      </c>
      <c r="B951" s="233" t="s">
        <v>2415</v>
      </c>
      <c r="C951" s="252" t="s">
        <v>115</v>
      </c>
      <c r="D951" s="251" t="s">
        <v>2416</v>
      </c>
      <c r="E951" s="233" t="s">
        <v>2311</v>
      </c>
      <c r="F951" s="252" t="s">
        <v>1860</v>
      </c>
      <c r="G951" s="312" t="s">
        <v>106</v>
      </c>
      <c r="H951" s="312" t="s">
        <v>106</v>
      </c>
      <c r="I951" s="312" t="s">
        <v>106</v>
      </c>
      <c r="J951" s="319" t="s">
        <v>106</v>
      </c>
      <c r="K951" s="342" t="s">
        <v>1452</v>
      </c>
      <c r="L951" s="314"/>
      <c r="M951" s="343"/>
      <c r="N951" s="343"/>
      <c r="O951" s="343"/>
    </row>
    <row r="952" spans="1:15" ht="20.100000000000001" customHeight="1">
      <c r="A952" s="232" t="s">
        <v>106</v>
      </c>
      <c r="B952" s="233" t="s">
        <v>2417</v>
      </c>
      <c r="C952" s="219" t="s">
        <v>1561</v>
      </c>
      <c r="D952" s="251" t="s">
        <v>2347</v>
      </c>
      <c r="E952" s="233" t="s">
        <v>2311</v>
      </c>
      <c r="F952" s="235" t="s">
        <v>1886</v>
      </c>
      <c r="G952" s="233" t="s">
        <v>2348</v>
      </c>
      <c r="H952" s="237" t="s">
        <v>2280</v>
      </c>
      <c r="I952" s="344" t="s">
        <v>106</v>
      </c>
      <c r="J952" s="345" t="s">
        <v>2314</v>
      </c>
      <c r="K952" s="342" t="s">
        <v>1452</v>
      </c>
      <c r="L952" s="314"/>
      <c r="M952" s="343"/>
      <c r="N952" s="343"/>
      <c r="O952" s="343"/>
    </row>
    <row r="953" spans="1:15" ht="20.100000000000001" customHeight="1">
      <c r="A953" s="322"/>
      <c r="B953" s="563"/>
      <c r="C953" s="316"/>
      <c r="D953" s="311"/>
      <c r="E953" s="311"/>
      <c r="F953" s="235"/>
      <c r="G953" s="252"/>
      <c r="H953" s="235"/>
      <c r="I953" s="312"/>
      <c r="J953" s="323"/>
      <c r="K953" s="313" t="s">
        <v>1452</v>
      </c>
      <c r="L953" s="314"/>
      <c r="M953" s="315"/>
      <c r="N953" s="314"/>
      <c r="O953" s="314"/>
    </row>
    <row r="954" spans="1:15" ht="20.100000000000001" customHeight="1">
      <c r="A954" s="226" t="s">
        <v>106</v>
      </c>
      <c r="B954" s="227" t="s">
        <v>544</v>
      </c>
      <c r="C954" s="240" t="s">
        <v>115</v>
      </c>
      <c r="D954" s="228" t="s">
        <v>2418</v>
      </c>
      <c r="E954" s="227" t="s">
        <v>1555</v>
      </c>
      <c r="F954" s="240" t="s">
        <v>1860</v>
      </c>
      <c r="G954" s="308" t="s">
        <v>106</v>
      </c>
      <c r="H954" s="308" t="s">
        <v>106</v>
      </c>
      <c r="I954" s="308" t="s">
        <v>106</v>
      </c>
      <c r="J954" s="321" t="s">
        <v>106</v>
      </c>
      <c r="K954" s="335" t="s">
        <v>1452</v>
      </c>
      <c r="L954" s="305"/>
      <c r="M954" s="336"/>
      <c r="N954" s="336"/>
      <c r="O954" s="336"/>
    </row>
    <row r="955" spans="1:15" ht="20.100000000000001" customHeight="1">
      <c r="A955" s="226" t="s">
        <v>106</v>
      </c>
      <c r="B955" s="227" t="s">
        <v>542</v>
      </c>
      <c r="C955" s="218" t="s">
        <v>1465</v>
      </c>
      <c r="D955" s="228" t="s">
        <v>543</v>
      </c>
      <c r="E955" s="227" t="s">
        <v>1555</v>
      </c>
      <c r="F955" s="229" t="s">
        <v>1886</v>
      </c>
      <c r="G955" s="227" t="s">
        <v>2419</v>
      </c>
      <c r="H955" s="231" t="s">
        <v>113</v>
      </c>
      <c r="I955" s="334" t="s">
        <v>106</v>
      </c>
      <c r="J955" s="341" t="s">
        <v>106</v>
      </c>
      <c r="K955" s="335" t="s">
        <v>1452</v>
      </c>
      <c r="L955" s="305"/>
      <c r="M955" s="336"/>
      <c r="N955" s="336"/>
      <c r="O955" s="336"/>
    </row>
    <row r="956" spans="1:15" ht="20.100000000000001" customHeight="1">
      <c r="A956" s="322"/>
      <c r="B956" s="563"/>
      <c r="C956" s="316"/>
      <c r="D956" s="311"/>
      <c r="E956" s="311"/>
      <c r="F956" s="235"/>
      <c r="G956" s="252"/>
      <c r="H956" s="235"/>
      <c r="I956" s="312"/>
      <c r="J956" s="323"/>
      <c r="K956" s="313" t="s">
        <v>1452</v>
      </c>
      <c r="L956" s="314"/>
      <c r="M956" s="315"/>
      <c r="N956" s="314"/>
      <c r="O956" s="314"/>
    </row>
    <row r="957" spans="1:15" ht="20.100000000000001" customHeight="1">
      <c r="A957" s="226" t="s">
        <v>106</v>
      </c>
      <c r="B957" s="227" t="s">
        <v>549</v>
      </c>
      <c r="C957" s="240" t="s">
        <v>115</v>
      </c>
      <c r="D957" s="228" t="s">
        <v>2420</v>
      </c>
      <c r="E957" s="227" t="s">
        <v>1559</v>
      </c>
      <c r="F957" s="240" t="s">
        <v>1860</v>
      </c>
      <c r="G957" s="308" t="s">
        <v>106</v>
      </c>
      <c r="H957" s="308" t="s">
        <v>106</v>
      </c>
      <c r="I957" s="308" t="s">
        <v>106</v>
      </c>
      <c r="J957" s="321" t="s">
        <v>106</v>
      </c>
      <c r="K957" s="335" t="s">
        <v>1452</v>
      </c>
      <c r="L957" s="305"/>
      <c r="M957" s="336"/>
      <c r="N957" s="336"/>
      <c r="O957" s="336"/>
    </row>
    <row r="958" spans="1:15" ht="20.100000000000001" customHeight="1">
      <c r="A958" s="226" t="s">
        <v>106</v>
      </c>
      <c r="B958" s="227" t="s">
        <v>547</v>
      </c>
      <c r="C958" s="218" t="s">
        <v>1465</v>
      </c>
      <c r="D958" s="228" t="s">
        <v>548</v>
      </c>
      <c r="E958" s="227" t="s">
        <v>1559</v>
      </c>
      <c r="F958" s="229" t="s">
        <v>1886</v>
      </c>
      <c r="G958" s="227" t="s">
        <v>2372</v>
      </c>
      <c r="H958" s="231" t="s">
        <v>113</v>
      </c>
      <c r="I958" s="334" t="s">
        <v>106</v>
      </c>
      <c r="J958" s="341" t="s">
        <v>106</v>
      </c>
      <c r="K958" s="335" t="s">
        <v>1452</v>
      </c>
      <c r="L958" s="305"/>
      <c r="M958" s="336"/>
      <c r="N958" s="336"/>
      <c r="O958" s="336"/>
    </row>
    <row r="959" spans="1:15" ht="20.100000000000001" customHeight="1">
      <c r="A959" s="322"/>
      <c r="B959" s="563"/>
      <c r="C959" s="316"/>
      <c r="D959" s="311"/>
      <c r="E959" s="311"/>
      <c r="F959" s="235"/>
      <c r="G959" s="252"/>
      <c r="H959" s="235"/>
      <c r="I959" s="312"/>
      <c r="J959" s="323"/>
      <c r="K959" s="313" t="s">
        <v>1452</v>
      </c>
      <c r="L959" s="314"/>
      <c r="M959" s="315"/>
      <c r="N959" s="314"/>
      <c r="O959" s="314"/>
    </row>
    <row r="960" spans="1:15" ht="20.100000000000001" customHeight="1">
      <c r="A960" s="226" t="s">
        <v>106</v>
      </c>
      <c r="B960" s="227" t="s">
        <v>2421</v>
      </c>
      <c r="C960" s="240" t="s">
        <v>560</v>
      </c>
      <c r="D960" s="228" t="s">
        <v>2422</v>
      </c>
      <c r="E960" s="227" t="s">
        <v>1562</v>
      </c>
      <c r="F960" s="240" t="s">
        <v>1860</v>
      </c>
      <c r="G960" s="308" t="s">
        <v>106</v>
      </c>
      <c r="H960" s="308" t="s">
        <v>106</v>
      </c>
      <c r="I960" s="308" t="s">
        <v>106</v>
      </c>
      <c r="J960" s="321" t="s">
        <v>106</v>
      </c>
      <c r="K960" s="335" t="s">
        <v>1452</v>
      </c>
      <c r="L960" s="305"/>
      <c r="M960" s="336"/>
      <c r="N960" s="336"/>
      <c r="O960" s="336"/>
    </row>
    <row r="961" spans="1:15" ht="20.100000000000001" customHeight="1">
      <c r="A961" s="226" t="s">
        <v>106</v>
      </c>
      <c r="B961" s="227" t="s">
        <v>2423</v>
      </c>
      <c r="C961" s="218" t="s">
        <v>2424</v>
      </c>
      <c r="D961" s="228" t="s">
        <v>2422</v>
      </c>
      <c r="E961" s="227" t="s">
        <v>1562</v>
      </c>
      <c r="F961" s="229" t="s">
        <v>1861</v>
      </c>
      <c r="G961" s="227" t="s">
        <v>2425</v>
      </c>
      <c r="H961" s="231" t="s">
        <v>1894</v>
      </c>
      <c r="I961" s="334" t="s">
        <v>106</v>
      </c>
      <c r="J961" s="341" t="s">
        <v>106</v>
      </c>
      <c r="K961" s="335" t="s">
        <v>1452</v>
      </c>
      <c r="L961" s="305"/>
      <c r="M961" s="336"/>
      <c r="N961" s="336"/>
      <c r="O961" s="336"/>
    </row>
    <row r="962" spans="1:15" ht="20.100000000000001" customHeight="1">
      <c r="A962" s="322"/>
      <c r="B962" s="563"/>
      <c r="C962" s="316"/>
      <c r="D962" s="311"/>
      <c r="E962" s="311"/>
      <c r="F962" s="235"/>
      <c r="G962" s="252"/>
      <c r="H962" s="235"/>
      <c r="I962" s="312"/>
      <c r="J962" s="323"/>
      <c r="K962" s="313" t="s">
        <v>1452</v>
      </c>
      <c r="L962" s="314"/>
      <c r="M962" s="315"/>
      <c r="N962" s="314"/>
      <c r="O962" s="314"/>
    </row>
    <row r="963" spans="1:15" ht="20.100000000000001" customHeight="1">
      <c r="A963" s="226" t="s">
        <v>106</v>
      </c>
      <c r="B963" s="227" t="s">
        <v>552</v>
      </c>
      <c r="C963" s="240" t="s">
        <v>115</v>
      </c>
      <c r="D963" s="228" t="s">
        <v>2426</v>
      </c>
      <c r="E963" s="227" t="s">
        <v>1562</v>
      </c>
      <c r="F963" s="240" t="s">
        <v>1860</v>
      </c>
      <c r="G963" s="308" t="s">
        <v>106</v>
      </c>
      <c r="H963" s="308" t="s">
        <v>106</v>
      </c>
      <c r="I963" s="308" t="s">
        <v>106</v>
      </c>
      <c r="J963" s="321" t="s">
        <v>106</v>
      </c>
      <c r="K963" s="335" t="s">
        <v>1452</v>
      </c>
      <c r="L963" s="305"/>
      <c r="M963" s="336"/>
      <c r="N963" s="336"/>
      <c r="O963" s="336"/>
    </row>
    <row r="964" spans="1:15" ht="20.100000000000001" customHeight="1">
      <c r="A964" s="226" t="s">
        <v>106</v>
      </c>
      <c r="B964" s="227" t="s">
        <v>550</v>
      </c>
      <c r="C964" s="218" t="s">
        <v>1465</v>
      </c>
      <c r="D964" s="228" t="s">
        <v>551</v>
      </c>
      <c r="E964" s="227" t="s">
        <v>1562</v>
      </c>
      <c r="F964" s="229" t="s">
        <v>1886</v>
      </c>
      <c r="G964" s="227" t="s">
        <v>2381</v>
      </c>
      <c r="H964" s="231" t="s">
        <v>113</v>
      </c>
      <c r="I964" s="334" t="s">
        <v>106</v>
      </c>
      <c r="J964" s="341" t="s">
        <v>106</v>
      </c>
      <c r="K964" s="335" t="s">
        <v>1452</v>
      </c>
      <c r="L964" s="305"/>
      <c r="M964" s="336"/>
      <c r="N964" s="336"/>
      <c r="O964" s="336"/>
    </row>
    <row r="965" spans="1:15" ht="20.100000000000001" customHeight="1">
      <c r="A965" s="226" t="s">
        <v>106</v>
      </c>
      <c r="B965" s="227" t="s">
        <v>397</v>
      </c>
      <c r="C965" s="218" t="s">
        <v>1478</v>
      </c>
      <c r="D965" s="228" t="s">
        <v>398</v>
      </c>
      <c r="E965" s="227" t="s">
        <v>1562</v>
      </c>
      <c r="F965" s="229" t="s">
        <v>1886</v>
      </c>
      <c r="G965" s="227" t="s">
        <v>2381</v>
      </c>
      <c r="H965" s="231" t="s">
        <v>166</v>
      </c>
      <c r="I965" s="334" t="s">
        <v>106</v>
      </c>
      <c r="J965" s="341" t="s">
        <v>106</v>
      </c>
      <c r="K965" s="335" t="s">
        <v>1452</v>
      </c>
      <c r="L965" s="305"/>
      <c r="M965" s="336"/>
      <c r="N965" s="336"/>
      <c r="O965" s="336"/>
    </row>
    <row r="966" spans="1:15" ht="20.100000000000001" customHeight="1">
      <c r="A966" s="322"/>
      <c r="B966" s="563"/>
      <c r="C966" s="316"/>
      <c r="D966" s="311"/>
      <c r="E966" s="311"/>
      <c r="F966" s="235"/>
      <c r="G966" s="252"/>
      <c r="H966" s="235"/>
      <c r="I966" s="312"/>
      <c r="J966" s="323"/>
      <c r="K966" s="313" t="s">
        <v>1452</v>
      </c>
      <c r="L966" s="314"/>
      <c r="M966" s="315"/>
      <c r="N966" s="314"/>
      <c r="O966" s="314"/>
    </row>
    <row r="967" spans="1:15" ht="20.100000000000001" customHeight="1">
      <c r="A967" s="226" t="s">
        <v>106</v>
      </c>
      <c r="B967" s="227" t="s">
        <v>2427</v>
      </c>
      <c r="C967" s="240" t="s">
        <v>115</v>
      </c>
      <c r="D967" s="228" t="s">
        <v>2428</v>
      </c>
      <c r="E967" s="227" t="s">
        <v>1562</v>
      </c>
      <c r="F967" s="240" t="s">
        <v>1860</v>
      </c>
      <c r="G967" s="308" t="s">
        <v>106</v>
      </c>
      <c r="H967" s="308" t="s">
        <v>106</v>
      </c>
      <c r="I967" s="308" t="s">
        <v>106</v>
      </c>
      <c r="J967" s="321" t="s">
        <v>106</v>
      </c>
      <c r="K967" s="335" t="s">
        <v>1452</v>
      </c>
      <c r="L967" s="305"/>
      <c r="M967" s="336"/>
      <c r="N967" s="336"/>
      <c r="O967" s="336"/>
    </row>
    <row r="968" spans="1:15" ht="20.100000000000001" customHeight="1">
      <c r="A968" s="226" t="s">
        <v>106</v>
      </c>
      <c r="B968" s="227" t="s">
        <v>2429</v>
      </c>
      <c r="C968" s="218" t="s">
        <v>1561</v>
      </c>
      <c r="D968" s="228" t="s">
        <v>2380</v>
      </c>
      <c r="E968" s="227" t="s">
        <v>1562</v>
      </c>
      <c r="F968" s="229" t="s">
        <v>1886</v>
      </c>
      <c r="G968" s="227" t="s">
        <v>2384</v>
      </c>
      <c r="H968" s="231" t="s">
        <v>2280</v>
      </c>
      <c r="I968" s="334" t="s">
        <v>106</v>
      </c>
      <c r="J968" s="346" t="s">
        <v>2430</v>
      </c>
      <c r="K968" s="335" t="s">
        <v>1452</v>
      </c>
      <c r="L968" s="305"/>
      <c r="M968" s="336"/>
      <c r="N968" s="336"/>
      <c r="O968" s="336"/>
    </row>
    <row r="969" spans="1:15" ht="20.100000000000001" customHeight="1">
      <c r="A969" s="322"/>
      <c r="B969" s="563"/>
      <c r="C969" s="316"/>
      <c r="D969" s="311"/>
      <c r="E969" s="311"/>
      <c r="F969" s="235"/>
      <c r="G969" s="252"/>
      <c r="H969" s="235"/>
      <c r="I969" s="312"/>
      <c r="J969" s="323"/>
      <c r="K969" s="313" t="s">
        <v>1452</v>
      </c>
      <c r="L969" s="314"/>
      <c r="M969" s="315"/>
      <c r="N969" s="314"/>
      <c r="O969" s="314"/>
    </row>
    <row r="970" spans="1:15" ht="20.100000000000001" customHeight="1">
      <c r="A970" s="226" t="s">
        <v>106</v>
      </c>
      <c r="B970" s="227" t="s">
        <v>779</v>
      </c>
      <c r="C970" s="240" t="s">
        <v>115</v>
      </c>
      <c r="D970" s="228" t="s">
        <v>2431</v>
      </c>
      <c r="E970" s="227" t="s">
        <v>1557</v>
      </c>
      <c r="F970" s="240" t="s">
        <v>1860</v>
      </c>
      <c r="G970" s="308" t="s">
        <v>106</v>
      </c>
      <c r="H970" s="308" t="s">
        <v>106</v>
      </c>
      <c r="I970" s="308" t="s">
        <v>106</v>
      </c>
      <c r="J970" s="321" t="s">
        <v>106</v>
      </c>
      <c r="K970" s="335" t="s">
        <v>1452</v>
      </c>
      <c r="L970" s="305"/>
      <c r="M970" s="336"/>
      <c r="N970" s="336"/>
      <c r="O970" s="336"/>
    </row>
    <row r="971" spans="1:15" ht="20.100000000000001" customHeight="1">
      <c r="A971" s="226" t="s">
        <v>106</v>
      </c>
      <c r="B971" s="227" t="s">
        <v>777</v>
      </c>
      <c r="C971" s="218" t="s">
        <v>1563</v>
      </c>
      <c r="D971" s="228" t="s">
        <v>778</v>
      </c>
      <c r="E971" s="227" t="s">
        <v>1557</v>
      </c>
      <c r="F971" s="229" t="s">
        <v>1886</v>
      </c>
      <c r="G971" s="227" t="s">
        <v>2432</v>
      </c>
      <c r="H971" s="231" t="s">
        <v>113</v>
      </c>
      <c r="I971" s="334" t="s">
        <v>106</v>
      </c>
      <c r="J971" s="341" t="s">
        <v>106</v>
      </c>
      <c r="K971" s="335" t="s">
        <v>1452</v>
      </c>
      <c r="L971" s="305"/>
      <c r="M971" s="336"/>
      <c r="N971" s="336"/>
      <c r="O971" s="336"/>
    </row>
    <row r="972" spans="1:15" ht="20.100000000000001" customHeight="1">
      <c r="A972" s="322"/>
      <c r="B972" s="563"/>
      <c r="C972" s="316"/>
      <c r="D972" s="311"/>
      <c r="E972" s="311"/>
      <c r="F972" s="235"/>
      <c r="G972" s="252"/>
      <c r="H972" s="235"/>
      <c r="I972" s="312"/>
      <c r="J972" s="323"/>
      <c r="K972" s="313" t="s">
        <v>1452</v>
      </c>
      <c r="L972" s="314"/>
      <c r="M972" s="315"/>
      <c r="N972" s="314"/>
      <c r="O972" s="314"/>
    </row>
    <row r="973" spans="1:15" ht="20.100000000000001" customHeight="1">
      <c r="A973" s="301" t="s">
        <v>106</v>
      </c>
      <c r="B973" s="562" t="s">
        <v>2433</v>
      </c>
      <c r="C973" s="218" t="s">
        <v>1561</v>
      </c>
      <c r="D973" s="303" t="s">
        <v>2434</v>
      </c>
      <c r="E973" s="303" t="s">
        <v>2296</v>
      </c>
      <c r="F973" s="229" t="s">
        <v>1886</v>
      </c>
      <c r="G973" s="240" t="s">
        <v>2435</v>
      </c>
      <c r="H973" s="229" t="s">
        <v>106</v>
      </c>
      <c r="I973" s="308" t="s">
        <v>106</v>
      </c>
      <c r="J973" s="229" t="s">
        <v>106</v>
      </c>
      <c r="K973" s="304" t="s">
        <v>1452</v>
      </c>
      <c r="L973" s="305"/>
      <c r="M973" s="306"/>
      <c r="N973" s="305"/>
      <c r="O973" s="305"/>
    </row>
    <row r="974" spans="1:15" ht="20.100000000000001" customHeight="1">
      <c r="A974" s="309"/>
      <c r="B974" s="563"/>
      <c r="C974" s="219"/>
      <c r="D974" s="311"/>
      <c r="E974" s="311"/>
      <c r="F974" s="235"/>
      <c r="G974" s="252"/>
      <c r="H974" s="235"/>
      <c r="I974" s="312"/>
      <c r="J974" s="235"/>
      <c r="K974" s="313" t="s">
        <v>1452</v>
      </c>
      <c r="L974" s="314"/>
      <c r="M974" s="315"/>
      <c r="N974" s="314"/>
      <c r="O974" s="314"/>
    </row>
    <row r="975" spans="1:15" ht="20.100000000000001" customHeight="1">
      <c r="A975" s="301" t="s">
        <v>106</v>
      </c>
      <c r="B975" s="562" t="s">
        <v>2436</v>
      </c>
      <c r="C975" s="218" t="s">
        <v>1561</v>
      </c>
      <c r="D975" s="303" t="s">
        <v>2394</v>
      </c>
      <c r="E975" s="303" t="s">
        <v>1480</v>
      </c>
      <c r="F975" s="229" t="s">
        <v>1886</v>
      </c>
      <c r="G975" s="240" t="s">
        <v>2395</v>
      </c>
      <c r="H975" s="229" t="s">
        <v>106</v>
      </c>
      <c r="I975" s="308" t="s">
        <v>106</v>
      </c>
      <c r="J975" s="229" t="s">
        <v>106</v>
      </c>
      <c r="K975" s="304" t="s">
        <v>1452</v>
      </c>
      <c r="L975" s="305"/>
      <c r="M975" s="306"/>
      <c r="N975" s="305"/>
      <c r="O975" s="305"/>
    </row>
    <row r="976" spans="1:15" ht="20.100000000000001" customHeight="1">
      <c r="A976" s="309"/>
      <c r="B976" s="563"/>
      <c r="C976" s="219"/>
      <c r="D976" s="311"/>
      <c r="E976" s="311"/>
      <c r="F976" s="235"/>
      <c r="G976" s="252"/>
      <c r="H976" s="235"/>
      <c r="I976" s="312"/>
      <c r="J976" s="340"/>
      <c r="K976" s="313" t="s">
        <v>1452</v>
      </c>
      <c r="L976" s="314"/>
      <c r="M976" s="315"/>
      <c r="N976" s="314"/>
      <c r="O976" s="314"/>
    </row>
    <row r="977" spans="1:15" ht="20.100000000000001" customHeight="1">
      <c r="A977" s="301" t="s">
        <v>106</v>
      </c>
      <c r="B977" s="562" t="s">
        <v>2437</v>
      </c>
      <c r="C977" s="218" t="s">
        <v>1561</v>
      </c>
      <c r="D977" s="303" t="s">
        <v>2438</v>
      </c>
      <c r="E977" s="303" t="s">
        <v>1480</v>
      </c>
      <c r="F977" s="229" t="s">
        <v>1886</v>
      </c>
      <c r="G977" s="240" t="s">
        <v>2439</v>
      </c>
      <c r="H977" s="229" t="s">
        <v>106</v>
      </c>
      <c r="I977" s="308" t="s">
        <v>106</v>
      </c>
      <c r="J977" s="339" t="s">
        <v>106</v>
      </c>
      <c r="K977" s="304" t="s">
        <v>1452</v>
      </c>
      <c r="L977" s="305"/>
      <c r="M977" s="306"/>
      <c r="N977" s="306"/>
      <c r="O977" s="305"/>
    </row>
    <row r="978" spans="1:15" ht="20.100000000000001" customHeight="1">
      <c r="A978" s="309"/>
      <c r="B978" s="563"/>
      <c r="C978" s="219"/>
      <c r="D978" s="311"/>
      <c r="E978" s="311"/>
      <c r="F978" s="235"/>
      <c r="G978" s="252"/>
      <c r="H978" s="235"/>
      <c r="I978" s="312"/>
      <c r="J978" s="340"/>
      <c r="K978" s="313" t="s">
        <v>1452</v>
      </c>
      <c r="L978" s="314"/>
      <c r="M978" s="315"/>
      <c r="N978" s="315"/>
      <c r="O978" s="314"/>
    </row>
    <row r="979" spans="1:15" ht="20.100000000000001" customHeight="1">
      <c r="A979" s="301" t="s">
        <v>106</v>
      </c>
      <c r="B979" s="562" t="s">
        <v>2440</v>
      </c>
      <c r="C979" s="218" t="s">
        <v>1561</v>
      </c>
      <c r="D979" s="303" t="s">
        <v>2397</v>
      </c>
      <c r="E979" s="303" t="s">
        <v>1566</v>
      </c>
      <c r="F979" s="229" t="s">
        <v>1886</v>
      </c>
      <c r="G979" s="240" t="s">
        <v>2398</v>
      </c>
      <c r="H979" s="229" t="s">
        <v>106</v>
      </c>
      <c r="I979" s="308" t="s">
        <v>106</v>
      </c>
      <c r="J979" s="229" t="s">
        <v>106</v>
      </c>
      <c r="K979" s="304" t="s">
        <v>1452</v>
      </c>
      <c r="L979" s="305"/>
      <c r="M979" s="306"/>
      <c r="N979" s="306"/>
      <c r="O979" s="305"/>
    </row>
    <row r="980" spans="1:15" ht="20.100000000000001" customHeight="1">
      <c r="A980" s="309"/>
      <c r="B980" s="563"/>
      <c r="C980" s="219"/>
      <c r="D980" s="311"/>
      <c r="E980" s="311"/>
      <c r="F980" s="235"/>
      <c r="G980" s="252"/>
      <c r="H980" s="235"/>
      <c r="I980" s="312"/>
      <c r="J980" s="235"/>
      <c r="K980" s="313" t="s">
        <v>1452</v>
      </c>
      <c r="L980" s="314"/>
      <c r="M980" s="315"/>
      <c r="N980" s="315"/>
      <c r="O980" s="314"/>
    </row>
    <row r="981" spans="1:15" ht="20.100000000000001" customHeight="1">
      <c r="A981" s="301" t="s">
        <v>106</v>
      </c>
      <c r="B981" s="562" t="s">
        <v>2441</v>
      </c>
      <c r="C981" s="218" t="s">
        <v>1561</v>
      </c>
      <c r="D981" s="303" t="s">
        <v>2442</v>
      </c>
      <c r="E981" s="303" t="s">
        <v>1557</v>
      </c>
      <c r="F981" s="229" t="s">
        <v>1886</v>
      </c>
      <c r="G981" s="240" t="s">
        <v>2443</v>
      </c>
      <c r="H981" s="229" t="s">
        <v>106</v>
      </c>
      <c r="I981" s="308" t="s">
        <v>106</v>
      </c>
      <c r="J981" s="229" t="s">
        <v>106</v>
      </c>
      <c r="K981" s="304" t="s">
        <v>1452</v>
      </c>
      <c r="L981" s="305"/>
      <c r="M981" s="306"/>
      <c r="N981" s="305"/>
      <c r="O981" s="305"/>
    </row>
    <row r="982" spans="1:15" ht="20.100000000000001" customHeight="1">
      <c r="A982" s="322"/>
      <c r="B982" s="563"/>
      <c r="C982" s="316"/>
      <c r="D982" s="311"/>
      <c r="E982" s="311"/>
      <c r="F982" s="235"/>
      <c r="G982" s="252"/>
      <c r="H982" s="235"/>
      <c r="I982" s="312"/>
      <c r="J982" s="323"/>
      <c r="K982" s="313" t="s">
        <v>1452</v>
      </c>
      <c r="L982" s="314"/>
      <c r="M982" s="315"/>
      <c r="N982" s="314"/>
      <c r="O982" s="314"/>
    </row>
    <row r="983" spans="1:15" ht="20.100000000000001" customHeight="1">
      <c r="A983" s="301" t="s">
        <v>106</v>
      </c>
      <c r="B983" s="562" t="s">
        <v>2444</v>
      </c>
      <c r="C983" s="218" t="s">
        <v>2042</v>
      </c>
      <c r="D983" s="303" t="s">
        <v>446</v>
      </c>
      <c r="E983" s="303" t="s">
        <v>1554</v>
      </c>
      <c r="F983" s="229" t="s">
        <v>1886</v>
      </c>
      <c r="G983" s="240" t="s">
        <v>2338</v>
      </c>
      <c r="H983" s="308" t="s">
        <v>106</v>
      </c>
      <c r="I983" s="308" t="s">
        <v>106</v>
      </c>
      <c r="J983" s="321" t="s">
        <v>106</v>
      </c>
      <c r="K983" s="304" t="s">
        <v>1452</v>
      </c>
      <c r="L983" s="305"/>
      <c r="M983" s="306"/>
      <c r="N983" s="305"/>
      <c r="O983" s="305"/>
    </row>
    <row r="984" spans="1:15" ht="20.100000000000001" customHeight="1">
      <c r="A984" s="309"/>
      <c r="B984" s="563"/>
      <c r="C984" s="219"/>
      <c r="D984" s="311"/>
      <c r="E984" s="311"/>
      <c r="F984" s="235"/>
      <c r="G984" s="252"/>
      <c r="H984" s="312"/>
      <c r="I984" s="312"/>
      <c r="J984" s="319"/>
      <c r="K984" s="313" t="s">
        <v>1452</v>
      </c>
      <c r="L984" s="314"/>
      <c r="M984" s="315"/>
      <c r="N984" s="314"/>
      <c r="O984" s="314"/>
    </row>
    <row r="985" spans="1:15" ht="20.100000000000001" customHeight="1">
      <c r="A985" s="301" t="s">
        <v>106</v>
      </c>
      <c r="B985" s="562" t="s">
        <v>2445</v>
      </c>
      <c r="C985" s="218" t="s">
        <v>2042</v>
      </c>
      <c r="D985" s="303" t="s">
        <v>424</v>
      </c>
      <c r="E985" s="303" t="s">
        <v>1554</v>
      </c>
      <c r="F985" s="229" t="s">
        <v>1886</v>
      </c>
      <c r="G985" s="240" t="s">
        <v>2408</v>
      </c>
      <c r="H985" s="308" t="s">
        <v>106</v>
      </c>
      <c r="I985" s="308" t="s">
        <v>106</v>
      </c>
      <c r="J985" s="321" t="s">
        <v>106</v>
      </c>
      <c r="K985" s="304" t="s">
        <v>1452</v>
      </c>
      <c r="L985" s="305"/>
      <c r="M985" s="306"/>
      <c r="N985" s="305"/>
      <c r="O985" s="305"/>
    </row>
    <row r="986" spans="1:15" ht="20.100000000000001" customHeight="1">
      <c r="A986" s="322"/>
      <c r="B986" s="563"/>
      <c r="C986" s="219"/>
      <c r="D986" s="311"/>
      <c r="E986" s="311"/>
      <c r="F986" s="235"/>
      <c r="G986" s="252"/>
      <c r="H986" s="312"/>
      <c r="I986" s="312"/>
      <c r="J986" s="323"/>
      <c r="K986" s="313" t="s">
        <v>1452</v>
      </c>
      <c r="L986" s="314"/>
      <c r="M986" s="315"/>
      <c r="N986" s="314"/>
      <c r="O986" s="314"/>
    </row>
    <row r="987" spans="1:15" ht="20.100000000000001" customHeight="1">
      <c r="A987" s="338" t="s">
        <v>106</v>
      </c>
      <c r="B987" s="562" t="s">
        <v>2446</v>
      </c>
      <c r="C987" s="218" t="s">
        <v>2042</v>
      </c>
      <c r="D987" s="303" t="s">
        <v>446</v>
      </c>
      <c r="E987" s="303" t="s">
        <v>1554</v>
      </c>
      <c r="F987" s="229" t="s">
        <v>1886</v>
      </c>
      <c r="G987" s="240" t="s">
        <v>2405</v>
      </c>
      <c r="H987" s="229" t="s">
        <v>106</v>
      </c>
      <c r="I987" s="308" t="s">
        <v>106</v>
      </c>
      <c r="J987" s="339" t="s">
        <v>106</v>
      </c>
      <c r="K987" s="304" t="s">
        <v>1452</v>
      </c>
      <c r="L987" s="305"/>
      <c r="M987" s="306"/>
      <c r="N987" s="306"/>
      <c r="O987" s="305"/>
    </row>
    <row r="988" spans="1:15" ht="20.100000000000001" customHeight="1">
      <c r="A988" s="322"/>
      <c r="B988" s="563"/>
      <c r="C988" s="219"/>
      <c r="D988" s="311"/>
      <c r="E988" s="311"/>
      <c r="F988" s="235"/>
      <c r="G988" s="252"/>
      <c r="H988" s="235"/>
      <c r="I988" s="312"/>
      <c r="J988" s="340"/>
      <c r="K988" s="313" t="s">
        <v>1452</v>
      </c>
      <c r="L988" s="314"/>
      <c r="M988" s="315"/>
      <c r="N988" s="315"/>
      <c r="O988" s="314"/>
    </row>
    <row r="989" spans="1:15" ht="20.100000000000001" customHeight="1">
      <c r="A989" s="301" t="s">
        <v>106</v>
      </c>
      <c r="B989" s="562" t="s">
        <v>2447</v>
      </c>
      <c r="C989" s="218" t="s">
        <v>2042</v>
      </c>
      <c r="D989" s="303" t="s">
        <v>2448</v>
      </c>
      <c r="E989" s="303" t="s">
        <v>1559</v>
      </c>
      <c r="F989" s="229" t="s">
        <v>1886</v>
      </c>
      <c r="G989" s="240" t="s">
        <v>2375</v>
      </c>
      <c r="H989" s="308" t="s">
        <v>106</v>
      </c>
      <c r="I989" s="308" t="s">
        <v>106</v>
      </c>
      <c r="J989" s="321" t="s">
        <v>106</v>
      </c>
      <c r="K989" s="304" t="s">
        <v>1452</v>
      </c>
      <c r="L989" s="305"/>
      <c r="M989" s="306"/>
      <c r="N989" s="305"/>
      <c r="O989" s="305"/>
    </row>
    <row r="990" spans="1:15" ht="20.100000000000001" customHeight="1">
      <c r="A990" s="322"/>
      <c r="B990" s="563"/>
      <c r="C990" s="316"/>
      <c r="D990" s="311"/>
      <c r="E990" s="311"/>
      <c r="F990" s="235"/>
      <c r="G990" s="252"/>
      <c r="H990" s="235"/>
      <c r="I990" s="312"/>
      <c r="J990" s="323"/>
      <c r="K990" s="313" t="s">
        <v>1452</v>
      </c>
      <c r="L990" s="314"/>
      <c r="M990" s="315"/>
      <c r="N990" s="314"/>
      <c r="O990" s="314"/>
    </row>
    <row r="991" spans="1:15" ht="20.100000000000001" customHeight="1">
      <c r="A991" s="248" t="s">
        <v>106</v>
      </c>
      <c r="B991" s="227" t="s">
        <v>455</v>
      </c>
      <c r="C991" s="218" t="s">
        <v>115</v>
      </c>
      <c r="D991" s="228" t="s">
        <v>350</v>
      </c>
      <c r="E991" s="303" t="s">
        <v>1554</v>
      </c>
      <c r="F991" s="229" t="s">
        <v>1860</v>
      </c>
      <c r="G991" s="334" t="s">
        <v>106</v>
      </c>
      <c r="H991" s="334" t="s">
        <v>106</v>
      </c>
      <c r="I991" s="334" t="s">
        <v>106</v>
      </c>
      <c r="J991" s="341" t="s">
        <v>106</v>
      </c>
      <c r="K991" s="335" t="s">
        <v>1452</v>
      </c>
      <c r="L991" s="305"/>
      <c r="M991" s="306"/>
      <c r="N991" s="306"/>
      <c r="O991" s="305"/>
    </row>
    <row r="992" spans="1:15" ht="20.100000000000001" customHeight="1">
      <c r="A992" s="248" t="s">
        <v>106</v>
      </c>
      <c r="B992" s="227" t="s">
        <v>454</v>
      </c>
      <c r="C992" s="215" t="s">
        <v>2060</v>
      </c>
      <c r="D992" s="228" t="s">
        <v>350</v>
      </c>
      <c r="E992" s="303" t="s">
        <v>1554</v>
      </c>
      <c r="F992" s="240" t="s">
        <v>1864</v>
      </c>
      <c r="G992" s="227" t="s">
        <v>350</v>
      </c>
      <c r="H992" s="218" t="s">
        <v>113</v>
      </c>
      <c r="I992" s="347" t="s">
        <v>106</v>
      </c>
      <c r="J992" s="347" t="s">
        <v>106</v>
      </c>
      <c r="K992" s="335" t="s">
        <v>1452</v>
      </c>
      <c r="L992" s="305"/>
      <c r="M992" s="306"/>
      <c r="N992" s="306"/>
      <c r="O992" s="305"/>
    </row>
    <row r="993" spans="1:15" ht="20.100000000000001" customHeight="1">
      <c r="A993" s="248" t="s">
        <v>106</v>
      </c>
      <c r="B993" s="227" t="s">
        <v>349</v>
      </c>
      <c r="C993" s="215" t="s">
        <v>1529</v>
      </c>
      <c r="D993" s="228" t="s">
        <v>350</v>
      </c>
      <c r="E993" s="303" t="s">
        <v>1554</v>
      </c>
      <c r="F993" s="240" t="s">
        <v>2101</v>
      </c>
      <c r="G993" s="227" t="s">
        <v>2196</v>
      </c>
      <c r="H993" s="218" t="s">
        <v>166</v>
      </c>
      <c r="I993" s="347" t="s">
        <v>106</v>
      </c>
      <c r="J993" s="347" t="s">
        <v>106</v>
      </c>
      <c r="K993" s="335" t="s">
        <v>1452</v>
      </c>
      <c r="L993" s="305"/>
      <c r="M993" s="306"/>
      <c r="N993" s="306"/>
      <c r="O993" s="305"/>
    </row>
    <row r="994" spans="1:15" ht="20.100000000000001" customHeight="1">
      <c r="A994" s="322"/>
      <c r="B994" s="563"/>
      <c r="C994" s="316"/>
      <c r="D994" s="311"/>
      <c r="E994" s="311"/>
      <c r="F994" s="235"/>
      <c r="G994" s="252"/>
      <c r="H994" s="235"/>
      <c r="I994" s="312"/>
      <c r="J994" s="323"/>
      <c r="K994" s="313" t="s">
        <v>1452</v>
      </c>
      <c r="L994" s="314"/>
      <c r="M994" s="315"/>
      <c r="N994" s="314"/>
      <c r="O994" s="314"/>
    </row>
    <row r="995" spans="1:15" ht="20.100000000000001" customHeight="1">
      <c r="A995" s="250" t="s">
        <v>106</v>
      </c>
      <c r="B995" s="233" t="s">
        <v>2449</v>
      </c>
      <c r="C995" s="219" t="s">
        <v>115</v>
      </c>
      <c r="D995" s="251" t="s">
        <v>2450</v>
      </c>
      <c r="E995" s="311" t="s">
        <v>2311</v>
      </c>
      <c r="F995" s="235" t="s">
        <v>1860</v>
      </c>
      <c r="G995" s="344" t="s">
        <v>106</v>
      </c>
      <c r="H995" s="344" t="s">
        <v>106</v>
      </c>
      <c r="I995" s="344" t="s">
        <v>106</v>
      </c>
      <c r="J995" s="348" t="s">
        <v>106</v>
      </c>
      <c r="K995" s="342" t="s">
        <v>1452</v>
      </c>
      <c r="L995" s="314"/>
      <c r="M995" s="315"/>
      <c r="N995" s="315"/>
      <c r="O995" s="314"/>
    </row>
    <row r="996" spans="1:15" ht="20.100000000000001" customHeight="1">
      <c r="A996" s="250" t="s">
        <v>106</v>
      </c>
      <c r="B996" s="233" t="s">
        <v>2451</v>
      </c>
      <c r="C996" s="222" t="s">
        <v>2060</v>
      </c>
      <c r="D996" s="251" t="s">
        <v>2450</v>
      </c>
      <c r="E996" s="311" t="s">
        <v>2311</v>
      </c>
      <c r="F996" s="252" t="s">
        <v>1864</v>
      </c>
      <c r="G996" s="251" t="s">
        <v>2450</v>
      </c>
      <c r="H996" s="219" t="s">
        <v>2280</v>
      </c>
      <c r="I996" s="349" t="s">
        <v>106</v>
      </c>
      <c r="J996" s="349" t="s">
        <v>2452</v>
      </c>
      <c r="K996" s="342" t="s">
        <v>1452</v>
      </c>
      <c r="L996" s="314"/>
      <c r="M996" s="315"/>
      <c r="N996" s="315"/>
      <c r="O996" s="314"/>
    </row>
    <row r="997" spans="1:15" ht="20.100000000000001" customHeight="1">
      <c r="A997" s="250"/>
      <c r="B997" s="233"/>
      <c r="C997" s="222"/>
      <c r="D997" s="251"/>
      <c r="E997" s="311"/>
      <c r="F997" s="252"/>
      <c r="G997" s="233"/>
      <c r="H997" s="219"/>
      <c r="I997" s="349"/>
      <c r="J997" s="349"/>
      <c r="K997" s="342" t="s">
        <v>1452</v>
      </c>
      <c r="L997" s="314"/>
      <c r="M997" s="315"/>
      <c r="N997" s="315"/>
      <c r="O997" s="314"/>
    </row>
    <row r="998" spans="1:15" ht="20.100000000000001" customHeight="1">
      <c r="A998" s="248" t="s">
        <v>106</v>
      </c>
      <c r="B998" s="227" t="s">
        <v>487</v>
      </c>
      <c r="C998" s="218" t="s">
        <v>115</v>
      </c>
      <c r="D998" s="228" t="s">
        <v>476</v>
      </c>
      <c r="E998" s="303" t="s">
        <v>1555</v>
      </c>
      <c r="F998" s="229" t="s">
        <v>1860</v>
      </c>
      <c r="G998" s="334" t="s">
        <v>106</v>
      </c>
      <c r="H998" s="334" t="s">
        <v>106</v>
      </c>
      <c r="I998" s="334" t="s">
        <v>106</v>
      </c>
      <c r="J998" s="341" t="s">
        <v>106</v>
      </c>
      <c r="K998" s="335" t="s">
        <v>1452</v>
      </c>
      <c r="L998" s="305"/>
      <c r="M998" s="306"/>
      <c r="N998" s="306"/>
      <c r="O998" s="305"/>
    </row>
    <row r="999" spans="1:15" ht="20.100000000000001" customHeight="1">
      <c r="A999" s="248" t="s">
        <v>106</v>
      </c>
      <c r="B999" s="227" t="s">
        <v>486</v>
      </c>
      <c r="C999" s="215" t="s">
        <v>2453</v>
      </c>
      <c r="D999" s="228" t="s">
        <v>476</v>
      </c>
      <c r="E999" s="303" t="s">
        <v>1555</v>
      </c>
      <c r="F999" s="240" t="s">
        <v>1864</v>
      </c>
      <c r="G999" s="227" t="s">
        <v>2454</v>
      </c>
      <c r="H999" s="218" t="s">
        <v>113</v>
      </c>
      <c r="I999" s="347" t="s">
        <v>106</v>
      </c>
      <c r="J999" s="347" t="s">
        <v>106</v>
      </c>
      <c r="K999" s="335" t="s">
        <v>1452</v>
      </c>
      <c r="L999" s="305"/>
      <c r="M999" s="306"/>
      <c r="N999" s="306"/>
      <c r="O999" s="305"/>
    </row>
    <row r="1000" spans="1:15" ht="20.100000000000001" customHeight="1">
      <c r="A1000" s="248" t="s">
        <v>106</v>
      </c>
      <c r="B1000" s="227" t="s">
        <v>475</v>
      </c>
      <c r="C1000" s="215" t="s">
        <v>1529</v>
      </c>
      <c r="D1000" s="228" t="s">
        <v>476</v>
      </c>
      <c r="E1000" s="303" t="s">
        <v>1555</v>
      </c>
      <c r="F1000" s="240" t="s">
        <v>2101</v>
      </c>
      <c r="G1000" s="227" t="s">
        <v>2101</v>
      </c>
      <c r="H1000" s="218" t="s">
        <v>166</v>
      </c>
      <c r="I1000" s="347" t="s">
        <v>106</v>
      </c>
      <c r="J1000" s="347" t="s">
        <v>106</v>
      </c>
      <c r="K1000" s="335" t="s">
        <v>1452</v>
      </c>
      <c r="L1000" s="305"/>
      <c r="M1000" s="306"/>
      <c r="N1000" s="306"/>
      <c r="O1000" s="305"/>
    </row>
    <row r="1001" spans="1:15" ht="20.100000000000001" customHeight="1">
      <c r="A1001" s="322"/>
      <c r="B1001" s="563"/>
      <c r="C1001" s="316"/>
      <c r="D1001" s="311"/>
      <c r="E1001" s="311"/>
      <c r="F1001" s="235"/>
      <c r="G1001" s="252"/>
      <c r="H1001" s="235"/>
      <c r="I1001" s="312"/>
      <c r="J1001" s="323"/>
      <c r="K1001" s="313" t="s">
        <v>1452</v>
      </c>
      <c r="L1001" s="314"/>
      <c r="M1001" s="315"/>
      <c r="N1001" s="314"/>
      <c r="O1001" s="314"/>
    </row>
    <row r="1002" spans="1:15" ht="20.100000000000001" customHeight="1">
      <c r="A1002" s="248" t="s">
        <v>106</v>
      </c>
      <c r="B1002" s="227" t="s">
        <v>490</v>
      </c>
      <c r="C1002" s="218" t="s">
        <v>115</v>
      </c>
      <c r="D1002" s="227" t="s">
        <v>489</v>
      </c>
      <c r="E1002" s="303" t="s">
        <v>1555</v>
      </c>
      <c r="F1002" s="229" t="s">
        <v>1860</v>
      </c>
      <c r="G1002" s="334" t="s">
        <v>106</v>
      </c>
      <c r="H1002" s="334" t="s">
        <v>106</v>
      </c>
      <c r="I1002" s="334" t="s">
        <v>106</v>
      </c>
      <c r="J1002" s="341" t="s">
        <v>106</v>
      </c>
      <c r="K1002" s="335" t="s">
        <v>1452</v>
      </c>
      <c r="L1002" s="305"/>
      <c r="M1002" s="306"/>
      <c r="N1002" s="306"/>
      <c r="O1002" s="305"/>
    </row>
    <row r="1003" spans="1:15" ht="20.100000000000001" customHeight="1">
      <c r="A1003" s="248" t="s">
        <v>106</v>
      </c>
      <c r="B1003" s="227" t="s">
        <v>488</v>
      </c>
      <c r="C1003" s="215" t="s">
        <v>2453</v>
      </c>
      <c r="D1003" s="227" t="s">
        <v>489</v>
      </c>
      <c r="E1003" s="303" t="s">
        <v>1555</v>
      </c>
      <c r="F1003" s="240" t="s">
        <v>1864</v>
      </c>
      <c r="G1003" s="227" t="s">
        <v>2455</v>
      </c>
      <c r="H1003" s="218" t="s">
        <v>113</v>
      </c>
      <c r="I1003" s="347" t="s">
        <v>106</v>
      </c>
      <c r="J1003" s="347" t="s">
        <v>106</v>
      </c>
      <c r="K1003" s="335" t="s">
        <v>1452</v>
      </c>
      <c r="L1003" s="305"/>
      <c r="M1003" s="306"/>
      <c r="N1003" s="305"/>
      <c r="O1003" s="305"/>
    </row>
    <row r="1004" spans="1:15" ht="20.100000000000001" customHeight="1">
      <c r="A1004" s="322"/>
      <c r="B1004" s="563"/>
      <c r="C1004" s="316"/>
      <c r="D1004" s="311"/>
      <c r="E1004" s="311"/>
      <c r="F1004" s="235"/>
      <c r="G1004" s="252"/>
      <c r="H1004" s="235"/>
      <c r="I1004" s="312"/>
      <c r="J1004" s="323"/>
      <c r="K1004" s="313" t="s">
        <v>1452</v>
      </c>
      <c r="L1004" s="314"/>
      <c r="M1004" s="315"/>
      <c r="N1004" s="315"/>
      <c r="O1004" s="314"/>
    </row>
    <row r="1005" spans="1:15" ht="20.100000000000001" customHeight="1">
      <c r="A1005" s="248" t="s">
        <v>106</v>
      </c>
      <c r="B1005" s="227" t="s">
        <v>492</v>
      </c>
      <c r="C1005" s="218" t="s">
        <v>115</v>
      </c>
      <c r="D1005" s="228" t="s">
        <v>480</v>
      </c>
      <c r="E1005" s="303" t="s">
        <v>1559</v>
      </c>
      <c r="F1005" s="229" t="s">
        <v>1860</v>
      </c>
      <c r="G1005" s="334" t="s">
        <v>106</v>
      </c>
      <c r="H1005" s="334" t="s">
        <v>106</v>
      </c>
      <c r="I1005" s="334" t="s">
        <v>106</v>
      </c>
      <c r="J1005" s="341" t="s">
        <v>106</v>
      </c>
      <c r="K1005" s="335" t="s">
        <v>1452</v>
      </c>
      <c r="L1005" s="305"/>
      <c r="M1005" s="306"/>
      <c r="N1005" s="306"/>
      <c r="O1005" s="305"/>
    </row>
    <row r="1006" spans="1:15" ht="20.100000000000001" customHeight="1">
      <c r="A1006" s="248" t="s">
        <v>106</v>
      </c>
      <c r="B1006" s="227" t="s">
        <v>491</v>
      </c>
      <c r="C1006" s="215" t="s">
        <v>2453</v>
      </c>
      <c r="D1006" s="228" t="s">
        <v>480</v>
      </c>
      <c r="E1006" s="303" t="s">
        <v>1559</v>
      </c>
      <c r="F1006" s="240" t="s">
        <v>1864</v>
      </c>
      <c r="G1006" s="228" t="s">
        <v>2456</v>
      </c>
      <c r="H1006" s="218" t="s">
        <v>113</v>
      </c>
      <c r="I1006" s="347" t="s">
        <v>106</v>
      </c>
      <c r="J1006" s="347" t="s">
        <v>106</v>
      </c>
      <c r="K1006" s="335" t="s">
        <v>1452</v>
      </c>
      <c r="L1006" s="305"/>
      <c r="M1006" s="306"/>
      <c r="N1006" s="306"/>
      <c r="O1006" s="305"/>
    </row>
    <row r="1007" spans="1:15" ht="20.100000000000001" customHeight="1">
      <c r="A1007" s="248" t="s">
        <v>106</v>
      </c>
      <c r="B1007" s="227" t="s">
        <v>479</v>
      </c>
      <c r="C1007" s="215" t="s">
        <v>1529</v>
      </c>
      <c r="D1007" s="228" t="s">
        <v>480</v>
      </c>
      <c r="E1007" s="303" t="s">
        <v>1559</v>
      </c>
      <c r="F1007" s="240" t="s">
        <v>2101</v>
      </c>
      <c r="G1007" s="227" t="s">
        <v>2101</v>
      </c>
      <c r="H1007" s="218" t="s">
        <v>166</v>
      </c>
      <c r="I1007" s="347" t="s">
        <v>106</v>
      </c>
      <c r="J1007" s="347" t="s">
        <v>106</v>
      </c>
      <c r="K1007" s="335" t="s">
        <v>1452</v>
      </c>
      <c r="L1007" s="305"/>
      <c r="M1007" s="306"/>
      <c r="N1007" s="306"/>
      <c r="O1007" s="305"/>
    </row>
    <row r="1008" spans="1:15" ht="20.100000000000001" customHeight="1">
      <c r="A1008" s="322"/>
      <c r="B1008" s="563"/>
      <c r="C1008" s="316"/>
      <c r="D1008" s="311"/>
      <c r="E1008" s="311"/>
      <c r="F1008" s="235"/>
      <c r="G1008" s="252"/>
      <c r="H1008" s="235"/>
      <c r="I1008" s="312"/>
      <c r="J1008" s="323"/>
      <c r="K1008" s="313" t="s">
        <v>1452</v>
      </c>
      <c r="L1008" s="314"/>
      <c r="M1008" s="315"/>
      <c r="N1008" s="314"/>
      <c r="O1008" s="314"/>
    </row>
    <row r="1009" spans="1:15" ht="20.100000000000001" customHeight="1">
      <c r="A1009" s="226" t="s">
        <v>106</v>
      </c>
      <c r="B1009" s="227" t="s">
        <v>458</v>
      </c>
      <c r="C1009" s="218" t="s">
        <v>115</v>
      </c>
      <c r="D1009" s="228" t="s">
        <v>457</v>
      </c>
      <c r="E1009" s="303" t="s">
        <v>1557</v>
      </c>
      <c r="F1009" s="229" t="s">
        <v>1860</v>
      </c>
      <c r="G1009" s="334" t="s">
        <v>106</v>
      </c>
      <c r="H1009" s="334" t="s">
        <v>106</v>
      </c>
      <c r="I1009" s="334" t="s">
        <v>106</v>
      </c>
      <c r="J1009" s="341" t="s">
        <v>106</v>
      </c>
      <c r="K1009" s="335" t="s">
        <v>1452</v>
      </c>
      <c r="L1009" s="305"/>
      <c r="M1009" s="306"/>
      <c r="N1009" s="306"/>
      <c r="O1009" s="305"/>
    </row>
    <row r="1010" spans="1:15" ht="20.100000000000001" customHeight="1">
      <c r="A1010" s="226" t="s">
        <v>106</v>
      </c>
      <c r="B1010" s="227" t="s">
        <v>456</v>
      </c>
      <c r="C1010" s="218" t="s">
        <v>1565</v>
      </c>
      <c r="D1010" s="228" t="s">
        <v>457</v>
      </c>
      <c r="E1010" s="303" t="s">
        <v>1557</v>
      </c>
      <c r="F1010" s="240" t="s">
        <v>1864</v>
      </c>
      <c r="G1010" s="227" t="s">
        <v>2289</v>
      </c>
      <c r="H1010" s="231" t="s">
        <v>113</v>
      </c>
      <c r="I1010" s="334" t="s">
        <v>106</v>
      </c>
      <c r="J1010" s="341" t="s">
        <v>106</v>
      </c>
      <c r="K1010" s="335" t="s">
        <v>1452</v>
      </c>
      <c r="L1010" s="305"/>
      <c r="M1010" s="306"/>
      <c r="N1010" s="305"/>
      <c r="O1010" s="305"/>
    </row>
    <row r="1011" spans="1:15" ht="20.100000000000001" customHeight="1">
      <c r="A1011" s="226"/>
      <c r="B1011" s="227"/>
      <c r="C1011" s="218"/>
      <c r="D1011" s="350"/>
      <c r="E1011" s="351"/>
      <c r="F1011" s="240"/>
      <c r="G1011" s="227"/>
      <c r="H1011" s="231"/>
      <c r="I1011" s="334"/>
      <c r="J1011" s="341"/>
      <c r="K1011" s="335" t="s">
        <v>1452</v>
      </c>
      <c r="L1011" s="305"/>
      <c r="M1011" s="306"/>
      <c r="N1011" s="305"/>
      <c r="O1011" s="305"/>
    </row>
    <row r="1012" spans="1:15" ht="20.100000000000001" customHeight="1">
      <c r="A1012" s="301" t="s">
        <v>106</v>
      </c>
      <c r="B1012" s="562" t="s">
        <v>314</v>
      </c>
      <c r="C1012" s="302" t="s">
        <v>115</v>
      </c>
      <c r="D1012" s="303" t="s">
        <v>313</v>
      </c>
      <c r="E1012" s="303" t="s">
        <v>1480</v>
      </c>
      <c r="F1012" s="229" t="s">
        <v>1860</v>
      </c>
      <c r="G1012" s="240" t="s">
        <v>106</v>
      </c>
      <c r="H1012" s="229" t="s">
        <v>106</v>
      </c>
      <c r="I1012" s="229" t="s">
        <v>106</v>
      </c>
      <c r="J1012" s="229" t="s">
        <v>106</v>
      </c>
      <c r="K1012" s="304" t="s">
        <v>1452</v>
      </c>
      <c r="L1012" s="305"/>
      <c r="M1012" s="306"/>
      <c r="N1012" s="306"/>
      <c r="O1012" s="305"/>
    </row>
    <row r="1013" spans="1:15" ht="20.100000000000001" customHeight="1">
      <c r="A1013" s="301" t="s">
        <v>106</v>
      </c>
      <c r="B1013" s="562" t="s">
        <v>312</v>
      </c>
      <c r="C1013" s="218" t="s">
        <v>1538</v>
      </c>
      <c r="D1013" s="303" t="s">
        <v>313</v>
      </c>
      <c r="E1013" s="303" t="s">
        <v>1480</v>
      </c>
      <c r="F1013" s="240" t="s">
        <v>1864</v>
      </c>
      <c r="G1013" s="240" t="s">
        <v>2284</v>
      </c>
      <c r="H1013" s="229" t="s">
        <v>113</v>
      </c>
      <c r="I1013" s="229" t="s">
        <v>2285</v>
      </c>
      <c r="J1013" s="229" t="s">
        <v>106</v>
      </c>
      <c r="K1013" s="304" t="s">
        <v>1452</v>
      </c>
      <c r="L1013" s="305"/>
      <c r="M1013" s="306"/>
      <c r="N1013" s="306"/>
      <c r="O1013" s="305"/>
    </row>
    <row r="1014" spans="1:15" ht="20.100000000000001" customHeight="1">
      <c r="A1014" s="301"/>
      <c r="B1014" s="562"/>
      <c r="C1014" s="307"/>
      <c r="D1014" s="303"/>
      <c r="E1014" s="303"/>
      <c r="F1014" s="240"/>
      <c r="G1014" s="240"/>
      <c r="H1014" s="229"/>
      <c r="I1014" s="229"/>
      <c r="J1014" s="229"/>
      <c r="K1014" s="304" t="s">
        <v>1452</v>
      </c>
      <c r="L1014" s="305"/>
      <c r="M1014" s="306"/>
      <c r="N1014" s="306"/>
      <c r="O1014" s="305"/>
    </row>
    <row r="1015" spans="1:15" ht="20.100000000000001" customHeight="1">
      <c r="A1015" s="248" t="s">
        <v>106</v>
      </c>
      <c r="B1015" s="227" t="s">
        <v>442</v>
      </c>
      <c r="C1015" s="218" t="s">
        <v>115</v>
      </c>
      <c r="D1015" s="228" t="s">
        <v>441</v>
      </c>
      <c r="E1015" s="303" t="s">
        <v>1566</v>
      </c>
      <c r="F1015" s="229" t="s">
        <v>1860</v>
      </c>
      <c r="G1015" s="334" t="s">
        <v>106</v>
      </c>
      <c r="H1015" s="334" t="s">
        <v>106</v>
      </c>
      <c r="I1015" s="334" t="s">
        <v>106</v>
      </c>
      <c r="J1015" s="341" t="s">
        <v>106</v>
      </c>
      <c r="K1015" s="335" t="s">
        <v>1452</v>
      </c>
      <c r="L1015" s="305"/>
      <c r="M1015" s="306"/>
      <c r="N1015" s="306"/>
      <c r="O1015" s="305"/>
    </row>
    <row r="1016" spans="1:15" ht="20.100000000000001" customHeight="1">
      <c r="A1016" s="248" t="s">
        <v>106</v>
      </c>
      <c r="B1016" s="227" t="s">
        <v>440</v>
      </c>
      <c r="C1016" s="215" t="s">
        <v>1468</v>
      </c>
      <c r="D1016" s="228" t="s">
        <v>441</v>
      </c>
      <c r="E1016" s="303" t="s">
        <v>1566</v>
      </c>
      <c r="F1016" s="240" t="s">
        <v>1864</v>
      </c>
      <c r="G1016" s="228" t="s">
        <v>2457</v>
      </c>
      <c r="H1016" s="218" t="s">
        <v>113</v>
      </c>
      <c r="I1016" s="347" t="s">
        <v>106</v>
      </c>
      <c r="J1016" s="347" t="s">
        <v>106</v>
      </c>
      <c r="K1016" s="335" t="s">
        <v>1452</v>
      </c>
      <c r="L1016" s="305"/>
      <c r="M1016" s="306"/>
      <c r="N1016" s="306"/>
      <c r="O1016" s="305"/>
    </row>
    <row r="1017" spans="1:15" ht="20.100000000000001" customHeight="1">
      <c r="A1017" s="226" t="s">
        <v>106</v>
      </c>
      <c r="B1017" s="227" t="s">
        <v>399</v>
      </c>
      <c r="C1017" s="218" t="s">
        <v>1478</v>
      </c>
      <c r="D1017" s="228" t="s">
        <v>400</v>
      </c>
      <c r="E1017" s="303" t="s">
        <v>1566</v>
      </c>
      <c r="F1017" s="229" t="s">
        <v>1886</v>
      </c>
      <c r="G1017" s="227" t="s">
        <v>2458</v>
      </c>
      <c r="H1017" s="231" t="s">
        <v>166</v>
      </c>
      <c r="I1017" s="334" t="s">
        <v>106</v>
      </c>
      <c r="J1017" s="341" t="s">
        <v>106</v>
      </c>
      <c r="K1017" s="335" t="s">
        <v>1452</v>
      </c>
      <c r="L1017" s="305"/>
      <c r="M1017" s="336"/>
      <c r="N1017" s="336"/>
      <c r="O1017" s="336"/>
    </row>
    <row r="1018" spans="1:15" ht="20.100000000000001" customHeight="1">
      <c r="A1018" s="250"/>
      <c r="B1018" s="233"/>
      <c r="C1018" s="222"/>
      <c r="D1018" s="251"/>
      <c r="E1018" s="311"/>
      <c r="F1018" s="252"/>
      <c r="G1018" s="233"/>
      <c r="H1018" s="219"/>
      <c r="I1018" s="349"/>
      <c r="J1018" s="349"/>
      <c r="K1018" s="342" t="s">
        <v>1452</v>
      </c>
      <c r="L1018" s="314"/>
      <c r="M1018" s="315"/>
      <c r="N1018" s="315"/>
      <c r="O1018" s="314"/>
    </row>
    <row r="1019" spans="1:15" ht="20.100000000000001" customHeight="1">
      <c r="A1019" s="248" t="s">
        <v>106</v>
      </c>
      <c r="B1019" s="227" t="s">
        <v>718</v>
      </c>
      <c r="C1019" s="218" t="s">
        <v>115</v>
      </c>
      <c r="D1019" s="228" t="s">
        <v>441</v>
      </c>
      <c r="E1019" s="303" t="s">
        <v>1566</v>
      </c>
      <c r="F1019" s="229" t="s">
        <v>1860</v>
      </c>
      <c r="G1019" s="334" t="s">
        <v>106</v>
      </c>
      <c r="H1019" s="334" t="s">
        <v>106</v>
      </c>
      <c r="I1019" s="334" t="s">
        <v>106</v>
      </c>
      <c r="J1019" s="341" t="s">
        <v>106</v>
      </c>
      <c r="K1019" s="335" t="s">
        <v>1452</v>
      </c>
      <c r="L1019" s="305"/>
      <c r="M1019" s="306"/>
      <c r="N1019" s="305"/>
      <c r="O1019" s="305"/>
    </row>
    <row r="1020" spans="1:15" ht="20.100000000000001" customHeight="1">
      <c r="A1020" s="248" t="s">
        <v>106</v>
      </c>
      <c r="B1020" s="227" t="s">
        <v>717</v>
      </c>
      <c r="C1020" s="215" t="s">
        <v>1468</v>
      </c>
      <c r="D1020" s="228" t="s">
        <v>441</v>
      </c>
      <c r="E1020" s="303" t="s">
        <v>1566</v>
      </c>
      <c r="F1020" s="240" t="s">
        <v>1864</v>
      </c>
      <c r="G1020" s="228" t="s">
        <v>2459</v>
      </c>
      <c r="H1020" s="218" t="s">
        <v>113</v>
      </c>
      <c r="I1020" s="347" t="s">
        <v>106</v>
      </c>
      <c r="J1020" s="347" t="s">
        <v>106</v>
      </c>
      <c r="K1020" s="335" t="s">
        <v>1452</v>
      </c>
      <c r="L1020" s="305"/>
      <c r="M1020" s="306"/>
      <c r="N1020" s="305"/>
      <c r="O1020" s="305"/>
    </row>
    <row r="1021" spans="1:15" ht="20.100000000000001" customHeight="1">
      <c r="A1021" s="250"/>
      <c r="B1021" s="233"/>
      <c r="C1021" s="222"/>
      <c r="D1021" s="251"/>
      <c r="E1021" s="311"/>
      <c r="F1021" s="252"/>
      <c r="G1021" s="251"/>
      <c r="H1021" s="219"/>
      <c r="I1021" s="349"/>
      <c r="J1021" s="349"/>
      <c r="K1021" s="342" t="s">
        <v>1452</v>
      </c>
      <c r="L1021" s="314"/>
      <c r="M1021" s="315"/>
      <c r="N1021" s="314"/>
      <c r="O1021" s="314"/>
    </row>
    <row r="1022" spans="1:15" ht="20.100000000000001" customHeight="1">
      <c r="A1022" s="232" t="s">
        <v>106</v>
      </c>
      <c r="B1022" s="233" t="s">
        <v>2460</v>
      </c>
      <c r="C1022" s="219" t="s">
        <v>115</v>
      </c>
      <c r="D1022" s="251" t="s">
        <v>2461</v>
      </c>
      <c r="E1022" s="311" t="s">
        <v>2341</v>
      </c>
      <c r="F1022" s="235" t="s">
        <v>1860</v>
      </c>
      <c r="G1022" s="344" t="s">
        <v>106</v>
      </c>
      <c r="H1022" s="344" t="s">
        <v>106</v>
      </c>
      <c r="I1022" s="344" t="s">
        <v>106</v>
      </c>
      <c r="J1022" s="348" t="s">
        <v>106</v>
      </c>
      <c r="K1022" s="342" t="s">
        <v>1452</v>
      </c>
      <c r="L1022" s="314"/>
      <c r="M1022" s="315"/>
      <c r="N1022" s="314"/>
      <c r="O1022" s="314"/>
    </row>
    <row r="1023" spans="1:15" ht="20.100000000000001" customHeight="1">
      <c r="A1023" s="232" t="s">
        <v>106</v>
      </c>
      <c r="B1023" s="233" t="s">
        <v>2462</v>
      </c>
      <c r="C1023" s="219" t="s">
        <v>1470</v>
      </c>
      <c r="D1023" s="251" t="s">
        <v>2461</v>
      </c>
      <c r="E1023" s="311" t="s">
        <v>2341</v>
      </c>
      <c r="F1023" s="252" t="s">
        <v>1864</v>
      </c>
      <c r="G1023" s="251" t="s">
        <v>2461</v>
      </c>
      <c r="H1023" s="237" t="s">
        <v>2463</v>
      </c>
      <c r="I1023" s="344" t="s">
        <v>106</v>
      </c>
      <c r="J1023" s="345" t="s">
        <v>2314</v>
      </c>
      <c r="K1023" s="342" t="s">
        <v>1452</v>
      </c>
      <c r="L1023" s="314"/>
      <c r="M1023" s="315"/>
      <c r="N1023" s="314"/>
      <c r="O1023" s="314"/>
    </row>
    <row r="1024" spans="1:15" ht="20.100000000000001" customHeight="1">
      <c r="A1024" s="309"/>
      <c r="B1024" s="563"/>
      <c r="C1024" s="310"/>
      <c r="D1024" s="311"/>
      <c r="E1024" s="311"/>
      <c r="F1024" s="235"/>
      <c r="G1024" s="252"/>
      <c r="H1024" s="235"/>
      <c r="I1024" s="312"/>
      <c r="J1024" s="235"/>
      <c r="K1024" s="313" t="s">
        <v>1452</v>
      </c>
      <c r="L1024" s="314"/>
      <c r="M1024" s="315"/>
      <c r="N1024" s="314"/>
      <c r="O1024" s="314"/>
    </row>
    <row r="1025" spans="1:15" ht="20.100000000000001" customHeight="1">
      <c r="A1025" s="232" t="s">
        <v>106</v>
      </c>
      <c r="B1025" s="233" t="s">
        <v>2464</v>
      </c>
      <c r="C1025" s="219" t="s">
        <v>115</v>
      </c>
      <c r="D1025" s="251" t="s">
        <v>2461</v>
      </c>
      <c r="E1025" s="311" t="s">
        <v>2341</v>
      </c>
      <c r="F1025" s="235" t="s">
        <v>1860</v>
      </c>
      <c r="G1025" s="344" t="s">
        <v>106</v>
      </c>
      <c r="H1025" s="344" t="s">
        <v>106</v>
      </c>
      <c r="I1025" s="344" t="s">
        <v>106</v>
      </c>
      <c r="J1025" s="348" t="s">
        <v>106</v>
      </c>
      <c r="K1025" s="342" t="s">
        <v>1452</v>
      </c>
      <c r="L1025" s="314"/>
      <c r="M1025" s="315"/>
      <c r="N1025" s="314"/>
      <c r="O1025" s="314"/>
    </row>
    <row r="1026" spans="1:15" ht="20.100000000000001" customHeight="1">
      <c r="A1026" s="232" t="s">
        <v>106</v>
      </c>
      <c r="B1026" s="233" t="s">
        <v>2465</v>
      </c>
      <c r="C1026" s="219" t="s">
        <v>1470</v>
      </c>
      <c r="D1026" s="251" t="s">
        <v>2461</v>
      </c>
      <c r="E1026" s="311" t="s">
        <v>2341</v>
      </c>
      <c r="F1026" s="252" t="s">
        <v>1864</v>
      </c>
      <c r="G1026" s="251" t="s">
        <v>2461</v>
      </c>
      <c r="H1026" s="237" t="s">
        <v>2463</v>
      </c>
      <c r="I1026" s="344" t="s">
        <v>106</v>
      </c>
      <c r="J1026" s="345" t="s">
        <v>2314</v>
      </c>
      <c r="K1026" s="342" t="s">
        <v>1452</v>
      </c>
      <c r="L1026" s="314"/>
      <c r="M1026" s="315"/>
      <c r="N1026" s="314"/>
      <c r="O1026" s="314"/>
    </row>
    <row r="1027" spans="1:15" ht="20.100000000000001" customHeight="1">
      <c r="A1027" s="309"/>
      <c r="B1027" s="563"/>
      <c r="C1027" s="310"/>
      <c r="D1027" s="311"/>
      <c r="E1027" s="311"/>
      <c r="F1027" s="235"/>
      <c r="G1027" s="252"/>
      <c r="H1027" s="235"/>
      <c r="I1027" s="312"/>
      <c r="J1027" s="235"/>
      <c r="K1027" s="313" t="s">
        <v>1452</v>
      </c>
      <c r="L1027" s="314"/>
      <c r="M1027" s="315"/>
      <c r="N1027" s="315"/>
      <c r="O1027" s="314"/>
    </row>
    <row r="1028" spans="1:15" ht="20.100000000000001" customHeight="1">
      <c r="A1028" s="226" t="s">
        <v>106</v>
      </c>
      <c r="B1028" s="227" t="s">
        <v>825</v>
      </c>
      <c r="C1028" s="218" t="s">
        <v>115</v>
      </c>
      <c r="D1028" s="228" t="s">
        <v>1567</v>
      </c>
      <c r="E1028" s="303" t="s">
        <v>1568</v>
      </c>
      <c r="F1028" s="229" t="s">
        <v>1860</v>
      </c>
      <c r="G1028" s="334" t="s">
        <v>106</v>
      </c>
      <c r="H1028" s="334" t="s">
        <v>106</v>
      </c>
      <c r="I1028" s="334" t="s">
        <v>106</v>
      </c>
      <c r="J1028" s="341" t="s">
        <v>106</v>
      </c>
      <c r="K1028" s="335" t="s">
        <v>1452</v>
      </c>
      <c r="L1028" s="305"/>
      <c r="M1028" s="306"/>
      <c r="N1028" s="305"/>
      <c r="O1028" s="305"/>
    </row>
    <row r="1029" spans="1:15" ht="20.100000000000001" customHeight="1">
      <c r="A1029" s="226" t="s">
        <v>106</v>
      </c>
      <c r="B1029" s="227" t="s">
        <v>822</v>
      </c>
      <c r="C1029" s="218" t="s">
        <v>1470</v>
      </c>
      <c r="D1029" s="228" t="s">
        <v>1567</v>
      </c>
      <c r="E1029" s="303" t="s">
        <v>1568</v>
      </c>
      <c r="F1029" s="240" t="s">
        <v>1864</v>
      </c>
      <c r="G1029" s="228" t="s">
        <v>1567</v>
      </c>
      <c r="H1029" s="231" t="s">
        <v>1473</v>
      </c>
      <c r="I1029" s="334" t="s">
        <v>106</v>
      </c>
      <c r="J1029" s="341" t="s">
        <v>106</v>
      </c>
      <c r="K1029" s="335" t="s">
        <v>1452</v>
      </c>
      <c r="L1029" s="305"/>
      <c r="M1029" s="306"/>
      <c r="N1029" s="305"/>
      <c r="O1029" s="305"/>
    </row>
    <row r="1030" spans="1:15" ht="20.100000000000001" customHeight="1">
      <c r="A1030" s="309"/>
      <c r="B1030" s="563"/>
      <c r="C1030" s="310"/>
      <c r="D1030" s="311"/>
      <c r="E1030" s="311"/>
      <c r="F1030" s="235"/>
      <c r="G1030" s="252"/>
      <c r="H1030" s="235"/>
      <c r="I1030" s="312"/>
      <c r="J1030" s="235"/>
      <c r="K1030" s="313" t="s">
        <v>1452</v>
      </c>
      <c r="L1030" s="314"/>
      <c r="M1030" s="315"/>
      <c r="N1030" s="315"/>
      <c r="O1030" s="314"/>
    </row>
    <row r="1031" spans="1:15" ht="20.100000000000001" customHeight="1">
      <c r="A1031" s="226" t="s">
        <v>106</v>
      </c>
      <c r="B1031" s="227" t="s">
        <v>403</v>
      </c>
      <c r="C1031" s="218" t="s">
        <v>115</v>
      </c>
      <c r="D1031" s="228" t="s">
        <v>402</v>
      </c>
      <c r="E1031" s="303" t="s">
        <v>1562</v>
      </c>
      <c r="F1031" s="240" t="s">
        <v>1860</v>
      </c>
      <c r="G1031" s="308" t="s">
        <v>106</v>
      </c>
      <c r="H1031" s="308" t="s">
        <v>106</v>
      </c>
      <c r="I1031" s="308" t="s">
        <v>106</v>
      </c>
      <c r="J1031" s="341" t="s">
        <v>106</v>
      </c>
      <c r="K1031" s="335" t="s">
        <v>1452</v>
      </c>
      <c r="L1031" s="305"/>
      <c r="M1031" s="306"/>
      <c r="N1031" s="305"/>
      <c r="O1031" s="305"/>
    </row>
    <row r="1032" spans="1:15" ht="20.100000000000001" customHeight="1">
      <c r="A1032" s="226" t="s">
        <v>106</v>
      </c>
      <c r="B1032" s="227" t="s">
        <v>401</v>
      </c>
      <c r="C1032" s="218" t="s">
        <v>1521</v>
      </c>
      <c r="D1032" s="228" t="s">
        <v>402</v>
      </c>
      <c r="E1032" s="303" t="s">
        <v>1562</v>
      </c>
      <c r="F1032" s="229" t="s">
        <v>1886</v>
      </c>
      <c r="G1032" s="227" t="s">
        <v>2466</v>
      </c>
      <c r="H1032" s="231" t="s">
        <v>166</v>
      </c>
      <c r="I1032" s="334" t="s">
        <v>106</v>
      </c>
      <c r="J1032" s="341" t="s">
        <v>106</v>
      </c>
      <c r="K1032" s="335" t="s">
        <v>1452</v>
      </c>
      <c r="L1032" s="305"/>
      <c r="M1032" s="306"/>
      <c r="N1032" s="305"/>
      <c r="O1032" s="305"/>
    </row>
    <row r="1033" spans="1:15" ht="20.100000000000001" customHeight="1">
      <c r="A1033" s="232"/>
      <c r="B1033" s="233"/>
      <c r="C1033" s="219"/>
      <c r="D1033" s="251"/>
      <c r="E1033" s="233"/>
      <c r="F1033" s="235"/>
      <c r="G1033" s="233"/>
      <c r="H1033" s="237"/>
      <c r="I1033" s="344"/>
      <c r="J1033" s="348"/>
      <c r="K1033" s="342" t="s">
        <v>1452</v>
      </c>
      <c r="L1033" s="314"/>
      <c r="M1033" s="315"/>
      <c r="N1033" s="314"/>
      <c r="O1033" s="314"/>
    </row>
    <row r="1034" spans="1:15" ht="20.100000000000001" customHeight="1">
      <c r="A1034" s="226" t="s">
        <v>106</v>
      </c>
      <c r="B1034" s="227" t="s">
        <v>422</v>
      </c>
      <c r="C1034" s="218" t="s">
        <v>115</v>
      </c>
      <c r="D1034" s="228" t="s">
        <v>421</v>
      </c>
      <c r="E1034" s="303" t="s">
        <v>1480</v>
      </c>
      <c r="F1034" s="240" t="s">
        <v>1860</v>
      </c>
      <c r="G1034" s="308" t="s">
        <v>106</v>
      </c>
      <c r="H1034" s="308" t="s">
        <v>106</v>
      </c>
      <c r="I1034" s="308" t="s">
        <v>106</v>
      </c>
      <c r="J1034" s="341" t="s">
        <v>106</v>
      </c>
      <c r="K1034" s="335" t="s">
        <v>1452</v>
      </c>
      <c r="L1034" s="305"/>
      <c r="M1034" s="306"/>
      <c r="N1034" s="305"/>
      <c r="O1034" s="305"/>
    </row>
    <row r="1035" spans="1:15" ht="20.100000000000001" customHeight="1">
      <c r="A1035" s="226" t="s">
        <v>106</v>
      </c>
      <c r="B1035" s="227" t="s">
        <v>420</v>
      </c>
      <c r="C1035" s="302" t="s">
        <v>1478</v>
      </c>
      <c r="D1035" s="228" t="s">
        <v>421</v>
      </c>
      <c r="E1035" s="303" t="s">
        <v>1480</v>
      </c>
      <c r="F1035" s="229" t="s">
        <v>1886</v>
      </c>
      <c r="G1035" s="227" t="s">
        <v>2467</v>
      </c>
      <c r="H1035" s="231" t="s">
        <v>166</v>
      </c>
      <c r="I1035" s="334" t="s">
        <v>106</v>
      </c>
      <c r="J1035" s="341" t="s">
        <v>106</v>
      </c>
      <c r="K1035" s="335" t="s">
        <v>1452</v>
      </c>
      <c r="L1035" s="305"/>
      <c r="M1035" s="306"/>
      <c r="N1035" s="305"/>
      <c r="O1035" s="305"/>
    </row>
    <row r="1036" spans="1:15" ht="20.100000000000001" customHeight="1">
      <c r="A1036" s="226" t="s">
        <v>106</v>
      </c>
      <c r="B1036" s="227" t="s">
        <v>978</v>
      </c>
      <c r="C1036" s="215" t="s">
        <v>2078</v>
      </c>
      <c r="D1036" s="228" t="s">
        <v>106</v>
      </c>
      <c r="E1036" s="303" t="s">
        <v>1480</v>
      </c>
      <c r="F1036" s="229" t="s">
        <v>1926</v>
      </c>
      <c r="G1036" s="227" t="s">
        <v>106</v>
      </c>
      <c r="H1036" s="231" t="s">
        <v>1473</v>
      </c>
      <c r="I1036" s="334" t="s">
        <v>106</v>
      </c>
      <c r="J1036" s="341" t="s">
        <v>106</v>
      </c>
      <c r="K1036" s="335" t="s">
        <v>1452</v>
      </c>
      <c r="L1036" s="305"/>
      <c r="M1036" s="306"/>
      <c r="N1036" s="305"/>
      <c r="O1036" s="305"/>
    </row>
    <row r="1037" spans="1:15" ht="20.100000000000001" customHeight="1">
      <c r="A1037" s="226" t="s">
        <v>106</v>
      </c>
      <c r="B1037" s="227" t="s">
        <v>979</v>
      </c>
      <c r="C1037" s="215" t="s">
        <v>1928</v>
      </c>
      <c r="D1037" s="228" t="s">
        <v>106</v>
      </c>
      <c r="E1037" s="303" t="s">
        <v>1480</v>
      </c>
      <c r="F1037" s="229" t="s">
        <v>1926</v>
      </c>
      <c r="G1037" s="227" t="s">
        <v>106</v>
      </c>
      <c r="H1037" s="231" t="s">
        <v>1473</v>
      </c>
      <c r="I1037" s="334" t="s">
        <v>106</v>
      </c>
      <c r="J1037" s="341" t="s">
        <v>106</v>
      </c>
      <c r="K1037" s="335" t="s">
        <v>1452</v>
      </c>
      <c r="L1037" s="305"/>
      <c r="M1037" s="306"/>
      <c r="N1037" s="305"/>
      <c r="O1037" s="305"/>
    </row>
    <row r="1038" spans="1:15" ht="20.100000000000001" customHeight="1">
      <c r="A1038" s="309"/>
      <c r="B1038" s="563"/>
      <c r="C1038" s="310"/>
      <c r="D1038" s="311"/>
      <c r="E1038" s="311"/>
      <c r="F1038" s="235"/>
      <c r="G1038" s="252"/>
      <c r="H1038" s="235"/>
      <c r="I1038" s="312"/>
      <c r="J1038" s="319"/>
      <c r="K1038" s="313" t="s">
        <v>1452</v>
      </c>
      <c r="L1038" s="314"/>
      <c r="M1038" s="315"/>
      <c r="N1038" s="314"/>
      <c r="O1038" s="314"/>
    </row>
    <row r="1039" spans="1:15" ht="20.100000000000001" customHeight="1">
      <c r="A1039" s="226" t="s">
        <v>106</v>
      </c>
      <c r="B1039" s="227" t="s">
        <v>2468</v>
      </c>
      <c r="C1039" s="218" t="s">
        <v>1521</v>
      </c>
      <c r="D1039" s="228" t="s">
        <v>432</v>
      </c>
      <c r="E1039" s="303" t="s">
        <v>1554</v>
      </c>
      <c r="F1039" s="229" t="s">
        <v>1886</v>
      </c>
      <c r="G1039" s="227" t="s">
        <v>2469</v>
      </c>
      <c r="H1039" s="231" t="s">
        <v>106</v>
      </c>
      <c r="I1039" s="334" t="s">
        <v>106</v>
      </c>
      <c r="J1039" s="341" t="s">
        <v>106</v>
      </c>
      <c r="K1039" s="335" t="s">
        <v>1452</v>
      </c>
      <c r="L1039" s="305"/>
      <c r="M1039" s="306"/>
      <c r="N1039" s="305"/>
      <c r="O1039" s="305"/>
    </row>
    <row r="1040" spans="1:15" ht="20.100000000000001" customHeight="1">
      <c r="A1040" s="226" t="s">
        <v>106</v>
      </c>
      <c r="B1040" s="227" t="s">
        <v>1239</v>
      </c>
      <c r="C1040" s="218" t="s">
        <v>1500</v>
      </c>
      <c r="D1040" s="228" t="s">
        <v>106</v>
      </c>
      <c r="E1040" s="303" t="s">
        <v>1554</v>
      </c>
      <c r="F1040" s="229" t="s">
        <v>2077</v>
      </c>
      <c r="G1040" s="231" t="s">
        <v>106</v>
      </c>
      <c r="H1040" s="231" t="s">
        <v>1502</v>
      </c>
      <c r="I1040" s="231" t="s">
        <v>106</v>
      </c>
      <c r="J1040" s="231" t="s">
        <v>106</v>
      </c>
      <c r="K1040" s="335" t="s">
        <v>1452</v>
      </c>
      <c r="L1040" s="305"/>
      <c r="M1040" s="306"/>
      <c r="N1040" s="305"/>
      <c r="O1040" s="305"/>
    </row>
    <row r="1041" spans="1:15" ht="20.100000000000001" customHeight="1">
      <c r="A1041" s="226" t="s">
        <v>106</v>
      </c>
      <c r="B1041" s="227" t="s">
        <v>950</v>
      </c>
      <c r="C1041" s="215" t="s">
        <v>2078</v>
      </c>
      <c r="D1041" s="228" t="s">
        <v>106</v>
      </c>
      <c r="E1041" s="303" t="s">
        <v>1554</v>
      </c>
      <c r="F1041" s="229" t="s">
        <v>2077</v>
      </c>
      <c r="G1041" s="231" t="s">
        <v>106</v>
      </c>
      <c r="H1041" s="231" t="s">
        <v>1473</v>
      </c>
      <c r="I1041" s="231" t="s">
        <v>106</v>
      </c>
      <c r="J1041" s="231" t="s">
        <v>106</v>
      </c>
      <c r="K1041" s="335" t="s">
        <v>1452</v>
      </c>
      <c r="L1041" s="305"/>
      <c r="M1041" s="306"/>
      <c r="N1041" s="305"/>
      <c r="O1041" s="305"/>
    </row>
    <row r="1042" spans="1:15" ht="20.100000000000001" customHeight="1">
      <c r="A1042" s="226" t="s">
        <v>106</v>
      </c>
      <c r="B1042" s="227" t="s">
        <v>954</v>
      </c>
      <c r="C1042" s="215" t="s">
        <v>1928</v>
      </c>
      <c r="D1042" s="228" t="s">
        <v>106</v>
      </c>
      <c r="E1042" s="303" t="s">
        <v>1554</v>
      </c>
      <c r="F1042" s="229" t="s">
        <v>2077</v>
      </c>
      <c r="G1042" s="231" t="s">
        <v>106</v>
      </c>
      <c r="H1042" s="231" t="s">
        <v>1473</v>
      </c>
      <c r="I1042" s="231" t="s">
        <v>106</v>
      </c>
      <c r="J1042" s="231" t="s">
        <v>106</v>
      </c>
      <c r="K1042" s="335" t="s">
        <v>1452</v>
      </c>
      <c r="L1042" s="305"/>
      <c r="M1042" s="306"/>
      <c r="N1042" s="305"/>
      <c r="O1042" s="305"/>
    </row>
    <row r="1043" spans="1:15" ht="20.100000000000001" customHeight="1">
      <c r="A1043" s="226" t="s">
        <v>106</v>
      </c>
      <c r="B1043" s="227" t="s">
        <v>1203</v>
      </c>
      <c r="C1043" s="215" t="s">
        <v>1507</v>
      </c>
      <c r="D1043" s="228" t="s">
        <v>432</v>
      </c>
      <c r="E1043" s="303" t="s">
        <v>1554</v>
      </c>
      <c r="F1043" s="229" t="s">
        <v>2101</v>
      </c>
      <c r="G1043" s="231" t="s">
        <v>2196</v>
      </c>
      <c r="H1043" s="231" t="s">
        <v>1473</v>
      </c>
      <c r="I1043" s="231" t="s">
        <v>106</v>
      </c>
      <c r="J1043" s="231" t="s">
        <v>106</v>
      </c>
      <c r="K1043" s="335" t="s">
        <v>1452</v>
      </c>
      <c r="L1043" s="305"/>
      <c r="M1043" s="306"/>
      <c r="N1043" s="305"/>
      <c r="O1043" s="305"/>
    </row>
    <row r="1044" spans="1:15" ht="20.100000000000001" customHeight="1">
      <c r="A1044" s="226" t="s">
        <v>106</v>
      </c>
      <c r="B1044" s="227" t="s">
        <v>1206</v>
      </c>
      <c r="C1044" s="215" t="s">
        <v>1507</v>
      </c>
      <c r="D1044" s="228" t="s">
        <v>432</v>
      </c>
      <c r="E1044" s="303" t="s">
        <v>1554</v>
      </c>
      <c r="F1044" s="229" t="s">
        <v>2101</v>
      </c>
      <c r="G1044" s="231" t="s">
        <v>2196</v>
      </c>
      <c r="H1044" s="231" t="s">
        <v>1473</v>
      </c>
      <c r="I1044" s="231" t="s">
        <v>106</v>
      </c>
      <c r="J1044" s="231" t="s">
        <v>106</v>
      </c>
      <c r="K1044" s="335" t="s">
        <v>1452</v>
      </c>
      <c r="L1044" s="305"/>
      <c r="M1044" s="306"/>
      <c r="N1044" s="305"/>
      <c r="O1044" s="305"/>
    </row>
    <row r="1045" spans="1:15" ht="20.100000000000001" customHeight="1">
      <c r="A1045" s="309"/>
      <c r="B1045" s="563"/>
      <c r="C1045" s="310"/>
      <c r="D1045" s="311"/>
      <c r="E1045" s="311"/>
      <c r="F1045" s="235"/>
      <c r="G1045" s="252"/>
      <c r="H1045" s="235"/>
      <c r="I1045" s="312"/>
      <c r="J1045" s="319"/>
      <c r="K1045" s="313" t="s">
        <v>1452</v>
      </c>
      <c r="L1045" s="314"/>
      <c r="M1045" s="315"/>
      <c r="N1045" s="314"/>
      <c r="O1045" s="314"/>
    </row>
    <row r="1046" spans="1:15" ht="20.100000000000001" customHeight="1">
      <c r="A1046" s="292" t="s">
        <v>106</v>
      </c>
      <c r="B1046" s="279" t="s">
        <v>2470</v>
      </c>
      <c r="C1046" s="293" t="s">
        <v>1521</v>
      </c>
      <c r="D1046" s="288" t="s">
        <v>2331</v>
      </c>
      <c r="E1046" s="327" t="s">
        <v>1554</v>
      </c>
      <c r="F1046" s="284" t="s">
        <v>1886</v>
      </c>
      <c r="G1046" s="279" t="s">
        <v>2332</v>
      </c>
      <c r="H1046" s="352" t="s">
        <v>106</v>
      </c>
      <c r="I1046" s="328" t="s">
        <v>106</v>
      </c>
      <c r="J1046" s="329" t="s">
        <v>2333</v>
      </c>
      <c r="K1046" s="330" t="s">
        <v>1452</v>
      </c>
      <c r="L1046" s="331"/>
      <c r="M1046" s="353"/>
      <c r="N1046" s="331"/>
      <c r="O1046" s="331"/>
    </row>
    <row r="1047" spans="1:15" ht="20.100000000000001" customHeight="1">
      <c r="A1047" s="292" t="s">
        <v>106</v>
      </c>
      <c r="B1047" s="279" t="s">
        <v>2471</v>
      </c>
      <c r="C1047" s="293" t="s">
        <v>1500</v>
      </c>
      <c r="D1047" s="288" t="s">
        <v>106</v>
      </c>
      <c r="E1047" s="327" t="s">
        <v>1554</v>
      </c>
      <c r="F1047" s="284" t="s">
        <v>2077</v>
      </c>
      <c r="G1047" s="352" t="s">
        <v>106</v>
      </c>
      <c r="H1047" s="352" t="s">
        <v>1502</v>
      </c>
      <c r="I1047" s="352" t="s">
        <v>106</v>
      </c>
      <c r="J1047" s="329" t="s">
        <v>2333</v>
      </c>
      <c r="K1047" s="330" t="s">
        <v>1452</v>
      </c>
      <c r="L1047" s="331"/>
      <c r="M1047" s="353"/>
      <c r="N1047" s="353"/>
      <c r="O1047" s="331"/>
    </row>
    <row r="1048" spans="1:15" ht="20.100000000000001" customHeight="1">
      <c r="A1048" s="292" t="s">
        <v>106</v>
      </c>
      <c r="B1048" s="279" t="s">
        <v>2472</v>
      </c>
      <c r="C1048" s="291" t="s">
        <v>2078</v>
      </c>
      <c r="D1048" s="288" t="s">
        <v>106</v>
      </c>
      <c r="E1048" s="327" t="s">
        <v>1554</v>
      </c>
      <c r="F1048" s="284" t="s">
        <v>2077</v>
      </c>
      <c r="G1048" s="352" t="s">
        <v>106</v>
      </c>
      <c r="H1048" s="352" t="s">
        <v>1473</v>
      </c>
      <c r="I1048" s="352" t="s">
        <v>106</v>
      </c>
      <c r="J1048" s="329" t="s">
        <v>2333</v>
      </c>
      <c r="K1048" s="330" t="s">
        <v>1452</v>
      </c>
      <c r="L1048" s="331"/>
      <c r="M1048" s="353"/>
      <c r="N1048" s="331"/>
      <c r="O1048" s="331"/>
    </row>
    <row r="1049" spans="1:15" ht="20.100000000000001" customHeight="1">
      <c r="A1049" s="292" t="s">
        <v>106</v>
      </c>
      <c r="B1049" s="279" t="s">
        <v>2473</v>
      </c>
      <c r="C1049" s="291" t="s">
        <v>1928</v>
      </c>
      <c r="D1049" s="288" t="s">
        <v>106</v>
      </c>
      <c r="E1049" s="327" t="s">
        <v>1554</v>
      </c>
      <c r="F1049" s="284" t="s">
        <v>2077</v>
      </c>
      <c r="G1049" s="352" t="s">
        <v>106</v>
      </c>
      <c r="H1049" s="352" t="s">
        <v>1473</v>
      </c>
      <c r="I1049" s="352" t="s">
        <v>106</v>
      </c>
      <c r="J1049" s="329" t="s">
        <v>2333</v>
      </c>
      <c r="K1049" s="330" t="s">
        <v>1452</v>
      </c>
      <c r="L1049" s="331"/>
      <c r="M1049" s="353"/>
      <c r="N1049" s="331"/>
      <c r="O1049" s="331"/>
    </row>
    <row r="1050" spans="1:15" ht="20.100000000000001" customHeight="1">
      <c r="A1050" s="292" t="s">
        <v>106</v>
      </c>
      <c r="B1050" s="279" t="s">
        <v>2474</v>
      </c>
      <c r="C1050" s="291" t="s">
        <v>1507</v>
      </c>
      <c r="D1050" s="288" t="s">
        <v>2331</v>
      </c>
      <c r="E1050" s="327" t="s">
        <v>1554</v>
      </c>
      <c r="F1050" s="284" t="s">
        <v>2101</v>
      </c>
      <c r="G1050" s="352" t="s">
        <v>2196</v>
      </c>
      <c r="H1050" s="352" t="s">
        <v>1473</v>
      </c>
      <c r="I1050" s="352" t="s">
        <v>106</v>
      </c>
      <c r="J1050" s="329" t="s">
        <v>2333</v>
      </c>
      <c r="K1050" s="330" t="s">
        <v>1452</v>
      </c>
      <c r="L1050" s="331"/>
      <c r="M1050" s="353"/>
      <c r="N1050" s="331"/>
      <c r="O1050" s="331"/>
    </row>
    <row r="1051" spans="1:15" ht="20.100000000000001" customHeight="1">
      <c r="A1051" s="292" t="s">
        <v>106</v>
      </c>
      <c r="B1051" s="279" t="s">
        <v>2475</v>
      </c>
      <c r="C1051" s="291" t="s">
        <v>1507</v>
      </c>
      <c r="D1051" s="288" t="s">
        <v>2331</v>
      </c>
      <c r="E1051" s="327" t="s">
        <v>1554</v>
      </c>
      <c r="F1051" s="284" t="s">
        <v>2101</v>
      </c>
      <c r="G1051" s="352" t="s">
        <v>2196</v>
      </c>
      <c r="H1051" s="352" t="s">
        <v>1473</v>
      </c>
      <c r="I1051" s="352" t="s">
        <v>106</v>
      </c>
      <c r="J1051" s="329" t="s">
        <v>2333</v>
      </c>
      <c r="K1051" s="330" t="s">
        <v>1452</v>
      </c>
      <c r="L1051" s="331"/>
      <c r="M1051" s="353"/>
      <c r="N1051" s="331"/>
      <c r="O1051" s="331"/>
    </row>
    <row r="1052" spans="1:15" ht="20.100000000000001" customHeight="1">
      <c r="A1052" s="309"/>
      <c r="B1052" s="563"/>
      <c r="C1052" s="310"/>
      <c r="D1052" s="311"/>
      <c r="E1052" s="311"/>
      <c r="F1052" s="235"/>
      <c r="G1052" s="252"/>
      <c r="H1052" s="235"/>
      <c r="I1052" s="312"/>
      <c r="J1052" s="319"/>
      <c r="K1052" s="313" t="s">
        <v>1452</v>
      </c>
      <c r="L1052" s="314"/>
      <c r="M1052" s="315"/>
      <c r="N1052" s="314"/>
      <c r="O1052" s="314"/>
    </row>
    <row r="1053" spans="1:15" ht="20.100000000000001" customHeight="1">
      <c r="A1053" s="226" t="s">
        <v>106</v>
      </c>
      <c r="B1053" s="227" t="s">
        <v>2476</v>
      </c>
      <c r="C1053" s="218" t="s">
        <v>1521</v>
      </c>
      <c r="D1053" s="228" t="s">
        <v>2477</v>
      </c>
      <c r="E1053" s="303" t="s">
        <v>1554</v>
      </c>
      <c r="F1053" s="229" t="s">
        <v>1886</v>
      </c>
      <c r="G1053" s="227" t="s">
        <v>2478</v>
      </c>
      <c r="H1053" s="231" t="s">
        <v>106</v>
      </c>
      <c r="I1053" s="334" t="s">
        <v>106</v>
      </c>
      <c r="J1053" s="341" t="s">
        <v>106</v>
      </c>
      <c r="K1053" s="335" t="s">
        <v>1452</v>
      </c>
      <c r="L1053" s="305"/>
      <c r="M1053" s="306"/>
      <c r="N1053" s="305"/>
      <c r="O1053" s="305"/>
    </row>
    <row r="1054" spans="1:15" ht="20.100000000000001" customHeight="1">
      <c r="A1054" s="226" t="s">
        <v>106</v>
      </c>
      <c r="B1054" s="227" t="s">
        <v>1243</v>
      </c>
      <c r="C1054" s="218" t="s">
        <v>1500</v>
      </c>
      <c r="D1054" s="228" t="s">
        <v>106</v>
      </c>
      <c r="E1054" s="303" t="s">
        <v>1554</v>
      </c>
      <c r="F1054" s="229" t="s">
        <v>2077</v>
      </c>
      <c r="G1054" s="231" t="s">
        <v>106</v>
      </c>
      <c r="H1054" s="231" t="s">
        <v>1502</v>
      </c>
      <c r="I1054" s="231" t="s">
        <v>106</v>
      </c>
      <c r="J1054" s="231" t="s">
        <v>106</v>
      </c>
      <c r="K1054" s="335" t="s">
        <v>1452</v>
      </c>
      <c r="L1054" s="305"/>
      <c r="M1054" s="306"/>
      <c r="N1054" s="305"/>
      <c r="O1054" s="305"/>
    </row>
    <row r="1055" spans="1:15" ht="20.100000000000001" customHeight="1">
      <c r="A1055" s="226" t="s">
        <v>106</v>
      </c>
      <c r="B1055" s="227" t="s">
        <v>956</v>
      </c>
      <c r="C1055" s="215" t="s">
        <v>2078</v>
      </c>
      <c r="D1055" s="228" t="s">
        <v>106</v>
      </c>
      <c r="E1055" s="303" t="s">
        <v>1554</v>
      </c>
      <c r="F1055" s="229" t="s">
        <v>2077</v>
      </c>
      <c r="G1055" s="231" t="s">
        <v>106</v>
      </c>
      <c r="H1055" s="231" t="s">
        <v>1473</v>
      </c>
      <c r="I1055" s="231" t="s">
        <v>106</v>
      </c>
      <c r="J1055" s="231" t="s">
        <v>106</v>
      </c>
      <c r="K1055" s="335" t="s">
        <v>1452</v>
      </c>
      <c r="L1055" s="305"/>
      <c r="M1055" s="306"/>
      <c r="N1055" s="305"/>
      <c r="O1055" s="305"/>
    </row>
    <row r="1056" spans="1:15" ht="20.100000000000001" customHeight="1">
      <c r="A1056" s="226" t="s">
        <v>106</v>
      </c>
      <c r="B1056" s="227" t="s">
        <v>958</v>
      </c>
      <c r="C1056" s="215" t="s">
        <v>1928</v>
      </c>
      <c r="D1056" s="228" t="s">
        <v>106</v>
      </c>
      <c r="E1056" s="303" t="s">
        <v>1554</v>
      </c>
      <c r="F1056" s="229" t="s">
        <v>2077</v>
      </c>
      <c r="G1056" s="231" t="s">
        <v>106</v>
      </c>
      <c r="H1056" s="231" t="s">
        <v>1473</v>
      </c>
      <c r="I1056" s="231" t="s">
        <v>106</v>
      </c>
      <c r="J1056" s="231" t="s">
        <v>106</v>
      </c>
      <c r="K1056" s="335" t="s">
        <v>1452</v>
      </c>
      <c r="L1056" s="305"/>
      <c r="M1056" s="306"/>
      <c r="N1056" s="305"/>
      <c r="O1056" s="305"/>
    </row>
    <row r="1057" spans="1:15" ht="20.100000000000001" customHeight="1">
      <c r="A1057" s="309"/>
      <c r="B1057" s="563"/>
      <c r="C1057" s="310"/>
      <c r="D1057" s="311"/>
      <c r="E1057" s="311"/>
      <c r="F1057" s="235"/>
      <c r="G1057" s="252"/>
      <c r="H1057" s="235"/>
      <c r="I1057" s="312"/>
      <c r="J1057" s="319"/>
      <c r="K1057" s="313" t="s">
        <v>1452</v>
      </c>
      <c r="L1057" s="314"/>
      <c r="M1057" s="315"/>
      <c r="N1057" s="314"/>
      <c r="O1057" s="314"/>
    </row>
    <row r="1058" spans="1:15" ht="20.100000000000001" customHeight="1">
      <c r="A1058" s="226" t="s">
        <v>106</v>
      </c>
      <c r="B1058" s="227" t="s">
        <v>2479</v>
      </c>
      <c r="C1058" s="218" t="s">
        <v>1521</v>
      </c>
      <c r="D1058" s="228" t="s">
        <v>1576</v>
      </c>
      <c r="E1058" s="303" t="s">
        <v>1554</v>
      </c>
      <c r="F1058" s="229" t="s">
        <v>1886</v>
      </c>
      <c r="G1058" s="227" t="s">
        <v>2480</v>
      </c>
      <c r="H1058" s="231" t="s">
        <v>106</v>
      </c>
      <c r="I1058" s="334" t="s">
        <v>106</v>
      </c>
      <c r="J1058" s="341" t="s">
        <v>106</v>
      </c>
      <c r="K1058" s="335" t="s">
        <v>1452</v>
      </c>
      <c r="L1058" s="305"/>
      <c r="M1058" s="306"/>
      <c r="N1058" s="305"/>
      <c r="O1058" s="305"/>
    </row>
    <row r="1059" spans="1:15" ht="20.100000000000001" customHeight="1">
      <c r="A1059" s="226" t="s">
        <v>106</v>
      </c>
      <c r="B1059" s="227" t="s">
        <v>1245</v>
      </c>
      <c r="C1059" s="218" t="s">
        <v>1500</v>
      </c>
      <c r="D1059" s="228" t="s">
        <v>106</v>
      </c>
      <c r="E1059" s="303" t="s">
        <v>1554</v>
      </c>
      <c r="F1059" s="229" t="s">
        <v>2077</v>
      </c>
      <c r="G1059" s="231" t="s">
        <v>106</v>
      </c>
      <c r="H1059" s="231" t="s">
        <v>1502</v>
      </c>
      <c r="I1059" s="231" t="s">
        <v>106</v>
      </c>
      <c r="J1059" s="231" t="s">
        <v>106</v>
      </c>
      <c r="K1059" s="335" t="s">
        <v>1452</v>
      </c>
      <c r="L1059" s="305"/>
      <c r="M1059" s="306"/>
      <c r="N1059" s="305"/>
      <c r="O1059" s="305"/>
    </row>
    <row r="1060" spans="1:15" ht="20.100000000000001" customHeight="1">
      <c r="A1060" s="226" t="s">
        <v>106</v>
      </c>
      <c r="B1060" s="227" t="s">
        <v>960</v>
      </c>
      <c r="C1060" s="215" t="s">
        <v>2078</v>
      </c>
      <c r="D1060" s="228" t="s">
        <v>106</v>
      </c>
      <c r="E1060" s="303" t="s">
        <v>1554</v>
      </c>
      <c r="F1060" s="229" t="s">
        <v>2077</v>
      </c>
      <c r="G1060" s="231" t="s">
        <v>106</v>
      </c>
      <c r="H1060" s="231" t="s">
        <v>1473</v>
      </c>
      <c r="I1060" s="231" t="s">
        <v>106</v>
      </c>
      <c r="J1060" s="231" t="s">
        <v>106</v>
      </c>
      <c r="K1060" s="335" t="s">
        <v>1452</v>
      </c>
      <c r="L1060" s="305"/>
      <c r="M1060" s="306"/>
      <c r="N1060" s="305"/>
      <c r="O1060" s="305"/>
    </row>
    <row r="1061" spans="1:15" ht="20.100000000000001" customHeight="1">
      <c r="A1061" s="226" t="s">
        <v>106</v>
      </c>
      <c r="B1061" s="227" t="s">
        <v>962</v>
      </c>
      <c r="C1061" s="215" t="s">
        <v>1928</v>
      </c>
      <c r="D1061" s="228" t="s">
        <v>106</v>
      </c>
      <c r="E1061" s="303" t="s">
        <v>1554</v>
      </c>
      <c r="F1061" s="229" t="s">
        <v>2077</v>
      </c>
      <c r="G1061" s="231" t="s">
        <v>106</v>
      </c>
      <c r="H1061" s="231" t="s">
        <v>1473</v>
      </c>
      <c r="I1061" s="231" t="s">
        <v>106</v>
      </c>
      <c r="J1061" s="231" t="s">
        <v>106</v>
      </c>
      <c r="K1061" s="335" t="s">
        <v>1452</v>
      </c>
      <c r="L1061" s="305"/>
      <c r="M1061" s="306"/>
      <c r="N1061" s="305"/>
      <c r="O1061" s="305"/>
    </row>
    <row r="1062" spans="1:15" ht="20.100000000000001" customHeight="1">
      <c r="A1062" s="309"/>
      <c r="B1062" s="563"/>
      <c r="C1062" s="310"/>
      <c r="D1062" s="311"/>
      <c r="E1062" s="311"/>
      <c r="F1062" s="235"/>
      <c r="G1062" s="252"/>
      <c r="H1062" s="235"/>
      <c r="I1062" s="312"/>
      <c r="J1062" s="319"/>
      <c r="K1062" s="313" t="s">
        <v>1452</v>
      </c>
      <c r="L1062" s="314"/>
      <c r="M1062" s="315"/>
      <c r="N1062" s="315"/>
      <c r="O1062" s="314"/>
    </row>
    <row r="1063" spans="1:15" ht="20.100000000000001" customHeight="1">
      <c r="A1063" s="226" t="s">
        <v>106</v>
      </c>
      <c r="B1063" s="227" t="s">
        <v>2481</v>
      </c>
      <c r="C1063" s="218" t="s">
        <v>1521</v>
      </c>
      <c r="D1063" s="228" t="s">
        <v>2482</v>
      </c>
      <c r="E1063" s="303" t="s">
        <v>1555</v>
      </c>
      <c r="F1063" s="229" t="s">
        <v>1886</v>
      </c>
      <c r="G1063" s="227" t="s">
        <v>2483</v>
      </c>
      <c r="H1063" s="231" t="s">
        <v>106</v>
      </c>
      <c r="I1063" s="334" t="s">
        <v>106</v>
      </c>
      <c r="J1063" s="341" t="s">
        <v>106</v>
      </c>
      <c r="K1063" s="335" t="s">
        <v>1452</v>
      </c>
      <c r="L1063" s="305"/>
      <c r="M1063" s="306"/>
      <c r="N1063" s="306"/>
      <c r="O1063" s="305"/>
    </row>
    <row r="1064" spans="1:15" ht="20.100000000000001" customHeight="1">
      <c r="A1064" s="226" t="s">
        <v>106</v>
      </c>
      <c r="B1064" s="227" t="s">
        <v>1247</v>
      </c>
      <c r="C1064" s="218" t="s">
        <v>1500</v>
      </c>
      <c r="D1064" s="228" t="s">
        <v>106</v>
      </c>
      <c r="E1064" s="303" t="s">
        <v>1555</v>
      </c>
      <c r="F1064" s="229" t="s">
        <v>2077</v>
      </c>
      <c r="G1064" s="231" t="s">
        <v>106</v>
      </c>
      <c r="H1064" s="231" t="s">
        <v>1502</v>
      </c>
      <c r="I1064" s="231" t="s">
        <v>106</v>
      </c>
      <c r="J1064" s="231" t="s">
        <v>106</v>
      </c>
      <c r="K1064" s="335" t="s">
        <v>1452</v>
      </c>
      <c r="L1064" s="305"/>
      <c r="M1064" s="306"/>
      <c r="N1064" s="306"/>
      <c r="O1064" s="305"/>
    </row>
    <row r="1065" spans="1:15" ht="20.100000000000001" customHeight="1">
      <c r="A1065" s="226" t="s">
        <v>106</v>
      </c>
      <c r="B1065" s="227" t="s">
        <v>968</v>
      </c>
      <c r="C1065" s="215" t="s">
        <v>2078</v>
      </c>
      <c r="D1065" s="228" t="s">
        <v>106</v>
      </c>
      <c r="E1065" s="303" t="s">
        <v>1555</v>
      </c>
      <c r="F1065" s="229" t="s">
        <v>2077</v>
      </c>
      <c r="G1065" s="231" t="s">
        <v>106</v>
      </c>
      <c r="H1065" s="231" t="s">
        <v>1473</v>
      </c>
      <c r="I1065" s="231" t="s">
        <v>106</v>
      </c>
      <c r="J1065" s="231" t="s">
        <v>106</v>
      </c>
      <c r="K1065" s="335" t="s">
        <v>1452</v>
      </c>
      <c r="L1065" s="305"/>
      <c r="M1065" s="306"/>
      <c r="N1065" s="306"/>
      <c r="O1065" s="305"/>
    </row>
    <row r="1066" spans="1:15" ht="20.100000000000001" customHeight="1">
      <c r="A1066" s="226" t="s">
        <v>106</v>
      </c>
      <c r="B1066" s="227" t="s">
        <v>971</v>
      </c>
      <c r="C1066" s="215" t="s">
        <v>1928</v>
      </c>
      <c r="D1066" s="228" t="s">
        <v>106</v>
      </c>
      <c r="E1066" s="303" t="s">
        <v>1555</v>
      </c>
      <c r="F1066" s="229" t="s">
        <v>2077</v>
      </c>
      <c r="G1066" s="231" t="s">
        <v>106</v>
      </c>
      <c r="H1066" s="231" t="s">
        <v>1473</v>
      </c>
      <c r="I1066" s="231" t="s">
        <v>106</v>
      </c>
      <c r="J1066" s="231" t="s">
        <v>106</v>
      </c>
      <c r="K1066" s="335" t="s">
        <v>1452</v>
      </c>
      <c r="L1066" s="305"/>
      <c r="M1066" s="306"/>
      <c r="N1066" s="306"/>
      <c r="O1066" s="305"/>
    </row>
    <row r="1067" spans="1:15" ht="20.100000000000001" customHeight="1">
      <c r="A1067" s="309"/>
      <c r="B1067" s="563"/>
      <c r="C1067" s="310"/>
      <c r="D1067" s="311"/>
      <c r="E1067" s="311"/>
      <c r="F1067" s="235"/>
      <c r="G1067" s="252"/>
      <c r="H1067" s="235"/>
      <c r="I1067" s="312"/>
      <c r="J1067" s="319"/>
      <c r="K1067" s="313" t="s">
        <v>1452</v>
      </c>
      <c r="L1067" s="314"/>
      <c r="M1067" s="315"/>
      <c r="N1067" s="314"/>
      <c r="O1067" s="314"/>
    </row>
    <row r="1068" spans="1:15" ht="20.100000000000001" customHeight="1">
      <c r="A1068" s="226" t="s">
        <v>106</v>
      </c>
      <c r="B1068" s="227" t="s">
        <v>2484</v>
      </c>
      <c r="C1068" s="218" t="s">
        <v>2485</v>
      </c>
      <c r="D1068" s="228" t="s">
        <v>1573</v>
      </c>
      <c r="E1068" s="303" t="s">
        <v>1559</v>
      </c>
      <c r="F1068" s="229" t="s">
        <v>1886</v>
      </c>
      <c r="G1068" s="227" t="s">
        <v>2486</v>
      </c>
      <c r="H1068" s="231" t="s">
        <v>106</v>
      </c>
      <c r="I1068" s="334" t="s">
        <v>106</v>
      </c>
      <c r="J1068" s="341" t="s">
        <v>106</v>
      </c>
      <c r="K1068" s="335" t="s">
        <v>1452</v>
      </c>
      <c r="L1068" s="305"/>
      <c r="M1068" s="306"/>
      <c r="N1068" s="306"/>
      <c r="O1068" s="305"/>
    </row>
    <row r="1069" spans="1:15" ht="20.100000000000001" customHeight="1">
      <c r="A1069" s="226" t="s">
        <v>106</v>
      </c>
      <c r="B1069" s="227" t="s">
        <v>1249</v>
      </c>
      <c r="C1069" s="218" t="s">
        <v>1500</v>
      </c>
      <c r="D1069" s="228" t="s">
        <v>106</v>
      </c>
      <c r="E1069" s="303" t="s">
        <v>1559</v>
      </c>
      <c r="F1069" s="229" t="s">
        <v>2077</v>
      </c>
      <c r="G1069" s="231" t="s">
        <v>106</v>
      </c>
      <c r="H1069" s="231" t="s">
        <v>1502</v>
      </c>
      <c r="I1069" s="231" t="s">
        <v>106</v>
      </c>
      <c r="J1069" s="231" t="s">
        <v>106</v>
      </c>
      <c r="K1069" s="335" t="s">
        <v>1452</v>
      </c>
      <c r="L1069" s="305"/>
      <c r="M1069" s="306"/>
      <c r="N1069" s="306"/>
      <c r="O1069" s="305"/>
    </row>
    <row r="1070" spans="1:15" ht="20.100000000000001" customHeight="1">
      <c r="A1070" s="226" t="s">
        <v>106</v>
      </c>
      <c r="B1070" s="227" t="s">
        <v>973</v>
      </c>
      <c r="C1070" s="215" t="s">
        <v>2078</v>
      </c>
      <c r="D1070" s="228" t="s">
        <v>106</v>
      </c>
      <c r="E1070" s="303" t="s">
        <v>1559</v>
      </c>
      <c r="F1070" s="229" t="s">
        <v>2077</v>
      </c>
      <c r="G1070" s="231" t="s">
        <v>106</v>
      </c>
      <c r="H1070" s="231" t="s">
        <v>1473</v>
      </c>
      <c r="I1070" s="231" t="s">
        <v>106</v>
      </c>
      <c r="J1070" s="231" t="s">
        <v>106</v>
      </c>
      <c r="K1070" s="335" t="s">
        <v>1452</v>
      </c>
      <c r="L1070" s="305"/>
      <c r="M1070" s="306"/>
      <c r="N1070" s="306"/>
      <c r="O1070" s="305"/>
    </row>
    <row r="1071" spans="1:15" ht="20.100000000000001" customHeight="1">
      <c r="A1071" s="226" t="s">
        <v>106</v>
      </c>
      <c r="B1071" s="227" t="s">
        <v>974</v>
      </c>
      <c r="C1071" s="215" t="s">
        <v>1928</v>
      </c>
      <c r="D1071" s="228" t="s">
        <v>106</v>
      </c>
      <c r="E1071" s="303" t="s">
        <v>1559</v>
      </c>
      <c r="F1071" s="229" t="s">
        <v>2077</v>
      </c>
      <c r="G1071" s="231" t="s">
        <v>106</v>
      </c>
      <c r="H1071" s="231" t="s">
        <v>1473</v>
      </c>
      <c r="I1071" s="231" t="s">
        <v>106</v>
      </c>
      <c r="J1071" s="231" t="s">
        <v>106</v>
      </c>
      <c r="K1071" s="335" t="s">
        <v>1452</v>
      </c>
      <c r="L1071" s="305"/>
      <c r="M1071" s="306"/>
      <c r="N1071" s="306"/>
      <c r="O1071" s="305"/>
    </row>
    <row r="1072" spans="1:15" ht="20.100000000000001" customHeight="1">
      <c r="A1072" s="226" t="s">
        <v>106</v>
      </c>
      <c r="B1072" s="227" t="s">
        <v>2487</v>
      </c>
      <c r="C1072" s="215" t="s">
        <v>1507</v>
      </c>
      <c r="D1072" s="228" t="s">
        <v>1573</v>
      </c>
      <c r="E1072" s="303" t="s">
        <v>1559</v>
      </c>
      <c r="F1072" s="229" t="s">
        <v>2101</v>
      </c>
      <c r="G1072" s="231" t="s">
        <v>2101</v>
      </c>
      <c r="H1072" s="231" t="s">
        <v>1473</v>
      </c>
      <c r="I1072" s="231" t="s">
        <v>106</v>
      </c>
      <c r="J1072" s="231" t="s">
        <v>106</v>
      </c>
      <c r="K1072" s="335" t="s">
        <v>1452</v>
      </c>
      <c r="L1072" s="305"/>
      <c r="M1072" s="306"/>
      <c r="N1072" s="306"/>
      <c r="O1072" s="305"/>
    </row>
    <row r="1073" spans="1:15" ht="20.100000000000001" customHeight="1">
      <c r="A1073" s="226" t="s">
        <v>106</v>
      </c>
      <c r="B1073" s="227" t="s">
        <v>2488</v>
      </c>
      <c r="C1073" s="215" t="s">
        <v>1507</v>
      </c>
      <c r="D1073" s="228" t="s">
        <v>1573</v>
      </c>
      <c r="E1073" s="303" t="s">
        <v>1559</v>
      </c>
      <c r="F1073" s="229" t="s">
        <v>2101</v>
      </c>
      <c r="G1073" s="231" t="s">
        <v>2101</v>
      </c>
      <c r="H1073" s="231" t="s">
        <v>1473</v>
      </c>
      <c r="I1073" s="231" t="s">
        <v>106</v>
      </c>
      <c r="J1073" s="231" t="s">
        <v>106</v>
      </c>
      <c r="K1073" s="335" t="s">
        <v>1452</v>
      </c>
      <c r="L1073" s="305"/>
      <c r="M1073" s="306"/>
      <c r="N1073" s="306"/>
      <c r="O1073" s="305"/>
    </row>
    <row r="1074" spans="1:15" ht="20.100000000000001" customHeight="1">
      <c r="A1074" s="309"/>
      <c r="B1074" s="563"/>
      <c r="C1074" s="310"/>
      <c r="D1074" s="311"/>
      <c r="E1074" s="311"/>
      <c r="F1074" s="235"/>
      <c r="G1074" s="252"/>
      <c r="H1074" s="235"/>
      <c r="I1074" s="312"/>
      <c r="J1074" s="319"/>
      <c r="K1074" s="313" t="s">
        <v>1452</v>
      </c>
      <c r="L1074" s="314"/>
      <c r="M1074" s="315"/>
      <c r="N1074" s="314"/>
      <c r="O1074" s="314"/>
    </row>
    <row r="1075" spans="1:15" ht="20.100000000000001" customHeight="1">
      <c r="A1075" s="226" t="s">
        <v>106</v>
      </c>
      <c r="B1075" s="227" t="s">
        <v>2489</v>
      </c>
      <c r="C1075" s="218" t="s">
        <v>2490</v>
      </c>
      <c r="D1075" s="228" t="s">
        <v>402</v>
      </c>
      <c r="E1075" s="303" t="s">
        <v>1562</v>
      </c>
      <c r="F1075" s="229" t="s">
        <v>1886</v>
      </c>
      <c r="G1075" s="227" t="s">
        <v>2407</v>
      </c>
      <c r="H1075" s="231" t="s">
        <v>106</v>
      </c>
      <c r="I1075" s="334" t="s">
        <v>106</v>
      </c>
      <c r="J1075" s="341" t="s">
        <v>106</v>
      </c>
      <c r="K1075" s="335" t="s">
        <v>1452</v>
      </c>
      <c r="L1075" s="305"/>
      <c r="M1075" s="306"/>
      <c r="N1075" s="306"/>
      <c r="O1075" s="305"/>
    </row>
    <row r="1076" spans="1:15" ht="20.100000000000001" customHeight="1">
      <c r="A1076" s="226" t="s">
        <v>106</v>
      </c>
      <c r="B1076" s="227" t="s">
        <v>1251</v>
      </c>
      <c r="C1076" s="218" t="s">
        <v>1500</v>
      </c>
      <c r="D1076" s="228" t="s">
        <v>106</v>
      </c>
      <c r="E1076" s="303" t="s">
        <v>1562</v>
      </c>
      <c r="F1076" s="229" t="s">
        <v>2077</v>
      </c>
      <c r="G1076" s="231" t="s">
        <v>106</v>
      </c>
      <c r="H1076" s="231" t="s">
        <v>1502</v>
      </c>
      <c r="I1076" s="231" t="s">
        <v>106</v>
      </c>
      <c r="J1076" s="231" t="s">
        <v>106</v>
      </c>
      <c r="K1076" s="335" t="s">
        <v>1452</v>
      </c>
      <c r="L1076" s="305"/>
      <c r="M1076" s="306"/>
      <c r="N1076" s="306"/>
      <c r="O1076" s="305"/>
    </row>
    <row r="1077" spans="1:15" ht="20.100000000000001" customHeight="1">
      <c r="A1077" s="226" t="s">
        <v>106</v>
      </c>
      <c r="B1077" s="227" t="s">
        <v>2491</v>
      </c>
      <c r="C1077" s="218" t="s">
        <v>1500</v>
      </c>
      <c r="D1077" s="228" t="s">
        <v>106</v>
      </c>
      <c r="E1077" s="303" t="s">
        <v>1562</v>
      </c>
      <c r="F1077" s="229" t="s">
        <v>2077</v>
      </c>
      <c r="G1077" s="231" t="s">
        <v>106</v>
      </c>
      <c r="H1077" s="231" t="s">
        <v>1927</v>
      </c>
      <c r="I1077" s="231" t="s">
        <v>106</v>
      </c>
      <c r="J1077" s="231" t="s">
        <v>106</v>
      </c>
      <c r="K1077" s="335" t="s">
        <v>1452</v>
      </c>
      <c r="L1077" s="305"/>
      <c r="M1077" s="306"/>
      <c r="N1077" s="306"/>
      <c r="O1077" s="305"/>
    </row>
    <row r="1078" spans="1:15" ht="20.100000000000001" customHeight="1">
      <c r="A1078" s="226" t="s">
        <v>106</v>
      </c>
      <c r="B1078" s="227" t="s">
        <v>964</v>
      </c>
      <c r="C1078" s="215" t="s">
        <v>2078</v>
      </c>
      <c r="D1078" s="228" t="s">
        <v>106</v>
      </c>
      <c r="E1078" s="303" t="s">
        <v>1562</v>
      </c>
      <c r="F1078" s="229" t="s">
        <v>2077</v>
      </c>
      <c r="G1078" s="231" t="s">
        <v>106</v>
      </c>
      <c r="H1078" s="231" t="s">
        <v>1473</v>
      </c>
      <c r="I1078" s="231" t="s">
        <v>106</v>
      </c>
      <c r="J1078" s="231" t="s">
        <v>106</v>
      </c>
      <c r="K1078" s="335" t="s">
        <v>1452</v>
      </c>
      <c r="L1078" s="305"/>
      <c r="M1078" s="306"/>
      <c r="N1078" s="306"/>
      <c r="O1078" s="305"/>
    </row>
    <row r="1079" spans="1:15" ht="20.100000000000001" customHeight="1">
      <c r="A1079" s="226" t="s">
        <v>106</v>
      </c>
      <c r="B1079" s="227" t="s">
        <v>965</v>
      </c>
      <c r="C1079" s="215" t="s">
        <v>1928</v>
      </c>
      <c r="D1079" s="228" t="s">
        <v>106</v>
      </c>
      <c r="E1079" s="303" t="s">
        <v>1562</v>
      </c>
      <c r="F1079" s="229" t="s">
        <v>2077</v>
      </c>
      <c r="G1079" s="231" t="s">
        <v>106</v>
      </c>
      <c r="H1079" s="231" t="s">
        <v>1473</v>
      </c>
      <c r="I1079" s="231" t="s">
        <v>106</v>
      </c>
      <c r="J1079" s="231" t="s">
        <v>106</v>
      </c>
      <c r="K1079" s="335" t="s">
        <v>1452</v>
      </c>
      <c r="L1079" s="305"/>
      <c r="M1079" s="306"/>
      <c r="N1079" s="306"/>
      <c r="O1079" s="305"/>
    </row>
    <row r="1080" spans="1:15" ht="20.100000000000001" customHeight="1">
      <c r="A1080" s="309"/>
      <c r="B1080" s="563"/>
      <c r="C1080" s="310"/>
      <c r="D1080" s="311"/>
      <c r="E1080" s="311"/>
      <c r="F1080" s="235"/>
      <c r="G1080" s="252"/>
      <c r="H1080" s="235"/>
      <c r="I1080" s="312"/>
      <c r="J1080" s="319"/>
      <c r="K1080" s="313" t="s">
        <v>1452</v>
      </c>
      <c r="L1080" s="314"/>
      <c r="M1080" s="315"/>
      <c r="N1080" s="314"/>
      <c r="O1080" s="314"/>
    </row>
    <row r="1081" spans="1:15" ht="20.100000000000001" customHeight="1">
      <c r="A1081" s="226" t="s">
        <v>106</v>
      </c>
      <c r="B1081" s="227" t="s">
        <v>2492</v>
      </c>
      <c r="C1081" s="218" t="s">
        <v>1521</v>
      </c>
      <c r="D1081" s="228" t="s">
        <v>402</v>
      </c>
      <c r="E1081" s="303" t="s">
        <v>1562</v>
      </c>
      <c r="F1081" s="229" t="s">
        <v>1886</v>
      </c>
      <c r="G1081" s="227" t="s">
        <v>2493</v>
      </c>
      <c r="H1081" s="231" t="s">
        <v>106</v>
      </c>
      <c r="I1081" s="334" t="s">
        <v>106</v>
      </c>
      <c r="J1081" s="341" t="s">
        <v>106</v>
      </c>
      <c r="K1081" s="335" t="s">
        <v>1452</v>
      </c>
      <c r="L1081" s="305"/>
      <c r="M1081" s="306"/>
      <c r="N1081" s="306"/>
      <c r="O1081" s="305"/>
    </row>
    <row r="1082" spans="1:15" ht="20.100000000000001" customHeight="1">
      <c r="A1082" s="226" t="s">
        <v>106</v>
      </c>
      <c r="B1082" s="227" t="s">
        <v>1252</v>
      </c>
      <c r="C1082" s="218" t="s">
        <v>1500</v>
      </c>
      <c r="D1082" s="228" t="s">
        <v>106</v>
      </c>
      <c r="E1082" s="303" t="s">
        <v>1562</v>
      </c>
      <c r="F1082" s="229" t="s">
        <v>2077</v>
      </c>
      <c r="G1082" s="231" t="s">
        <v>106</v>
      </c>
      <c r="H1082" s="231" t="s">
        <v>1502</v>
      </c>
      <c r="I1082" s="231" t="s">
        <v>106</v>
      </c>
      <c r="J1082" s="231" t="s">
        <v>106</v>
      </c>
      <c r="K1082" s="335" t="s">
        <v>1452</v>
      </c>
      <c r="L1082" s="305"/>
      <c r="M1082" s="306"/>
      <c r="N1082" s="306"/>
      <c r="O1082" s="305"/>
    </row>
    <row r="1083" spans="1:15" ht="20.100000000000001" customHeight="1">
      <c r="A1083" s="226" t="s">
        <v>106</v>
      </c>
      <c r="B1083" s="227" t="s">
        <v>2494</v>
      </c>
      <c r="C1083" s="218" t="s">
        <v>1500</v>
      </c>
      <c r="D1083" s="228" t="s">
        <v>106</v>
      </c>
      <c r="E1083" s="303" t="s">
        <v>1562</v>
      </c>
      <c r="F1083" s="229" t="s">
        <v>2077</v>
      </c>
      <c r="G1083" s="231" t="s">
        <v>106</v>
      </c>
      <c r="H1083" s="231" t="s">
        <v>1927</v>
      </c>
      <c r="I1083" s="231" t="s">
        <v>106</v>
      </c>
      <c r="J1083" s="231" t="s">
        <v>106</v>
      </c>
      <c r="K1083" s="335" t="s">
        <v>1452</v>
      </c>
      <c r="L1083" s="305"/>
      <c r="M1083" s="306"/>
      <c r="N1083" s="306"/>
      <c r="O1083" s="305"/>
    </row>
    <row r="1084" spans="1:15" ht="20.100000000000001" customHeight="1">
      <c r="A1084" s="226" t="s">
        <v>106</v>
      </c>
      <c r="B1084" s="227" t="s">
        <v>966</v>
      </c>
      <c r="C1084" s="215" t="s">
        <v>2078</v>
      </c>
      <c r="D1084" s="228" t="s">
        <v>106</v>
      </c>
      <c r="E1084" s="303" t="s">
        <v>1562</v>
      </c>
      <c r="F1084" s="229" t="s">
        <v>2077</v>
      </c>
      <c r="G1084" s="231" t="s">
        <v>106</v>
      </c>
      <c r="H1084" s="231" t="s">
        <v>1473</v>
      </c>
      <c r="I1084" s="231" t="s">
        <v>106</v>
      </c>
      <c r="J1084" s="231" t="s">
        <v>106</v>
      </c>
      <c r="K1084" s="335" t="s">
        <v>1452</v>
      </c>
      <c r="L1084" s="305"/>
      <c r="M1084" s="306"/>
      <c r="N1084" s="306"/>
      <c r="O1084" s="305"/>
    </row>
    <row r="1085" spans="1:15" ht="20.100000000000001" customHeight="1">
      <c r="A1085" s="226" t="s">
        <v>106</v>
      </c>
      <c r="B1085" s="227" t="s">
        <v>967</v>
      </c>
      <c r="C1085" s="215" t="s">
        <v>1928</v>
      </c>
      <c r="D1085" s="228" t="s">
        <v>106</v>
      </c>
      <c r="E1085" s="303" t="s">
        <v>1562</v>
      </c>
      <c r="F1085" s="229" t="s">
        <v>2077</v>
      </c>
      <c r="G1085" s="231" t="s">
        <v>106</v>
      </c>
      <c r="H1085" s="231" t="s">
        <v>1473</v>
      </c>
      <c r="I1085" s="231" t="s">
        <v>106</v>
      </c>
      <c r="J1085" s="231" t="s">
        <v>106</v>
      </c>
      <c r="K1085" s="335" t="s">
        <v>1452</v>
      </c>
      <c r="L1085" s="305"/>
      <c r="M1085" s="306"/>
      <c r="N1085" s="306"/>
      <c r="O1085" s="305"/>
    </row>
    <row r="1086" spans="1:15" ht="20.100000000000001" customHeight="1">
      <c r="A1086" s="309"/>
      <c r="B1086" s="563"/>
      <c r="C1086" s="310"/>
      <c r="D1086" s="311"/>
      <c r="E1086" s="311"/>
      <c r="F1086" s="235"/>
      <c r="G1086" s="252"/>
      <c r="H1086" s="235"/>
      <c r="I1086" s="312"/>
      <c r="J1086" s="319"/>
      <c r="K1086" s="313" t="s">
        <v>1452</v>
      </c>
      <c r="L1086" s="314"/>
      <c r="M1086" s="315"/>
      <c r="N1086" s="314"/>
      <c r="O1086" s="314"/>
    </row>
    <row r="1087" spans="1:15" ht="20.100000000000001" customHeight="1">
      <c r="A1087" s="226" t="s">
        <v>106</v>
      </c>
      <c r="B1087" s="227" t="s">
        <v>2495</v>
      </c>
      <c r="C1087" s="218" t="s">
        <v>1521</v>
      </c>
      <c r="D1087" s="228" t="s">
        <v>2496</v>
      </c>
      <c r="E1087" s="303" t="s">
        <v>1480</v>
      </c>
      <c r="F1087" s="229" t="s">
        <v>1886</v>
      </c>
      <c r="G1087" s="227" t="s">
        <v>2321</v>
      </c>
      <c r="H1087" s="231" t="s">
        <v>106</v>
      </c>
      <c r="I1087" s="334" t="s">
        <v>106</v>
      </c>
      <c r="J1087" s="341" t="s">
        <v>106</v>
      </c>
      <c r="K1087" s="335" t="s">
        <v>1452</v>
      </c>
      <c r="L1087" s="305"/>
      <c r="M1087" s="306"/>
      <c r="N1087" s="306"/>
      <c r="O1087" s="305"/>
    </row>
    <row r="1088" spans="1:15" ht="20.100000000000001" customHeight="1">
      <c r="A1088" s="226" t="s">
        <v>106</v>
      </c>
      <c r="B1088" s="227" t="s">
        <v>1253</v>
      </c>
      <c r="C1088" s="218" t="s">
        <v>1500</v>
      </c>
      <c r="D1088" s="228" t="s">
        <v>106</v>
      </c>
      <c r="E1088" s="303" t="s">
        <v>1480</v>
      </c>
      <c r="F1088" s="229" t="s">
        <v>2077</v>
      </c>
      <c r="G1088" s="231" t="s">
        <v>106</v>
      </c>
      <c r="H1088" s="231" t="s">
        <v>1502</v>
      </c>
      <c r="I1088" s="231" t="s">
        <v>106</v>
      </c>
      <c r="J1088" s="231" t="s">
        <v>106</v>
      </c>
      <c r="K1088" s="335" t="s">
        <v>1452</v>
      </c>
      <c r="L1088" s="305"/>
      <c r="M1088" s="306"/>
      <c r="N1088" s="306"/>
      <c r="O1088" s="305"/>
    </row>
    <row r="1089" spans="1:15" ht="20.100000000000001" customHeight="1">
      <c r="A1089" s="226" t="s">
        <v>106</v>
      </c>
      <c r="B1089" s="227" t="s">
        <v>980</v>
      </c>
      <c r="C1089" s="215" t="s">
        <v>2078</v>
      </c>
      <c r="D1089" s="228" t="s">
        <v>106</v>
      </c>
      <c r="E1089" s="303" t="s">
        <v>1480</v>
      </c>
      <c r="F1089" s="229" t="s">
        <v>2077</v>
      </c>
      <c r="G1089" s="231" t="s">
        <v>106</v>
      </c>
      <c r="H1089" s="231" t="s">
        <v>1473</v>
      </c>
      <c r="I1089" s="231" t="s">
        <v>106</v>
      </c>
      <c r="J1089" s="231" t="s">
        <v>106</v>
      </c>
      <c r="K1089" s="335" t="s">
        <v>1452</v>
      </c>
      <c r="L1089" s="305"/>
      <c r="M1089" s="306"/>
      <c r="N1089" s="306"/>
      <c r="O1089" s="305"/>
    </row>
    <row r="1090" spans="1:15" ht="20.100000000000001" customHeight="1">
      <c r="A1090" s="226" t="s">
        <v>106</v>
      </c>
      <c r="B1090" s="227" t="s">
        <v>981</v>
      </c>
      <c r="C1090" s="215" t="s">
        <v>1928</v>
      </c>
      <c r="D1090" s="228" t="s">
        <v>106</v>
      </c>
      <c r="E1090" s="303" t="s">
        <v>1480</v>
      </c>
      <c r="F1090" s="229" t="s">
        <v>2077</v>
      </c>
      <c r="G1090" s="231" t="s">
        <v>106</v>
      </c>
      <c r="H1090" s="231" t="s">
        <v>1473</v>
      </c>
      <c r="I1090" s="231" t="s">
        <v>106</v>
      </c>
      <c r="J1090" s="231" t="s">
        <v>106</v>
      </c>
      <c r="K1090" s="335" t="s">
        <v>1452</v>
      </c>
      <c r="L1090" s="305"/>
      <c r="M1090" s="306"/>
      <c r="N1090" s="306"/>
      <c r="O1090" s="305"/>
    </row>
    <row r="1091" spans="1:15" ht="20.100000000000001" customHeight="1">
      <c r="A1091" s="226" t="s">
        <v>106</v>
      </c>
      <c r="B1091" s="227" t="s">
        <v>1212</v>
      </c>
      <c r="C1091" s="215" t="s">
        <v>1507</v>
      </c>
      <c r="D1091" s="228" t="s">
        <v>106</v>
      </c>
      <c r="E1091" s="303" t="s">
        <v>1480</v>
      </c>
      <c r="F1091" s="229" t="s">
        <v>2101</v>
      </c>
      <c r="G1091" s="229" t="s">
        <v>2101</v>
      </c>
      <c r="H1091" s="231" t="s">
        <v>1473</v>
      </c>
      <c r="I1091" s="334" t="s">
        <v>106</v>
      </c>
      <c r="J1091" s="341" t="s">
        <v>106</v>
      </c>
      <c r="K1091" s="335" t="s">
        <v>1452</v>
      </c>
      <c r="L1091" s="305"/>
      <c r="M1091" s="306"/>
      <c r="N1091" s="305"/>
      <c r="O1091" s="305"/>
    </row>
    <row r="1092" spans="1:15" ht="20.100000000000001" customHeight="1">
      <c r="A1092" s="226" t="s">
        <v>106</v>
      </c>
      <c r="B1092" s="227" t="s">
        <v>1213</v>
      </c>
      <c r="C1092" s="215" t="s">
        <v>1507</v>
      </c>
      <c r="D1092" s="228" t="s">
        <v>106</v>
      </c>
      <c r="E1092" s="303" t="s">
        <v>1480</v>
      </c>
      <c r="F1092" s="229" t="s">
        <v>2101</v>
      </c>
      <c r="G1092" s="229" t="s">
        <v>2101</v>
      </c>
      <c r="H1092" s="231" t="s">
        <v>1473</v>
      </c>
      <c r="I1092" s="334" t="s">
        <v>106</v>
      </c>
      <c r="J1092" s="341" t="s">
        <v>106</v>
      </c>
      <c r="K1092" s="335" t="s">
        <v>1452</v>
      </c>
      <c r="L1092" s="305"/>
      <c r="M1092" s="306"/>
      <c r="N1092" s="305"/>
      <c r="O1092" s="305"/>
    </row>
    <row r="1093" spans="1:15" ht="20.100000000000001" customHeight="1">
      <c r="A1093" s="309"/>
      <c r="B1093" s="563"/>
      <c r="C1093" s="310"/>
      <c r="D1093" s="311"/>
      <c r="E1093" s="311"/>
      <c r="F1093" s="235"/>
      <c r="G1093" s="252"/>
      <c r="H1093" s="235"/>
      <c r="I1093" s="312"/>
      <c r="J1093" s="319"/>
      <c r="K1093" s="313" t="s">
        <v>1452</v>
      </c>
      <c r="L1093" s="314"/>
      <c r="M1093" s="315"/>
      <c r="N1093" s="314"/>
      <c r="O1093" s="314"/>
    </row>
    <row r="1094" spans="1:15" ht="20.100000000000001" customHeight="1">
      <c r="A1094" s="226" t="s">
        <v>106</v>
      </c>
      <c r="B1094" s="227" t="s">
        <v>2497</v>
      </c>
      <c r="C1094" s="218" t="s">
        <v>1521</v>
      </c>
      <c r="D1094" s="228" t="s">
        <v>2498</v>
      </c>
      <c r="E1094" s="303" t="s">
        <v>1480</v>
      </c>
      <c r="F1094" s="229" t="s">
        <v>1886</v>
      </c>
      <c r="G1094" s="240" t="s">
        <v>2284</v>
      </c>
      <c r="H1094" s="229" t="s">
        <v>106</v>
      </c>
      <c r="I1094" s="229" t="s">
        <v>2285</v>
      </c>
      <c r="J1094" s="341" t="s">
        <v>106</v>
      </c>
      <c r="K1094" s="335" t="s">
        <v>1452</v>
      </c>
      <c r="L1094" s="305"/>
      <c r="M1094" s="306"/>
      <c r="N1094" s="306"/>
      <c r="O1094" s="305"/>
    </row>
    <row r="1095" spans="1:15" ht="20.100000000000001" customHeight="1">
      <c r="A1095" s="226" t="s">
        <v>106</v>
      </c>
      <c r="B1095" s="227" t="s">
        <v>1254</v>
      </c>
      <c r="C1095" s="218" t="s">
        <v>1500</v>
      </c>
      <c r="D1095" s="228" t="s">
        <v>106</v>
      </c>
      <c r="E1095" s="303" t="s">
        <v>1480</v>
      </c>
      <c r="F1095" s="229" t="s">
        <v>2077</v>
      </c>
      <c r="G1095" s="231" t="s">
        <v>106</v>
      </c>
      <c r="H1095" s="231" t="s">
        <v>1502</v>
      </c>
      <c r="I1095" s="231" t="s">
        <v>106</v>
      </c>
      <c r="J1095" s="231" t="s">
        <v>106</v>
      </c>
      <c r="K1095" s="335" t="s">
        <v>1452</v>
      </c>
      <c r="L1095" s="305"/>
      <c r="M1095" s="306"/>
      <c r="N1095" s="306"/>
      <c r="O1095" s="305"/>
    </row>
    <row r="1096" spans="1:15" ht="20.100000000000001" customHeight="1">
      <c r="A1096" s="226" t="s">
        <v>106</v>
      </c>
      <c r="B1096" s="227" t="s">
        <v>982</v>
      </c>
      <c r="C1096" s="215" t="s">
        <v>2078</v>
      </c>
      <c r="D1096" s="228" t="s">
        <v>106</v>
      </c>
      <c r="E1096" s="303" t="s">
        <v>1480</v>
      </c>
      <c r="F1096" s="229" t="s">
        <v>2077</v>
      </c>
      <c r="G1096" s="231" t="s">
        <v>106</v>
      </c>
      <c r="H1096" s="231" t="s">
        <v>1473</v>
      </c>
      <c r="I1096" s="231" t="s">
        <v>106</v>
      </c>
      <c r="J1096" s="231" t="s">
        <v>106</v>
      </c>
      <c r="K1096" s="335" t="s">
        <v>1452</v>
      </c>
      <c r="L1096" s="305"/>
      <c r="M1096" s="306"/>
      <c r="N1096" s="306"/>
      <c r="O1096" s="305"/>
    </row>
    <row r="1097" spans="1:15" ht="20.100000000000001" customHeight="1">
      <c r="A1097" s="226" t="s">
        <v>106</v>
      </c>
      <c r="B1097" s="227" t="s">
        <v>984</v>
      </c>
      <c r="C1097" s="215" t="s">
        <v>1928</v>
      </c>
      <c r="D1097" s="228" t="s">
        <v>106</v>
      </c>
      <c r="E1097" s="303" t="s">
        <v>1480</v>
      </c>
      <c r="F1097" s="229" t="s">
        <v>2077</v>
      </c>
      <c r="G1097" s="231" t="s">
        <v>106</v>
      </c>
      <c r="H1097" s="231" t="s">
        <v>1473</v>
      </c>
      <c r="I1097" s="231" t="s">
        <v>106</v>
      </c>
      <c r="J1097" s="231" t="s">
        <v>106</v>
      </c>
      <c r="K1097" s="335" t="s">
        <v>1452</v>
      </c>
      <c r="L1097" s="305"/>
      <c r="M1097" s="306"/>
      <c r="N1097" s="306"/>
      <c r="O1097" s="305"/>
    </row>
    <row r="1098" spans="1:15" ht="20.100000000000001" customHeight="1">
      <c r="A1098" s="226"/>
      <c r="B1098" s="227"/>
      <c r="C1098" s="218"/>
      <c r="D1098" s="350"/>
      <c r="E1098" s="351"/>
      <c r="F1098" s="229"/>
      <c r="G1098" s="227"/>
      <c r="H1098" s="334"/>
      <c r="I1098" s="334"/>
      <c r="J1098" s="334"/>
      <c r="K1098" s="335" t="s">
        <v>1452</v>
      </c>
      <c r="L1098" s="305"/>
      <c r="M1098" s="306"/>
      <c r="N1098" s="305"/>
      <c r="O1098" s="305"/>
    </row>
    <row r="1099" spans="1:15" ht="20.100000000000001" customHeight="1">
      <c r="A1099" s="226" t="s">
        <v>106</v>
      </c>
      <c r="B1099" s="227" t="s">
        <v>2499</v>
      </c>
      <c r="C1099" s="218" t="s">
        <v>1521</v>
      </c>
      <c r="D1099" s="228" t="s">
        <v>2500</v>
      </c>
      <c r="E1099" s="303" t="s">
        <v>1480</v>
      </c>
      <c r="F1099" s="229" t="s">
        <v>1886</v>
      </c>
      <c r="G1099" s="240" t="s">
        <v>2284</v>
      </c>
      <c r="H1099" s="229" t="s">
        <v>106</v>
      </c>
      <c r="I1099" s="229" t="s">
        <v>2285</v>
      </c>
      <c r="J1099" s="341" t="s">
        <v>106</v>
      </c>
      <c r="K1099" s="335" t="s">
        <v>1452</v>
      </c>
      <c r="L1099" s="305"/>
      <c r="M1099" s="306"/>
      <c r="N1099" s="306"/>
      <c r="O1099" s="305"/>
    </row>
    <row r="1100" spans="1:15" ht="20.100000000000001" customHeight="1">
      <c r="A1100" s="226" t="s">
        <v>106</v>
      </c>
      <c r="B1100" s="227" t="s">
        <v>1256</v>
      </c>
      <c r="C1100" s="218" t="s">
        <v>1500</v>
      </c>
      <c r="D1100" s="228" t="s">
        <v>106</v>
      </c>
      <c r="E1100" s="303" t="s">
        <v>1480</v>
      </c>
      <c r="F1100" s="229" t="s">
        <v>2077</v>
      </c>
      <c r="G1100" s="231" t="s">
        <v>106</v>
      </c>
      <c r="H1100" s="231" t="s">
        <v>1502</v>
      </c>
      <c r="I1100" s="231" t="s">
        <v>106</v>
      </c>
      <c r="J1100" s="231" t="s">
        <v>106</v>
      </c>
      <c r="K1100" s="335" t="s">
        <v>1452</v>
      </c>
      <c r="L1100" s="305"/>
      <c r="M1100" s="306"/>
      <c r="N1100" s="306"/>
      <c r="O1100" s="305"/>
    </row>
    <row r="1101" spans="1:15" ht="20.100000000000001" customHeight="1">
      <c r="A1101" s="226" t="s">
        <v>106</v>
      </c>
      <c r="B1101" s="227" t="s">
        <v>985</v>
      </c>
      <c r="C1101" s="215" t="s">
        <v>2078</v>
      </c>
      <c r="D1101" s="228" t="s">
        <v>106</v>
      </c>
      <c r="E1101" s="303" t="s">
        <v>1480</v>
      </c>
      <c r="F1101" s="229" t="s">
        <v>2077</v>
      </c>
      <c r="G1101" s="231" t="s">
        <v>106</v>
      </c>
      <c r="H1101" s="231" t="s">
        <v>1473</v>
      </c>
      <c r="I1101" s="231" t="s">
        <v>106</v>
      </c>
      <c r="J1101" s="231" t="s">
        <v>106</v>
      </c>
      <c r="K1101" s="335" t="s">
        <v>1452</v>
      </c>
      <c r="L1101" s="305"/>
      <c r="M1101" s="306"/>
      <c r="N1101" s="306"/>
      <c r="O1101" s="305"/>
    </row>
    <row r="1102" spans="1:15" ht="20.100000000000001" customHeight="1">
      <c r="A1102" s="226" t="s">
        <v>106</v>
      </c>
      <c r="B1102" s="227" t="s">
        <v>986</v>
      </c>
      <c r="C1102" s="215" t="s">
        <v>1928</v>
      </c>
      <c r="D1102" s="228" t="s">
        <v>106</v>
      </c>
      <c r="E1102" s="303" t="s">
        <v>1480</v>
      </c>
      <c r="F1102" s="229" t="s">
        <v>2077</v>
      </c>
      <c r="G1102" s="231" t="s">
        <v>106</v>
      </c>
      <c r="H1102" s="231" t="s">
        <v>1473</v>
      </c>
      <c r="I1102" s="231" t="s">
        <v>106</v>
      </c>
      <c r="J1102" s="231" t="s">
        <v>106</v>
      </c>
      <c r="K1102" s="335" t="s">
        <v>1452</v>
      </c>
      <c r="L1102" s="305"/>
      <c r="M1102" s="306"/>
      <c r="N1102" s="306"/>
      <c r="O1102" s="305"/>
    </row>
    <row r="1103" spans="1:15" ht="20.100000000000001" customHeight="1">
      <c r="A1103" s="232"/>
      <c r="B1103" s="233"/>
      <c r="C1103" s="222"/>
      <c r="D1103" s="251"/>
      <c r="E1103" s="311"/>
      <c r="F1103" s="235"/>
      <c r="G1103" s="237"/>
      <c r="H1103" s="237"/>
      <c r="I1103" s="237"/>
      <c r="J1103" s="237"/>
      <c r="K1103" s="342" t="s">
        <v>1452</v>
      </c>
      <c r="L1103" s="314"/>
      <c r="M1103" s="315"/>
      <c r="N1103" s="315"/>
      <c r="O1103" s="314"/>
    </row>
    <row r="1104" spans="1:15" ht="20.100000000000001" customHeight="1">
      <c r="A1104" s="226" t="s">
        <v>106</v>
      </c>
      <c r="B1104" s="227" t="s">
        <v>2501</v>
      </c>
      <c r="C1104" s="218" t="s">
        <v>2502</v>
      </c>
      <c r="D1104" s="228" t="s">
        <v>446</v>
      </c>
      <c r="E1104" s="227" t="s">
        <v>1554</v>
      </c>
      <c r="F1104" s="229" t="s">
        <v>1886</v>
      </c>
      <c r="G1104" s="227" t="s">
        <v>2338</v>
      </c>
      <c r="H1104" s="334" t="s">
        <v>106</v>
      </c>
      <c r="I1104" s="334" t="s">
        <v>106</v>
      </c>
      <c r="J1104" s="334" t="s">
        <v>106</v>
      </c>
      <c r="K1104" s="335" t="s">
        <v>1452</v>
      </c>
      <c r="L1104" s="305"/>
      <c r="M1104" s="306"/>
      <c r="N1104" s="305"/>
      <c r="O1104" s="305"/>
    </row>
    <row r="1105" spans="1:15" ht="20.100000000000001" customHeight="1">
      <c r="A1105" s="232"/>
      <c r="B1105" s="233"/>
      <c r="C1105" s="219"/>
      <c r="D1105" s="234"/>
      <c r="E1105" s="244"/>
      <c r="F1105" s="235"/>
      <c r="G1105" s="233"/>
      <c r="H1105" s="344"/>
      <c r="I1105" s="344"/>
      <c r="J1105" s="344"/>
      <c r="K1105" s="342" t="s">
        <v>1452</v>
      </c>
      <c r="L1105" s="314"/>
      <c r="M1105" s="315"/>
      <c r="N1105" s="314"/>
      <c r="O1105" s="314"/>
    </row>
    <row r="1106" spans="1:15" ht="20.100000000000001" customHeight="1">
      <c r="A1106" s="226" t="s">
        <v>106</v>
      </c>
      <c r="B1106" s="562" t="s">
        <v>2503</v>
      </c>
      <c r="C1106" s="218" t="s">
        <v>2502</v>
      </c>
      <c r="D1106" s="303" t="s">
        <v>452</v>
      </c>
      <c r="E1106" s="303" t="s">
        <v>1554</v>
      </c>
      <c r="F1106" s="229" t="s">
        <v>1886</v>
      </c>
      <c r="G1106" s="240" t="s">
        <v>2405</v>
      </c>
      <c r="H1106" s="334" t="s">
        <v>106</v>
      </c>
      <c r="I1106" s="334" t="s">
        <v>106</v>
      </c>
      <c r="J1106" s="334" t="s">
        <v>106</v>
      </c>
      <c r="K1106" s="335" t="s">
        <v>1452</v>
      </c>
      <c r="L1106" s="305"/>
      <c r="M1106" s="306"/>
      <c r="N1106" s="305"/>
      <c r="O1106" s="305"/>
    </row>
    <row r="1107" spans="1:15" ht="20.100000000000001" customHeight="1">
      <c r="A1107" s="232"/>
      <c r="B1107" s="563"/>
      <c r="C1107" s="219"/>
      <c r="D1107" s="311"/>
      <c r="E1107" s="311"/>
      <c r="F1107" s="235"/>
      <c r="G1107" s="252"/>
      <c r="H1107" s="344"/>
      <c r="I1107" s="344"/>
      <c r="J1107" s="344"/>
      <c r="K1107" s="342" t="s">
        <v>1452</v>
      </c>
      <c r="L1107" s="314"/>
      <c r="M1107" s="315"/>
      <c r="N1107" s="314"/>
      <c r="O1107" s="314"/>
    </row>
    <row r="1108" spans="1:15" ht="20.100000000000001" customHeight="1">
      <c r="A1108" s="226" t="s">
        <v>106</v>
      </c>
      <c r="B1108" s="562" t="s">
        <v>2504</v>
      </c>
      <c r="C1108" s="218" t="s">
        <v>2502</v>
      </c>
      <c r="D1108" s="303" t="s">
        <v>2340</v>
      </c>
      <c r="E1108" s="303" t="s">
        <v>2341</v>
      </c>
      <c r="F1108" s="229" t="s">
        <v>1886</v>
      </c>
      <c r="G1108" s="240" t="s">
        <v>2342</v>
      </c>
      <c r="H1108" s="334" t="s">
        <v>106</v>
      </c>
      <c r="I1108" s="334" t="s">
        <v>106</v>
      </c>
      <c r="J1108" s="334" t="s">
        <v>106</v>
      </c>
      <c r="K1108" s="335" t="s">
        <v>1452</v>
      </c>
      <c r="L1108" s="305"/>
      <c r="M1108" s="306"/>
      <c r="N1108" s="305"/>
      <c r="O1108" s="305"/>
    </row>
    <row r="1109" spans="1:15" ht="20.100000000000001" customHeight="1">
      <c r="A1109" s="232"/>
      <c r="B1109" s="563"/>
      <c r="C1109" s="219"/>
      <c r="D1109" s="311"/>
      <c r="E1109" s="311"/>
      <c r="F1109" s="235"/>
      <c r="G1109" s="252"/>
      <c r="H1109" s="344"/>
      <c r="I1109" s="344"/>
      <c r="J1109" s="344"/>
      <c r="K1109" s="342" t="s">
        <v>1452</v>
      </c>
      <c r="L1109" s="314"/>
      <c r="M1109" s="315"/>
      <c r="N1109" s="314"/>
      <c r="O1109" s="314"/>
    </row>
    <row r="1110" spans="1:15" ht="20.100000000000001" customHeight="1">
      <c r="A1110" s="232" t="s">
        <v>106</v>
      </c>
      <c r="B1110" s="563" t="s">
        <v>2505</v>
      </c>
      <c r="C1110" s="219" t="s">
        <v>2502</v>
      </c>
      <c r="D1110" s="311" t="s">
        <v>2344</v>
      </c>
      <c r="E1110" s="311" t="s">
        <v>2311</v>
      </c>
      <c r="F1110" s="235" t="s">
        <v>1886</v>
      </c>
      <c r="G1110" s="252" t="s">
        <v>2345</v>
      </c>
      <c r="H1110" s="344" t="s">
        <v>106</v>
      </c>
      <c r="I1110" s="344" t="s">
        <v>106</v>
      </c>
      <c r="J1110" s="325" t="s">
        <v>2314</v>
      </c>
      <c r="K1110" s="342" t="s">
        <v>1452</v>
      </c>
      <c r="L1110" s="314"/>
      <c r="M1110" s="315"/>
      <c r="N1110" s="314"/>
      <c r="O1110" s="314"/>
    </row>
    <row r="1111" spans="1:15" ht="20.100000000000001" customHeight="1">
      <c r="A1111" s="232"/>
      <c r="B1111" s="563"/>
      <c r="C1111" s="219"/>
      <c r="D1111" s="311"/>
      <c r="E1111" s="311"/>
      <c r="F1111" s="235"/>
      <c r="G1111" s="252"/>
      <c r="H1111" s="344"/>
      <c r="I1111" s="344"/>
      <c r="J1111" s="344"/>
      <c r="K1111" s="342" t="s">
        <v>1452</v>
      </c>
      <c r="L1111" s="314"/>
      <c r="M1111" s="315"/>
      <c r="N1111" s="314"/>
      <c r="O1111" s="314"/>
    </row>
    <row r="1112" spans="1:15" ht="20.100000000000001" customHeight="1">
      <c r="A1112" s="232" t="s">
        <v>106</v>
      </c>
      <c r="B1112" s="563" t="s">
        <v>2506</v>
      </c>
      <c r="C1112" s="219" t="s">
        <v>2502</v>
      </c>
      <c r="D1112" s="311" t="s">
        <v>2347</v>
      </c>
      <c r="E1112" s="311" t="s">
        <v>2311</v>
      </c>
      <c r="F1112" s="235" t="s">
        <v>1886</v>
      </c>
      <c r="G1112" s="252" t="s">
        <v>2348</v>
      </c>
      <c r="H1112" s="344" t="s">
        <v>106</v>
      </c>
      <c r="I1112" s="344" t="s">
        <v>106</v>
      </c>
      <c r="J1112" s="325" t="s">
        <v>2314</v>
      </c>
      <c r="K1112" s="342" t="s">
        <v>1452</v>
      </c>
      <c r="L1112" s="314"/>
      <c r="M1112" s="315"/>
      <c r="N1112" s="314"/>
      <c r="O1112" s="314"/>
    </row>
    <row r="1113" spans="1:15" ht="20.100000000000001" customHeight="1">
      <c r="A1113" s="232"/>
      <c r="B1113" s="563"/>
      <c r="C1113" s="219"/>
      <c r="D1113" s="311"/>
      <c r="E1113" s="311"/>
      <c r="F1113" s="235"/>
      <c r="G1113" s="252"/>
      <c r="H1113" s="344"/>
      <c r="I1113" s="344"/>
      <c r="J1113" s="344"/>
      <c r="K1113" s="342" t="s">
        <v>1452</v>
      </c>
      <c r="L1113" s="314"/>
      <c r="M1113" s="315"/>
      <c r="N1113" s="314"/>
      <c r="O1113" s="314"/>
    </row>
    <row r="1114" spans="1:15" ht="20.100000000000001" customHeight="1">
      <c r="A1114" s="226" t="s">
        <v>106</v>
      </c>
      <c r="B1114" s="562" t="s">
        <v>2507</v>
      </c>
      <c r="C1114" s="218" t="s">
        <v>2502</v>
      </c>
      <c r="D1114" s="303" t="s">
        <v>396</v>
      </c>
      <c r="E1114" s="303" t="s">
        <v>1559</v>
      </c>
      <c r="F1114" s="229" t="s">
        <v>1886</v>
      </c>
      <c r="G1114" s="240" t="s">
        <v>2375</v>
      </c>
      <c r="H1114" s="334" t="s">
        <v>106</v>
      </c>
      <c r="I1114" s="334" t="s">
        <v>106</v>
      </c>
      <c r="J1114" s="334" t="s">
        <v>106</v>
      </c>
      <c r="K1114" s="335" t="s">
        <v>1452</v>
      </c>
      <c r="L1114" s="305"/>
      <c r="M1114" s="306"/>
      <c r="N1114" s="305"/>
      <c r="O1114" s="305"/>
    </row>
    <row r="1115" spans="1:15" ht="20.100000000000001" customHeight="1">
      <c r="A1115" s="232"/>
      <c r="B1115" s="563"/>
      <c r="C1115" s="219"/>
      <c r="D1115" s="311"/>
      <c r="E1115" s="311"/>
      <c r="F1115" s="235"/>
      <c r="G1115" s="252"/>
      <c r="H1115" s="344"/>
      <c r="I1115" s="344"/>
      <c r="J1115" s="344"/>
      <c r="K1115" s="342" t="s">
        <v>1452</v>
      </c>
      <c r="L1115" s="314"/>
      <c r="M1115" s="315"/>
      <c r="N1115" s="314"/>
      <c r="O1115" s="314"/>
    </row>
    <row r="1116" spans="1:15" ht="20.100000000000001" customHeight="1">
      <c r="A1116" s="226" t="s">
        <v>106</v>
      </c>
      <c r="B1116" s="562" t="s">
        <v>2508</v>
      </c>
      <c r="C1116" s="218" t="s">
        <v>2502</v>
      </c>
      <c r="D1116" s="303" t="s">
        <v>2509</v>
      </c>
      <c r="E1116" s="303" t="s">
        <v>1562</v>
      </c>
      <c r="F1116" s="229" t="s">
        <v>1886</v>
      </c>
      <c r="G1116" s="240" t="s">
        <v>2384</v>
      </c>
      <c r="H1116" s="334" t="s">
        <v>106</v>
      </c>
      <c r="I1116" s="334" t="s">
        <v>106</v>
      </c>
      <c r="J1116" s="334" t="s">
        <v>106</v>
      </c>
      <c r="K1116" s="335" t="s">
        <v>1452</v>
      </c>
      <c r="L1116" s="305"/>
      <c r="M1116" s="306"/>
      <c r="N1116" s="305"/>
      <c r="O1116" s="305"/>
    </row>
    <row r="1117" spans="1:15" ht="20.100000000000001" customHeight="1">
      <c r="A1117" s="232"/>
      <c r="B1117" s="563"/>
      <c r="C1117" s="219"/>
      <c r="D1117" s="311"/>
      <c r="E1117" s="311"/>
      <c r="F1117" s="235"/>
      <c r="G1117" s="252"/>
      <c r="H1117" s="344"/>
      <c r="I1117" s="344"/>
      <c r="J1117" s="344"/>
      <c r="K1117" s="342" t="s">
        <v>1452</v>
      </c>
      <c r="L1117" s="314"/>
      <c r="M1117" s="315"/>
      <c r="N1117" s="314"/>
      <c r="O1117" s="314"/>
    </row>
    <row r="1118" spans="1:15" ht="20.100000000000001" customHeight="1">
      <c r="A1118" s="226" t="s">
        <v>106</v>
      </c>
      <c r="B1118" s="562" t="s">
        <v>2510</v>
      </c>
      <c r="C1118" s="218" t="s">
        <v>2502</v>
      </c>
      <c r="D1118" s="303" t="s">
        <v>2511</v>
      </c>
      <c r="E1118" s="303" t="s">
        <v>1568</v>
      </c>
      <c r="F1118" s="229" t="s">
        <v>1886</v>
      </c>
      <c r="G1118" s="240" t="s">
        <v>2392</v>
      </c>
      <c r="H1118" s="334" t="s">
        <v>106</v>
      </c>
      <c r="I1118" s="334" t="s">
        <v>106</v>
      </c>
      <c r="J1118" s="334" t="s">
        <v>106</v>
      </c>
      <c r="K1118" s="335" t="s">
        <v>1452</v>
      </c>
      <c r="L1118" s="305"/>
      <c r="M1118" s="306"/>
      <c r="N1118" s="305"/>
      <c r="O1118" s="305"/>
    </row>
    <row r="1119" spans="1:15" ht="20.100000000000001" customHeight="1">
      <c r="A1119" s="232"/>
      <c r="B1119" s="563"/>
      <c r="C1119" s="219"/>
      <c r="D1119" s="311"/>
      <c r="E1119" s="311"/>
      <c r="F1119" s="235"/>
      <c r="G1119" s="252"/>
      <c r="H1119" s="344"/>
      <c r="I1119" s="344"/>
      <c r="J1119" s="344"/>
      <c r="K1119" s="342" t="s">
        <v>1452</v>
      </c>
      <c r="L1119" s="314"/>
      <c r="M1119" s="315"/>
      <c r="N1119" s="314"/>
      <c r="O1119" s="314"/>
    </row>
    <row r="1120" spans="1:15" ht="20.100000000000001" customHeight="1">
      <c r="A1120" s="226" t="s">
        <v>106</v>
      </c>
      <c r="B1120" s="562" t="s">
        <v>2512</v>
      </c>
      <c r="C1120" s="218" t="s">
        <v>2502</v>
      </c>
      <c r="D1120" s="303" t="s">
        <v>2511</v>
      </c>
      <c r="E1120" s="303" t="s">
        <v>1568</v>
      </c>
      <c r="F1120" s="229" t="s">
        <v>1886</v>
      </c>
      <c r="G1120" s="240" t="s">
        <v>2513</v>
      </c>
      <c r="H1120" s="334" t="s">
        <v>106</v>
      </c>
      <c r="I1120" s="334" t="s">
        <v>106</v>
      </c>
      <c r="J1120" s="334" t="s">
        <v>106</v>
      </c>
      <c r="K1120" s="335" t="s">
        <v>1452</v>
      </c>
      <c r="L1120" s="305"/>
      <c r="M1120" s="306"/>
      <c r="N1120" s="305"/>
      <c r="O1120" s="305"/>
    </row>
    <row r="1121" spans="1:15" ht="20.100000000000001" customHeight="1">
      <c r="A1121" s="309"/>
      <c r="B1121" s="563"/>
      <c r="C1121" s="316"/>
      <c r="D1121" s="311"/>
      <c r="E1121" s="311"/>
      <c r="F1121" s="235"/>
      <c r="G1121" s="252"/>
      <c r="H1121" s="235"/>
      <c r="I1121" s="312"/>
      <c r="J1121" s="235"/>
      <c r="K1121" s="313" t="s">
        <v>1452</v>
      </c>
      <c r="L1121" s="314"/>
      <c r="M1121" s="315"/>
      <c r="N1121" s="314"/>
      <c r="O1121" s="314"/>
    </row>
    <row r="1122" spans="1:15" ht="20.100000000000001" customHeight="1">
      <c r="A1122" s="226" t="s">
        <v>106</v>
      </c>
      <c r="B1122" s="562" t="s">
        <v>2514</v>
      </c>
      <c r="C1122" s="218" t="s">
        <v>2502</v>
      </c>
      <c r="D1122" s="303" t="s">
        <v>2515</v>
      </c>
      <c r="E1122" s="303" t="s">
        <v>1566</v>
      </c>
      <c r="F1122" s="229" t="s">
        <v>1886</v>
      </c>
      <c r="G1122" s="240" t="s">
        <v>2398</v>
      </c>
      <c r="H1122" s="334" t="s">
        <v>106</v>
      </c>
      <c r="I1122" s="334" t="s">
        <v>106</v>
      </c>
      <c r="J1122" s="334" t="s">
        <v>106</v>
      </c>
      <c r="K1122" s="335" t="s">
        <v>1452</v>
      </c>
      <c r="L1122" s="305"/>
      <c r="M1122" s="306"/>
      <c r="N1122" s="305"/>
      <c r="O1122" s="305"/>
    </row>
    <row r="1123" spans="1:15" ht="20.100000000000001" customHeight="1">
      <c r="A1123" s="309"/>
      <c r="B1123" s="563"/>
      <c r="C1123" s="316"/>
      <c r="D1123" s="311"/>
      <c r="E1123" s="311"/>
      <c r="F1123" s="235"/>
      <c r="G1123" s="252"/>
      <c r="H1123" s="235"/>
      <c r="I1123" s="312"/>
      <c r="J1123" s="235"/>
      <c r="K1123" s="313" t="s">
        <v>1452</v>
      </c>
      <c r="L1123" s="314"/>
      <c r="M1123" s="315"/>
      <c r="N1123" s="314"/>
      <c r="O1123" s="314"/>
    </row>
    <row r="1124" spans="1:15" ht="20.100000000000001" customHeight="1">
      <c r="A1124" s="301" t="s">
        <v>106</v>
      </c>
      <c r="B1124" s="218" t="s">
        <v>2516</v>
      </c>
      <c r="C1124" s="218" t="s">
        <v>1529</v>
      </c>
      <c r="D1124" s="218" t="s">
        <v>345</v>
      </c>
      <c r="E1124" s="218" t="s">
        <v>1554</v>
      </c>
      <c r="F1124" s="218" t="s">
        <v>2101</v>
      </c>
      <c r="G1124" s="218" t="s">
        <v>2517</v>
      </c>
      <c r="H1124" s="218" t="s">
        <v>1927</v>
      </c>
      <c r="I1124" s="218" t="s">
        <v>106</v>
      </c>
      <c r="J1124" s="218" t="s">
        <v>106</v>
      </c>
      <c r="K1124" s="304" t="s">
        <v>1452</v>
      </c>
      <c r="L1124" s="305"/>
      <c r="M1124" s="306"/>
      <c r="N1124" s="305"/>
      <c r="O1124" s="305"/>
    </row>
    <row r="1125" spans="1:15" ht="20.100000000000001" customHeight="1">
      <c r="A1125" s="301" t="s">
        <v>106</v>
      </c>
      <c r="B1125" s="218" t="s">
        <v>2518</v>
      </c>
      <c r="C1125" s="218" t="s">
        <v>560</v>
      </c>
      <c r="D1125" s="218" t="s">
        <v>345</v>
      </c>
      <c r="E1125" s="218" t="s">
        <v>1554</v>
      </c>
      <c r="F1125" s="218" t="s">
        <v>1860</v>
      </c>
      <c r="G1125" s="218" t="s">
        <v>106</v>
      </c>
      <c r="H1125" s="218" t="s">
        <v>106</v>
      </c>
      <c r="I1125" s="218" t="s">
        <v>106</v>
      </c>
      <c r="J1125" s="218" t="s">
        <v>106</v>
      </c>
      <c r="K1125" s="304" t="s">
        <v>1452</v>
      </c>
      <c r="L1125" s="305"/>
      <c r="M1125" s="306"/>
      <c r="N1125" s="305"/>
      <c r="O1125" s="305"/>
    </row>
    <row r="1126" spans="1:15" ht="20.100000000000001" customHeight="1">
      <c r="A1126" s="301" t="s">
        <v>106</v>
      </c>
      <c r="B1126" s="218" t="s">
        <v>2519</v>
      </c>
      <c r="C1126" s="218" t="s">
        <v>2520</v>
      </c>
      <c r="D1126" s="218" t="s">
        <v>345</v>
      </c>
      <c r="E1126" s="218" t="s">
        <v>1554</v>
      </c>
      <c r="F1126" s="218" t="s">
        <v>2266</v>
      </c>
      <c r="G1126" s="218" t="s">
        <v>345</v>
      </c>
      <c r="H1126" s="218" t="s">
        <v>1894</v>
      </c>
      <c r="I1126" s="218" t="s">
        <v>106</v>
      </c>
      <c r="J1126" s="218" t="s">
        <v>106</v>
      </c>
      <c r="K1126" s="304" t="s">
        <v>1452</v>
      </c>
      <c r="L1126" s="305"/>
      <c r="M1126" s="306"/>
      <c r="N1126" s="305"/>
      <c r="O1126" s="305"/>
    </row>
    <row r="1127" spans="1:15" ht="20.100000000000001" customHeight="1">
      <c r="A1127" s="309"/>
      <c r="B1127" s="563"/>
      <c r="C1127" s="316"/>
      <c r="D1127" s="311"/>
      <c r="E1127" s="311"/>
      <c r="F1127" s="235"/>
      <c r="G1127" s="252"/>
      <c r="H1127" s="235"/>
      <c r="I1127" s="312"/>
      <c r="J1127" s="235"/>
      <c r="K1127" s="313" t="s">
        <v>1452</v>
      </c>
      <c r="L1127" s="314"/>
      <c r="M1127" s="315"/>
      <c r="N1127" s="314"/>
      <c r="O1127" s="314"/>
    </row>
    <row r="1128" spans="1:15" ht="20.100000000000001" customHeight="1">
      <c r="A1128" s="301" t="s">
        <v>106</v>
      </c>
      <c r="B1128" s="562" t="s">
        <v>2521</v>
      </c>
      <c r="C1128" s="218" t="s">
        <v>2231</v>
      </c>
      <c r="D1128" s="303" t="s">
        <v>2522</v>
      </c>
      <c r="E1128" s="303" t="s">
        <v>1554</v>
      </c>
      <c r="F1128" s="229" t="s">
        <v>2101</v>
      </c>
      <c r="G1128" s="240" t="s">
        <v>345</v>
      </c>
      <c r="H1128" s="229" t="s">
        <v>2218</v>
      </c>
      <c r="I1128" s="218" t="s">
        <v>2233</v>
      </c>
      <c r="J1128" s="229" t="s">
        <v>106</v>
      </c>
      <c r="K1128" s="304" t="s">
        <v>1452</v>
      </c>
      <c r="L1128" s="305"/>
      <c r="M1128" s="306"/>
      <c r="N1128" s="305"/>
      <c r="O1128" s="305"/>
    </row>
    <row r="1129" spans="1:15" ht="20.100000000000001" customHeight="1">
      <c r="A1129" s="309"/>
      <c r="B1129" s="563"/>
      <c r="C1129" s="316"/>
      <c r="D1129" s="311"/>
      <c r="E1129" s="311"/>
      <c r="F1129" s="235"/>
      <c r="G1129" s="252"/>
      <c r="H1129" s="235"/>
      <c r="I1129" s="219"/>
      <c r="J1129" s="235"/>
      <c r="K1129" s="313" t="s">
        <v>1452</v>
      </c>
      <c r="L1129" s="314"/>
      <c r="M1129" s="315"/>
      <c r="N1129" s="314"/>
      <c r="O1129" s="314"/>
    </row>
    <row r="1130" spans="1:15" ht="20.100000000000001" customHeight="1">
      <c r="A1130" s="301" t="s">
        <v>106</v>
      </c>
      <c r="B1130" s="562" t="s">
        <v>2523</v>
      </c>
      <c r="C1130" s="307" t="s">
        <v>1507</v>
      </c>
      <c r="D1130" s="303" t="s">
        <v>2524</v>
      </c>
      <c r="E1130" s="303" t="s">
        <v>1554</v>
      </c>
      <c r="F1130" s="229" t="s">
        <v>2101</v>
      </c>
      <c r="G1130" s="229" t="s">
        <v>2101</v>
      </c>
      <c r="H1130" s="229" t="s">
        <v>2218</v>
      </c>
      <c r="I1130" s="218" t="s">
        <v>106</v>
      </c>
      <c r="J1130" s="229" t="s">
        <v>106</v>
      </c>
      <c r="K1130" s="304" t="s">
        <v>1452</v>
      </c>
      <c r="L1130" s="305"/>
      <c r="M1130" s="306"/>
      <c r="N1130" s="305"/>
      <c r="O1130" s="305"/>
    </row>
    <row r="1131" spans="1:15" ht="20.100000000000001" customHeight="1">
      <c r="A1131" s="301" t="s">
        <v>106</v>
      </c>
      <c r="B1131" s="562" t="s">
        <v>2525</v>
      </c>
      <c r="C1131" s="307" t="s">
        <v>1507</v>
      </c>
      <c r="D1131" s="303" t="s">
        <v>2524</v>
      </c>
      <c r="E1131" s="303" t="s">
        <v>1554</v>
      </c>
      <c r="F1131" s="218" t="s">
        <v>1860</v>
      </c>
      <c r="G1131" s="229" t="s">
        <v>1510</v>
      </c>
      <c r="H1131" s="229" t="s">
        <v>2218</v>
      </c>
      <c r="I1131" s="218" t="s">
        <v>106</v>
      </c>
      <c r="J1131" s="229" t="s">
        <v>106</v>
      </c>
      <c r="K1131" s="304" t="s">
        <v>1452</v>
      </c>
      <c r="L1131" s="305"/>
      <c r="M1131" s="306"/>
      <c r="N1131" s="305"/>
      <c r="O1131" s="305"/>
    </row>
    <row r="1132" spans="1:15" ht="20.100000000000001" customHeight="1">
      <c r="A1132" s="309"/>
      <c r="B1132" s="563"/>
      <c r="C1132" s="316"/>
      <c r="D1132" s="311"/>
      <c r="E1132" s="311"/>
      <c r="F1132" s="235"/>
      <c r="G1132" s="252"/>
      <c r="H1132" s="235"/>
      <c r="I1132" s="219"/>
      <c r="J1132" s="235"/>
      <c r="K1132" s="313"/>
      <c r="L1132" s="314"/>
      <c r="M1132" s="315"/>
      <c r="N1132" s="314"/>
      <c r="O1132" s="314"/>
    </row>
    <row r="1133" spans="1:15" ht="20.100000000000001" customHeight="1">
      <c r="A1133" s="301" t="s">
        <v>106</v>
      </c>
      <c r="B1133" s="562" t="s">
        <v>2526</v>
      </c>
      <c r="C1133" s="302" t="s">
        <v>2111</v>
      </c>
      <c r="D1133" s="303" t="s">
        <v>2112</v>
      </c>
      <c r="E1133" s="303" t="s">
        <v>106</v>
      </c>
      <c r="F1133" s="229" t="s">
        <v>2101</v>
      </c>
      <c r="G1133" s="240" t="s">
        <v>2527</v>
      </c>
      <c r="H1133" s="229" t="s">
        <v>106</v>
      </c>
      <c r="I1133" s="218" t="s">
        <v>106</v>
      </c>
      <c r="J1133" s="229" t="s">
        <v>106</v>
      </c>
      <c r="K1133" s="304" t="s">
        <v>1452</v>
      </c>
      <c r="L1133" s="305"/>
      <c r="M1133" s="306"/>
      <c r="N1133" s="305"/>
      <c r="O1133" s="305"/>
    </row>
    <row r="1134" spans="1:15" ht="20.100000000000001" customHeight="1">
      <c r="A1134" s="301" t="s">
        <v>106</v>
      </c>
      <c r="B1134" s="562" t="s">
        <v>2528</v>
      </c>
      <c r="C1134" s="302" t="s">
        <v>2114</v>
      </c>
      <c r="D1134" s="303" t="s">
        <v>2112</v>
      </c>
      <c r="E1134" s="303" t="s">
        <v>106</v>
      </c>
      <c r="F1134" s="229" t="s">
        <v>2101</v>
      </c>
      <c r="G1134" s="240" t="s">
        <v>2527</v>
      </c>
      <c r="H1134" s="229" t="s">
        <v>2115</v>
      </c>
      <c r="I1134" s="218" t="s">
        <v>106</v>
      </c>
      <c r="J1134" s="229" t="s">
        <v>106</v>
      </c>
      <c r="K1134" s="304" t="s">
        <v>1452</v>
      </c>
      <c r="L1134" s="305"/>
      <c r="M1134" s="306"/>
      <c r="N1134" s="305"/>
      <c r="O1134" s="305"/>
    </row>
    <row r="1135" spans="1:15" ht="20.100000000000001" customHeight="1">
      <c r="A1135" s="301"/>
      <c r="B1135" s="562"/>
      <c r="C1135" s="302"/>
      <c r="D1135" s="303"/>
      <c r="E1135" s="303"/>
      <c r="F1135" s="229"/>
      <c r="G1135" s="240"/>
      <c r="H1135" s="229"/>
      <c r="I1135" s="218"/>
      <c r="J1135" s="229"/>
      <c r="K1135" s="304"/>
      <c r="L1135" s="305"/>
      <c r="M1135" s="306"/>
      <c r="N1135" s="305"/>
      <c r="O1135" s="305"/>
    </row>
    <row r="1136" spans="1:15" ht="20.100000000000001" customHeight="1">
      <c r="A1136" s="301" t="s">
        <v>106</v>
      </c>
      <c r="B1136" s="562" t="s">
        <v>2529</v>
      </c>
      <c r="C1136" s="302" t="s">
        <v>2111</v>
      </c>
      <c r="D1136" s="303" t="s">
        <v>2112</v>
      </c>
      <c r="E1136" s="303" t="s">
        <v>106</v>
      </c>
      <c r="F1136" s="229" t="s">
        <v>2101</v>
      </c>
      <c r="G1136" s="354" t="s">
        <v>2530</v>
      </c>
      <c r="H1136" s="229" t="s">
        <v>106</v>
      </c>
      <c r="I1136" s="218" t="s">
        <v>106</v>
      </c>
      <c r="J1136" s="229" t="s">
        <v>106</v>
      </c>
      <c r="K1136" s="304" t="s">
        <v>1452</v>
      </c>
      <c r="L1136" s="305"/>
      <c r="M1136" s="306"/>
      <c r="N1136" s="305"/>
      <c r="O1136" s="305"/>
    </row>
    <row r="1137" spans="1:15" ht="20.100000000000001" customHeight="1">
      <c r="A1137" s="301" t="s">
        <v>106</v>
      </c>
      <c r="B1137" s="562" t="s">
        <v>2531</v>
      </c>
      <c r="C1137" s="302" t="s">
        <v>2114</v>
      </c>
      <c r="D1137" s="303" t="s">
        <v>2112</v>
      </c>
      <c r="E1137" s="303" t="s">
        <v>106</v>
      </c>
      <c r="F1137" s="229" t="s">
        <v>2101</v>
      </c>
      <c r="G1137" s="354" t="s">
        <v>2530</v>
      </c>
      <c r="H1137" s="229" t="s">
        <v>2115</v>
      </c>
      <c r="I1137" s="218" t="s">
        <v>106</v>
      </c>
      <c r="J1137" s="229" t="s">
        <v>106</v>
      </c>
      <c r="K1137" s="304" t="s">
        <v>1452</v>
      </c>
      <c r="L1137" s="305"/>
      <c r="M1137" s="306"/>
      <c r="N1137" s="305"/>
      <c r="O1137" s="305"/>
    </row>
    <row r="1138" spans="1:15" ht="20.100000000000001" customHeight="1">
      <c r="A1138" s="301"/>
      <c r="B1138" s="562"/>
      <c r="C1138" s="302"/>
      <c r="D1138" s="303"/>
      <c r="E1138" s="303"/>
      <c r="F1138" s="229"/>
      <c r="G1138" s="240"/>
      <c r="H1138" s="229"/>
      <c r="I1138" s="218"/>
      <c r="J1138" s="229"/>
      <c r="K1138" s="304"/>
      <c r="L1138" s="305"/>
      <c r="M1138" s="306"/>
      <c r="N1138" s="305"/>
      <c r="O1138" s="305"/>
    </row>
    <row r="1139" spans="1:15" ht="20.100000000000001" customHeight="1">
      <c r="A1139" s="301" t="s">
        <v>106</v>
      </c>
      <c r="B1139" s="562" t="s">
        <v>2532</v>
      </c>
      <c r="C1139" s="302" t="s">
        <v>2111</v>
      </c>
      <c r="D1139" s="303" t="s">
        <v>2533</v>
      </c>
      <c r="E1139" s="303" t="s">
        <v>106</v>
      </c>
      <c r="F1139" s="229" t="s">
        <v>2101</v>
      </c>
      <c r="G1139" s="354" t="s">
        <v>2534</v>
      </c>
      <c r="H1139" s="229" t="s">
        <v>106</v>
      </c>
      <c r="I1139" s="218" t="s">
        <v>106</v>
      </c>
      <c r="J1139" s="229" t="s">
        <v>106</v>
      </c>
      <c r="K1139" s="304" t="s">
        <v>1452</v>
      </c>
      <c r="L1139" s="305"/>
      <c r="M1139" s="306"/>
      <c r="N1139" s="305"/>
      <c r="O1139" s="305"/>
    </row>
    <row r="1140" spans="1:15" ht="20.100000000000001" customHeight="1">
      <c r="A1140" s="301" t="s">
        <v>106</v>
      </c>
      <c r="B1140" s="562" t="s">
        <v>2535</v>
      </c>
      <c r="C1140" s="302" t="s">
        <v>2114</v>
      </c>
      <c r="D1140" s="303" t="s">
        <v>2533</v>
      </c>
      <c r="E1140" s="303" t="s">
        <v>106</v>
      </c>
      <c r="F1140" s="229" t="s">
        <v>2101</v>
      </c>
      <c r="G1140" s="354" t="s">
        <v>2534</v>
      </c>
      <c r="H1140" s="229" t="s">
        <v>2115</v>
      </c>
      <c r="I1140" s="218" t="s">
        <v>106</v>
      </c>
      <c r="J1140" s="229" t="s">
        <v>106</v>
      </c>
      <c r="K1140" s="304" t="s">
        <v>1452</v>
      </c>
      <c r="L1140" s="305"/>
      <c r="M1140" s="306"/>
      <c r="N1140" s="305"/>
      <c r="O1140" s="305"/>
    </row>
    <row r="1141" spans="1:15" ht="20.100000000000001" customHeight="1">
      <c r="A1141" s="301"/>
      <c r="B1141" s="562"/>
      <c r="C1141" s="302"/>
      <c r="D1141" s="303"/>
      <c r="E1141" s="303"/>
      <c r="F1141" s="229"/>
      <c r="G1141" s="240"/>
      <c r="H1141" s="229"/>
      <c r="I1141" s="218"/>
      <c r="J1141" s="229"/>
      <c r="K1141" s="304"/>
      <c r="L1141" s="305"/>
      <c r="M1141" s="306"/>
      <c r="N1141" s="305"/>
      <c r="O1141" s="305"/>
    </row>
    <row r="1142" spans="1:15" ht="20.100000000000001" customHeight="1">
      <c r="A1142" s="301" t="s">
        <v>106</v>
      </c>
      <c r="B1142" s="562" t="s">
        <v>2536</v>
      </c>
      <c r="C1142" s="302" t="s">
        <v>2111</v>
      </c>
      <c r="D1142" s="303" t="s">
        <v>2537</v>
      </c>
      <c r="E1142" s="303" t="s">
        <v>106</v>
      </c>
      <c r="F1142" s="229" t="s">
        <v>2101</v>
      </c>
      <c r="G1142" s="240" t="s">
        <v>2538</v>
      </c>
      <c r="H1142" s="229" t="s">
        <v>106</v>
      </c>
      <c r="I1142" s="218" t="s">
        <v>106</v>
      </c>
      <c r="J1142" s="229" t="s">
        <v>106</v>
      </c>
      <c r="K1142" s="304" t="s">
        <v>1452</v>
      </c>
      <c r="L1142" s="305"/>
      <c r="M1142" s="306"/>
      <c r="N1142" s="305"/>
      <c r="O1142" s="305"/>
    </row>
    <row r="1143" spans="1:15" ht="20.100000000000001" customHeight="1">
      <c r="A1143" s="301" t="s">
        <v>106</v>
      </c>
      <c r="B1143" s="562" t="s">
        <v>2539</v>
      </c>
      <c r="C1143" s="302" t="s">
        <v>2540</v>
      </c>
      <c r="D1143" s="303" t="s">
        <v>2537</v>
      </c>
      <c r="E1143" s="303" t="s">
        <v>106</v>
      </c>
      <c r="F1143" s="229" t="s">
        <v>2101</v>
      </c>
      <c r="G1143" s="240" t="s">
        <v>2538</v>
      </c>
      <c r="H1143" s="229" t="s">
        <v>2115</v>
      </c>
      <c r="I1143" s="218" t="s">
        <v>106</v>
      </c>
      <c r="J1143" s="229" t="s">
        <v>106</v>
      </c>
      <c r="K1143" s="304" t="s">
        <v>1452</v>
      </c>
      <c r="L1143" s="305"/>
      <c r="M1143" s="306"/>
      <c r="N1143" s="305"/>
      <c r="O1143" s="305"/>
    </row>
    <row r="1144" spans="1:15" ht="20.100000000000001" customHeight="1">
      <c r="A1144" s="301"/>
      <c r="B1144" s="562"/>
      <c r="C1144" s="302"/>
      <c r="D1144" s="303"/>
      <c r="E1144" s="303"/>
      <c r="F1144" s="229"/>
      <c r="G1144" s="240"/>
      <c r="H1144" s="229"/>
      <c r="I1144" s="218"/>
      <c r="J1144" s="229"/>
      <c r="K1144" s="304"/>
      <c r="L1144" s="305"/>
      <c r="M1144" s="306"/>
      <c r="N1144" s="305"/>
      <c r="O1144" s="305"/>
    </row>
    <row r="1145" spans="1:15" ht="20.100000000000001" customHeight="1">
      <c r="A1145" s="301" t="s">
        <v>106</v>
      </c>
      <c r="B1145" s="562" t="s">
        <v>2541</v>
      </c>
      <c r="C1145" s="302" t="s">
        <v>2111</v>
      </c>
      <c r="D1145" s="303" t="s">
        <v>2537</v>
      </c>
      <c r="E1145" s="303" t="s">
        <v>106</v>
      </c>
      <c r="F1145" s="229" t="s">
        <v>2101</v>
      </c>
      <c r="G1145" s="240" t="s">
        <v>2542</v>
      </c>
      <c r="H1145" s="229" t="s">
        <v>106</v>
      </c>
      <c r="I1145" s="218" t="s">
        <v>106</v>
      </c>
      <c r="J1145" s="229" t="s">
        <v>106</v>
      </c>
      <c r="K1145" s="304" t="s">
        <v>1452</v>
      </c>
      <c r="L1145" s="305"/>
      <c r="M1145" s="306"/>
      <c r="N1145" s="305"/>
      <c r="O1145" s="305"/>
    </row>
    <row r="1146" spans="1:15" ht="20.100000000000001" customHeight="1">
      <c r="A1146" s="301" t="s">
        <v>106</v>
      </c>
      <c r="B1146" s="562" t="s">
        <v>2543</v>
      </c>
      <c r="C1146" s="302" t="s">
        <v>2540</v>
      </c>
      <c r="D1146" s="303" t="s">
        <v>2537</v>
      </c>
      <c r="E1146" s="303" t="s">
        <v>106</v>
      </c>
      <c r="F1146" s="229" t="s">
        <v>2101</v>
      </c>
      <c r="G1146" s="240" t="s">
        <v>2542</v>
      </c>
      <c r="H1146" s="229" t="s">
        <v>2115</v>
      </c>
      <c r="I1146" s="218" t="s">
        <v>106</v>
      </c>
      <c r="J1146" s="229" t="s">
        <v>106</v>
      </c>
      <c r="K1146" s="304" t="s">
        <v>1452</v>
      </c>
      <c r="L1146" s="305"/>
      <c r="M1146" s="306"/>
      <c r="N1146" s="305"/>
      <c r="O1146" s="305"/>
    </row>
    <row r="1147" spans="1:15" ht="20.100000000000001" customHeight="1">
      <c r="A1147" s="301"/>
      <c r="B1147" s="562"/>
      <c r="C1147" s="302"/>
      <c r="D1147" s="303"/>
      <c r="E1147" s="303"/>
      <c r="F1147" s="229"/>
      <c r="G1147" s="240"/>
      <c r="H1147" s="229"/>
      <c r="I1147" s="218"/>
      <c r="J1147" s="229"/>
      <c r="K1147" s="304"/>
      <c r="L1147" s="305"/>
      <c r="M1147" s="306"/>
      <c r="N1147" s="305"/>
      <c r="O1147" s="305"/>
    </row>
    <row r="1148" spans="1:15" ht="20.100000000000001" customHeight="1">
      <c r="A1148" s="301" t="s">
        <v>106</v>
      </c>
      <c r="B1148" s="562" t="s">
        <v>2544</v>
      </c>
      <c r="C1148" s="302" t="s">
        <v>2111</v>
      </c>
      <c r="D1148" s="303" t="s">
        <v>2537</v>
      </c>
      <c r="E1148" s="303" t="s">
        <v>106</v>
      </c>
      <c r="F1148" s="229" t="s">
        <v>2101</v>
      </c>
      <c r="G1148" s="240" t="s">
        <v>2545</v>
      </c>
      <c r="H1148" s="229" t="s">
        <v>106</v>
      </c>
      <c r="I1148" s="218" t="s">
        <v>106</v>
      </c>
      <c r="J1148" s="229" t="s">
        <v>106</v>
      </c>
      <c r="K1148" s="304" t="s">
        <v>1452</v>
      </c>
      <c r="L1148" s="305"/>
      <c r="M1148" s="306"/>
      <c r="N1148" s="305"/>
      <c r="O1148" s="305"/>
    </row>
    <row r="1149" spans="1:15" ht="20.100000000000001" customHeight="1">
      <c r="A1149" s="301" t="s">
        <v>106</v>
      </c>
      <c r="B1149" s="562" t="s">
        <v>2546</v>
      </c>
      <c r="C1149" s="302" t="s">
        <v>2540</v>
      </c>
      <c r="D1149" s="303" t="s">
        <v>2537</v>
      </c>
      <c r="E1149" s="303" t="s">
        <v>106</v>
      </c>
      <c r="F1149" s="229" t="s">
        <v>2101</v>
      </c>
      <c r="G1149" s="240" t="s">
        <v>2545</v>
      </c>
      <c r="H1149" s="229" t="s">
        <v>2115</v>
      </c>
      <c r="I1149" s="218" t="s">
        <v>106</v>
      </c>
      <c r="J1149" s="229" t="s">
        <v>106</v>
      </c>
      <c r="K1149" s="304" t="s">
        <v>1452</v>
      </c>
      <c r="L1149" s="305"/>
      <c r="M1149" s="306"/>
      <c r="N1149" s="305"/>
      <c r="O1149" s="305"/>
    </row>
    <row r="1150" spans="1:15" ht="20.100000000000001" customHeight="1">
      <c r="A1150" s="301"/>
      <c r="B1150" s="562"/>
      <c r="C1150" s="302"/>
      <c r="D1150" s="303"/>
      <c r="E1150" s="303"/>
      <c r="F1150" s="229"/>
      <c r="G1150" s="240"/>
      <c r="H1150" s="229"/>
      <c r="I1150" s="218"/>
      <c r="J1150" s="229"/>
      <c r="K1150" s="304"/>
      <c r="L1150" s="305"/>
      <c r="M1150" s="306"/>
      <c r="N1150" s="305"/>
      <c r="O1150" s="305"/>
    </row>
    <row r="1151" spans="1:15" ht="20.100000000000001" customHeight="1">
      <c r="A1151" s="301" t="s">
        <v>106</v>
      </c>
      <c r="B1151" s="562" t="s">
        <v>2547</v>
      </c>
      <c r="C1151" s="302" t="s">
        <v>2111</v>
      </c>
      <c r="D1151" s="303" t="s">
        <v>2533</v>
      </c>
      <c r="E1151" s="303" t="s">
        <v>106</v>
      </c>
      <c r="F1151" s="229" t="s">
        <v>2101</v>
      </c>
      <c r="G1151" s="354" t="s">
        <v>2548</v>
      </c>
      <c r="H1151" s="229" t="s">
        <v>106</v>
      </c>
      <c r="I1151" s="218" t="s">
        <v>106</v>
      </c>
      <c r="J1151" s="229" t="s">
        <v>106</v>
      </c>
      <c r="K1151" s="304" t="s">
        <v>1452</v>
      </c>
      <c r="L1151" s="305"/>
      <c r="M1151" s="306"/>
      <c r="N1151" s="305"/>
      <c r="O1151" s="305"/>
    </row>
    <row r="1152" spans="1:15" ht="20.100000000000001" customHeight="1">
      <c r="A1152" s="301" t="s">
        <v>106</v>
      </c>
      <c r="B1152" s="562" t="s">
        <v>2549</v>
      </c>
      <c r="C1152" s="302" t="s">
        <v>2114</v>
      </c>
      <c r="D1152" s="303" t="s">
        <v>2533</v>
      </c>
      <c r="E1152" s="303" t="s">
        <v>106</v>
      </c>
      <c r="F1152" s="229" t="s">
        <v>2101</v>
      </c>
      <c r="G1152" s="354" t="s">
        <v>2548</v>
      </c>
      <c r="H1152" s="229" t="s">
        <v>2115</v>
      </c>
      <c r="I1152" s="218" t="s">
        <v>106</v>
      </c>
      <c r="J1152" s="229" t="s">
        <v>106</v>
      </c>
      <c r="K1152" s="304" t="s">
        <v>1452</v>
      </c>
      <c r="L1152" s="305"/>
      <c r="M1152" s="306"/>
      <c r="N1152" s="305"/>
      <c r="O1152" s="305"/>
    </row>
    <row r="1153" spans="1:15" ht="20.100000000000001" customHeight="1">
      <c r="A1153" s="301"/>
      <c r="B1153" s="562"/>
      <c r="C1153" s="302"/>
      <c r="D1153" s="303"/>
      <c r="E1153" s="303"/>
      <c r="F1153" s="229"/>
      <c r="G1153" s="240"/>
      <c r="H1153" s="229"/>
      <c r="I1153" s="218"/>
      <c r="J1153" s="229"/>
      <c r="K1153" s="304"/>
      <c r="L1153" s="305"/>
      <c r="M1153" s="306"/>
      <c r="N1153" s="305"/>
      <c r="O1153" s="305"/>
    </row>
    <row r="1154" spans="1:15" ht="20.100000000000001" customHeight="1">
      <c r="A1154" s="301" t="s">
        <v>106</v>
      </c>
      <c r="B1154" s="562" t="s">
        <v>2550</v>
      </c>
      <c r="C1154" s="302" t="s">
        <v>2111</v>
      </c>
      <c r="D1154" s="303" t="s">
        <v>2537</v>
      </c>
      <c r="E1154" s="303" t="s">
        <v>106</v>
      </c>
      <c r="F1154" s="229" t="s">
        <v>2101</v>
      </c>
      <c r="G1154" s="240" t="s">
        <v>2551</v>
      </c>
      <c r="H1154" s="229" t="s">
        <v>106</v>
      </c>
      <c r="I1154" s="218" t="s">
        <v>106</v>
      </c>
      <c r="J1154" s="229" t="s">
        <v>106</v>
      </c>
      <c r="K1154" s="304" t="s">
        <v>1452</v>
      </c>
      <c r="L1154" s="305"/>
      <c r="M1154" s="306"/>
      <c r="N1154" s="305"/>
      <c r="O1154" s="305"/>
    </row>
    <row r="1155" spans="1:15" ht="20.100000000000001" customHeight="1">
      <c r="A1155" s="301" t="s">
        <v>106</v>
      </c>
      <c r="B1155" s="562" t="s">
        <v>2552</v>
      </c>
      <c r="C1155" s="302" t="s">
        <v>2540</v>
      </c>
      <c r="D1155" s="303" t="s">
        <v>2537</v>
      </c>
      <c r="E1155" s="303" t="s">
        <v>106</v>
      </c>
      <c r="F1155" s="229" t="s">
        <v>2101</v>
      </c>
      <c r="G1155" s="240" t="s">
        <v>2551</v>
      </c>
      <c r="H1155" s="229" t="s">
        <v>2115</v>
      </c>
      <c r="I1155" s="218" t="s">
        <v>106</v>
      </c>
      <c r="J1155" s="229" t="s">
        <v>106</v>
      </c>
      <c r="K1155" s="304" t="s">
        <v>1452</v>
      </c>
      <c r="L1155" s="305"/>
      <c r="M1155" s="306"/>
      <c r="N1155" s="305"/>
      <c r="O1155" s="305"/>
    </row>
    <row r="1156" spans="1:15" ht="20.100000000000001" customHeight="1">
      <c r="A1156" s="301"/>
      <c r="B1156" s="562"/>
      <c r="C1156" s="302"/>
      <c r="D1156" s="303"/>
      <c r="E1156" s="303"/>
      <c r="F1156" s="229"/>
      <c r="G1156" s="240"/>
      <c r="H1156" s="229"/>
      <c r="I1156" s="218"/>
      <c r="J1156" s="229"/>
      <c r="K1156" s="304"/>
      <c r="L1156" s="305"/>
      <c r="M1156" s="306"/>
      <c r="N1156" s="305"/>
      <c r="O1156" s="305"/>
    </row>
    <row r="1157" spans="1:15" ht="20.100000000000001" customHeight="1">
      <c r="A1157" s="301" t="s">
        <v>106</v>
      </c>
      <c r="B1157" s="562" t="s">
        <v>2553</v>
      </c>
      <c r="C1157" s="302" t="s">
        <v>2111</v>
      </c>
      <c r="D1157" s="303" t="s">
        <v>2537</v>
      </c>
      <c r="E1157" s="303" t="s">
        <v>106</v>
      </c>
      <c r="F1157" s="229" t="s">
        <v>2101</v>
      </c>
      <c r="G1157" s="240" t="s">
        <v>2554</v>
      </c>
      <c r="H1157" s="229" t="s">
        <v>106</v>
      </c>
      <c r="I1157" s="218" t="s">
        <v>106</v>
      </c>
      <c r="J1157" s="229" t="s">
        <v>106</v>
      </c>
      <c r="K1157" s="304" t="s">
        <v>1452</v>
      </c>
      <c r="L1157" s="305"/>
      <c r="M1157" s="306"/>
      <c r="N1157" s="305"/>
      <c r="O1157" s="305"/>
    </row>
    <row r="1158" spans="1:15" ht="20.100000000000001" customHeight="1">
      <c r="A1158" s="301" t="s">
        <v>106</v>
      </c>
      <c r="B1158" s="562" t="s">
        <v>2555</v>
      </c>
      <c r="C1158" s="302" t="s">
        <v>2540</v>
      </c>
      <c r="D1158" s="303" t="s">
        <v>2537</v>
      </c>
      <c r="E1158" s="303" t="s">
        <v>106</v>
      </c>
      <c r="F1158" s="229" t="s">
        <v>2101</v>
      </c>
      <c r="G1158" s="240" t="s">
        <v>2554</v>
      </c>
      <c r="H1158" s="229" t="s">
        <v>2115</v>
      </c>
      <c r="I1158" s="218" t="s">
        <v>106</v>
      </c>
      <c r="J1158" s="229" t="s">
        <v>106</v>
      </c>
      <c r="K1158" s="304" t="s">
        <v>1452</v>
      </c>
      <c r="L1158" s="305"/>
      <c r="M1158" s="306"/>
      <c r="N1158" s="305"/>
      <c r="O1158" s="305"/>
    </row>
    <row r="1159" spans="1:15" ht="20.100000000000001" customHeight="1">
      <c r="A1159" s="301"/>
      <c r="B1159" s="562"/>
      <c r="C1159" s="302"/>
      <c r="D1159" s="303"/>
      <c r="E1159" s="303"/>
      <c r="F1159" s="229"/>
      <c r="G1159" s="240"/>
      <c r="H1159" s="229"/>
      <c r="I1159" s="218"/>
      <c r="J1159" s="229"/>
      <c r="K1159" s="304"/>
      <c r="L1159" s="305"/>
      <c r="M1159" s="306"/>
      <c r="N1159" s="305"/>
      <c r="O1159" s="305"/>
    </row>
    <row r="1160" spans="1:15" ht="20.100000000000001" customHeight="1">
      <c r="A1160" s="301" t="s">
        <v>106</v>
      </c>
      <c r="B1160" s="562" t="s">
        <v>2556</v>
      </c>
      <c r="C1160" s="302" t="s">
        <v>2140</v>
      </c>
      <c r="D1160" s="303" t="s">
        <v>106</v>
      </c>
      <c r="E1160" s="303" t="s">
        <v>106</v>
      </c>
      <c r="F1160" s="229" t="s">
        <v>2101</v>
      </c>
      <c r="G1160" s="240" t="s">
        <v>106</v>
      </c>
      <c r="H1160" s="229" t="s">
        <v>2141</v>
      </c>
      <c r="I1160" s="218" t="s">
        <v>106</v>
      </c>
      <c r="J1160" s="229" t="s">
        <v>106</v>
      </c>
      <c r="K1160" s="304" t="s">
        <v>1452</v>
      </c>
      <c r="L1160" s="305"/>
      <c r="M1160" s="306"/>
      <c r="N1160" s="305"/>
      <c r="O1160" s="305"/>
    </row>
    <row r="1161" spans="1:15" ht="20.100000000000001" customHeight="1">
      <c r="A1161" s="301"/>
      <c r="B1161" s="562"/>
      <c r="C1161" s="302"/>
      <c r="D1161" s="303"/>
      <c r="E1161" s="303"/>
      <c r="F1161" s="229"/>
      <c r="G1161" s="240"/>
      <c r="H1161" s="229"/>
      <c r="I1161" s="218"/>
      <c r="J1161" s="229"/>
      <c r="K1161" s="304"/>
      <c r="L1161" s="305"/>
      <c r="M1161" s="306"/>
      <c r="N1161" s="305"/>
      <c r="O1161" s="305"/>
    </row>
    <row r="1162" spans="1:15" ht="20.100000000000001" customHeight="1">
      <c r="A1162" s="301" t="s">
        <v>106</v>
      </c>
      <c r="B1162" s="562" t="s">
        <v>2557</v>
      </c>
      <c r="C1162" s="302" t="s">
        <v>2140</v>
      </c>
      <c r="D1162" s="303" t="s">
        <v>106</v>
      </c>
      <c r="E1162" s="303" t="s">
        <v>106</v>
      </c>
      <c r="F1162" s="229" t="s">
        <v>2101</v>
      </c>
      <c r="G1162" s="240" t="s">
        <v>106</v>
      </c>
      <c r="H1162" s="229" t="s">
        <v>2141</v>
      </c>
      <c r="I1162" s="218" t="s">
        <v>106</v>
      </c>
      <c r="J1162" s="229" t="s">
        <v>106</v>
      </c>
      <c r="K1162" s="304" t="s">
        <v>1452</v>
      </c>
      <c r="L1162" s="305"/>
      <c r="M1162" s="306"/>
      <c r="N1162" s="305"/>
      <c r="O1162" s="305"/>
    </row>
    <row r="1163" spans="1:15" ht="20.100000000000001" customHeight="1">
      <c r="A1163" s="301"/>
      <c r="B1163" s="562"/>
      <c r="C1163" s="302"/>
      <c r="D1163" s="303"/>
      <c r="E1163" s="303"/>
      <c r="F1163" s="229"/>
      <c r="G1163" s="240"/>
      <c r="H1163" s="229"/>
      <c r="I1163" s="218"/>
      <c r="J1163" s="229"/>
      <c r="K1163" s="304"/>
      <c r="L1163" s="305"/>
      <c r="M1163" s="306"/>
      <c r="N1163" s="305"/>
      <c r="O1163" s="305"/>
    </row>
    <row r="1164" spans="1:15" ht="20.100000000000001" customHeight="1">
      <c r="A1164" s="301" t="s">
        <v>106</v>
      </c>
      <c r="B1164" s="562" t="s">
        <v>2558</v>
      </c>
      <c r="C1164" s="302" t="s">
        <v>2140</v>
      </c>
      <c r="D1164" s="303" t="s">
        <v>106</v>
      </c>
      <c r="E1164" s="303" t="s">
        <v>106</v>
      </c>
      <c r="F1164" s="229" t="s">
        <v>2101</v>
      </c>
      <c r="G1164" s="240" t="s">
        <v>106</v>
      </c>
      <c r="H1164" s="229" t="s">
        <v>2141</v>
      </c>
      <c r="I1164" s="218" t="s">
        <v>106</v>
      </c>
      <c r="J1164" s="229" t="s">
        <v>106</v>
      </c>
      <c r="K1164" s="304" t="s">
        <v>1452</v>
      </c>
      <c r="L1164" s="305"/>
      <c r="M1164" s="306"/>
      <c r="N1164" s="305"/>
      <c r="O1164" s="305"/>
    </row>
    <row r="1165" spans="1:15" ht="20.100000000000001" customHeight="1">
      <c r="A1165" s="301"/>
      <c r="B1165" s="562"/>
      <c r="C1165" s="302"/>
      <c r="D1165" s="303"/>
      <c r="E1165" s="303"/>
      <c r="F1165" s="229"/>
      <c r="G1165" s="240"/>
      <c r="H1165" s="229"/>
      <c r="I1165" s="218"/>
      <c r="J1165" s="229"/>
      <c r="K1165" s="304"/>
      <c r="L1165" s="305"/>
      <c r="M1165" s="306"/>
      <c r="N1165" s="305"/>
      <c r="O1165" s="305"/>
    </row>
    <row r="1166" spans="1:15" ht="20.100000000000001" customHeight="1">
      <c r="A1166" s="301" t="s">
        <v>106</v>
      </c>
      <c r="B1166" s="562" t="s">
        <v>2559</v>
      </c>
      <c r="C1166" s="302" t="s">
        <v>2140</v>
      </c>
      <c r="D1166" s="303" t="s">
        <v>106</v>
      </c>
      <c r="E1166" s="303" t="s">
        <v>106</v>
      </c>
      <c r="F1166" s="229" t="s">
        <v>2101</v>
      </c>
      <c r="G1166" s="240" t="s">
        <v>106</v>
      </c>
      <c r="H1166" s="229" t="s">
        <v>2141</v>
      </c>
      <c r="I1166" s="218" t="s">
        <v>106</v>
      </c>
      <c r="J1166" s="229" t="s">
        <v>106</v>
      </c>
      <c r="K1166" s="304" t="s">
        <v>1452</v>
      </c>
      <c r="L1166" s="305"/>
      <c r="M1166" s="306"/>
      <c r="N1166" s="305"/>
      <c r="O1166" s="305"/>
    </row>
    <row r="1167" spans="1:15" ht="20.100000000000001" customHeight="1">
      <c r="A1167" s="301"/>
      <c r="B1167" s="562"/>
      <c r="C1167" s="302"/>
      <c r="D1167" s="303"/>
      <c r="E1167" s="303"/>
      <c r="F1167" s="229"/>
      <c r="G1167" s="240"/>
      <c r="H1167" s="229"/>
      <c r="I1167" s="218"/>
      <c r="J1167" s="229"/>
      <c r="K1167" s="304"/>
      <c r="L1167" s="305"/>
      <c r="M1167" s="306"/>
      <c r="N1167" s="305"/>
      <c r="O1167" s="305"/>
    </row>
    <row r="1168" spans="1:15" ht="20.100000000000001" customHeight="1">
      <c r="A1168" s="301" t="s">
        <v>106</v>
      </c>
      <c r="B1168" s="562" t="s">
        <v>2560</v>
      </c>
      <c r="C1168" s="302" t="s">
        <v>2140</v>
      </c>
      <c r="D1168" s="303" t="s">
        <v>106</v>
      </c>
      <c r="E1168" s="303" t="s">
        <v>106</v>
      </c>
      <c r="F1168" s="229" t="s">
        <v>2101</v>
      </c>
      <c r="G1168" s="240" t="s">
        <v>106</v>
      </c>
      <c r="H1168" s="229" t="s">
        <v>2141</v>
      </c>
      <c r="I1168" s="218" t="s">
        <v>106</v>
      </c>
      <c r="J1168" s="229" t="s">
        <v>106</v>
      </c>
      <c r="K1168" s="304" t="s">
        <v>1452</v>
      </c>
      <c r="L1168" s="305"/>
      <c r="M1168" s="306"/>
      <c r="N1168" s="305"/>
      <c r="O1168" s="305"/>
    </row>
    <row r="1169" spans="1:15" ht="20.100000000000001" customHeight="1">
      <c r="A1169" s="301"/>
      <c r="B1169" s="562"/>
      <c r="C1169" s="302"/>
      <c r="D1169" s="303"/>
      <c r="E1169" s="303"/>
      <c r="F1169" s="229"/>
      <c r="G1169" s="240"/>
      <c r="H1169" s="229"/>
      <c r="I1169" s="218"/>
      <c r="J1169" s="229"/>
      <c r="K1169" s="304"/>
      <c r="L1169" s="305"/>
      <c r="M1169" s="306"/>
      <c r="N1169" s="305"/>
      <c r="O1169" s="305"/>
    </row>
    <row r="1170" spans="1:15" ht="20.100000000000001" customHeight="1">
      <c r="A1170" s="301" t="s">
        <v>106</v>
      </c>
      <c r="B1170" s="562" t="s">
        <v>2561</v>
      </c>
      <c r="C1170" s="302" t="s">
        <v>2140</v>
      </c>
      <c r="D1170" s="303" t="s">
        <v>106</v>
      </c>
      <c r="E1170" s="303" t="s">
        <v>106</v>
      </c>
      <c r="F1170" s="229" t="s">
        <v>2101</v>
      </c>
      <c r="G1170" s="240" t="s">
        <v>106</v>
      </c>
      <c r="H1170" s="229" t="s">
        <v>2141</v>
      </c>
      <c r="I1170" s="218" t="s">
        <v>106</v>
      </c>
      <c r="J1170" s="229" t="s">
        <v>106</v>
      </c>
      <c r="K1170" s="304" t="s">
        <v>1452</v>
      </c>
      <c r="L1170" s="305"/>
      <c r="M1170" s="306"/>
      <c r="N1170" s="305"/>
      <c r="O1170" s="305"/>
    </row>
    <row r="1171" spans="1:15" ht="20.100000000000001" customHeight="1">
      <c r="A1171" s="309"/>
      <c r="B1171" s="563"/>
      <c r="C1171" s="316"/>
      <c r="D1171" s="311"/>
      <c r="E1171" s="311"/>
      <c r="F1171" s="235"/>
      <c r="G1171" s="252"/>
      <c r="H1171" s="235"/>
      <c r="I1171" s="219"/>
      <c r="J1171" s="235"/>
      <c r="K1171" s="313"/>
      <c r="L1171" s="314"/>
      <c r="M1171" s="315"/>
      <c r="N1171" s="314"/>
      <c r="O1171" s="314"/>
    </row>
    <row r="1172" spans="1:15" ht="20.100000000000001" customHeight="1">
      <c r="A1172" s="226" t="s">
        <v>106</v>
      </c>
      <c r="B1172" s="227" t="s">
        <v>555</v>
      </c>
      <c r="C1172" s="227" t="s">
        <v>115</v>
      </c>
      <c r="D1172" s="228" t="s">
        <v>554</v>
      </c>
      <c r="E1172" s="303" t="s">
        <v>1480</v>
      </c>
      <c r="F1172" s="227" t="s">
        <v>1860</v>
      </c>
      <c r="G1172" s="227" t="s">
        <v>106</v>
      </c>
      <c r="H1172" s="227" t="s">
        <v>106</v>
      </c>
      <c r="I1172" s="355" t="s">
        <v>106</v>
      </c>
      <c r="J1172" s="227" t="s">
        <v>106</v>
      </c>
      <c r="K1172" s="335" t="s">
        <v>1452</v>
      </c>
      <c r="L1172" s="305"/>
      <c r="M1172" s="306"/>
      <c r="N1172" s="305"/>
      <c r="O1172" s="305"/>
    </row>
    <row r="1173" spans="1:15" ht="20.100000000000001" customHeight="1">
      <c r="A1173" s="226" t="s">
        <v>106</v>
      </c>
      <c r="B1173" s="227" t="s">
        <v>553</v>
      </c>
      <c r="C1173" s="218" t="s">
        <v>1578</v>
      </c>
      <c r="D1173" s="228" t="s">
        <v>554</v>
      </c>
      <c r="E1173" s="303" t="s">
        <v>1480</v>
      </c>
      <c r="F1173" s="229" t="s">
        <v>1924</v>
      </c>
      <c r="G1173" s="227" t="s">
        <v>2562</v>
      </c>
      <c r="H1173" s="227" t="s">
        <v>113</v>
      </c>
      <c r="I1173" s="355" t="s">
        <v>106</v>
      </c>
      <c r="J1173" s="227" t="s">
        <v>106</v>
      </c>
      <c r="K1173" s="335" t="s">
        <v>1452</v>
      </c>
      <c r="L1173" s="305"/>
      <c r="M1173" s="306"/>
      <c r="N1173" s="305"/>
      <c r="O1173" s="305"/>
    </row>
    <row r="1174" spans="1:15" ht="20.100000000000001" customHeight="1">
      <c r="A1174" s="309"/>
      <c r="B1174" s="563"/>
      <c r="C1174" s="316"/>
      <c r="D1174" s="311"/>
      <c r="E1174" s="311"/>
      <c r="F1174" s="235"/>
      <c r="G1174" s="252"/>
      <c r="H1174" s="235"/>
      <c r="I1174" s="312"/>
      <c r="J1174" s="235"/>
      <c r="K1174" s="313" t="s">
        <v>1949</v>
      </c>
      <c r="L1174" s="314" t="s">
        <v>1949</v>
      </c>
      <c r="M1174" s="315"/>
      <c r="N1174" s="314"/>
      <c r="O1174" s="314"/>
    </row>
    <row r="1175" spans="1:15" ht="20.100000000000001" customHeight="1">
      <c r="A1175" s="226" t="s">
        <v>106</v>
      </c>
      <c r="B1175" s="227" t="s">
        <v>1032</v>
      </c>
      <c r="C1175" s="218" t="s">
        <v>115</v>
      </c>
      <c r="D1175" s="228" t="s">
        <v>1031</v>
      </c>
      <c r="E1175" s="227" t="s">
        <v>1559</v>
      </c>
      <c r="F1175" s="356" t="s">
        <v>1860</v>
      </c>
      <c r="G1175" s="334" t="s">
        <v>106</v>
      </c>
      <c r="H1175" s="231" t="s">
        <v>106</v>
      </c>
      <c r="I1175" s="227" t="s">
        <v>106</v>
      </c>
      <c r="J1175" s="227" t="s">
        <v>106</v>
      </c>
      <c r="K1175" s="335" t="s">
        <v>1452</v>
      </c>
      <c r="L1175" s="305"/>
      <c r="M1175" s="306"/>
      <c r="N1175" s="305"/>
      <c r="O1175" s="305"/>
    </row>
    <row r="1176" spans="1:15" ht="20.100000000000001" customHeight="1">
      <c r="A1176" s="226" t="s">
        <v>106</v>
      </c>
      <c r="B1176" s="279" t="s">
        <v>1030</v>
      </c>
      <c r="C1176" s="218" t="s">
        <v>1579</v>
      </c>
      <c r="D1176" s="228" t="s">
        <v>1031</v>
      </c>
      <c r="E1176" s="227" t="s">
        <v>1559</v>
      </c>
      <c r="F1176" s="356" t="s">
        <v>2101</v>
      </c>
      <c r="G1176" s="334" t="s">
        <v>106</v>
      </c>
      <c r="H1176" s="231" t="s">
        <v>1473</v>
      </c>
      <c r="I1176" s="227" t="s">
        <v>106</v>
      </c>
      <c r="J1176" s="227" t="s">
        <v>106</v>
      </c>
      <c r="K1176" s="335" t="s">
        <v>1452</v>
      </c>
      <c r="L1176" s="305"/>
      <c r="M1176" s="306"/>
      <c r="N1176" s="305"/>
      <c r="O1176" s="305"/>
    </row>
    <row r="1177" spans="1:15" ht="20.100000000000001" customHeight="1">
      <c r="A1177" s="232"/>
      <c r="B1177" s="233"/>
      <c r="C1177" s="219"/>
      <c r="D1177" s="251"/>
      <c r="E1177" s="233"/>
      <c r="F1177" s="276"/>
      <c r="G1177" s="233"/>
      <c r="H1177" s="237"/>
      <c r="I1177" s="233"/>
      <c r="J1177" s="233"/>
      <c r="K1177" s="342" t="s">
        <v>1949</v>
      </c>
      <c r="L1177" s="314"/>
      <c r="M1177" s="315"/>
      <c r="N1177" s="314"/>
      <c r="O1177" s="314"/>
    </row>
    <row r="1178" spans="1:15" ht="20.100000000000001" customHeight="1">
      <c r="A1178" s="357" t="s">
        <v>106</v>
      </c>
      <c r="B1178" s="227" t="s">
        <v>2563</v>
      </c>
      <c r="C1178" s="218" t="s">
        <v>1507</v>
      </c>
      <c r="D1178" s="350" t="s">
        <v>2564</v>
      </c>
      <c r="E1178" s="227" t="s">
        <v>1562</v>
      </c>
      <c r="F1178" s="356" t="s">
        <v>1860</v>
      </c>
      <c r="G1178" s="227" t="s">
        <v>2196</v>
      </c>
      <c r="H1178" s="231" t="s">
        <v>2218</v>
      </c>
      <c r="I1178" s="227" t="s">
        <v>106</v>
      </c>
      <c r="J1178" s="351" t="s">
        <v>106</v>
      </c>
      <c r="K1178" s="335" t="s">
        <v>1452</v>
      </c>
      <c r="L1178" s="305"/>
      <c r="M1178" s="306"/>
      <c r="N1178" s="305"/>
      <c r="O1178" s="305"/>
    </row>
    <row r="1179" spans="1:15" ht="20.100000000000001" customHeight="1">
      <c r="A1179" s="357" t="s">
        <v>106</v>
      </c>
      <c r="B1179" s="279" t="s">
        <v>2565</v>
      </c>
      <c r="C1179" s="218" t="s">
        <v>1507</v>
      </c>
      <c r="D1179" s="350" t="s">
        <v>2564</v>
      </c>
      <c r="E1179" s="227" t="s">
        <v>1562</v>
      </c>
      <c r="F1179" s="356" t="s">
        <v>1860</v>
      </c>
      <c r="G1179" s="227" t="s">
        <v>1510</v>
      </c>
      <c r="H1179" s="231" t="s">
        <v>2218</v>
      </c>
      <c r="I1179" s="227" t="s">
        <v>106</v>
      </c>
      <c r="J1179" s="351" t="s">
        <v>106</v>
      </c>
      <c r="K1179" s="335" t="s">
        <v>1452</v>
      </c>
      <c r="L1179" s="305"/>
      <c r="M1179" s="306"/>
      <c r="N1179" s="305"/>
      <c r="O1179" s="305"/>
    </row>
    <row r="1180" spans="1:15" ht="20.100000000000001" customHeight="1">
      <c r="A1180" s="357" t="s">
        <v>106</v>
      </c>
      <c r="B1180" s="227" t="s">
        <v>2566</v>
      </c>
      <c r="C1180" s="218" t="s">
        <v>1507</v>
      </c>
      <c r="D1180" s="350" t="s">
        <v>2567</v>
      </c>
      <c r="E1180" s="227" t="s">
        <v>1562</v>
      </c>
      <c r="F1180" s="356" t="s">
        <v>1860</v>
      </c>
      <c r="G1180" s="227" t="s">
        <v>1510</v>
      </c>
      <c r="H1180" s="231" t="s">
        <v>2218</v>
      </c>
      <c r="I1180" s="227" t="s">
        <v>106</v>
      </c>
      <c r="J1180" s="351" t="s">
        <v>106</v>
      </c>
      <c r="K1180" s="335" t="s">
        <v>1452</v>
      </c>
      <c r="L1180" s="305"/>
      <c r="M1180" s="306"/>
      <c r="N1180" s="305"/>
      <c r="O1180" s="305"/>
    </row>
    <row r="1181" spans="1:15" ht="20.100000000000001" customHeight="1">
      <c r="A1181" s="358"/>
      <c r="B1181" s="279" t="s">
        <v>2568</v>
      </c>
      <c r="C1181" s="293" t="s">
        <v>2103</v>
      </c>
      <c r="D1181" s="359" t="s">
        <v>2564</v>
      </c>
      <c r="E1181" s="279" t="s">
        <v>1562</v>
      </c>
      <c r="F1181" s="360" t="s">
        <v>1860</v>
      </c>
      <c r="G1181" s="279" t="s">
        <v>106</v>
      </c>
      <c r="H1181" s="352" t="s">
        <v>106</v>
      </c>
      <c r="I1181" s="279" t="s">
        <v>106</v>
      </c>
      <c r="J1181" s="361" t="s">
        <v>106</v>
      </c>
      <c r="K1181" s="330" t="s">
        <v>1452</v>
      </c>
      <c r="L1181" s="331"/>
      <c r="M1181" s="353"/>
      <c r="N1181" s="331"/>
      <c r="O1181" s="331"/>
    </row>
    <row r="1182" spans="1:15" ht="20.100000000000001" customHeight="1">
      <c r="A1182" s="362"/>
      <c r="B1182" s="233"/>
      <c r="C1182" s="219"/>
      <c r="D1182" s="234"/>
      <c r="E1182" s="233"/>
      <c r="F1182" s="276"/>
      <c r="G1182" s="233"/>
      <c r="H1182" s="237"/>
      <c r="I1182" s="233"/>
      <c r="J1182" s="244"/>
      <c r="K1182" s="342"/>
      <c r="L1182" s="314"/>
      <c r="M1182" s="315"/>
      <c r="N1182" s="314"/>
      <c r="O1182" s="314"/>
    </row>
    <row r="1183" spans="1:15" ht="20.100000000000001" customHeight="1">
      <c r="A1183" s="357"/>
      <c r="B1183" s="227"/>
      <c r="C1183" s="218"/>
      <c r="D1183" s="350"/>
      <c r="E1183" s="227"/>
      <c r="F1183" s="356"/>
      <c r="G1183" s="227"/>
      <c r="H1183" s="231"/>
      <c r="I1183" s="227"/>
      <c r="J1183" s="351"/>
      <c r="K1183" s="335"/>
      <c r="L1183" s="305"/>
      <c r="M1183" s="306"/>
      <c r="N1183" s="305"/>
      <c r="O1183" s="305"/>
    </row>
    <row r="1184" spans="1:15" ht="20.100000000000001" customHeight="1">
      <c r="A1184" s="357" t="s">
        <v>106</v>
      </c>
      <c r="B1184" s="227" t="s">
        <v>1056</v>
      </c>
      <c r="C1184" s="218" t="s">
        <v>115</v>
      </c>
      <c r="D1184" s="350" t="s">
        <v>1055</v>
      </c>
      <c r="E1184" s="227" t="s">
        <v>1554</v>
      </c>
      <c r="F1184" s="356" t="s">
        <v>1860</v>
      </c>
      <c r="G1184" s="227" t="s">
        <v>106</v>
      </c>
      <c r="H1184" s="231" t="s">
        <v>106</v>
      </c>
      <c r="I1184" s="227" t="s">
        <v>106</v>
      </c>
      <c r="J1184" s="351" t="s">
        <v>106</v>
      </c>
      <c r="K1184" s="335" t="s">
        <v>1452</v>
      </c>
      <c r="L1184" s="305"/>
      <c r="M1184" s="306"/>
      <c r="N1184" s="305"/>
      <c r="O1184" s="305"/>
    </row>
    <row r="1185" spans="1:15" ht="20.100000000000001" customHeight="1">
      <c r="A1185" s="357" t="s">
        <v>106</v>
      </c>
      <c r="B1185" s="227" t="s">
        <v>1054</v>
      </c>
      <c r="C1185" s="218" t="s">
        <v>1525</v>
      </c>
      <c r="D1185" s="350" t="s">
        <v>1055</v>
      </c>
      <c r="E1185" s="227" t="s">
        <v>1554</v>
      </c>
      <c r="F1185" s="356" t="s">
        <v>1864</v>
      </c>
      <c r="G1185" s="227" t="s">
        <v>2569</v>
      </c>
      <c r="H1185" s="231" t="s">
        <v>1473</v>
      </c>
      <c r="I1185" s="227" t="s">
        <v>2258</v>
      </c>
      <c r="J1185" s="351" t="s">
        <v>106</v>
      </c>
      <c r="K1185" s="335" t="s">
        <v>1452</v>
      </c>
      <c r="L1185" s="305"/>
      <c r="M1185" s="306"/>
      <c r="N1185" s="305"/>
      <c r="O1185" s="305"/>
    </row>
    <row r="1186" spans="1:15" ht="20.100000000000001" customHeight="1">
      <c r="A1186" s="362"/>
      <c r="B1186" s="233"/>
      <c r="C1186" s="219"/>
      <c r="D1186" s="234"/>
      <c r="E1186" s="233"/>
      <c r="F1186" s="276"/>
      <c r="G1186" s="233"/>
      <c r="H1186" s="237"/>
      <c r="I1186" s="233"/>
      <c r="J1186" s="244"/>
      <c r="K1186" s="342" t="s">
        <v>1949</v>
      </c>
      <c r="L1186" s="314" t="s">
        <v>1949</v>
      </c>
      <c r="M1186" s="315"/>
      <c r="N1186" s="314"/>
      <c r="O1186" s="314"/>
    </row>
    <row r="1187" spans="1:15" ht="20.100000000000001" customHeight="1">
      <c r="A1187" s="358" t="s">
        <v>106</v>
      </c>
      <c r="B1187" s="279" t="s">
        <v>1059</v>
      </c>
      <c r="C1187" s="293" t="s">
        <v>115</v>
      </c>
      <c r="D1187" s="359" t="s">
        <v>1058</v>
      </c>
      <c r="E1187" s="279" t="s">
        <v>1554</v>
      </c>
      <c r="F1187" s="360" t="s">
        <v>1860</v>
      </c>
      <c r="G1187" s="279" t="s">
        <v>106</v>
      </c>
      <c r="H1187" s="352" t="s">
        <v>106</v>
      </c>
      <c r="I1187" s="279" t="s">
        <v>106</v>
      </c>
      <c r="J1187" s="361" t="s">
        <v>106</v>
      </c>
      <c r="K1187" s="330" t="s">
        <v>1452</v>
      </c>
      <c r="L1187" s="331"/>
      <c r="M1187" s="353"/>
      <c r="N1187" s="331"/>
      <c r="O1187" s="331"/>
    </row>
    <row r="1188" spans="1:15" ht="20.100000000000001" customHeight="1">
      <c r="A1188" s="358" t="s">
        <v>106</v>
      </c>
      <c r="B1188" s="279" t="s">
        <v>1057</v>
      </c>
      <c r="C1188" s="293" t="s">
        <v>1525</v>
      </c>
      <c r="D1188" s="359" t="s">
        <v>1058</v>
      </c>
      <c r="E1188" s="279" t="s">
        <v>1554</v>
      </c>
      <c r="F1188" s="360" t="s">
        <v>1864</v>
      </c>
      <c r="G1188" s="279" t="s">
        <v>2570</v>
      </c>
      <c r="H1188" s="352" t="s">
        <v>1473</v>
      </c>
      <c r="I1188" s="279" t="s">
        <v>2258</v>
      </c>
      <c r="J1188" s="361" t="s">
        <v>106</v>
      </c>
      <c r="K1188" s="330" t="s">
        <v>1452</v>
      </c>
      <c r="L1188" s="331"/>
      <c r="M1188" s="353"/>
      <c r="N1188" s="331"/>
      <c r="O1188" s="331"/>
    </row>
    <row r="1189" spans="1:15" ht="20.100000000000001" customHeight="1">
      <c r="A1189" s="357"/>
      <c r="B1189" s="227"/>
      <c r="C1189" s="218"/>
      <c r="D1189" s="350"/>
      <c r="E1189" s="227"/>
      <c r="F1189" s="356"/>
      <c r="G1189" s="227"/>
      <c r="H1189" s="231"/>
      <c r="I1189" s="227"/>
      <c r="J1189" s="351"/>
      <c r="K1189" s="335"/>
      <c r="L1189" s="305"/>
      <c r="M1189" s="306"/>
      <c r="N1189" s="305"/>
      <c r="O1189" s="305"/>
    </row>
    <row r="1190" spans="1:15" ht="20.100000000000001" customHeight="1">
      <c r="A1190" s="357" t="s">
        <v>106</v>
      </c>
      <c r="B1190" s="227" t="s">
        <v>318</v>
      </c>
      <c r="C1190" s="218" t="s">
        <v>115</v>
      </c>
      <c r="D1190" s="350" t="s">
        <v>317</v>
      </c>
      <c r="E1190" s="227" t="s">
        <v>1555</v>
      </c>
      <c r="F1190" s="356" t="s">
        <v>1860</v>
      </c>
      <c r="G1190" s="227" t="s">
        <v>106</v>
      </c>
      <c r="H1190" s="231" t="s">
        <v>106</v>
      </c>
      <c r="I1190" s="227" t="s">
        <v>106</v>
      </c>
      <c r="J1190" s="351" t="s">
        <v>106</v>
      </c>
      <c r="K1190" s="335" t="s">
        <v>1452</v>
      </c>
      <c r="L1190" s="305"/>
      <c r="M1190" s="306"/>
      <c r="N1190" s="305"/>
      <c r="O1190" s="305"/>
    </row>
    <row r="1191" spans="1:15" ht="20.100000000000001" customHeight="1">
      <c r="A1191" s="357" t="s">
        <v>106</v>
      </c>
      <c r="B1191" s="227" t="s">
        <v>316</v>
      </c>
      <c r="C1191" s="218" t="s">
        <v>1538</v>
      </c>
      <c r="D1191" s="350" t="s">
        <v>317</v>
      </c>
      <c r="E1191" s="227" t="s">
        <v>1555</v>
      </c>
      <c r="F1191" s="356" t="s">
        <v>1864</v>
      </c>
      <c r="G1191" s="350" t="s">
        <v>317</v>
      </c>
      <c r="H1191" s="231" t="s">
        <v>113</v>
      </c>
      <c r="I1191" s="227" t="s">
        <v>1539</v>
      </c>
      <c r="J1191" s="351" t="s">
        <v>106</v>
      </c>
      <c r="K1191" s="335" t="s">
        <v>1452</v>
      </c>
      <c r="L1191" s="305"/>
      <c r="M1191" s="306"/>
      <c r="N1191" s="305"/>
      <c r="O1191" s="305"/>
    </row>
    <row r="1192" spans="1:15" ht="20.100000000000001" customHeight="1">
      <c r="A1192" s="357"/>
      <c r="B1192" s="227"/>
      <c r="C1192" s="218"/>
      <c r="D1192" s="350"/>
      <c r="E1192" s="227"/>
      <c r="F1192" s="356"/>
      <c r="G1192" s="227"/>
      <c r="H1192" s="231"/>
      <c r="I1192" s="227"/>
      <c r="J1192" s="351"/>
      <c r="K1192" s="335" t="s">
        <v>1949</v>
      </c>
      <c r="L1192" s="305" t="s">
        <v>1949</v>
      </c>
      <c r="M1192" s="306"/>
      <c r="N1192" s="305"/>
      <c r="O1192" s="305"/>
    </row>
    <row r="1193" spans="1:15" ht="20.100000000000001" customHeight="1">
      <c r="A1193" s="338" t="s">
        <v>106</v>
      </c>
      <c r="B1193" s="562" t="s">
        <v>1257</v>
      </c>
      <c r="C1193" s="227" t="s">
        <v>115</v>
      </c>
      <c r="D1193" s="303" t="s">
        <v>2571</v>
      </c>
      <c r="E1193" s="227" t="s">
        <v>1554</v>
      </c>
      <c r="F1193" s="229" t="s">
        <v>515</v>
      </c>
      <c r="G1193" s="240" t="s">
        <v>2569</v>
      </c>
      <c r="H1193" s="229" t="s">
        <v>1473</v>
      </c>
      <c r="I1193" s="308" t="s">
        <v>2572</v>
      </c>
      <c r="J1193" s="363" t="s">
        <v>2572</v>
      </c>
      <c r="K1193" s="304" t="s">
        <v>1452</v>
      </c>
      <c r="L1193" s="305"/>
      <c r="M1193" s="306"/>
      <c r="N1193" s="306"/>
      <c r="O1193" s="305"/>
    </row>
    <row r="1194" spans="1:15" ht="20.100000000000001" customHeight="1">
      <c r="A1194" s="338" t="s">
        <v>106</v>
      </c>
      <c r="B1194" s="562" t="s">
        <v>1259</v>
      </c>
      <c r="C1194" s="227" t="s">
        <v>115</v>
      </c>
      <c r="D1194" s="303" t="s">
        <v>2573</v>
      </c>
      <c r="E1194" s="227" t="s">
        <v>1554</v>
      </c>
      <c r="F1194" s="229" t="s">
        <v>515</v>
      </c>
      <c r="G1194" s="240" t="s">
        <v>2569</v>
      </c>
      <c r="H1194" s="229" t="s">
        <v>1473</v>
      </c>
      <c r="I1194" s="308" t="s">
        <v>2572</v>
      </c>
      <c r="J1194" s="363" t="s">
        <v>2572</v>
      </c>
      <c r="K1194" s="304" t="s">
        <v>1452</v>
      </c>
      <c r="L1194" s="305"/>
      <c r="M1194" s="306"/>
      <c r="N1194" s="306"/>
      <c r="O1194" s="305"/>
    </row>
    <row r="1195" spans="1:15" ht="20.100000000000001" customHeight="1">
      <c r="A1195" s="338" t="s">
        <v>106</v>
      </c>
      <c r="B1195" s="562" t="s">
        <v>1084</v>
      </c>
      <c r="C1195" s="227" t="s">
        <v>115</v>
      </c>
      <c r="D1195" s="303" t="s">
        <v>2574</v>
      </c>
      <c r="E1195" s="227" t="s">
        <v>1554</v>
      </c>
      <c r="F1195" s="229" t="s">
        <v>515</v>
      </c>
      <c r="G1195" s="240" t="s">
        <v>2569</v>
      </c>
      <c r="H1195" s="229" t="s">
        <v>1502</v>
      </c>
      <c r="I1195" s="308" t="s">
        <v>2572</v>
      </c>
      <c r="J1195" s="363" t="s">
        <v>2572</v>
      </c>
      <c r="K1195" s="304" t="s">
        <v>1452</v>
      </c>
      <c r="L1195" s="305"/>
      <c r="M1195" s="306"/>
      <c r="N1195" s="306"/>
      <c r="O1195" s="305"/>
    </row>
    <row r="1196" spans="1:15" ht="20.100000000000001" customHeight="1">
      <c r="A1196" s="309"/>
      <c r="B1196" s="563"/>
      <c r="C1196" s="316"/>
      <c r="D1196" s="311"/>
      <c r="E1196" s="311"/>
      <c r="F1196" s="235"/>
      <c r="G1196" s="252"/>
      <c r="H1196" s="235"/>
      <c r="I1196" s="312"/>
      <c r="J1196" s="235"/>
      <c r="K1196" s="313" t="s">
        <v>1452</v>
      </c>
      <c r="L1196" s="314"/>
      <c r="M1196" s="315"/>
      <c r="N1196" s="314"/>
      <c r="O1196" s="314"/>
    </row>
    <row r="1197" spans="1:15" ht="20.100000000000001" customHeight="1">
      <c r="A1197" s="338" t="s">
        <v>106</v>
      </c>
      <c r="B1197" s="564" t="s">
        <v>1086</v>
      </c>
      <c r="C1197" s="227" t="s">
        <v>115</v>
      </c>
      <c r="D1197" s="303" t="s">
        <v>1087</v>
      </c>
      <c r="E1197" s="227" t="s">
        <v>1554</v>
      </c>
      <c r="F1197" s="229" t="s">
        <v>515</v>
      </c>
      <c r="G1197" s="240" t="s">
        <v>2570</v>
      </c>
      <c r="H1197" s="229" t="s">
        <v>1502</v>
      </c>
      <c r="I1197" s="308" t="s">
        <v>106</v>
      </c>
      <c r="J1197" s="339" t="s">
        <v>106</v>
      </c>
      <c r="K1197" s="304" t="s">
        <v>1452</v>
      </c>
      <c r="L1197" s="305"/>
      <c r="M1197" s="306"/>
      <c r="N1197" s="305"/>
      <c r="O1197" s="305"/>
    </row>
    <row r="1198" spans="1:15" ht="20.100000000000001" customHeight="1">
      <c r="A1198" s="338" t="s">
        <v>106</v>
      </c>
      <c r="B1198" s="564" t="s">
        <v>1261</v>
      </c>
      <c r="C1198" s="227" t="s">
        <v>115</v>
      </c>
      <c r="D1198" s="303" t="s">
        <v>1262</v>
      </c>
      <c r="E1198" s="227" t="s">
        <v>1554</v>
      </c>
      <c r="F1198" s="229" t="s">
        <v>515</v>
      </c>
      <c r="G1198" s="240" t="s">
        <v>2570</v>
      </c>
      <c r="H1198" s="229" t="s">
        <v>1473</v>
      </c>
      <c r="I1198" s="308" t="s">
        <v>106</v>
      </c>
      <c r="J1198" s="339" t="s">
        <v>106</v>
      </c>
      <c r="K1198" s="304" t="s">
        <v>1452</v>
      </c>
      <c r="L1198" s="305"/>
      <c r="M1198" s="306"/>
      <c r="N1198" s="305"/>
      <c r="O1198" s="305"/>
    </row>
    <row r="1199" spans="1:15" ht="20.100000000000001" customHeight="1">
      <c r="A1199" s="338" t="s">
        <v>106</v>
      </c>
      <c r="B1199" s="564" t="s">
        <v>1263</v>
      </c>
      <c r="C1199" s="227" t="s">
        <v>115</v>
      </c>
      <c r="D1199" s="303" t="s">
        <v>1264</v>
      </c>
      <c r="E1199" s="227" t="s">
        <v>1554</v>
      </c>
      <c r="F1199" s="229" t="s">
        <v>515</v>
      </c>
      <c r="G1199" s="240" t="s">
        <v>2570</v>
      </c>
      <c r="H1199" s="229" t="s">
        <v>1473</v>
      </c>
      <c r="I1199" s="308" t="s">
        <v>106</v>
      </c>
      <c r="J1199" s="339" t="s">
        <v>106</v>
      </c>
      <c r="K1199" s="304" t="s">
        <v>1452</v>
      </c>
      <c r="L1199" s="305"/>
      <c r="M1199" s="306"/>
      <c r="N1199" s="305"/>
      <c r="O1199" s="305"/>
    </row>
    <row r="1200" spans="1:15" ht="20.100000000000001" customHeight="1">
      <c r="A1200" s="322"/>
      <c r="B1200" s="563"/>
      <c r="C1200" s="316"/>
      <c r="D1200" s="311"/>
      <c r="E1200" s="311"/>
      <c r="F1200" s="235"/>
      <c r="G1200" s="252"/>
      <c r="H1200" s="235"/>
      <c r="I1200" s="312"/>
      <c r="J1200" s="340"/>
      <c r="K1200" s="313"/>
      <c r="L1200" s="314"/>
      <c r="M1200" s="315"/>
      <c r="N1200" s="314"/>
      <c r="O1200" s="314"/>
    </row>
    <row r="1201" spans="1:15" ht="20.100000000000001" customHeight="1">
      <c r="A1201" s="338" t="s">
        <v>106</v>
      </c>
      <c r="B1201" s="562" t="s">
        <v>1088</v>
      </c>
      <c r="C1201" s="227" t="s">
        <v>115</v>
      </c>
      <c r="D1201" s="303" t="s">
        <v>1089</v>
      </c>
      <c r="E1201" s="227" t="s">
        <v>1554</v>
      </c>
      <c r="F1201" s="229" t="s">
        <v>515</v>
      </c>
      <c r="G1201" s="240" t="s">
        <v>2575</v>
      </c>
      <c r="H1201" s="229" t="s">
        <v>1502</v>
      </c>
      <c r="I1201" s="308" t="s">
        <v>106</v>
      </c>
      <c r="J1201" s="339" t="s">
        <v>106</v>
      </c>
      <c r="K1201" s="304" t="s">
        <v>1452</v>
      </c>
      <c r="L1201" s="305"/>
      <c r="M1201" s="306"/>
      <c r="N1201" s="305"/>
      <c r="O1201" s="305"/>
    </row>
    <row r="1202" spans="1:15" ht="20.100000000000001" customHeight="1">
      <c r="A1202" s="338" t="s">
        <v>106</v>
      </c>
      <c r="B1202" s="562" t="s">
        <v>1402</v>
      </c>
      <c r="C1202" s="227" t="s">
        <v>115</v>
      </c>
      <c r="D1202" s="303" t="s">
        <v>1403</v>
      </c>
      <c r="E1202" s="227" t="s">
        <v>1554</v>
      </c>
      <c r="F1202" s="229" t="s">
        <v>515</v>
      </c>
      <c r="G1202" s="240" t="s">
        <v>2575</v>
      </c>
      <c r="H1202" s="229" t="s">
        <v>1502</v>
      </c>
      <c r="I1202" s="308" t="s">
        <v>106</v>
      </c>
      <c r="J1202" s="339" t="s">
        <v>106</v>
      </c>
      <c r="K1202" s="304" t="s">
        <v>1452</v>
      </c>
      <c r="L1202" s="305"/>
      <c r="M1202" s="306"/>
      <c r="N1202" s="305"/>
      <c r="O1202" s="305"/>
    </row>
    <row r="1203" spans="1:15" ht="20.100000000000001" customHeight="1">
      <c r="A1203" s="338" t="s">
        <v>106</v>
      </c>
      <c r="B1203" s="562" t="s">
        <v>1265</v>
      </c>
      <c r="C1203" s="227" t="s">
        <v>115</v>
      </c>
      <c r="D1203" s="303" t="s">
        <v>1266</v>
      </c>
      <c r="E1203" s="227" t="s">
        <v>1554</v>
      </c>
      <c r="F1203" s="229" t="s">
        <v>515</v>
      </c>
      <c r="G1203" s="240" t="s">
        <v>2575</v>
      </c>
      <c r="H1203" s="229" t="s">
        <v>1473</v>
      </c>
      <c r="I1203" s="308" t="s">
        <v>106</v>
      </c>
      <c r="J1203" s="339" t="s">
        <v>106</v>
      </c>
      <c r="K1203" s="304" t="s">
        <v>1452</v>
      </c>
      <c r="L1203" s="305"/>
      <c r="M1203" s="306"/>
      <c r="N1203" s="305"/>
      <c r="O1203" s="305"/>
    </row>
    <row r="1204" spans="1:15" ht="20.100000000000001" customHeight="1">
      <c r="A1204" s="338" t="s">
        <v>106</v>
      </c>
      <c r="B1204" s="562" t="s">
        <v>1267</v>
      </c>
      <c r="C1204" s="227" t="s">
        <v>115</v>
      </c>
      <c r="D1204" s="303" t="s">
        <v>1268</v>
      </c>
      <c r="E1204" s="227" t="s">
        <v>1554</v>
      </c>
      <c r="F1204" s="229" t="s">
        <v>515</v>
      </c>
      <c r="G1204" s="240" t="s">
        <v>2575</v>
      </c>
      <c r="H1204" s="229" t="s">
        <v>1473</v>
      </c>
      <c r="I1204" s="308" t="s">
        <v>106</v>
      </c>
      <c r="J1204" s="339" t="s">
        <v>106</v>
      </c>
      <c r="K1204" s="304" t="s">
        <v>1452</v>
      </c>
      <c r="L1204" s="305"/>
      <c r="M1204" s="306"/>
      <c r="N1204" s="305"/>
      <c r="O1204" s="305"/>
    </row>
    <row r="1205" spans="1:15" ht="20.100000000000001" customHeight="1">
      <c r="A1205" s="338" t="s">
        <v>106</v>
      </c>
      <c r="B1205" s="562" t="s">
        <v>1269</v>
      </c>
      <c r="C1205" s="227" t="s">
        <v>115</v>
      </c>
      <c r="D1205" s="303" t="s">
        <v>1270</v>
      </c>
      <c r="E1205" s="227" t="s">
        <v>1554</v>
      </c>
      <c r="F1205" s="229" t="s">
        <v>515</v>
      </c>
      <c r="G1205" s="240" t="s">
        <v>2575</v>
      </c>
      <c r="H1205" s="229" t="s">
        <v>1473</v>
      </c>
      <c r="I1205" s="308" t="s">
        <v>106</v>
      </c>
      <c r="J1205" s="339" t="s">
        <v>106</v>
      </c>
      <c r="K1205" s="304" t="s">
        <v>1452</v>
      </c>
      <c r="L1205" s="305"/>
      <c r="M1205" s="306"/>
      <c r="N1205" s="305"/>
      <c r="O1205" s="305"/>
    </row>
    <row r="1206" spans="1:15" ht="20.100000000000001" customHeight="1">
      <c r="A1206" s="322"/>
      <c r="B1206" s="563"/>
      <c r="C1206" s="316"/>
      <c r="D1206" s="311"/>
      <c r="E1206" s="311"/>
      <c r="F1206" s="235"/>
      <c r="G1206" s="252"/>
      <c r="H1206" s="235"/>
      <c r="I1206" s="312"/>
      <c r="J1206" s="340"/>
      <c r="K1206" s="313"/>
      <c r="L1206" s="314"/>
      <c r="M1206" s="315"/>
      <c r="N1206" s="314"/>
      <c r="O1206" s="314"/>
    </row>
    <row r="1207" spans="1:15" ht="20.100000000000001" customHeight="1">
      <c r="A1207" s="338" t="s">
        <v>106</v>
      </c>
      <c r="B1207" s="562" t="s">
        <v>1404</v>
      </c>
      <c r="C1207" s="227" t="s">
        <v>115</v>
      </c>
      <c r="D1207" s="303" t="s">
        <v>2576</v>
      </c>
      <c r="E1207" s="227" t="s">
        <v>1555</v>
      </c>
      <c r="F1207" s="229" t="s">
        <v>515</v>
      </c>
      <c r="G1207" s="240" t="s">
        <v>2577</v>
      </c>
      <c r="H1207" s="229" t="s">
        <v>1502</v>
      </c>
      <c r="I1207" s="308" t="s">
        <v>2572</v>
      </c>
      <c r="J1207" s="363" t="s">
        <v>2572</v>
      </c>
      <c r="K1207" s="304" t="s">
        <v>1452</v>
      </c>
      <c r="L1207" s="305"/>
      <c r="M1207" s="306"/>
      <c r="N1207" s="306"/>
      <c r="O1207" s="305"/>
    </row>
    <row r="1208" spans="1:15" ht="20.100000000000001" customHeight="1">
      <c r="A1208" s="338" t="s">
        <v>106</v>
      </c>
      <c r="B1208" s="562" t="s">
        <v>1090</v>
      </c>
      <c r="C1208" s="227" t="s">
        <v>115</v>
      </c>
      <c r="D1208" s="303" t="s">
        <v>1091</v>
      </c>
      <c r="E1208" s="227" t="s">
        <v>1555</v>
      </c>
      <c r="F1208" s="229" t="s">
        <v>515</v>
      </c>
      <c r="G1208" s="240" t="s">
        <v>2577</v>
      </c>
      <c r="H1208" s="229" t="s">
        <v>1502</v>
      </c>
      <c r="I1208" s="308" t="s">
        <v>2572</v>
      </c>
      <c r="J1208" s="363" t="s">
        <v>2572</v>
      </c>
      <c r="K1208" s="304" t="s">
        <v>1452</v>
      </c>
      <c r="L1208" s="305"/>
      <c r="M1208" s="306"/>
      <c r="N1208" s="306"/>
      <c r="O1208" s="305"/>
    </row>
    <row r="1209" spans="1:15" ht="20.100000000000001" customHeight="1">
      <c r="A1209" s="338" t="s">
        <v>106</v>
      </c>
      <c r="B1209" s="562" t="s">
        <v>1271</v>
      </c>
      <c r="C1209" s="227" t="s">
        <v>115</v>
      </c>
      <c r="D1209" s="303" t="s">
        <v>1272</v>
      </c>
      <c r="E1209" s="227" t="s">
        <v>1555</v>
      </c>
      <c r="F1209" s="229" t="s">
        <v>515</v>
      </c>
      <c r="G1209" s="240" t="s">
        <v>2577</v>
      </c>
      <c r="H1209" s="229" t="s">
        <v>1473</v>
      </c>
      <c r="I1209" s="308" t="s">
        <v>106</v>
      </c>
      <c r="J1209" s="339" t="s">
        <v>106</v>
      </c>
      <c r="K1209" s="304" t="s">
        <v>1452</v>
      </c>
      <c r="L1209" s="305"/>
      <c r="M1209" s="306"/>
      <c r="N1209" s="305"/>
      <c r="O1209" s="305"/>
    </row>
    <row r="1210" spans="1:15" ht="20.100000000000001" customHeight="1">
      <c r="A1210" s="338" t="s">
        <v>106</v>
      </c>
      <c r="B1210" s="562" t="s">
        <v>1273</v>
      </c>
      <c r="C1210" s="227" t="s">
        <v>115</v>
      </c>
      <c r="D1210" s="303" t="s">
        <v>1274</v>
      </c>
      <c r="E1210" s="227" t="s">
        <v>1555</v>
      </c>
      <c r="F1210" s="229" t="s">
        <v>515</v>
      </c>
      <c r="G1210" s="240" t="s">
        <v>2577</v>
      </c>
      <c r="H1210" s="229" t="s">
        <v>1473</v>
      </c>
      <c r="I1210" s="308" t="s">
        <v>2572</v>
      </c>
      <c r="J1210" s="363" t="s">
        <v>2572</v>
      </c>
      <c r="K1210" s="304" t="s">
        <v>1452</v>
      </c>
      <c r="L1210" s="305"/>
      <c r="M1210" s="306"/>
      <c r="N1210" s="306"/>
      <c r="O1210" s="305"/>
    </row>
    <row r="1211" spans="1:15" ht="20.100000000000001" customHeight="1">
      <c r="A1211" s="338" t="s">
        <v>106</v>
      </c>
      <c r="B1211" s="562" t="s">
        <v>1275</v>
      </c>
      <c r="C1211" s="227" t="s">
        <v>115</v>
      </c>
      <c r="D1211" s="303" t="s">
        <v>1276</v>
      </c>
      <c r="E1211" s="227" t="s">
        <v>1555</v>
      </c>
      <c r="F1211" s="229" t="s">
        <v>515</v>
      </c>
      <c r="G1211" s="240" t="s">
        <v>2577</v>
      </c>
      <c r="H1211" s="229" t="s">
        <v>1473</v>
      </c>
      <c r="I1211" s="308" t="s">
        <v>2572</v>
      </c>
      <c r="J1211" s="363" t="s">
        <v>2572</v>
      </c>
      <c r="K1211" s="304" t="s">
        <v>1452</v>
      </c>
      <c r="L1211" s="305"/>
      <c r="M1211" s="306"/>
      <c r="N1211" s="306"/>
      <c r="O1211" s="305"/>
    </row>
    <row r="1212" spans="1:15" ht="20.100000000000001" customHeight="1">
      <c r="A1212" s="338" t="s">
        <v>106</v>
      </c>
      <c r="B1212" s="562" t="s">
        <v>808</v>
      </c>
      <c r="C1212" s="227" t="s">
        <v>115</v>
      </c>
      <c r="D1212" s="303" t="s">
        <v>809</v>
      </c>
      <c r="E1212" s="227" t="s">
        <v>1555</v>
      </c>
      <c r="F1212" s="229" t="s">
        <v>515</v>
      </c>
      <c r="G1212" s="240" t="s">
        <v>2577</v>
      </c>
      <c r="H1212" s="229" t="s">
        <v>113</v>
      </c>
      <c r="I1212" s="308" t="s">
        <v>106</v>
      </c>
      <c r="J1212" s="339" t="s">
        <v>106</v>
      </c>
      <c r="K1212" s="304" t="s">
        <v>1452</v>
      </c>
      <c r="L1212" s="305"/>
      <c r="M1212" s="306"/>
      <c r="N1212" s="305"/>
      <c r="O1212" s="305"/>
    </row>
    <row r="1213" spans="1:15" ht="20.100000000000001" customHeight="1">
      <c r="A1213" s="338" t="s">
        <v>106</v>
      </c>
      <c r="B1213" s="562" t="s">
        <v>564</v>
      </c>
      <c r="C1213" s="227" t="s">
        <v>115</v>
      </c>
      <c r="D1213" s="303" t="s">
        <v>565</v>
      </c>
      <c r="E1213" s="227" t="s">
        <v>1555</v>
      </c>
      <c r="F1213" s="229" t="s">
        <v>515</v>
      </c>
      <c r="G1213" s="240" t="s">
        <v>2577</v>
      </c>
      <c r="H1213" s="229" t="s">
        <v>166</v>
      </c>
      <c r="I1213" s="308" t="s">
        <v>106</v>
      </c>
      <c r="J1213" s="339" t="s">
        <v>106</v>
      </c>
      <c r="K1213" s="304" t="s">
        <v>1452</v>
      </c>
      <c r="L1213" s="305"/>
      <c r="M1213" s="306"/>
      <c r="N1213" s="305"/>
      <c r="O1213" s="305"/>
    </row>
    <row r="1214" spans="1:15" ht="20.100000000000001" customHeight="1">
      <c r="A1214" s="322"/>
      <c r="B1214" s="563"/>
      <c r="C1214" s="316"/>
      <c r="D1214" s="311"/>
      <c r="E1214" s="311"/>
      <c r="F1214" s="235"/>
      <c r="G1214" s="252"/>
      <c r="H1214" s="235"/>
      <c r="I1214" s="312"/>
      <c r="J1214" s="340"/>
      <c r="K1214" s="313" t="s">
        <v>1452</v>
      </c>
      <c r="L1214" s="314"/>
      <c r="M1214" s="315"/>
      <c r="N1214" s="314"/>
      <c r="O1214" s="314"/>
    </row>
    <row r="1215" spans="1:15" ht="20.100000000000001" customHeight="1">
      <c r="A1215" s="338" t="s">
        <v>106</v>
      </c>
      <c r="B1215" s="562" t="s">
        <v>1406</v>
      </c>
      <c r="C1215" s="227" t="s">
        <v>115</v>
      </c>
      <c r="D1215" s="303" t="s">
        <v>1407</v>
      </c>
      <c r="E1215" s="227" t="s">
        <v>1555</v>
      </c>
      <c r="F1215" s="229" t="s">
        <v>515</v>
      </c>
      <c r="G1215" s="240" t="s">
        <v>2578</v>
      </c>
      <c r="H1215" s="229" t="s">
        <v>1502</v>
      </c>
      <c r="I1215" s="308" t="s">
        <v>2572</v>
      </c>
      <c r="J1215" s="363" t="s">
        <v>2572</v>
      </c>
      <c r="K1215" s="304" t="s">
        <v>1452</v>
      </c>
      <c r="L1215" s="305"/>
      <c r="M1215" s="306"/>
      <c r="N1215" s="306"/>
      <c r="O1215" s="305"/>
    </row>
    <row r="1216" spans="1:15" ht="20.100000000000001" customHeight="1">
      <c r="A1216" s="338" t="s">
        <v>106</v>
      </c>
      <c r="B1216" s="562" t="s">
        <v>1092</v>
      </c>
      <c r="C1216" s="227" t="s">
        <v>115</v>
      </c>
      <c r="D1216" s="303" t="s">
        <v>1093</v>
      </c>
      <c r="E1216" s="227" t="s">
        <v>1555</v>
      </c>
      <c r="F1216" s="229" t="s">
        <v>515</v>
      </c>
      <c r="G1216" s="240" t="s">
        <v>2578</v>
      </c>
      <c r="H1216" s="229" t="s">
        <v>1502</v>
      </c>
      <c r="I1216" s="308" t="s">
        <v>2572</v>
      </c>
      <c r="J1216" s="363" t="s">
        <v>2572</v>
      </c>
      <c r="K1216" s="304" t="s">
        <v>1452</v>
      </c>
      <c r="L1216" s="305"/>
      <c r="M1216" s="306"/>
      <c r="N1216" s="306"/>
      <c r="O1216" s="305"/>
    </row>
    <row r="1217" spans="1:15" ht="20.100000000000001" customHeight="1">
      <c r="A1217" s="338" t="s">
        <v>106</v>
      </c>
      <c r="B1217" s="562" t="s">
        <v>1277</v>
      </c>
      <c r="C1217" s="227" t="s">
        <v>115</v>
      </c>
      <c r="D1217" s="303" t="s">
        <v>1278</v>
      </c>
      <c r="E1217" s="227" t="s">
        <v>1555</v>
      </c>
      <c r="F1217" s="229" t="s">
        <v>515</v>
      </c>
      <c r="G1217" s="240" t="s">
        <v>2578</v>
      </c>
      <c r="H1217" s="229" t="s">
        <v>1473</v>
      </c>
      <c r="I1217" s="308" t="s">
        <v>2572</v>
      </c>
      <c r="J1217" s="363" t="s">
        <v>2572</v>
      </c>
      <c r="K1217" s="304" t="s">
        <v>1452</v>
      </c>
      <c r="L1217" s="305"/>
      <c r="M1217" s="306"/>
      <c r="N1217" s="306"/>
      <c r="O1217" s="305"/>
    </row>
    <row r="1218" spans="1:15" ht="20.100000000000001" customHeight="1">
      <c r="A1218" s="338" t="s">
        <v>106</v>
      </c>
      <c r="B1218" s="562" t="s">
        <v>1279</v>
      </c>
      <c r="C1218" s="227" t="s">
        <v>115</v>
      </c>
      <c r="D1218" s="303" t="s">
        <v>1280</v>
      </c>
      <c r="E1218" s="227" t="s">
        <v>1555</v>
      </c>
      <c r="F1218" s="229" t="s">
        <v>515</v>
      </c>
      <c r="G1218" s="240" t="s">
        <v>2578</v>
      </c>
      <c r="H1218" s="229" t="s">
        <v>1473</v>
      </c>
      <c r="I1218" s="308" t="s">
        <v>106</v>
      </c>
      <c r="J1218" s="339" t="s">
        <v>106</v>
      </c>
      <c r="K1218" s="304" t="s">
        <v>1452</v>
      </c>
      <c r="L1218" s="305"/>
      <c r="M1218" s="306"/>
      <c r="N1218" s="305"/>
      <c r="O1218" s="305"/>
    </row>
    <row r="1219" spans="1:15" ht="20.100000000000001" customHeight="1">
      <c r="A1219" s="338" t="s">
        <v>106</v>
      </c>
      <c r="B1219" s="562" t="s">
        <v>1281</v>
      </c>
      <c r="C1219" s="227" t="s">
        <v>115</v>
      </c>
      <c r="D1219" s="303" t="s">
        <v>1282</v>
      </c>
      <c r="E1219" s="227" t="s">
        <v>1555</v>
      </c>
      <c r="F1219" s="229" t="s">
        <v>515</v>
      </c>
      <c r="G1219" s="240" t="s">
        <v>2578</v>
      </c>
      <c r="H1219" s="229" t="s">
        <v>1473</v>
      </c>
      <c r="I1219" s="308" t="s">
        <v>2572</v>
      </c>
      <c r="J1219" s="363" t="s">
        <v>2572</v>
      </c>
      <c r="K1219" s="304" t="s">
        <v>1452</v>
      </c>
      <c r="L1219" s="305"/>
      <c r="M1219" s="306"/>
      <c r="N1219" s="306"/>
      <c r="O1219" s="305"/>
    </row>
    <row r="1220" spans="1:15" ht="20.100000000000001" customHeight="1">
      <c r="A1220" s="338" t="s">
        <v>106</v>
      </c>
      <c r="B1220" s="562" t="s">
        <v>810</v>
      </c>
      <c r="C1220" s="227" t="s">
        <v>115</v>
      </c>
      <c r="D1220" s="303" t="s">
        <v>811</v>
      </c>
      <c r="E1220" s="227" t="s">
        <v>1555</v>
      </c>
      <c r="F1220" s="229" t="s">
        <v>515</v>
      </c>
      <c r="G1220" s="240" t="s">
        <v>2578</v>
      </c>
      <c r="H1220" s="229" t="s">
        <v>113</v>
      </c>
      <c r="I1220" s="308" t="s">
        <v>106</v>
      </c>
      <c r="J1220" s="339" t="s">
        <v>106</v>
      </c>
      <c r="K1220" s="304" t="s">
        <v>1452</v>
      </c>
      <c r="L1220" s="305"/>
      <c r="M1220" s="306"/>
      <c r="N1220" s="305"/>
      <c r="O1220" s="305"/>
    </row>
    <row r="1221" spans="1:15" ht="20.100000000000001" customHeight="1">
      <c r="A1221" s="338" t="s">
        <v>106</v>
      </c>
      <c r="B1221" s="562" t="s">
        <v>566</v>
      </c>
      <c r="C1221" s="227" t="s">
        <v>115</v>
      </c>
      <c r="D1221" s="303" t="s">
        <v>567</v>
      </c>
      <c r="E1221" s="227" t="s">
        <v>1555</v>
      </c>
      <c r="F1221" s="229" t="s">
        <v>515</v>
      </c>
      <c r="G1221" s="240" t="s">
        <v>2578</v>
      </c>
      <c r="H1221" s="229" t="s">
        <v>166</v>
      </c>
      <c r="I1221" s="308" t="s">
        <v>106</v>
      </c>
      <c r="J1221" s="339" t="s">
        <v>106</v>
      </c>
      <c r="K1221" s="304" t="s">
        <v>1452</v>
      </c>
      <c r="L1221" s="305"/>
      <c r="M1221" s="306"/>
      <c r="N1221" s="305"/>
      <c r="O1221" s="305"/>
    </row>
    <row r="1222" spans="1:15" ht="20.100000000000001" customHeight="1">
      <c r="A1222" s="309"/>
      <c r="B1222" s="563"/>
      <c r="C1222" s="316"/>
      <c r="D1222" s="311"/>
      <c r="E1222" s="311"/>
      <c r="F1222" s="235"/>
      <c r="G1222" s="252"/>
      <c r="H1222" s="235"/>
      <c r="I1222" s="312"/>
      <c r="J1222" s="319"/>
      <c r="K1222" s="313" t="s">
        <v>1452</v>
      </c>
      <c r="L1222" s="314"/>
      <c r="M1222" s="315"/>
      <c r="N1222" s="314"/>
      <c r="O1222" s="314"/>
    </row>
    <row r="1223" spans="1:15" ht="20.100000000000001" customHeight="1">
      <c r="A1223" s="338" t="s">
        <v>106</v>
      </c>
      <c r="B1223" s="562" t="s">
        <v>1408</v>
      </c>
      <c r="C1223" s="227" t="s">
        <v>115</v>
      </c>
      <c r="D1223" s="303" t="s">
        <v>1409</v>
      </c>
      <c r="E1223" s="227" t="s">
        <v>1555</v>
      </c>
      <c r="F1223" s="229" t="s">
        <v>515</v>
      </c>
      <c r="G1223" s="240" t="s">
        <v>2579</v>
      </c>
      <c r="H1223" s="229" t="s">
        <v>1502</v>
      </c>
      <c r="I1223" s="308" t="s">
        <v>106</v>
      </c>
      <c r="J1223" s="339" t="s">
        <v>106</v>
      </c>
      <c r="K1223" s="304" t="s">
        <v>1452</v>
      </c>
      <c r="L1223" s="305"/>
      <c r="M1223" s="306"/>
      <c r="N1223" s="305"/>
      <c r="O1223" s="305"/>
    </row>
    <row r="1224" spans="1:15" ht="20.100000000000001" customHeight="1">
      <c r="A1224" s="338" t="s">
        <v>106</v>
      </c>
      <c r="B1224" s="562" t="s">
        <v>1094</v>
      </c>
      <c r="C1224" s="227" t="s">
        <v>115</v>
      </c>
      <c r="D1224" s="303" t="s">
        <v>1095</v>
      </c>
      <c r="E1224" s="227" t="s">
        <v>1555</v>
      </c>
      <c r="F1224" s="229" t="s">
        <v>515</v>
      </c>
      <c r="G1224" s="240" t="s">
        <v>2579</v>
      </c>
      <c r="H1224" s="229" t="s">
        <v>1502</v>
      </c>
      <c r="I1224" s="308" t="s">
        <v>106</v>
      </c>
      <c r="J1224" s="339" t="s">
        <v>106</v>
      </c>
      <c r="K1224" s="304" t="s">
        <v>1452</v>
      </c>
      <c r="L1224" s="305"/>
      <c r="M1224" s="306"/>
      <c r="N1224" s="305"/>
      <c r="O1224" s="305"/>
    </row>
    <row r="1225" spans="1:15" ht="20.100000000000001" customHeight="1">
      <c r="A1225" s="338" t="s">
        <v>106</v>
      </c>
      <c r="B1225" s="562" t="s">
        <v>1283</v>
      </c>
      <c r="C1225" s="227" t="s">
        <v>115</v>
      </c>
      <c r="D1225" s="303" t="s">
        <v>1284</v>
      </c>
      <c r="E1225" s="227" t="s">
        <v>1555</v>
      </c>
      <c r="F1225" s="229" t="s">
        <v>515</v>
      </c>
      <c r="G1225" s="240" t="s">
        <v>2579</v>
      </c>
      <c r="H1225" s="229" t="s">
        <v>1473</v>
      </c>
      <c r="I1225" s="308" t="s">
        <v>106</v>
      </c>
      <c r="J1225" s="339" t="s">
        <v>106</v>
      </c>
      <c r="K1225" s="304" t="s">
        <v>1452</v>
      </c>
      <c r="L1225" s="305"/>
      <c r="M1225" s="306"/>
      <c r="N1225" s="305"/>
      <c r="O1225" s="305"/>
    </row>
    <row r="1226" spans="1:15" ht="20.100000000000001" customHeight="1">
      <c r="A1226" s="338" t="s">
        <v>106</v>
      </c>
      <c r="B1226" s="562" t="s">
        <v>1285</v>
      </c>
      <c r="C1226" s="227" t="s">
        <v>115</v>
      </c>
      <c r="D1226" s="303" t="s">
        <v>1286</v>
      </c>
      <c r="E1226" s="227" t="s">
        <v>1555</v>
      </c>
      <c r="F1226" s="229" t="s">
        <v>515</v>
      </c>
      <c r="G1226" s="240" t="s">
        <v>2579</v>
      </c>
      <c r="H1226" s="229" t="s">
        <v>1473</v>
      </c>
      <c r="I1226" s="308" t="s">
        <v>106</v>
      </c>
      <c r="J1226" s="339" t="s">
        <v>106</v>
      </c>
      <c r="K1226" s="304" t="s">
        <v>1452</v>
      </c>
      <c r="L1226" s="305"/>
      <c r="M1226" s="306"/>
      <c r="N1226" s="305"/>
      <c r="O1226" s="305"/>
    </row>
    <row r="1227" spans="1:15" ht="20.100000000000001" customHeight="1">
      <c r="A1227" s="338" t="s">
        <v>106</v>
      </c>
      <c r="B1227" s="562" t="s">
        <v>1287</v>
      </c>
      <c r="C1227" s="227" t="s">
        <v>115</v>
      </c>
      <c r="D1227" s="303" t="s">
        <v>1288</v>
      </c>
      <c r="E1227" s="227" t="s">
        <v>1555</v>
      </c>
      <c r="F1227" s="229" t="s">
        <v>515</v>
      </c>
      <c r="G1227" s="240" t="s">
        <v>2579</v>
      </c>
      <c r="H1227" s="229" t="s">
        <v>1473</v>
      </c>
      <c r="I1227" s="308" t="s">
        <v>106</v>
      </c>
      <c r="J1227" s="339" t="s">
        <v>106</v>
      </c>
      <c r="K1227" s="304" t="s">
        <v>1452</v>
      </c>
      <c r="L1227" s="305"/>
      <c r="M1227" s="306"/>
      <c r="N1227" s="305"/>
      <c r="O1227" s="305"/>
    </row>
    <row r="1228" spans="1:15" ht="20.100000000000001" customHeight="1">
      <c r="A1228" s="338" t="s">
        <v>106</v>
      </c>
      <c r="B1228" s="562" t="s">
        <v>789</v>
      </c>
      <c r="C1228" s="227" t="s">
        <v>115</v>
      </c>
      <c r="D1228" s="303" t="s">
        <v>790</v>
      </c>
      <c r="E1228" s="227" t="s">
        <v>1555</v>
      </c>
      <c r="F1228" s="229" t="s">
        <v>515</v>
      </c>
      <c r="G1228" s="240" t="s">
        <v>2579</v>
      </c>
      <c r="H1228" s="229" t="s">
        <v>113</v>
      </c>
      <c r="I1228" s="308" t="s">
        <v>106</v>
      </c>
      <c r="J1228" s="339" t="s">
        <v>106</v>
      </c>
      <c r="K1228" s="304" t="s">
        <v>1452</v>
      </c>
      <c r="L1228" s="305"/>
      <c r="M1228" s="306"/>
      <c r="N1228" s="305"/>
      <c r="O1228" s="305"/>
    </row>
    <row r="1229" spans="1:15" ht="20.100000000000001" customHeight="1">
      <c r="A1229" s="338" t="s">
        <v>106</v>
      </c>
      <c r="B1229" s="562" t="s">
        <v>812</v>
      </c>
      <c r="C1229" s="227" t="s">
        <v>115</v>
      </c>
      <c r="D1229" s="303" t="s">
        <v>813</v>
      </c>
      <c r="E1229" s="227" t="s">
        <v>1555</v>
      </c>
      <c r="F1229" s="229" t="s">
        <v>515</v>
      </c>
      <c r="G1229" s="240" t="s">
        <v>2579</v>
      </c>
      <c r="H1229" s="229" t="s">
        <v>113</v>
      </c>
      <c r="I1229" s="308" t="s">
        <v>106</v>
      </c>
      <c r="J1229" s="339" t="s">
        <v>106</v>
      </c>
      <c r="K1229" s="304" t="s">
        <v>1452</v>
      </c>
      <c r="L1229" s="305"/>
      <c r="M1229" s="306"/>
      <c r="N1229" s="305"/>
      <c r="O1229" s="305"/>
    </row>
    <row r="1230" spans="1:15" ht="20.100000000000001" customHeight="1">
      <c r="A1230" s="338" t="s">
        <v>106</v>
      </c>
      <c r="B1230" s="562" t="s">
        <v>568</v>
      </c>
      <c r="C1230" s="227" t="s">
        <v>115</v>
      </c>
      <c r="D1230" s="303" t="s">
        <v>569</v>
      </c>
      <c r="E1230" s="227" t="s">
        <v>1555</v>
      </c>
      <c r="F1230" s="229" t="s">
        <v>515</v>
      </c>
      <c r="G1230" s="240" t="s">
        <v>2579</v>
      </c>
      <c r="H1230" s="229" t="s">
        <v>166</v>
      </c>
      <c r="I1230" s="308" t="s">
        <v>106</v>
      </c>
      <c r="J1230" s="339" t="s">
        <v>106</v>
      </c>
      <c r="K1230" s="304" t="s">
        <v>1452</v>
      </c>
      <c r="L1230" s="305"/>
      <c r="M1230" s="306"/>
      <c r="N1230" s="305"/>
      <c r="O1230" s="305"/>
    </row>
    <row r="1231" spans="1:15" ht="20.100000000000001" customHeight="1">
      <c r="A1231" s="322"/>
      <c r="B1231" s="563"/>
      <c r="C1231" s="316"/>
      <c r="D1231" s="311"/>
      <c r="E1231" s="311"/>
      <c r="F1231" s="235"/>
      <c r="G1231" s="252"/>
      <c r="H1231" s="235"/>
      <c r="I1231" s="312"/>
      <c r="J1231" s="340"/>
      <c r="K1231" s="313" t="s">
        <v>1452</v>
      </c>
      <c r="L1231" s="314"/>
      <c r="M1231" s="315"/>
      <c r="N1231" s="314"/>
      <c r="O1231" s="314"/>
    </row>
    <row r="1232" spans="1:15" ht="20.100000000000001" customHeight="1">
      <c r="A1232" s="338" t="s">
        <v>106</v>
      </c>
      <c r="B1232" s="562" t="s">
        <v>1410</v>
      </c>
      <c r="C1232" s="227" t="s">
        <v>115</v>
      </c>
      <c r="D1232" s="303" t="s">
        <v>1411</v>
      </c>
      <c r="E1232" s="227" t="s">
        <v>1559</v>
      </c>
      <c r="F1232" s="229" t="s">
        <v>515</v>
      </c>
      <c r="G1232" s="240" t="s">
        <v>2580</v>
      </c>
      <c r="H1232" s="229" t="s">
        <v>1502</v>
      </c>
      <c r="I1232" s="308" t="s">
        <v>2572</v>
      </c>
      <c r="J1232" s="363" t="s">
        <v>2572</v>
      </c>
      <c r="K1232" s="304" t="s">
        <v>1452</v>
      </c>
      <c r="L1232" s="305"/>
      <c r="M1232" s="306"/>
      <c r="N1232" s="306"/>
      <c r="O1232" s="305"/>
    </row>
    <row r="1233" spans="1:15" ht="20.100000000000001" customHeight="1">
      <c r="A1233" s="338" t="s">
        <v>106</v>
      </c>
      <c r="B1233" s="562" t="s">
        <v>1096</v>
      </c>
      <c r="C1233" s="227" t="s">
        <v>115</v>
      </c>
      <c r="D1233" s="303" t="s">
        <v>1097</v>
      </c>
      <c r="E1233" s="227" t="s">
        <v>1559</v>
      </c>
      <c r="F1233" s="229" t="s">
        <v>515</v>
      </c>
      <c r="G1233" s="240" t="s">
        <v>2580</v>
      </c>
      <c r="H1233" s="229" t="s">
        <v>1502</v>
      </c>
      <c r="I1233" s="308" t="s">
        <v>2572</v>
      </c>
      <c r="J1233" s="363" t="s">
        <v>2572</v>
      </c>
      <c r="K1233" s="304" t="s">
        <v>1452</v>
      </c>
      <c r="L1233" s="305"/>
      <c r="M1233" s="306"/>
      <c r="N1233" s="306"/>
      <c r="O1233" s="305"/>
    </row>
    <row r="1234" spans="1:15" ht="20.100000000000001" customHeight="1">
      <c r="A1234" s="338" t="s">
        <v>106</v>
      </c>
      <c r="B1234" s="562" t="s">
        <v>1289</v>
      </c>
      <c r="C1234" s="227" t="s">
        <v>115</v>
      </c>
      <c r="D1234" s="303" t="s">
        <v>1290</v>
      </c>
      <c r="E1234" s="227" t="s">
        <v>1559</v>
      </c>
      <c r="F1234" s="229" t="s">
        <v>515</v>
      </c>
      <c r="G1234" s="240" t="s">
        <v>2580</v>
      </c>
      <c r="H1234" s="229" t="s">
        <v>1473</v>
      </c>
      <c r="I1234" s="308" t="s">
        <v>106</v>
      </c>
      <c r="J1234" s="339" t="s">
        <v>106</v>
      </c>
      <c r="K1234" s="304" t="s">
        <v>1452</v>
      </c>
      <c r="L1234" s="305"/>
      <c r="M1234" s="306"/>
      <c r="N1234" s="305"/>
      <c r="O1234" s="305"/>
    </row>
    <row r="1235" spans="1:15" ht="20.100000000000001" customHeight="1">
      <c r="A1235" s="338" t="s">
        <v>106</v>
      </c>
      <c r="B1235" s="562" t="s">
        <v>1291</v>
      </c>
      <c r="C1235" s="227" t="s">
        <v>115</v>
      </c>
      <c r="D1235" s="303" t="s">
        <v>1292</v>
      </c>
      <c r="E1235" s="227" t="s">
        <v>1559</v>
      </c>
      <c r="F1235" s="229" t="s">
        <v>515</v>
      </c>
      <c r="G1235" s="240" t="s">
        <v>2580</v>
      </c>
      <c r="H1235" s="229" t="s">
        <v>1473</v>
      </c>
      <c r="I1235" s="308" t="s">
        <v>2572</v>
      </c>
      <c r="J1235" s="363" t="s">
        <v>2572</v>
      </c>
      <c r="K1235" s="304" t="s">
        <v>1452</v>
      </c>
      <c r="L1235" s="305"/>
      <c r="M1235" s="306"/>
      <c r="N1235" s="306"/>
      <c r="O1235" s="305"/>
    </row>
    <row r="1236" spans="1:15" ht="20.100000000000001" customHeight="1">
      <c r="A1236" s="338" t="s">
        <v>106</v>
      </c>
      <c r="B1236" s="562" t="s">
        <v>1293</v>
      </c>
      <c r="C1236" s="227" t="s">
        <v>115</v>
      </c>
      <c r="D1236" s="303" t="s">
        <v>1294</v>
      </c>
      <c r="E1236" s="227" t="s">
        <v>1559</v>
      </c>
      <c r="F1236" s="229" t="s">
        <v>515</v>
      </c>
      <c r="G1236" s="240" t="s">
        <v>2580</v>
      </c>
      <c r="H1236" s="229" t="s">
        <v>1473</v>
      </c>
      <c r="I1236" s="308" t="s">
        <v>2572</v>
      </c>
      <c r="J1236" s="363" t="s">
        <v>2572</v>
      </c>
      <c r="K1236" s="304" t="s">
        <v>1452</v>
      </c>
      <c r="L1236" s="305"/>
      <c r="M1236" s="306"/>
      <c r="N1236" s="306"/>
      <c r="O1236" s="305"/>
    </row>
    <row r="1237" spans="1:15" ht="20.100000000000001" customHeight="1">
      <c r="A1237" s="338" t="s">
        <v>106</v>
      </c>
      <c r="B1237" s="562" t="s">
        <v>814</v>
      </c>
      <c r="C1237" s="227" t="s">
        <v>115</v>
      </c>
      <c r="D1237" s="303" t="s">
        <v>815</v>
      </c>
      <c r="E1237" s="227" t="s">
        <v>1559</v>
      </c>
      <c r="F1237" s="229" t="s">
        <v>515</v>
      </c>
      <c r="G1237" s="240" t="s">
        <v>2580</v>
      </c>
      <c r="H1237" s="229" t="s">
        <v>113</v>
      </c>
      <c r="I1237" s="308" t="s">
        <v>106</v>
      </c>
      <c r="J1237" s="339" t="s">
        <v>106</v>
      </c>
      <c r="K1237" s="304" t="s">
        <v>1452</v>
      </c>
      <c r="L1237" s="305"/>
      <c r="M1237" s="306"/>
      <c r="N1237" s="305"/>
      <c r="O1237" s="305"/>
    </row>
    <row r="1238" spans="1:15" ht="20.100000000000001" customHeight="1">
      <c r="A1238" s="338" t="s">
        <v>106</v>
      </c>
      <c r="B1238" s="562" t="s">
        <v>570</v>
      </c>
      <c r="C1238" s="227" t="s">
        <v>115</v>
      </c>
      <c r="D1238" s="303" t="s">
        <v>571</v>
      </c>
      <c r="E1238" s="227" t="s">
        <v>1559</v>
      </c>
      <c r="F1238" s="229" t="s">
        <v>515</v>
      </c>
      <c r="G1238" s="240" t="s">
        <v>2580</v>
      </c>
      <c r="H1238" s="229" t="s">
        <v>166</v>
      </c>
      <c r="I1238" s="308" t="s">
        <v>106</v>
      </c>
      <c r="J1238" s="339" t="s">
        <v>106</v>
      </c>
      <c r="K1238" s="304" t="s">
        <v>1452</v>
      </c>
      <c r="L1238" s="305"/>
      <c r="M1238" s="306"/>
      <c r="N1238" s="305"/>
      <c r="O1238" s="305"/>
    </row>
    <row r="1239" spans="1:15" ht="20.100000000000001" customHeight="1">
      <c r="A1239" s="309"/>
      <c r="B1239" s="563"/>
      <c r="C1239" s="316"/>
      <c r="D1239" s="311"/>
      <c r="E1239" s="311"/>
      <c r="F1239" s="235"/>
      <c r="G1239" s="252"/>
      <c r="H1239" s="235"/>
      <c r="I1239" s="312"/>
      <c r="J1239" s="235"/>
      <c r="K1239" s="313"/>
      <c r="L1239" s="314"/>
      <c r="M1239" s="315"/>
      <c r="N1239" s="314"/>
      <c r="O1239" s="314"/>
    </row>
    <row r="1240" spans="1:15" ht="20.100000000000001" customHeight="1">
      <c r="A1240" s="338" t="s">
        <v>106</v>
      </c>
      <c r="B1240" s="562" t="s">
        <v>1412</v>
      </c>
      <c r="C1240" s="227" t="s">
        <v>115</v>
      </c>
      <c r="D1240" s="303" t="s">
        <v>1413</v>
      </c>
      <c r="E1240" s="227" t="s">
        <v>1562</v>
      </c>
      <c r="F1240" s="229" t="s">
        <v>515</v>
      </c>
      <c r="G1240" s="240" t="s">
        <v>2581</v>
      </c>
      <c r="H1240" s="229" t="s">
        <v>1502</v>
      </c>
      <c r="I1240" s="308" t="s">
        <v>106</v>
      </c>
      <c r="J1240" s="339" t="s">
        <v>106</v>
      </c>
      <c r="K1240" s="304" t="s">
        <v>1452</v>
      </c>
      <c r="L1240" s="305"/>
      <c r="M1240" s="306"/>
      <c r="N1240" s="305"/>
      <c r="O1240" s="305"/>
    </row>
    <row r="1241" spans="1:15" ht="20.100000000000001" customHeight="1">
      <c r="A1241" s="338" t="s">
        <v>106</v>
      </c>
      <c r="B1241" s="562" t="s">
        <v>1098</v>
      </c>
      <c r="C1241" s="227" t="s">
        <v>115</v>
      </c>
      <c r="D1241" s="303" t="s">
        <v>1099</v>
      </c>
      <c r="E1241" s="227" t="s">
        <v>1562</v>
      </c>
      <c r="F1241" s="229" t="s">
        <v>515</v>
      </c>
      <c r="G1241" s="240" t="s">
        <v>2581</v>
      </c>
      <c r="H1241" s="229" t="s">
        <v>1502</v>
      </c>
      <c r="I1241" s="308" t="s">
        <v>106</v>
      </c>
      <c r="J1241" s="339" t="s">
        <v>106</v>
      </c>
      <c r="K1241" s="304" t="s">
        <v>1452</v>
      </c>
      <c r="L1241" s="305"/>
      <c r="M1241" s="306"/>
      <c r="N1241" s="305"/>
      <c r="O1241" s="305"/>
    </row>
    <row r="1242" spans="1:15" ht="20.100000000000001" customHeight="1">
      <c r="A1242" s="338" t="s">
        <v>106</v>
      </c>
      <c r="B1242" s="562" t="s">
        <v>1295</v>
      </c>
      <c r="C1242" s="227" t="s">
        <v>115</v>
      </c>
      <c r="D1242" s="303" t="s">
        <v>1296</v>
      </c>
      <c r="E1242" s="227" t="s">
        <v>1562</v>
      </c>
      <c r="F1242" s="229" t="s">
        <v>515</v>
      </c>
      <c r="G1242" s="240" t="s">
        <v>2581</v>
      </c>
      <c r="H1242" s="229" t="s">
        <v>1473</v>
      </c>
      <c r="I1242" s="308" t="s">
        <v>106</v>
      </c>
      <c r="J1242" s="339" t="s">
        <v>106</v>
      </c>
      <c r="K1242" s="304" t="s">
        <v>1452</v>
      </c>
      <c r="L1242" s="305"/>
      <c r="M1242" s="306"/>
      <c r="N1242" s="305"/>
      <c r="O1242" s="305"/>
    </row>
    <row r="1243" spans="1:15" ht="20.100000000000001" customHeight="1">
      <c r="A1243" s="338" t="s">
        <v>106</v>
      </c>
      <c r="B1243" s="562" t="s">
        <v>1297</v>
      </c>
      <c r="C1243" s="227" t="s">
        <v>115</v>
      </c>
      <c r="D1243" s="303" t="s">
        <v>1298</v>
      </c>
      <c r="E1243" s="227" t="s">
        <v>1562</v>
      </c>
      <c r="F1243" s="229" t="s">
        <v>515</v>
      </c>
      <c r="G1243" s="240" t="s">
        <v>2581</v>
      </c>
      <c r="H1243" s="229" t="s">
        <v>1473</v>
      </c>
      <c r="I1243" s="308" t="s">
        <v>106</v>
      </c>
      <c r="J1243" s="339" t="s">
        <v>106</v>
      </c>
      <c r="K1243" s="304" t="s">
        <v>1452</v>
      </c>
      <c r="L1243" s="305"/>
      <c r="M1243" s="306"/>
      <c r="N1243" s="305"/>
      <c r="O1243" s="305"/>
    </row>
    <row r="1244" spans="1:15" ht="20.100000000000001" customHeight="1">
      <c r="A1244" s="338" t="s">
        <v>106</v>
      </c>
      <c r="B1244" s="562" t="s">
        <v>1299</v>
      </c>
      <c r="C1244" s="227" t="s">
        <v>115</v>
      </c>
      <c r="D1244" s="303" t="s">
        <v>1300</v>
      </c>
      <c r="E1244" s="227" t="s">
        <v>1562</v>
      </c>
      <c r="F1244" s="229" t="s">
        <v>515</v>
      </c>
      <c r="G1244" s="240" t="s">
        <v>2581</v>
      </c>
      <c r="H1244" s="229" t="s">
        <v>1473</v>
      </c>
      <c r="I1244" s="308" t="s">
        <v>106</v>
      </c>
      <c r="J1244" s="339" t="s">
        <v>106</v>
      </c>
      <c r="K1244" s="304" t="s">
        <v>1452</v>
      </c>
      <c r="L1244" s="305"/>
      <c r="M1244" s="306"/>
      <c r="N1244" s="305"/>
      <c r="O1244" s="305"/>
    </row>
    <row r="1245" spans="1:15" ht="20.100000000000001" customHeight="1">
      <c r="A1245" s="322"/>
      <c r="B1245" s="563"/>
      <c r="C1245" s="233"/>
      <c r="D1245" s="311"/>
      <c r="E1245" s="244"/>
      <c r="F1245" s="235"/>
      <c r="G1245" s="252"/>
      <c r="H1245" s="235"/>
      <c r="I1245" s="312"/>
      <c r="J1245" s="340"/>
      <c r="K1245" s="313"/>
      <c r="L1245" s="314"/>
      <c r="M1245" s="315"/>
      <c r="N1245" s="314"/>
      <c r="O1245" s="314"/>
    </row>
    <row r="1246" spans="1:15" ht="20.100000000000001" customHeight="1">
      <c r="A1246" s="338" t="s">
        <v>106</v>
      </c>
      <c r="B1246" s="562" t="s">
        <v>1414</v>
      </c>
      <c r="C1246" s="227" t="s">
        <v>115</v>
      </c>
      <c r="D1246" s="303" t="s">
        <v>1415</v>
      </c>
      <c r="E1246" s="227" t="s">
        <v>1480</v>
      </c>
      <c r="F1246" s="229" t="s">
        <v>515</v>
      </c>
      <c r="G1246" s="240" t="s">
        <v>2582</v>
      </c>
      <c r="H1246" s="229" t="s">
        <v>1502</v>
      </c>
      <c r="I1246" s="308" t="s">
        <v>106</v>
      </c>
      <c r="J1246" s="339" t="s">
        <v>106</v>
      </c>
      <c r="K1246" s="304" t="s">
        <v>1452</v>
      </c>
      <c r="L1246" s="305"/>
      <c r="M1246" s="306"/>
      <c r="N1246" s="305"/>
      <c r="O1246" s="305"/>
    </row>
    <row r="1247" spans="1:15" ht="20.100000000000001" customHeight="1">
      <c r="A1247" s="338" t="s">
        <v>106</v>
      </c>
      <c r="B1247" s="562" t="s">
        <v>1100</v>
      </c>
      <c r="C1247" s="227" t="s">
        <v>115</v>
      </c>
      <c r="D1247" s="303" t="s">
        <v>1101</v>
      </c>
      <c r="E1247" s="227" t="s">
        <v>1480</v>
      </c>
      <c r="F1247" s="229" t="s">
        <v>515</v>
      </c>
      <c r="G1247" s="240" t="s">
        <v>2582</v>
      </c>
      <c r="H1247" s="229" t="s">
        <v>1502</v>
      </c>
      <c r="I1247" s="308" t="s">
        <v>106</v>
      </c>
      <c r="J1247" s="339" t="s">
        <v>106</v>
      </c>
      <c r="K1247" s="304" t="s">
        <v>1452</v>
      </c>
      <c r="L1247" s="305"/>
      <c r="M1247" s="306"/>
      <c r="N1247" s="305"/>
      <c r="O1247" s="305"/>
    </row>
    <row r="1248" spans="1:15" ht="20.100000000000001" customHeight="1">
      <c r="A1248" s="338" t="s">
        <v>106</v>
      </c>
      <c r="B1248" s="562" t="s">
        <v>1301</v>
      </c>
      <c r="C1248" s="227" t="s">
        <v>115</v>
      </c>
      <c r="D1248" s="303" t="s">
        <v>1302</v>
      </c>
      <c r="E1248" s="227" t="s">
        <v>1480</v>
      </c>
      <c r="F1248" s="229" t="s">
        <v>515</v>
      </c>
      <c r="G1248" s="240" t="s">
        <v>2582</v>
      </c>
      <c r="H1248" s="229" t="s">
        <v>1473</v>
      </c>
      <c r="I1248" s="308" t="s">
        <v>106</v>
      </c>
      <c r="J1248" s="339" t="s">
        <v>106</v>
      </c>
      <c r="K1248" s="304" t="s">
        <v>1452</v>
      </c>
      <c r="L1248" s="305"/>
      <c r="M1248" s="306"/>
      <c r="N1248" s="305"/>
      <c r="O1248" s="305"/>
    </row>
    <row r="1249" spans="1:15" ht="20.100000000000001" customHeight="1">
      <c r="A1249" s="338" t="s">
        <v>106</v>
      </c>
      <c r="B1249" s="562" t="s">
        <v>1303</v>
      </c>
      <c r="C1249" s="227" t="s">
        <v>115</v>
      </c>
      <c r="D1249" s="303" t="s">
        <v>1304</v>
      </c>
      <c r="E1249" s="227" t="s">
        <v>1480</v>
      </c>
      <c r="F1249" s="229" t="s">
        <v>515</v>
      </c>
      <c r="G1249" s="240" t="s">
        <v>2582</v>
      </c>
      <c r="H1249" s="229" t="s">
        <v>1473</v>
      </c>
      <c r="I1249" s="308" t="s">
        <v>106</v>
      </c>
      <c r="J1249" s="339" t="s">
        <v>106</v>
      </c>
      <c r="K1249" s="304" t="s">
        <v>1452</v>
      </c>
      <c r="L1249" s="305"/>
      <c r="M1249" s="306"/>
      <c r="N1249" s="305"/>
      <c r="O1249" s="305"/>
    </row>
    <row r="1250" spans="1:15" ht="20.100000000000001" customHeight="1">
      <c r="A1250" s="338" t="s">
        <v>106</v>
      </c>
      <c r="B1250" s="562" t="s">
        <v>1305</v>
      </c>
      <c r="C1250" s="227" t="s">
        <v>115</v>
      </c>
      <c r="D1250" s="303" t="s">
        <v>1306</v>
      </c>
      <c r="E1250" s="227" t="s">
        <v>1480</v>
      </c>
      <c r="F1250" s="229" t="s">
        <v>515</v>
      </c>
      <c r="G1250" s="240" t="s">
        <v>2582</v>
      </c>
      <c r="H1250" s="229" t="s">
        <v>1473</v>
      </c>
      <c r="I1250" s="308" t="s">
        <v>106</v>
      </c>
      <c r="J1250" s="339" t="s">
        <v>106</v>
      </c>
      <c r="K1250" s="304" t="s">
        <v>1452</v>
      </c>
      <c r="L1250" s="305"/>
      <c r="M1250" s="306"/>
      <c r="N1250" s="305"/>
      <c r="O1250" s="305"/>
    </row>
    <row r="1251" spans="1:15" ht="20.100000000000001" customHeight="1">
      <c r="A1251" s="322"/>
      <c r="B1251" s="563"/>
      <c r="C1251" s="233"/>
      <c r="D1251" s="311"/>
      <c r="E1251" s="244"/>
      <c r="F1251" s="235"/>
      <c r="G1251" s="252"/>
      <c r="H1251" s="235"/>
      <c r="I1251" s="312"/>
      <c r="J1251" s="340"/>
      <c r="K1251" s="313"/>
      <c r="L1251" s="314"/>
      <c r="M1251" s="315"/>
      <c r="N1251" s="314"/>
      <c r="O1251" s="314"/>
    </row>
    <row r="1252" spans="1:15" ht="20.100000000000001" customHeight="1">
      <c r="A1252" s="338" t="s">
        <v>106</v>
      </c>
      <c r="B1252" s="562" t="s">
        <v>1416</v>
      </c>
      <c r="C1252" s="227" t="s">
        <v>115</v>
      </c>
      <c r="D1252" s="303" t="s">
        <v>1417</v>
      </c>
      <c r="E1252" s="227" t="s">
        <v>1557</v>
      </c>
      <c r="F1252" s="229" t="s">
        <v>515</v>
      </c>
      <c r="G1252" s="240" t="s">
        <v>2583</v>
      </c>
      <c r="H1252" s="229" t="s">
        <v>1502</v>
      </c>
      <c r="I1252" s="308" t="s">
        <v>106</v>
      </c>
      <c r="J1252" s="339" t="s">
        <v>106</v>
      </c>
      <c r="K1252" s="304" t="s">
        <v>1452</v>
      </c>
      <c r="L1252" s="305"/>
      <c r="M1252" s="306"/>
      <c r="N1252" s="305"/>
      <c r="O1252" s="305"/>
    </row>
    <row r="1253" spans="1:15" ht="20.100000000000001" customHeight="1">
      <c r="A1253" s="338" t="s">
        <v>106</v>
      </c>
      <c r="B1253" s="562" t="s">
        <v>1102</v>
      </c>
      <c r="C1253" s="227" t="s">
        <v>115</v>
      </c>
      <c r="D1253" s="303" t="s">
        <v>1103</v>
      </c>
      <c r="E1253" s="227" t="s">
        <v>1557</v>
      </c>
      <c r="F1253" s="229" t="s">
        <v>515</v>
      </c>
      <c r="G1253" s="240" t="s">
        <v>2583</v>
      </c>
      <c r="H1253" s="229" t="s">
        <v>1502</v>
      </c>
      <c r="I1253" s="308" t="s">
        <v>106</v>
      </c>
      <c r="J1253" s="339" t="s">
        <v>106</v>
      </c>
      <c r="K1253" s="304" t="s">
        <v>1452</v>
      </c>
      <c r="L1253" s="305"/>
      <c r="M1253" s="306"/>
      <c r="N1253" s="305"/>
      <c r="O1253" s="305"/>
    </row>
    <row r="1254" spans="1:15" ht="20.100000000000001" customHeight="1">
      <c r="A1254" s="338" t="s">
        <v>106</v>
      </c>
      <c r="B1254" s="562" t="s">
        <v>1307</v>
      </c>
      <c r="C1254" s="227" t="s">
        <v>115</v>
      </c>
      <c r="D1254" s="303" t="s">
        <v>1308</v>
      </c>
      <c r="E1254" s="227" t="s">
        <v>1557</v>
      </c>
      <c r="F1254" s="229" t="s">
        <v>515</v>
      </c>
      <c r="G1254" s="240" t="s">
        <v>2583</v>
      </c>
      <c r="H1254" s="229" t="s">
        <v>1473</v>
      </c>
      <c r="I1254" s="308" t="s">
        <v>106</v>
      </c>
      <c r="J1254" s="339" t="s">
        <v>106</v>
      </c>
      <c r="K1254" s="304" t="s">
        <v>1452</v>
      </c>
      <c r="L1254" s="305"/>
      <c r="M1254" s="306"/>
      <c r="N1254" s="305"/>
      <c r="O1254" s="305"/>
    </row>
    <row r="1255" spans="1:15" ht="20.100000000000001" customHeight="1">
      <c r="A1255" s="338" t="s">
        <v>106</v>
      </c>
      <c r="B1255" s="562" t="s">
        <v>1309</v>
      </c>
      <c r="C1255" s="227" t="s">
        <v>115</v>
      </c>
      <c r="D1255" s="303" t="s">
        <v>1310</v>
      </c>
      <c r="E1255" s="227" t="s">
        <v>1557</v>
      </c>
      <c r="F1255" s="229" t="s">
        <v>515</v>
      </c>
      <c r="G1255" s="240" t="s">
        <v>2583</v>
      </c>
      <c r="H1255" s="229" t="s">
        <v>1473</v>
      </c>
      <c r="I1255" s="308" t="s">
        <v>106</v>
      </c>
      <c r="J1255" s="339" t="s">
        <v>106</v>
      </c>
      <c r="K1255" s="304" t="s">
        <v>1452</v>
      </c>
      <c r="L1255" s="305"/>
      <c r="M1255" s="306"/>
      <c r="N1255" s="305"/>
      <c r="O1255" s="305"/>
    </row>
    <row r="1256" spans="1:15" ht="20.100000000000001" customHeight="1">
      <c r="A1256" s="338" t="s">
        <v>106</v>
      </c>
      <c r="B1256" s="562" t="s">
        <v>1311</v>
      </c>
      <c r="C1256" s="227" t="s">
        <v>115</v>
      </c>
      <c r="D1256" s="303" t="s">
        <v>1312</v>
      </c>
      <c r="E1256" s="227" t="s">
        <v>1557</v>
      </c>
      <c r="F1256" s="229" t="s">
        <v>515</v>
      </c>
      <c r="G1256" s="240" t="s">
        <v>2583</v>
      </c>
      <c r="H1256" s="229" t="s">
        <v>1473</v>
      </c>
      <c r="I1256" s="308" t="s">
        <v>106</v>
      </c>
      <c r="J1256" s="339" t="s">
        <v>106</v>
      </c>
      <c r="K1256" s="304" t="s">
        <v>1452</v>
      </c>
      <c r="L1256" s="305"/>
      <c r="M1256" s="306"/>
      <c r="N1256" s="305"/>
      <c r="O1256" s="305"/>
    </row>
    <row r="1257" spans="1:15" ht="20.100000000000001" customHeight="1">
      <c r="A1257" s="322"/>
      <c r="B1257" s="563"/>
      <c r="C1257" s="316"/>
      <c r="D1257" s="311"/>
      <c r="E1257" s="311"/>
      <c r="F1257" s="235"/>
      <c r="G1257" s="252"/>
      <c r="H1257" s="235"/>
      <c r="I1257" s="312"/>
      <c r="J1257" s="340"/>
      <c r="K1257" s="313" t="s">
        <v>1452</v>
      </c>
      <c r="L1257" s="314"/>
      <c r="M1257" s="315"/>
      <c r="N1257" s="314"/>
      <c r="O1257" s="314"/>
    </row>
    <row r="1258" spans="1:15" ht="20.100000000000001" customHeight="1">
      <c r="A1258" s="338" t="s">
        <v>106</v>
      </c>
      <c r="B1258" s="562" t="s">
        <v>1418</v>
      </c>
      <c r="C1258" s="227" t="s">
        <v>115</v>
      </c>
      <c r="D1258" s="303" t="s">
        <v>1419</v>
      </c>
      <c r="E1258" s="227" t="s">
        <v>1557</v>
      </c>
      <c r="F1258" s="229" t="s">
        <v>515</v>
      </c>
      <c r="G1258" s="240" t="s">
        <v>2584</v>
      </c>
      <c r="H1258" s="229" t="s">
        <v>1502</v>
      </c>
      <c r="I1258" s="308" t="s">
        <v>106</v>
      </c>
      <c r="J1258" s="339" t="s">
        <v>106</v>
      </c>
      <c r="K1258" s="304" t="s">
        <v>1452</v>
      </c>
      <c r="L1258" s="305"/>
      <c r="M1258" s="306"/>
      <c r="N1258" s="305"/>
      <c r="O1258" s="305"/>
    </row>
    <row r="1259" spans="1:15" ht="20.100000000000001" customHeight="1">
      <c r="A1259" s="338" t="s">
        <v>106</v>
      </c>
      <c r="B1259" s="562" t="s">
        <v>1105</v>
      </c>
      <c r="C1259" s="227" t="s">
        <v>115</v>
      </c>
      <c r="D1259" s="303" t="s">
        <v>1106</v>
      </c>
      <c r="E1259" s="227" t="s">
        <v>1557</v>
      </c>
      <c r="F1259" s="229" t="s">
        <v>515</v>
      </c>
      <c r="G1259" s="240" t="s">
        <v>2584</v>
      </c>
      <c r="H1259" s="229" t="s">
        <v>1502</v>
      </c>
      <c r="I1259" s="308" t="s">
        <v>106</v>
      </c>
      <c r="J1259" s="339" t="s">
        <v>106</v>
      </c>
      <c r="K1259" s="304" t="s">
        <v>1452</v>
      </c>
      <c r="L1259" s="305"/>
      <c r="M1259" s="306"/>
      <c r="N1259" s="305"/>
      <c r="O1259" s="305"/>
    </row>
    <row r="1260" spans="1:15" ht="20.100000000000001" customHeight="1">
      <c r="A1260" s="338" t="s">
        <v>106</v>
      </c>
      <c r="B1260" s="562" t="s">
        <v>1313</v>
      </c>
      <c r="C1260" s="227" t="s">
        <v>115</v>
      </c>
      <c r="D1260" s="303" t="s">
        <v>1314</v>
      </c>
      <c r="E1260" s="227" t="s">
        <v>1557</v>
      </c>
      <c r="F1260" s="229" t="s">
        <v>515</v>
      </c>
      <c r="G1260" s="240" t="s">
        <v>2584</v>
      </c>
      <c r="H1260" s="229" t="s">
        <v>1473</v>
      </c>
      <c r="I1260" s="308" t="s">
        <v>106</v>
      </c>
      <c r="J1260" s="339" t="s">
        <v>106</v>
      </c>
      <c r="K1260" s="304" t="s">
        <v>1452</v>
      </c>
      <c r="L1260" s="305"/>
      <c r="M1260" s="306"/>
      <c r="N1260" s="305"/>
      <c r="O1260" s="305"/>
    </row>
    <row r="1261" spans="1:15" ht="20.100000000000001" customHeight="1">
      <c r="A1261" s="338" t="s">
        <v>106</v>
      </c>
      <c r="B1261" s="562" t="s">
        <v>1315</v>
      </c>
      <c r="C1261" s="227" t="s">
        <v>115</v>
      </c>
      <c r="D1261" s="303" t="s">
        <v>1316</v>
      </c>
      <c r="E1261" s="227" t="s">
        <v>1557</v>
      </c>
      <c r="F1261" s="229" t="s">
        <v>515</v>
      </c>
      <c r="G1261" s="240" t="s">
        <v>2584</v>
      </c>
      <c r="H1261" s="229" t="s">
        <v>1473</v>
      </c>
      <c r="I1261" s="308" t="s">
        <v>106</v>
      </c>
      <c r="J1261" s="339" t="s">
        <v>106</v>
      </c>
      <c r="K1261" s="304" t="s">
        <v>1452</v>
      </c>
      <c r="L1261" s="305"/>
      <c r="M1261" s="306"/>
      <c r="N1261" s="305"/>
      <c r="O1261" s="305"/>
    </row>
    <row r="1262" spans="1:15" ht="20.100000000000001" customHeight="1">
      <c r="A1262" s="338" t="s">
        <v>106</v>
      </c>
      <c r="B1262" s="562" t="s">
        <v>1317</v>
      </c>
      <c r="C1262" s="227" t="s">
        <v>115</v>
      </c>
      <c r="D1262" s="303" t="s">
        <v>1318</v>
      </c>
      <c r="E1262" s="227" t="s">
        <v>1557</v>
      </c>
      <c r="F1262" s="229" t="s">
        <v>515</v>
      </c>
      <c r="G1262" s="240" t="s">
        <v>2584</v>
      </c>
      <c r="H1262" s="229" t="s">
        <v>1473</v>
      </c>
      <c r="I1262" s="308" t="s">
        <v>106</v>
      </c>
      <c r="J1262" s="339" t="s">
        <v>106</v>
      </c>
      <c r="K1262" s="304" t="s">
        <v>1452</v>
      </c>
      <c r="L1262" s="305"/>
      <c r="M1262" s="306"/>
      <c r="N1262" s="305"/>
      <c r="O1262" s="305"/>
    </row>
    <row r="1263" spans="1:15" ht="20.100000000000001" customHeight="1">
      <c r="A1263" s="322"/>
      <c r="B1263" s="563"/>
      <c r="C1263" s="316"/>
      <c r="D1263" s="311"/>
      <c r="E1263" s="311"/>
      <c r="F1263" s="235"/>
      <c r="G1263" s="252"/>
      <c r="H1263" s="235"/>
      <c r="I1263" s="312"/>
      <c r="J1263" s="340"/>
      <c r="K1263" s="313" t="s">
        <v>1452</v>
      </c>
      <c r="L1263" s="314"/>
      <c r="M1263" s="315"/>
      <c r="N1263" s="314"/>
      <c r="O1263" s="314"/>
    </row>
    <row r="1264" spans="1:15" ht="20.100000000000001" customHeight="1">
      <c r="A1264" s="338" t="s">
        <v>106</v>
      </c>
      <c r="B1264" s="562" t="s">
        <v>1107</v>
      </c>
      <c r="C1264" s="227" t="s">
        <v>115</v>
      </c>
      <c r="D1264" s="303" t="s">
        <v>1580</v>
      </c>
      <c r="E1264" s="227" t="s">
        <v>106</v>
      </c>
      <c r="F1264" s="229" t="s">
        <v>515</v>
      </c>
      <c r="G1264" s="240" t="s">
        <v>2585</v>
      </c>
      <c r="H1264" s="229" t="s">
        <v>1502</v>
      </c>
      <c r="I1264" s="308" t="s">
        <v>2572</v>
      </c>
      <c r="J1264" s="363" t="s">
        <v>2572</v>
      </c>
      <c r="K1264" s="304" t="s">
        <v>1452</v>
      </c>
      <c r="L1264" s="305"/>
      <c r="M1264" s="306"/>
      <c r="N1264" s="306"/>
      <c r="O1264" s="305"/>
    </row>
    <row r="1265" spans="1:15" ht="20.100000000000001" customHeight="1">
      <c r="A1265" s="338" t="s">
        <v>106</v>
      </c>
      <c r="B1265" s="562" t="s">
        <v>1110</v>
      </c>
      <c r="C1265" s="227" t="s">
        <v>115</v>
      </c>
      <c r="D1265" s="303" t="s">
        <v>1581</v>
      </c>
      <c r="E1265" s="227" t="s">
        <v>106</v>
      </c>
      <c r="F1265" s="229" t="s">
        <v>515</v>
      </c>
      <c r="G1265" s="240" t="s">
        <v>2586</v>
      </c>
      <c r="H1265" s="229" t="s">
        <v>1502</v>
      </c>
      <c r="I1265" s="308" t="s">
        <v>2572</v>
      </c>
      <c r="J1265" s="363" t="s">
        <v>2572</v>
      </c>
      <c r="K1265" s="304" t="s">
        <v>1452</v>
      </c>
      <c r="L1265" s="305"/>
      <c r="M1265" s="306"/>
      <c r="N1265" s="306"/>
      <c r="O1265" s="305"/>
    </row>
    <row r="1266" spans="1:15" ht="20.100000000000001" customHeight="1">
      <c r="A1266" s="338" t="s">
        <v>106</v>
      </c>
      <c r="B1266" s="562" t="s">
        <v>1112</v>
      </c>
      <c r="C1266" s="227" t="s">
        <v>115</v>
      </c>
      <c r="D1266" s="303" t="s">
        <v>1582</v>
      </c>
      <c r="E1266" s="227" t="s">
        <v>106</v>
      </c>
      <c r="F1266" s="229" t="s">
        <v>515</v>
      </c>
      <c r="G1266" s="240" t="s">
        <v>2587</v>
      </c>
      <c r="H1266" s="229" t="s">
        <v>1502</v>
      </c>
      <c r="I1266" s="308" t="s">
        <v>2572</v>
      </c>
      <c r="J1266" s="363" t="s">
        <v>2572</v>
      </c>
      <c r="K1266" s="304" t="s">
        <v>1452</v>
      </c>
      <c r="L1266" s="305"/>
      <c r="M1266" s="306"/>
      <c r="N1266" s="306"/>
      <c r="O1266" s="305"/>
    </row>
    <row r="1267" spans="1:15" ht="20.100000000000001" customHeight="1">
      <c r="A1267" s="338" t="s">
        <v>106</v>
      </c>
      <c r="B1267" s="562" t="s">
        <v>1114</v>
      </c>
      <c r="C1267" s="227" t="s">
        <v>115</v>
      </c>
      <c r="D1267" s="303" t="s">
        <v>1583</v>
      </c>
      <c r="E1267" s="227" t="s">
        <v>106</v>
      </c>
      <c r="F1267" s="229" t="s">
        <v>515</v>
      </c>
      <c r="G1267" s="240" t="s">
        <v>2588</v>
      </c>
      <c r="H1267" s="229" t="s">
        <v>1502</v>
      </c>
      <c r="I1267" s="308" t="s">
        <v>2572</v>
      </c>
      <c r="J1267" s="363" t="s">
        <v>2572</v>
      </c>
      <c r="K1267" s="304" t="s">
        <v>1452</v>
      </c>
      <c r="L1267" s="305"/>
      <c r="M1267" s="306"/>
      <c r="N1267" s="306"/>
      <c r="O1267" s="305"/>
    </row>
    <row r="1268" spans="1:15" ht="20.100000000000001" customHeight="1">
      <c r="A1268" s="322"/>
      <c r="B1268" s="563"/>
      <c r="C1268" s="233"/>
      <c r="D1268" s="364"/>
      <c r="E1268" s="244"/>
      <c r="F1268" s="235"/>
      <c r="G1268" s="252"/>
      <c r="H1268" s="235"/>
      <c r="I1268" s="312"/>
      <c r="J1268" s="323"/>
      <c r="K1268" s="313"/>
      <c r="L1268" s="314"/>
      <c r="M1268" s="315"/>
      <c r="N1268" s="315"/>
      <c r="O1268" s="314"/>
    </row>
    <row r="1269" spans="1:15" ht="20.100000000000001" customHeight="1">
      <c r="A1269" s="309"/>
      <c r="B1269" s="565" t="s">
        <v>2314</v>
      </c>
      <c r="C1269" s="316"/>
      <c r="D1269" s="311"/>
      <c r="E1269" s="311"/>
      <c r="F1269" s="235"/>
      <c r="G1269" s="252"/>
      <c r="H1269" s="235"/>
      <c r="I1269" s="312"/>
      <c r="J1269" s="235"/>
      <c r="K1269" s="313"/>
      <c r="L1269" s="314"/>
      <c r="M1269" s="315"/>
      <c r="N1269" s="314"/>
      <c r="O1269" s="314"/>
    </row>
    <row r="1270" spans="1:15" ht="20.100000000000001" customHeight="1">
      <c r="A1270" s="309"/>
      <c r="B1270" s="565" t="s">
        <v>2589</v>
      </c>
      <c r="C1270" s="316"/>
      <c r="D1270" s="311"/>
      <c r="E1270" s="311"/>
      <c r="F1270" s="235"/>
      <c r="G1270" s="252"/>
      <c r="H1270" s="235"/>
      <c r="I1270" s="312"/>
      <c r="J1270" s="340"/>
      <c r="K1270" s="313"/>
      <c r="L1270" s="314"/>
      <c r="M1270" s="315"/>
      <c r="N1270" s="314"/>
      <c r="O1270" s="314"/>
    </row>
    <row r="1271" spans="1:15" ht="20.100000000000001" customHeight="1">
      <c r="A1271" s="309" t="s">
        <v>106</v>
      </c>
      <c r="B1271" s="563" t="s">
        <v>2590</v>
      </c>
      <c r="C1271" s="316" t="s">
        <v>2591</v>
      </c>
      <c r="D1271" s="365" t="s">
        <v>2592</v>
      </c>
      <c r="E1271" s="233" t="s">
        <v>2593</v>
      </c>
      <c r="F1271" s="155" t="s">
        <v>2101</v>
      </c>
      <c r="G1271" s="252" t="s">
        <v>2594</v>
      </c>
      <c r="H1271" s="235" t="s">
        <v>2463</v>
      </c>
      <c r="I1271" s="312" t="s">
        <v>2572</v>
      </c>
      <c r="J1271" s="323" t="s">
        <v>2572</v>
      </c>
      <c r="K1271" s="313" t="s">
        <v>1452</v>
      </c>
      <c r="L1271" s="314"/>
      <c r="M1271" s="315"/>
      <c r="N1271" s="314"/>
      <c r="O1271" s="314"/>
    </row>
    <row r="1272" spans="1:15" ht="20.100000000000001" customHeight="1">
      <c r="A1272" s="309" t="s">
        <v>106</v>
      </c>
      <c r="B1272" s="563" t="s">
        <v>2595</v>
      </c>
      <c r="C1272" s="316" t="s">
        <v>2591</v>
      </c>
      <c r="D1272" s="365" t="s">
        <v>2596</v>
      </c>
      <c r="E1272" s="311" t="s">
        <v>2593</v>
      </c>
      <c r="F1272" s="155" t="s">
        <v>2101</v>
      </c>
      <c r="G1272" s="252" t="s">
        <v>2594</v>
      </c>
      <c r="H1272" s="235" t="s">
        <v>2463</v>
      </c>
      <c r="I1272" s="312" t="s">
        <v>2572</v>
      </c>
      <c r="J1272" s="323" t="s">
        <v>2572</v>
      </c>
      <c r="K1272" s="313" t="s">
        <v>1452</v>
      </c>
      <c r="L1272" s="314"/>
      <c r="M1272" s="315"/>
      <c r="N1272" s="314"/>
      <c r="O1272" s="314"/>
    </row>
    <row r="1273" spans="1:15" ht="20.100000000000001" customHeight="1">
      <c r="A1273" s="309" t="s">
        <v>106</v>
      </c>
      <c r="B1273" s="563" t="s">
        <v>2597</v>
      </c>
      <c r="C1273" s="316" t="s">
        <v>2591</v>
      </c>
      <c r="D1273" s="311" t="s">
        <v>2598</v>
      </c>
      <c r="E1273" s="233" t="s">
        <v>2593</v>
      </c>
      <c r="F1273" s="155" t="s">
        <v>2101</v>
      </c>
      <c r="G1273" s="252" t="s">
        <v>2594</v>
      </c>
      <c r="H1273" s="235" t="s">
        <v>2463</v>
      </c>
      <c r="I1273" s="312" t="s">
        <v>2572</v>
      </c>
      <c r="J1273" s="323" t="s">
        <v>2572</v>
      </c>
      <c r="K1273" s="313" t="s">
        <v>1452</v>
      </c>
      <c r="L1273" s="314"/>
      <c r="M1273" s="315"/>
      <c r="N1273" s="314"/>
      <c r="O1273" s="314"/>
    </row>
    <row r="1274" spans="1:15" ht="20.100000000000001" customHeight="1">
      <c r="A1274" s="309" t="s">
        <v>106</v>
      </c>
      <c r="B1274" s="563" t="s">
        <v>2599</v>
      </c>
      <c r="C1274" s="316" t="s">
        <v>2591</v>
      </c>
      <c r="D1274" s="311" t="s">
        <v>2600</v>
      </c>
      <c r="E1274" s="311" t="s">
        <v>2593</v>
      </c>
      <c r="F1274" s="155" t="s">
        <v>2101</v>
      </c>
      <c r="G1274" s="252" t="s">
        <v>2594</v>
      </c>
      <c r="H1274" s="235" t="s">
        <v>2463</v>
      </c>
      <c r="I1274" s="312" t="s">
        <v>2572</v>
      </c>
      <c r="J1274" s="323" t="s">
        <v>2572</v>
      </c>
      <c r="K1274" s="313" t="s">
        <v>1452</v>
      </c>
      <c r="L1274" s="314"/>
      <c r="M1274" s="315"/>
      <c r="N1274" s="314"/>
      <c r="O1274" s="314"/>
    </row>
    <row r="1275" spans="1:15" ht="20.100000000000001" customHeight="1">
      <c r="A1275" s="309" t="s">
        <v>106</v>
      </c>
      <c r="B1275" s="563" t="s">
        <v>2601</v>
      </c>
      <c r="C1275" s="316" t="s">
        <v>2591</v>
      </c>
      <c r="D1275" s="311" t="s">
        <v>2602</v>
      </c>
      <c r="E1275" s="233" t="s">
        <v>2593</v>
      </c>
      <c r="F1275" s="155" t="s">
        <v>2101</v>
      </c>
      <c r="G1275" s="252" t="s">
        <v>2594</v>
      </c>
      <c r="H1275" s="235" t="s">
        <v>2603</v>
      </c>
      <c r="I1275" s="312" t="s">
        <v>2572</v>
      </c>
      <c r="J1275" s="323" t="s">
        <v>2572</v>
      </c>
      <c r="K1275" s="313" t="s">
        <v>1452</v>
      </c>
      <c r="L1275" s="314"/>
      <c r="M1275" s="315"/>
      <c r="N1275" s="314"/>
      <c r="O1275" s="314"/>
    </row>
    <row r="1276" spans="1:15" ht="20.100000000000001" customHeight="1">
      <c r="A1276" s="309" t="s">
        <v>106</v>
      </c>
      <c r="B1276" s="563" t="s">
        <v>2604</v>
      </c>
      <c r="C1276" s="316" t="s">
        <v>2591</v>
      </c>
      <c r="D1276" s="311" t="s">
        <v>2605</v>
      </c>
      <c r="E1276" s="311" t="s">
        <v>2593</v>
      </c>
      <c r="F1276" s="155" t="s">
        <v>2101</v>
      </c>
      <c r="G1276" s="252" t="s">
        <v>2594</v>
      </c>
      <c r="H1276" s="235" t="s">
        <v>2603</v>
      </c>
      <c r="I1276" s="312" t="s">
        <v>2572</v>
      </c>
      <c r="J1276" s="323" t="s">
        <v>2572</v>
      </c>
      <c r="K1276" s="313" t="s">
        <v>1452</v>
      </c>
      <c r="L1276" s="314"/>
      <c r="M1276" s="315"/>
      <c r="N1276" s="314"/>
      <c r="O1276" s="314"/>
    </row>
    <row r="1277" spans="1:15" ht="20.100000000000001" customHeight="1">
      <c r="A1277" s="309" t="s">
        <v>106</v>
      </c>
      <c r="B1277" s="563" t="s">
        <v>2606</v>
      </c>
      <c r="C1277" s="316" t="s">
        <v>2591</v>
      </c>
      <c r="D1277" s="311" t="s">
        <v>2607</v>
      </c>
      <c r="E1277" s="233" t="s">
        <v>2341</v>
      </c>
      <c r="F1277" s="155" t="s">
        <v>2101</v>
      </c>
      <c r="G1277" s="252" t="s">
        <v>2594</v>
      </c>
      <c r="H1277" s="235" t="s">
        <v>2603</v>
      </c>
      <c r="I1277" s="312" t="s">
        <v>2572</v>
      </c>
      <c r="J1277" s="323" t="s">
        <v>2608</v>
      </c>
      <c r="K1277" s="313" t="s">
        <v>1452</v>
      </c>
      <c r="L1277" s="314"/>
      <c r="M1277" s="315"/>
      <c r="N1277" s="314"/>
      <c r="O1277" s="314"/>
    </row>
    <row r="1278" spans="1:15" ht="20.100000000000001" customHeight="1">
      <c r="A1278" s="309"/>
      <c r="B1278" s="563"/>
      <c r="C1278" s="316" t="s">
        <v>1949</v>
      </c>
      <c r="D1278" s="311"/>
      <c r="E1278" s="311"/>
      <c r="F1278" s="235"/>
      <c r="G1278" s="252"/>
      <c r="H1278" s="235"/>
      <c r="I1278" s="312"/>
      <c r="J1278" s="235"/>
      <c r="K1278" s="313"/>
      <c r="L1278" s="314"/>
      <c r="M1278" s="315"/>
      <c r="N1278" s="314"/>
      <c r="O1278" s="314"/>
    </row>
    <row r="1279" spans="1:15" ht="20.100000000000001" customHeight="1">
      <c r="A1279" s="309" t="s">
        <v>106</v>
      </c>
      <c r="B1279" s="563" t="s">
        <v>2609</v>
      </c>
      <c r="C1279" s="316" t="s">
        <v>2591</v>
      </c>
      <c r="D1279" s="365" t="s">
        <v>2610</v>
      </c>
      <c r="E1279" s="311" t="s">
        <v>2593</v>
      </c>
      <c r="F1279" s="155" t="s">
        <v>2101</v>
      </c>
      <c r="G1279" s="366" t="s">
        <v>2611</v>
      </c>
      <c r="H1279" s="235" t="s">
        <v>2603</v>
      </c>
      <c r="I1279" s="312" t="s">
        <v>2572</v>
      </c>
      <c r="J1279" s="323" t="s">
        <v>2572</v>
      </c>
      <c r="K1279" s="313" t="s">
        <v>1452</v>
      </c>
      <c r="L1279" s="314"/>
      <c r="M1279" s="315"/>
      <c r="N1279" s="314"/>
      <c r="O1279" s="314"/>
    </row>
    <row r="1280" spans="1:15" ht="20.100000000000001" customHeight="1">
      <c r="A1280" s="309"/>
      <c r="B1280" s="563"/>
      <c r="C1280" s="316"/>
      <c r="D1280" s="311"/>
      <c r="E1280" s="311"/>
      <c r="F1280" s="235"/>
      <c r="G1280" s="252"/>
      <c r="H1280" s="235"/>
      <c r="I1280" s="312"/>
      <c r="J1280" s="235"/>
      <c r="K1280" s="313"/>
      <c r="L1280" s="314"/>
      <c r="M1280" s="315"/>
      <c r="N1280" s="314"/>
      <c r="O1280" s="314"/>
    </row>
    <row r="1281" spans="1:15" ht="20.100000000000001" customHeight="1">
      <c r="A1281" s="309" t="s">
        <v>106</v>
      </c>
      <c r="B1281" s="563" t="s">
        <v>2612</v>
      </c>
      <c r="C1281" s="316" t="s">
        <v>2591</v>
      </c>
      <c r="D1281" s="311" t="s">
        <v>2613</v>
      </c>
      <c r="E1281" s="311" t="s">
        <v>2593</v>
      </c>
      <c r="F1281" s="155" t="s">
        <v>2101</v>
      </c>
      <c r="G1281" s="252" t="s">
        <v>2614</v>
      </c>
      <c r="H1281" s="235" t="s">
        <v>2603</v>
      </c>
      <c r="I1281" s="312" t="s">
        <v>2572</v>
      </c>
      <c r="J1281" s="323" t="s">
        <v>2572</v>
      </c>
      <c r="K1281" s="313" t="s">
        <v>1452</v>
      </c>
      <c r="L1281" s="314"/>
      <c r="M1281" s="315"/>
      <c r="N1281" s="314"/>
      <c r="O1281" s="314"/>
    </row>
    <row r="1282" spans="1:15" ht="20.100000000000001" customHeight="1">
      <c r="A1282" s="309" t="s">
        <v>106</v>
      </c>
      <c r="B1282" s="563" t="s">
        <v>2615</v>
      </c>
      <c r="C1282" s="316" t="s">
        <v>2591</v>
      </c>
      <c r="D1282" s="311" t="s">
        <v>2616</v>
      </c>
      <c r="E1282" s="311" t="s">
        <v>2593</v>
      </c>
      <c r="F1282" s="155" t="s">
        <v>2101</v>
      </c>
      <c r="G1282" s="252" t="s">
        <v>2614</v>
      </c>
      <c r="H1282" s="235" t="s">
        <v>2463</v>
      </c>
      <c r="I1282" s="312" t="s">
        <v>2572</v>
      </c>
      <c r="J1282" s="323" t="s">
        <v>2572</v>
      </c>
      <c r="K1282" s="313" t="s">
        <v>1452</v>
      </c>
      <c r="L1282" s="314"/>
      <c r="M1282" s="315"/>
      <c r="N1282" s="314"/>
      <c r="O1282" s="314"/>
    </row>
    <row r="1283" spans="1:15" ht="20.100000000000001" customHeight="1">
      <c r="A1283" s="309" t="s">
        <v>106</v>
      </c>
      <c r="B1283" s="563" t="s">
        <v>2617</v>
      </c>
      <c r="C1283" s="316" t="s">
        <v>2591</v>
      </c>
      <c r="D1283" s="311" t="s">
        <v>2618</v>
      </c>
      <c r="E1283" s="311" t="s">
        <v>2593</v>
      </c>
      <c r="F1283" s="155" t="s">
        <v>2101</v>
      </c>
      <c r="G1283" s="252" t="s">
        <v>2614</v>
      </c>
      <c r="H1283" s="235" t="s">
        <v>2463</v>
      </c>
      <c r="I1283" s="312" t="s">
        <v>2572</v>
      </c>
      <c r="J1283" s="323" t="s">
        <v>2572</v>
      </c>
      <c r="K1283" s="313" t="s">
        <v>1452</v>
      </c>
      <c r="L1283" s="314"/>
      <c r="M1283" s="315"/>
      <c r="N1283" s="314"/>
      <c r="O1283" s="314"/>
    </row>
    <row r="1284" spans="1:15" ht="20.100000000000001" customHeight="1">
      <c r="A1284" s="309"/>
      <c r="B1284" s="563"/>
      <c r="C1284" s="316"/>
      <c r="D1284" s="311"/>
      <c r="E1284" s="311"/>
      <c r="F1284" s="235"/>
      <c r="G1284" s="252"/>
      <c r="H1284" s="235"/>
      <c r="I1284" s="312"/>
      <c r="J1284" s="319"/>
      <c r="K1284" s="313"/>
      <c r="L1284" s="314"/>
      <c r="M1284" s="315"/>
      <c r="N1284" s="314"/>
      <c r="O1284" s="314"/>
    </row>
    <row r="1285" spans="1:15" ht="20.100000000000001" customHeight="1">
      <c r="A1285" s="309" t="s">
        <v>106</v>
      </c>
      <c r="B1285" s="563" t="s">
        <v>2619</v>
      </c>
      <c r="C1285" s="316" t="s">
        <v>2591</v>
      </c>
      <c r="D1285" s="311" t="s">
        <v>2620</v>
      </c>
      <c r="E1285" s="311" t="s">
        <v>2593</v>
      </c>
      <c r="F1285" s="235" t="s">
        <v>515</v>
      </c>
      <c r="G1285" s="252" t="s">
        <v>2621</v>
      </c>
      <c r="H1285" s="235" t="s">
        <v>2603</v>
      </c>
      <c r="I1285" s="312" t="s">
        <v>2572</v>
      </c>
      <c r="J1285" s="323" t="s">
        <v>2572</v>
      </c>
      <c r="K1285" s="313" t="s">
        <v>1452</v>
      </c>
      <c r="L1285" s="314"/>
      <c r="M1285" s="315"/>
      <c r="N1285" s="314"/>
      <c r="O1285" s="314"/>
    </row>
    <row r="1286" spans="1:15" ht="20.100000000000001" customHeight="1">
      <c r="A1286" s="309" t="s">
        <v>106</v>
      </c>
      <c r="B1286" s="563" t="s">
        <v>2622</v>
      </c>
      <c r="C1286" s="316" t="s">
        <v>2591</v>
      </c>
      <c r="D1286" s="311" t="s">
        <v>2623</v>
      </c>
      <c r="E1286" s="311" t="s">
        <v>2593</v>
      </c>
      <c r="F1286" s="235" t="s">
        <v>515</v>
      </c>
      <c r="G1286" s="252" t="s">
        <v>2621</v>
      </c>
      <c r="H1286" s="235" t="s">
        <v>2603</v>
      </c>
      <c r="I1286" s="312" t="s">
        <v>2572</v>
      </c>
      <c r="J1286" s="323" t="s">
        <v>2572</v>
      </c>
      <c r="K1286" s="313" t="s">
        <v>1452</v>
      </c>
      <c r="L1286" s="314"/>
      <c r="M1286" s="315"/>
      <c r="N1286" s="314"/>
      <c r="O1286" s="314"/>
    </row>
    <row r="1287" spans="1:15" ht="20.100000000000001" customHeight="1">
      <c r="A1287" s="309" t="s">
        <v>106</v>
      </c>
      <c r="B1287" s="563" t="s">
        <v>2624</v>
      </c>
      <c r="C1287" s="316" t="s">
        <v>2591</v>
      </c>
      <c r="D1287" s="311" t="s">
        <v>2625</v>
      </c>
      <c r="E1287" s="311" t="s">
        <v>2593</v>
      </c>
      <c r="F1287" s="235" t="s">
        <v>515</v>
      </c>
      <c r="G1287" s="252" t="s">
        <v>2621</v>
      </c>
      <c r="H1287" s="235" t="s">
        <v>2463</v>
      </c>
      <c r="I1287" s="312" t="s">
        <v>2572</v>
      </c>
      <c r="J1287" s="323" t="s">
        <v>2572</v>
      </c>
      <c r="K1287" s="313" t="s">
        <v>1452</v>
      </c>
      <c r="L1287" s="314"/>
      <c r="M1287" s="315"/>
      <c r="N1287" s="315"/>
      <c r="O1287" s="314"/>
    </row>
    <row r="1288" spans="1:15" ht="20.100000000000001" customHeight="1">
      <c r="A1288" s="309" t="s">
        <v>106</v>
      </c>
      <c r="B1288" s="563" t="s">
        <v>2626</v>
      </c>
      <c r="C1288" s="316" t="s">
        <v>2591</v>
      </c>
      <c r="D1288" s="311" t="s">
        <v>2627</v>
      </c>
      <c r="E1288" s="311" t="s">
        <v>2593</v>
      </c>
      <c r="F1288" s="235" t="s">
        <v>515</v>
      </c>
      <c r="G1288" s="252" t="s">
        <v>2621</v>
      </c>
      <c r="H1288" s="235" t="s">
        <v>2463</v>
      </c>
      <c r="I1288" s="312" t="s">
        <v>2572</v>
      </c>
      <c r="J1288" s="323" t="s">
        <v>2572</v>
      </c>
      <c r="K1288" s="313" t="s">
        <v>1452</v>
      </c>
      <c r="L1288" s="314"/>
      <c r="M1288" s="315"/>
      <c r="N1288" s="314"/>
      <c r="O1288" s="314"/>
    </row>
    <row r="1289" spans="1:15" ht="20.100000000000001" customHeight="1">
      <c r="A1289" s="309" t="s">
        <v>106</v>
      </c>
      <c r="B1289" s="563" t="s">
        <v>2628</v>
      </c>
      <c r="C1289" s="316" t="s">
        <v>2591</v>
      </c>
      <c r="D1289" s="311" t="s">
        <v>2629</v>
      </c>
      <c r="E1289" s="311" t="s">
        <v>2593</v>
      </c>
      <c r="F1289" s="235" t="s">
        <v>515</v>
      </c>
      <c r="G1289" s="252" t="s">
        <v>2621</v>
      </c>
      <c r="H1289" s="235" t="s">
        <v>2463</v>
      </c>
      <c r="I1289" s="312" t="s">
        <v>2572</v>
      </c>
      <c r="J1289" s="323" t="s">
        <v>2572</v>
      </c>
      <c r="K1289" s="313" t="s">
        <v>1452</v>
      </c>
      <c r="L1289" s="314"/>
      <c r="M1289" s="315"/>
      <c r="N1289" s="314"/>
      <c r="O1289" s="314"/>
    </row>
    <row r="1290" spans="1:15" ht="20.100000000000001" customHeight="1">
      <c r="A1290" s="309"/>
      <c r="B1290" s="563"/>
      <c r="C1290" s="316"/>
      <c r="D1290" s="311"/>
      <c r="E1290" s="311"/>
      <c r="F1290" s="235" t="s">
        <v>1949</v>
      </c>
      <c r="G1290" s="252"/>
      <c r="H1290" s="235"/>
      <c r="I1290" s="312"/>
      <c r="J1290" s="235"/>
      <c r="K1290" s="313"/>
      <c r="L1290" s="314"/>
      <c r="M1290" s="315"/>
      <c r="N1290" s="314"/>
      <c r="O1290" s="314"/>
    </row>
    <row r="1291" spans="1:15" ht="20.100000000000001" customHeight="1">
      <c r="A1291" s="309" t="s">
        <v>106</v>
      </c>
      <c r="B1291" s="563" t="s">
        <v>2630</v>
      </c>
      <c r="C1291" s="316" t="s">
        <v>2591</v>
      </c>
      <c r="D1291" s="365" t="s">
        <v>2631</v>
      </c>
      <c r="E1291" s="311" t="s">
        <v>2593</v>
      </c>
      <c r="F1291" s="235" t="s">
        <v>515</v>
      </c>
      <c r="G1291" s="252" t="s">
        <v>2632</v>
      </c>
      <c r="H1291" s="235" t="s">
        <v>2603</v>
      </c>
      <c r="I1291" s="312" t="s">
        <v>2572</v>
      </c>
      <c r="J1291" s="323" t="s">
        <v>2572</v>
      </c>
      <c r="K1291" s="313"/>
      <c r="L1291" s="314"/>
      <c r="M1291" s="315"/>
      <c r="N1291" s="314"/>
      <c r="O1291" s="314"/>
    </row>
    <row r="1292" spans="1:15" ht="20.100000000000001" customHeight="1">
      <c r="A1292" s="309" t="s">
        <v>106</v>
      </c>
      <c r="B1292" s="563" t="s">
        <v>2633</v>
      </c>
      <c r="C1292" s="316" t="s">
        <v>2591</v>
      </c>
      <c r="D1292" s="311" t="s">
        <v>2634</v>
      </c>
      <c r="E1292" s="311" t="s">
        <v>2593</v>
      </c>
      <c r="F1292" s="235" t="s">
        <v>515</v>
      </c>
      <c r="G1292" s="252" t="s">
        <v>2632</v>
      </c>
      <c r="H1292" s="235" t="s">
        <v>2603</v>
      </c>
      <c r="I1292" s="312" t="s">
        <v>2572</v>
      </c>
      <c r="J1292" s="323" t="s">
        <v>2572</v>
      </c>
      <c r="K1292" s="313"/>
      <c r="L1292" s="314"/>
      <c r="M1292" s="315"/>
      <c r="N1292" s="314"/>
      <c r="O1292" s="314"/>
    </row>
    <row r="1293" spans="1:15" ht="20.100000000000001" customHeight="1">
      <c r="A1293" s="309" t="s">
        <v>106</v>
      </c>
      <c r="B1293" s="563" t="s">
        <v>2635</v>
      </c>
      <c r="C1293" s="316" t="s">
        <v>2591</v>
      </c>
      <c r="D1293" s="365" t="s">
        <v>2636</v>
      </c>
      <c r="E1293" s="311" t="s">
        <v>2593</v>
      </c>
      <c r="F1293" s="235" t="s">
        <v>515</v>
      </c>
      <c r="G1293" s="252" t="s">
        <v>2632</v>
      </c>
      <c r="H1293" s="235" t="s">
        <v>2463</v>
      </c>
      <c r="I1293" s="312" t="s">
        <v>2572</v>
      </c>
      <c r="J1293" s="323" t="s">
        <v>2572</v>
      </c>
      <c r="K1293" s="313"/>
      <c r="L1293" s="314"/>
      <c r="M1293" s="315"/>
      <c r="N1293" s="314"/>
      <c r="O1293" s="314"/>
    </row>
    <row r="1294" spans="1:15" ht="20.100000000000001" customHeight="1">
      <c r="A1294" s="309" t="s">
        <v>106</v>
      </c>
      <c r="B1294" s="563" t="s">
        <v>2637</v>
      </c>
      <c r="C1294" s="316" t="s">
        <v>2591</v>
      </c>
      <c r="D1294" s="311" t="s">
        <v>2638</v>
      </c>
      <c r="E1294" s="311" t="s">
        <v>2593</v>
      </c>
      <c r="F1294" s="235" t="s">
        <v>515</v>
      </c>
      <c r="G1294" s="252" t="s">
        <v>2632</v>
      </c>
      <c r="H1294" s="235" t="s">
        <v>2463</v>
      </c>
      <c r="I1294" s="312" t="s">
        <v>2572</v>
      </c>
      <c r="J1294" s="323" t="s">
        <v>2572</v>
      </c>
      <c r="K1294" s="313"/>
      <c r="L1294" s="314"/>
      <c r="M1294" s="315"/>
      <c r="N1294" s="314"/>
      <c r="O1294" s="314"/>
    </row>
    <row r="1295" spans="1:15" ht="20.100000000000001" customHeight="1">
      <c r="A1295" s="309" t="s">
        <v>106</v>
      </c>
      <c r="B1295" s="563" t="s">
        <v>2639</v>
      </c>
      <c r="C1295" s="316" t="s">
        <v>2591</v>
      </c>
      <c r="D1295" s="311" t="s">
        <v>2640</v>
      </c>
      <c r="E1295" s="311" t="s">
        <v>2593</v>
      </c>
      <c r="F1295" s="235" t="s">
        <v>515</v>
      </c>
      <c r="G1295" s="252" t="s">
        <v>2632</v>
      </c>
      <c r="H1295" s="235" t="s">
        <v>2463</v>
      </c>
      <c r="I1295" s="312" t="s">
        <v>2572</v>
      </c>
      <c r="J1295" s="323" t="s">
        <v>2572</v>
      </c>
      <c r="K1295" s="313"/>
      <c r="L1295" s="314"/>
      <c r="M1295" s="315"/>
      <c r="N1295" s="314"/>
      <c r="O1295" s="314"/>
    </row>
    <row r="1296" spans="1:15" ht="20.100000000000001" customHeight="1">
      <c r="A1296" s="309"/>
      <c r="B1296" s="563"/>
      <c r="C1296" s="316"/>
      <c r="D1296" s="311"/>
      <c r="E1296" s="311"/>
      <c r="F1296" s="235"/>
      <c r="G1296" s="252"/>
      <c r="H1296" s="235"/>
      <c r="I1296" s="312"/>
      <c r="J1296" s="235"/>
      <c r="K1296" s="313"/>
      <c r="L1296" s="314"/>
      <c r="M1296" s="315"/>
      <c r="N1296" s="314"/>
      <c r="O1296" s="314"/>
    </row>
    <row r="1297" spans="1:15" ht="20.100000000000001" customHeight="1">
      <c r="A1297" s="309" t="s">
        <v>106</v>
      </c>
      <c r="B1297" s="563" t="s">
        <v>2641</v>
      </c>
      <c r="C1297" s="316" t="s">
        <v>2591</v>
      </c>
      <c r="D1297" s="311" t="s">
        <v>2642</v>
      </c>
      <c r="E1297" s="233" t="s">
        <v>2593</v>
      </c>
      <c r="F1297" s="155" t="s">
        <v>2101</v>
      </c>
      <c r="G1297" s="252" t="s">
        <v>2643</v>
      </c>
      <c r="H1297" s="235" t="s">
        <v>2463</v>
      </c>
      <c r="I1297" s="312" t="s">
        <v>2572</v>
      </c>
      <c r="J1297" s="323" t="s">
        <v>2572</v>
      </c>
      <c r="K1297" s="313" t="s">
        <v>1452</v>
      </c>
      <c r="L1297" s="314"/>
      <c r="M1297" s="315"/>
      <c r="N1297" s="314"/>
      <c r="O1297" s="314"/>
    </row>
    <row r="1298" spans="1:15" ht="20.100000000000001" customHeight="1">
      <c r="A1298" s="309" t="s">
        <v>106</v>
      </c>
      <c r="B1298" s="563" t="s">
        <v>2644</v>
      </c>
      <c r="C1298" s="316" t="s">
        <v>2591</v>
      </c>
      <c r="D1298" s="311" t="s">
        <v>2645</v>
      </c>
      <c r="E1298" s="311" t="s">
        <v>2593</v>
      </c>
      <c r="F1298" s="155" t="s">
        <v>2101</v>
      </c>
      <c r="G1298" s="252" t="s">
        <v>2643</v>
      </c>
      <c r="H1298" s="235" t="s">
        <v>2463</v>
      </c>
      <c r="I1298" s="312" t="s">
        <v>2572</v>
      </c>
      <c r="J1298" s="323" t="s">
        <v>2572</v>
      </c>
      <c r="K1298" s="313" t="s">
        <v>1452</v>
      </c>
      <c r="L1298" s="314"/>
      <c r="M1298" s="315"/>
      <c r="N1298" s="314"/>
      <c r="O1298" s="314"/>
    </row>
    <row r="1299" spans="1:15" ht="20.100000000000001" customHeight="1">
      <c r="A1299" s="309" t="s">
        <v>106</v>
      </c>
      <c r="B1299" s="563" t="s">
        <v>2646</v>
      </c>
      <c r="C1299" s="316" t="s">
        <v>2591</v>
      </c>
      <c r="D1299" s="311" t="s">
        <v>2647</v>
      </c>
      <c r="E1299" s="233" t="s">
        <v>2593</v>
      </c>
      <c r="F1299" s="155" t="s">
        <v>2101</v>
      </c>
      <c r="G1299" s="252" t="s">
        <v>2643</v>
      </c>
      <c r="H1299" s="235" t="s">
        <v>2603</v>
      </c>
      <c r="I1299" s="312" t="s">
        <v>2572</v>
      </c>
      <c r="J1299" s="323" t="s">
        <v>2572</v>
      </c>
      <c r="K1299" s="313" t="s">
        <v>1452</v>
      </c>
      <c r="L1299" s="314"/>
      <c r="M1299" s="315"/>
      <c r="N1299" s="314"/>
      <c r="O1299" s="314"/>
    </row>
    <row r="1300" spans="1:15" ht="20.100000000000001" customHeight="1">
      <c r="A1300" s="309" t="s">
        <v>106</v>
      </c>
      <c r="B1300" s="563" t="s">
        <v>2648</v>
      </c>
      <c r="C1300" s="316" t="s">
        <v>2591</v>
      </c>
      <c r="D1300" s="311" t="s">
        <v>2649</v>
      </c>
      <c r="E1300" s="311" t="s">
        <v>2593</v>
      </c>
      <c r="F1300" s="155" t="s">
        <v>2101</v>
      </c>
      <c r="G1300" s="252" t="s">
        <v>2643</v>
      </c>
      <c r="H1300" s="235" t="s">
        <v>2603</v>
      </c>
      <c r="I1300" s="312" t="s">
        <v>2572</v>
      </c>
      <c r="J1300" s="323" t="s">
        <v>2572</v>
      </c>
      <c r="K1300" s="313" t="s">
        <v>1452</v>
      </c>
      <c r="L1300" s="314"/>
      <c r="M1300" s="315"/>
      <c r="N1300" s="314"/>
      <c r="O1300" s="314"/>
    </row>
    <row r="1301" spans="1:15" ht="20.100000000000001" customHeight="1">
      <c r="A1301" s="309" t="s">
        <v>106</v>
      </c>
      <c r="B1301" s="563" t="s">
        <v>2650</v>
      </c>
      <c r="C1301" s="316" t="s">
        <v>2591</v>
      </c>
      <c r="D1301" s="364" t="s">
        <v>2651</v>
      </c>
      <c r="E1301" s="311" t="s">
        <v>2593</v>
      </c>
      <c r="F1301" s="155" t="s">
        <v>2101</v>
      </c>
      <c r="G1301" s="252" t="s">
        <v>2643</v>
      </c>
      <c r="H1301" s="235" t="s">
        <v>2603</v>
      </c>
      <c r="I1301" s="312" t="s">
        <v>2572</v>
      </c>
      <c r="J1301" s="323" t="s">
        <v>2572</v>
      </c>
      <c r="K1301" s="313" t="s">
        <v>1452</v>
      </c>
      <c r="L1301" s="314"/>
      <c r="M1301" s="315"/>
      <c r="N1301" s="314"/>
      <c r="O1301" s="314"/>
    </row>
    <row r="1302" spans="1:15" ht="20.100000000000001" customHeight="1">
      <c r="A1302" s="309" t="s">
        <v>106</v>
      </c>
      <c r="B1302" s="563" t="s">
        <v>2652</v>
      </c>
      <c r="C1302" s="316" t="s">
        <v>2591</v>
      </c>
      <c r="D1302" s="364" t="s">
        <v>2607</v>
      </c>
      <c r="E1302" s="233" t="s">
        <v>2341</v>
      </c>
      <c r="F1302" s="155" t="s">
        <v>2101</v>
      </c>
      <c r="G1302" s="252" t="s">
        <v>2643</v>
      </c>
      <c r="H1302" s="235" t="s">
        <v>2603</v>
      </c>
      <c r="I1302" s="312" t="s">
        <v>2572</v>
      </c>
      <c r="J1302" s="367" t="s">
        <v>106</v>
      </c>
      <c r="K1302" s="313" t="s">
        <v>1452</v>
      </c>
      <c r="L1302" s="314"/>
      <c r="M1302" s="315"/>
      <c r="N1302" s="314"/>
      <c r="O1302" s="314"/>
    </row>
    <row r="1303" spans="1:15" ht="20.100000000000001" customHeight="1">
      <c r="A1303" s="309"/>
      <c r="B1303" s="563"/>
      <c r="C1303" s="316"/>
      <c r="D1303" s="311"/>
      <c r="E1303" s="311"/>
      <c r="F1303" s="235"/>
      <c r="G1303" s="252"/>
      <c r="H1303" s="235"/>
      <c r="I1303" s="312"/>
      <c r="J1303" s="235"/>
      <c r="K1303" s="313"/>
      <c r="L1303" s="314"/>
      <c r="M1303" s="315"/>
      <c r="N1303" s="314"/>
      <c r="O1303" s="314"/>
    </row>
    <row r="1304" spans="1:15" ht="20.100000000000001" customHeight="1">
      <c r="A1304" s="309" t="s">
        <v>106</v>
      </c>
      <c r="B1304" s="563" t="s">
        <v>2653</v>
      </c>
      <c r="C1304" s="316" t="s">
        <v>2591</v>
      </c>
      <c r="D1304" s="311" t="s">
        <v>2654</v>
      </c>
      <c r="E1304" s="311" t="s">
        <v>2593</v>
      </c>
      <c r="F1304" s="155" t="s">
        <v>2101</v>
      </c>
      <c r="G1304" s="252" t="s">
        <v>2655</v>
      </c>
      <c r="H1304" s="235" t="s">
        <v>2463</v>
      </c>
      <c r="I1304" s="312" t="s">
        <v>2572</v>
      </c>
      <c r="J1304" s="323" t="s">
        <v>2572</v>
      </c>
      <c r="K1304" s="313" t="s">
        <v>1452</v>
      </c>
      <c r="L1304" s="314"/>
      <c r="M1304" s="315"/>
      <c r="N1304" s="314"/>
      <c r="O1304" s="314"/>
    </row>
    <row r="1305" spans="1:15" ht="20.100000000000001" customHeight="1">
      <c r="A1305" s="309"/>
      <c r="B1305" s="563"/>
      <c r="C1305" s="316"/>
      <c r="D1305" s="311"/>
      <c r="E1305" s="311"/>
      <c r="F1305" s="235"/>
      <c r="G1305" s="252"/>
      <c r="H1305" s="235"/>
      <c r="I1305" s="312"/>
      <c r="J1305" s="235"/>
      <c r="K1305" s="313"/>
      <c r="L1305" s="314"/>
      <c r="M1305" s="315"/>
      <c r="N1305" s="314"/>
      <c r="O1305" s="314"/>
    </row>
    <row r="1306" spans="1:15" ht="20.100000000000001" customHeight="1">
      <c r="A1306" s="309" t="s">
        <v>106</v>
      </c>
      <c r="B1306" s="563" t="s">
        <v>2656</v>
      </c>
      <c r="C1306" s="316" t="s">
        <v>2591</v>
      </c>
      <c r="D1306" s="311" t="s">
        <v>2657</v>
      </c>
      <c r="E1306" s="311" t="s">
        <v>2593</v>
      </c>
      <c r="F1306" s="155" t="s">
        <v>2101</v>
      </c>
      <c r="G1306" s="252" t="s">
        <v>2658</v>
      </c>
      <c r="H1306" s="235" t="s">
        <v>2280</v>
      </c>
      <c r="I1306" s="312" t="s">
        <v>2572</v>
      </c>
      <c r="J1306" s="323" t="s">
        <v>2572</v>
      </c>
      <c r="K1306" s="313" t="s">
        <v>1452</v>
      </c>
      <c r="L1306" s="314"/>
      <c r="M1306" s="315"/>
      <c r="N1306" s="314"/>
      <c r="O1306" s="314"/>
    </row>
    <row r="1307" spans="1:15" ht="20.100000000000001" customHeight="1">
      <c r="A1307" s="309"/>
      <c r="B1307" s="563"/>
      <c r="C1307" s="316"/>
      <c r="D1307" s="311"/>
      <c r="E1307" s="311"/>
      <c r="F1307" s="235"/>
      <c r="G1307" s="252"/>
      <c r="H1307" s="235"/>
      <c r="I1307" s="312"/>
      <c r="J1307" s="235"/>
      <c r="K1307" s="313"/>
      <c r="L1307" s="314"/>
      <c r="M1307" s="315"/>
      <c r="N1307" s="314"/>
      <c r="O1307" s="314"/>
    </row>
    <row r="1308" spans="1:15" ht="20.100000000000001" customHeight="1">
      <c r="A1308" s="309" t="s">
        <v>106</v>
      </c>
      <c r="B1308" s="563" t="s">
        <v>2659</v>
      </c>
      <c r="C1308" s="316" t="s">
        <v>2591</v>
      </c>
      <c r="D1308" s="311" t="s">
        <v>2660</v>
      </c>
      <c r="E1308" s="311" t="s">
        <v>2593</v>
      </c>
      <c r="F1308" s="155" t="s">
        <v>2101</v>
      </c>
      <c r="G1308" s="252" t="s">
        <v>2661</v>
      </c>
      <c r="H1308" s="235" t="s">
        <v>2603</v>
      </c>
      <c r="I1308" s="312" t="s">
        <v>2572</v>
      </c>
      <c r="J1308" s="323" t="s">
        <v>2572</v>
      </c>
      <c r="K1308" s="313" t="s">
        <v>1452</v>
      </c>
      <c r="L1308" s="314"/>
      <c r="M1308" s="315"/>
      <c r="N1308" s="314"/>
      <c r="O1308" s="314"/>
    </row>
    <row r="1309" spans="1:15" ht="20.100000000000001" customHeight="1">
      <c r="A1309" s="309" t="s">
        <v>106</v>
      </c>
      <c r="B1309" s="563" t="s">
        <v>2662</v>
      </c>
      <c r="C1309" s="316" t="s">
        <v>2591</v>
      </c>
      <c r="D1309" s="311" t="s">
        <v>2663</v>
      </c>
      <c r="E1309" s="311" t="s">
        <v>2593</v>
      </c>
      <c r="F1309" s="155" t="s">
        <v>2101</v>
      </c>
      <c r="G1309" s="252" t="s">
        <v>2661</v>
      </c>
      <c r="H1309" s="235" t="s">
        <v>2463</v>
      </c>
      <c r="I1309" s="312" t="s">
        <v>2572</v>
      </c>
      <c r="J1309" s="323" t="s">
        <v>2572</v>
      </c>
      <c r="K1309" s="313" t="s">
        <v>1452</v>
      </c>
      <c r="L1309" s="314"/>
      <c r="M1309" s="315"/>
      <c r="N1309" s="314"/>
      <c r="O1309" s="314"/>
    </row>
    <row r="1310" spans="1:15" ht="20.100000000000001" customHeight="1">
      <c r="A1310" s="309" t="s">
        <v>106</v>
      </c>
      <c r="B1310" s="563" t="s">
        <v>2664</v>
      </c>
      <c r="C1310" s="316" t="s">
        <v>2591</v>
      </c>
      <c r="D1310" s="311" t="s">
        <v>2665</v>
      </c>
      <c r="E1310" s="311" t="s">
        <v>2593</v>
      </c>
      <c r="F1310" s="155" t="s">
        <v>2101</v>
      </c>
      <c r="G1310" s="252" t="s">
        <v>2661</v>
      </c>
      <c r="H1310" s="235" t="s">
        <v>2463</v>
      </c>
      <c r="I1310" s="312" t="s">
        <v>2572</v>
      </c>
      <c r="J1310" s="323" t="s">
        <v>2572</v>
      </c>
      <c r="K1310" s="313" t="s">
        <v>1452</v>
      </c>
      <c r="L1310" s="314"/>
      <c r="M1310" s="315"/>
      <c r="N1310" s="314"/>
      <c r="O1310" s="314"/>
    </row>
    <row r="1311" spans="1:15" ht="20.100000000000001" customHeight="1">
      <c r="A1311" s="309"/>
      <c r="B1311" s="563"/>
      <c r="C1311" s="316"/>
      <c r="D1311" s="311"/>
      <c r="E1311" s="311"/>
      <c r="F1311" s="235"/>
      <c r="G1311" s="252"/>
      <c r="H1311" s="235"/>
      <c r="I1311" s="312"/>
      <c r="J1311" s="235"/>
      <c r="K1311" s="313"/>
      <c r="L1311" s="314"/>
      <c r="M1311" s="315"/>
      <c r="N1311" s="314"/>
      <c r="O1311" s="314"/>
    </row>
    <row r="1312" spans="1:15" ht="20.100000000000001" customHeight="1">
      <c r="A1312" s="309" t="s">
        <v>106</v>
      </c>
      <c r="B1312" s="563" t="s">
        <v>2666</v>
      </c>
      <c r="C1312" s="316" t="s">
        <v>2591</v>
      </c>
      <c r="D1312" s="311" t="s">
        <v>2667</v>
      </c>
      <c r="E1312" s="311" t="s">
        <v>2668</v>
      </c>
      <c r="F1312" s="235" t="s">
        <v>515</v>
      </c>
      <c r="G1312" s="252" t="s">
        <v>2669</v>
      </c>
      <c r="H1312" s="235" t="s">
        <v>2603</v>
      </c>
      <c r="I1312" s="312" t="s">
        <v>2572</v>
      </c>
      <c r="J1312" s="323" t="s">
        <v>2572</v>
      </c>
      <c r="K1312" s="313" t="s">
        <v>1452</v>
      </c>
      <c r="L1312" s="314"/>
      <c r="M1312" s="315"/>
      <c r="N1312" s="314"/>
      <c r="O1312" s="314"/>
    </row>
    <row r="1313" spans="1:15" ht="20.100000000000001" customHeight="1">
      <c r="A1313" s="309" t="s">
        <v>106</v>
      </c>
      <c r="B1313" s="563" t="s">
        <v>2670</v>
      </c>
      <c r="C1313" s="316" t="s">
        <v>2591</v>
      </c>
      <c r="D1313" s="311" t="s">
        <v>2671</v>
      </c>
      <c r="E1313" s="311" t="s">
        <v>2668</v>
      </c>
      <c r="F1313" s="235" t="s">
        <v>515</v>
      </c>
      <c r="G1313" s="252" t="s">
        <v>2669</v>
      </c>
      <c r="H1313" s="235" t="s">
        <v>2603</v>
      </c>
      <c r="I1313" s="312" t="s">
        <v>2572</v>
      </c>
      <c r="J1313" s="323" t="s">
        <v>2572</v>
      </c>
      <c r="K1313" s="313" t="s">
        <v>1452</v>
      </c>
      <c r="L1313" s="314"/>
      <c r="M1313" s="315"/>
      <c r="N1313" s="314"/>
      <c r="O1313" s="314"/>
    </row>
    <row r="1314" spans="1:15" ht="20.100000000000001" customHeight="1">
      <c r="A1314" s="309" t="s">
        <v>106</v>
      </c>
      <c r="B1314" s="563" t="s">
        <v>2672</v>
      </c>
      <c r="C1314" s="316" t="s">
        <v>2591</v>
      </c>
      <c r="D1314" s="311" t="s">
        <v>2673</v>
      </c>
      <c r="E1314" s="311" t="s">
        <v>2668</v>
      </c>
      <c r="F1314" s="235" t="s">
        <v>515</v>
      </c>
      <c r="G1314" s="252" t="s">
        <v>2669</v>
      </c>
      <c r="H1314" s="235" t="s">
        <v>2463</v>
      </c>
      <c r="I1314" s="312" t="s">
        <v>2572</v>
      </c>
      <c r="J1314" s="323" t="s">
        <v>2572</v>
      </c>
      <c r="K1314" s="313" t="s">
        <v>1452</v>
      </c>
      <c r="L1314" s="314"/>
      <c r="M1314" s="315"/>
      <c r="N1314" s="315"/>
      <c r="O1314" s="314"/>
    </row>
    <row r="1315" spans="1:15" ht="20.100000000000001" customHeight="1">
      <c r="A1315" s="309" t="s">
        <v>106</v>
      </c>
      <c r="B1315" s="563" t="s">
        <v>2674</v>
      </c>
      <c r="C1315" s="316" t="s">
        <v>2591</v>
      </c>
      <c r="D1315" s="311" t="s">
        <v>2675</v>
      </c>
      <c r="E1315" s="311" t="s">
        <v>2668</v>
      </c>
      <c r="F1315" s="235" t="s">
        <v>515</v>
      </c>
      <c r="G1315" s="252" t="s">
        <v>2669</v>
      </c>
      <c r="H1315" s="235" t="s">
        <v>2463</v>
      </c>
      <c r="I1315" s="312" t="s">
        <v>2572</v>
      </c>
      <c r="J1315" s="323" t="s">
        <v>2572</v>
      </c>
      <c r="K1315" s="313" t="s">
        <v>1452</v>
      </c>
      <c r="L1315" s="314"/>
      <c r="M1315" s="315"/>
      <c r="N1315" s="314"/>
      <c r="O1315" s="314"/>
    </row>
    <row r="1316" spans="1:15" ht="20.100000000000001" customHeight="1">
      <c r="A1316" s="309" t="s">
        <v>106</v>
      </c>
      <c r="B1316" s="563" t="s">
        <v>2676</v>
      </c>
      <c r="C1316" s="316" t="s">
        <v>2591</v>
      </c>
      <c r="D1316" s="311" t="s">
        <v>2677</v>
      </c>
      <c r="E1316" s="311" t="s">
        <v>2668</v>
      </c>
      <c r="F1316" s="235" t="s">
        <v>515</v>
      </c>
      <c r="G1316" s="252" t="s">
        <v>2669</v>
      </c>
      <c r="H1316" s="235" t="s">
        <v>2463</v>
      </c>
      <c r="I1316" s="312" t="s">
        <v>2572</v>
      </c>
      <c r="J1316" s="323" t="s">
        <v>2572</v>
      </c>
      <c r="K1316" s="313" t="s">
        <v>1452</v>
      </c>
      <c r="L1316" s="314"/>
      <c r="M1316" s="315"/>
      <c r="N1316" s="314"/>
      <c r="O1316" s="314"/>
    </row>
    <row r="1317" spans="1:15" ht="20.100000000000001" customHeight="1">
      <c r="A1317" s="309"/>
      <c r="B1317" s="563"/>
      <c r="C1317" s="316"/>
      <c r="D1317" s="311"/>
      <c r="E1317" s="311"/>
      <c r="F1317" s="235" t="s">
        <v>1949</v>
      </c>
      <c r="G1317" s="252"/>
      <c r="H1317" s="235"/>
      <c r="I1317" s="312"/>
      <c r="J1317" s="235"/>
      <c r="K1317" s="313"/>
      <c r="L1317" s="314"/>
      <c r="M1317" s="315"/>
      <c r="N1317" s="314"/>
      <c r="O1317" s="314"/>
    </row>
    <row r="1318" spans="1:15" ht="20.100000000000001" customHeight="1">
      <c r="A1318" s="309" t="s">
        <v>106</v>
      </c>
      <c r="B1318" s="563" t="s">
        <v>2678</v>
      </c>
      <c r="C1318" s="316" t="s">
        <v>2591</v>
      </c>
      <c r="D1318" s="365" t="s">
        <v>2679</v>
      </c>
      <c r="E1318" s="311" t="s">
        <v>2668</v>
      </c>
      <c r="F1318" s="235" t="s">
        <v>515</v>
      </c>
      <c r="G1318" s="252" t="s">
        <v>2680</v>
      </c>
      <c r="H1318" s="235" t="s">
        <v>2603</v>
      </c>
      <c r="I1318" s="312" t="s">
        <v>2572</v>
      </c>
      <c r="J1318" s="323" t="s">
        <v>2572</v>
      </c>
      <c r="K1318" s="313" t="s">
        <v>1452</v>
      </c>
      <c r="L1318" s="314"/>
      <c r="M1318" s="315"/>
      <c r="N1318" s="314"/>
      <c r="O1318" s="314"/>
    </row>
    <row r="1319" spans="1:15" ht="20.100000000000001" customHeight="1">
      <c r="A1319" s="309" t="s">
        <v>106</v>
      </c>
      <c r="B1319" s="563" t="s">
        <v>2681</v>
      </c>
      <c r="C1319" s="316" t="s">
        <v>2591</v>
      </c>
      <c r="D1319" s="311" t="s">
        <v>2682</v>
      </c>
      <c r="E1319" s="311" t="s">
        <v>2668</v>
      </c>
      <c r="F1319" s="235" t="s">
        <v>515</v>
      </c>
      <c r="G1319" s="252" t="s">
        <v>2680</v>
      </c>
      <c r="H1319" s="235" t="s">
        <v>2603</v>
      </c>
      <c r="I1319" s="312" t="s">
        <v>2572</v>
      </c>
      <c r="J1319" s="323" t="s">
        <v>2572</v>
      </c>
      <c r="K1319" s="313" t="s">
        <v>1452</v>
      </c>
      <c r="L1319" s="314"/>
      <c r="M1319" s="315"/>
      <c r="N1319" s="314"/>
      <c r="O1319" s="314"/>
    </row>
    <row r="1320" spans="1:15" ht="20.100000000000001" customHeight="1">
      <c r="A1320" s="309" t="s">
        <v>106</v>
      </c>
      <c r="B1320" s="563" t="s">
        <v>2683</v>
      </c>
      <c r="C1320" s="316" t="s">
        <v>2591</v>
      </c>
      <c r="D1320" s="365" t="s">
        <v>2684</v>
      </c>
      <c r="E1320" s="311" t="s">
        <v>2668</v>
      </c>
      <c r="F1320" s="235" t="s">
        <v>515</v>
      </c>
      <c r="G1320" s="252" t="s">
        <v>2680</v>
      </c>
      <c r="H1320" s="235" t="s">
        <v>2463</v>
      </c>
      <c r="I1320" s="312" t="s">
        <v>2572</v>
      </c>
      <c r="J1320" s="323" t="s">
        <v>2572</v>
      </c>
      <c r="K1320" s="313" t="s">
        <v>1452</v>
      </c>
      <c r="L1320" s="314"/>
      <c r="M1320" s="315"/>
      <c r="N1320" s="314"/>
      <c r="O1320" s="314"/>
    </row>
    <row r="1321" spans="1:15" ht="20.100000000000001" customHeight="1">
      <c r="A1321" s="309" t="s">
        <v>106</v>
      </c>
      <c r="B1321" s="563" t="s">
        <v>2685</v>
      </c>
      <c r="C1321" s="316" t="s">
        <v>2591</v>
      </c>
      <c r="D1321" s="311" t="s">
        <v>2686</v>
      </c>
      <c r="E1321" s="311" t="s">
        <v>2668</v>
      </c>
      <c r="F1321" s="235" t="s">
        <v>515</v>
      </c>
      <c r="G1321" s="252" t="s">
        <v>2680</v>
      </c>
      <c r="H1321" s="235" t="s">
        <v>2463</v>
      </c>
      <c r="I1321" s="312" t="s">
        <v>2572</v>
      </c>
      <c r="J1321" s="323" t="s">
        <v>2572</v>
      </c>
      <c r="K1321" s="313" t="s">
        <v>1452</v>
      </c>
      <c r="L1321" s="314"/>
      <c r="M1321" s="315"/>
      <c r="N1321" s="314"/>
      <c r="O1321" s="314"/>
    </row>
    <row r="1322" spans="1:15" ht="20.100000000000001" customHeight="1">
      <c r="A1322" s="309" t="s">
        <v>106</v>
      </c>
      <c r="B1322" s="563" t="s">
        <v>2687</v>
      </c>
      <c r="C1322" s="316" t="s">
        <v>2591</v>
      </c>
      <c r="D1322" s="311" t="s">
        <v>2688</v>
      </c>
      <c r="E1322" s="311" t="s">
        <v>2668</v>
      </c>
      <c r="F1322" s="235" t="s">
        <v>515</v>
      </c>
      <c r="G1322" s="252" t="s">
        <v>2680</v>
      </c>
      <c r="H1322" s="235" t="s">
        <v>2463</v>
      </c>
      <c r="I1322" s="312" t="s">
        <v>2572</v>
      </c>
      <c r="J1322" s="323" t="s">
        <v>2572</v>
      </c>
      <c r="K1322" s="313" t="s">
        <v>1452</v>
      </c>
      <c r="L1322" s="314"/>
      <c r="M1322" s="315"/>
      <c r="N1322" s="314"/>
      <c r="O1322" s="314"/>
    </row>
    <row r="1323" spans="1:15" ht="20.100000000000001" customHeight="1">
      <c r="A1323" s="309"/>
      <c r="B1323" s="563"/>
      <c r="C1323" s="316"/>
      <c r="D1323" s="311"/>
      <c r="E1323" s="311"/>
      <c r="F1323" s="235"/>
      <c r="G1323" s="252"/>
      <c r="H1323" s="235"/>
      <c r="I1323" s="312"/>
      <c r="J1323" s="235"/>
      <c r="K1323" s="313"/>
      <c r="L1323" s="314"/>
      <c r="M1323" s="315"/>
      <c r="N1323" s="314"/>
      <c r="O1323" s="314"/>
    </row>
    <row r="1324" spans="1:15" ht="20.100000000000001" customHeight="1">
      <c r="A1324" s="309" t="s">
        <v>106</v>
      </c>
      <c r="B1324" s="563" t="s">
        <v>2689</v>
      </c>
      <c r="C1324" s="316" t="s">
        <v>2591</v>
      </c>
      <c r="D1324" s="311" t="s">
        <v>2690</v>
      </c>
      <c r="E1324" s="311" t="s">
        <v>2668</v>
      </c>
      <c r="F1324" s="155" t="s">
        <v>2101</v>
      </c>
      <c r="G1324" s="252" t="s">
        <v>2691</v>
      </c>
      <c r="H1324" s="235" t="s">
        <v>2463</v>
      </c>
      <c r="I1324" s="312" t="s">
        <v>2572</v>
      </c>
      <c r="J1324" s="323" t="s">
        <v>2572</v>
      </c>
      <c r="K1324" s="313" t="s">
        <v>1452</v>
      </c>
      <c r="L1324" s="314"/>
      <c r="M1324" s="315"/>
      <c r="N1324" s="315"/>
      <c r="O1324" s="314"/>
    </row>
    <row r="1325" spans="1:15" ht="20.100000000000001" customHeight="1">
      <c r="A1325" s="309" t="s">
        <v>106</v>
      </c>
      <c r="B1325" s="563" t="s">
        <v>2692</v>
      </c>
      <c r="C1325" s="316" t="s">
        <v>2591</v>
      </c>
      <c r="D1325" s="311" t="s">
        <v>2693</v>
      </c>
      <c r="E1325" s="311" t="s">
        <v>2668</v>
      </c>
      <c r="F1325" s="155" t="s">
        <v>2101</v>
      </c>
      <c r="G1325" s="252" t="s">
        <v>2691</v>
      </c>
      <c r="H1325" s="235" t="s">
        <v>2463</v>
      </c>
      <c r="I1325" s="312" t="s">
        <v>2572</v>
      </c>
      <c r="J1325" s="323" t="s">
        <v>2572</v>
      </c>
      <c r="K1325" s="313" t="s">
        <v>1452</v>
      </c>
      <c r="L1325" s="314"/>
      <c r="M1325" s="315"/>
      <c r="N1325" s="314"/>
      <c r="O1325" s="314"/>
    </row>
    <row r="1326" spans="1:15" ht="20.100000000000001" customHeight="1">
      <c r="A1326" s="309" t="s">
        <v>106</v>
      </c>
      <c r="B1326" s="563" t="s">
        <v>2694</v>
      </c>
      <c r="C1326" s="316" t="s">
        <v>2591</v>
      </c>
      <c r="D1326" s="311" t="s">
        <v>2695</v>
      </c>
      <c r="E1326" s="311" t="s">
        <v>2668</v>
      </c>
      <c r="F1326" s="155" t="s">
        <v>2101</v>
      </c>
      <c r="G1326" s="252" t="s">
        <v>2691</v>
      </c>
      <c r="H1326" s="235" t="s">
        <v>2603</v>
      </c>
      <c r="I1326" s="312" t="s">
        <v>2572</v>
      </c>
      <c r="J1326" s="323" t="s">
        <v>2572</v>
      </c>
      <c r="K1326" s="313" t="s">
        <v>1452</v>
      </c>
      <c r="L1326" s="314"/>
      <c r="M1326" s="315"/>
      <c r="N1326" s="314"/>
      <c r="O1326" s="314"/>
    </row>
    <row r="1327" spans="1:15" ht="20.100000000000001" customHeight="1">
      <c r="A1327" s="309" t="s">
        <v>106</v>
      </c>
      <c r="B1327" s="563" t="s">
        <v>2696</v>
      </c>
      <c r="C1327" s="316" t="s">
        <v>2591</v>
      </c>
      <c r="D1327" s="311" t="s">
        <v>2697</v>
      </c>
      <c r="E1327" s="311" t="s">
        <v>2668</v>
      </c>
      <c r="F1327" s="155" t="s">
        <v>2101</v>
      </c>
      <c r="G1327" s="252" t="s">
        <v>2691</v>
      </c>
      <c r="H1327" s="235" t="s">
        <v>2603</v>
      </c>
      <c r="I1327" s="312" t="s">
        <v>2572</v>
      </c>
      <c r="J1327" s="323" t="s">
        <v>2572</v>
      </c>
      <c r="K1327" s="313" t="s">
        <v>1452</v>
      </c>
      <c r="L1327" s="314"/>
      <c r="M1327" s="315"/>
      <c r="N1327" s="315"/>
      <c r="O1327" s="314"/>
    </row>
    <row r="1328" spans="1:15" ht="20.100000000000001" customHeight="1">
      <c r="A1328" s="309" t="s">
        <v>106</v>
      </c>
      <c r="B1328" s="563" t="s">
        <v>2698</v>
      </c>
      <c r="C1328" s="316" t="s">
        <v>2591</v>
      </c>
      <c r="D1328" s="364" t="s">
        <v>2699</v>
      </c>
      <c r="E1328" s="311" t="s">
        <v>2668</v>
      </c>
      <c r="F1328" s="155" t="s">
        <v>2101</v>
      </c>
      <c r="G1328" s="252" t="s">
        <v>2691</v>
      </c>
      <c r="H1328" s="235" t="s">
        <v>2603</v>
      </c>
      <c r="I1328" s="312" t="s">
        <v>2572</v>
      </c>
      <c r="J1328" s="323" t="s">
        <v>2572</v>
      </c>
      <c r="K1328" s="313" t="s">
        <v>1452</v>
      </c>
      <c r="L1328" s="314"/>
      <c r="M1328" s="315"/>
      <c r="N1328" s="314"/>
      <c r="O1328" s="314"/>
    </row>
    <row r="1329" spans="1:15" ht="20.100000000000001" customHeight="1">
      <c r="A1329" s="309" t="s">
        <v>106</v>
      </c>
      <c r="B1329" s="563" t="s">
        <v>2700</v>
      </c>
      <c r="C1329" s="316" t="s">
        <v>2591</v>
      </c>
      <c r="D1329" s="364" t="s">
        <v>2701</v>
      </c>
      <c r="E1329" s="311" t="s">
        <v>2311</v>
      </c>
      <c r="F1329" s="155" t="s">
        <v>2101</v>
      </c>
      <c r="G1329" s="252" t="s">
        <v>2691</v>
      </c>
      <c r="H1329" s="235" t="s">
        <v>2603</v>
      </c>
      <c r="I1329" s="312" t="s">
        <v>2572</v>
      </c>
      <c r="J1329" s="323" t="s">
        <v>2572</v>
      </c>
      <c r="K1329" s="313" t="s">
        <v>1452</v>
      </c>
      <c r="L1329" s="314"/>
      <c r="M1329" s="315"/>
      <c r="N1329" s="314"/>
      <c r="O1329" s="314"/>
    </row>
    <row r="1330" spans="1:15" ht="20.100000000000001" customHeight="1">
      <c r="A1330" s="309"/>
      <c r="B1330" s="563"/>
      <c r="C1330" s="316"/>
      <c r="D1330" s="311"/>
      <c r="E1330" s="311"/>
      <c r="F1330" s="235"/>
      <c r="G1330" s="252"/>
      <c r="H1330" s="235"/>
      <c r="I1330" s="312"/>
      <c r="J1330" s="235"/>
      <c r="K1330" s="313"/>
      <c r="L1330" s="314"/>
      <c r="M1330" s="315"/>
      <c r="N1330" s="314"/>
      <c r="O1330" s="314"/>
    </row>
    <row r="1331" spans="1:15" ht="20.100000000000001" customHeight="1">
      <c r="A1331" s="309" t="s">
        <v>106</v>
      </c>
      <c r="B1331" s="563" t="s">
        <v>2702</v>
      </c>
      <c r="C1331" s="316" t="s">
        <v>2591</v>
      </c>
      <c r="D1331" s="311" t="s">
        <v>2703</v>
      </c>
      <c r="E1331" s="311" t="s">
        <v>2668</v>
      </c>
      <c r="F1331" s="155" t="s">
        <v>2101</v>
      </c>
      <c r="G1331" s="252" t="s">
        <v>2704</v>
      </c>
      <c r="H1331" s="235" t="s">
        <v>2463</v>
      </c>
      <c r="I1331" s="312" t="s">
        <v>2572</v>
      </c>
      <c r="J1331" s="323" t="s">
        <v>2572</v>
      </c>
      <c r="K1331" s="313" t="s">
        <v>1452</v>
      </c>
      <c r="L1331" s="314"/>
      <c r="M1331" s="315"/>
      <c r="N1331" s="314"/>
      <c r="O1331" s="314"/>
    </row>
    <row r="1332" spans="1:15" ht="20.100000000000001" customHeight="1">
      <c r="A1332" s="309"/>
      <c r="B1332" s="563"/>
      <c r="C1332" s="316"/>
      <c r="D1332" s="311"/>
      <c r="E1332" s="311"/>
      <c r="F1332" s="235"/>
      <c r="G1332" s="252"/>
      <c r="H1332" s="235"/>
      <c r="I1332" s="312"/>
      <c r="J1332" s="235"/>
      <c r="K1332" s="313"/>
      <c r="L1332" s="314"/>
      <c r="M1332" s="315"/>
      <c r="N1332" s="314"/>
      <c r="O1332" s="314"/>
    </row>
    <row r="1333" spans="1:15" ht="20.100000000000001" customHeight="1">
      <c r="A1333" s="309" t="s">
        <v>106</v>
      </c>
      <c r="B1333" s="563" t="s">
        <v>2705</v>
      </c>
      <c r="C1333" s="316" t="s">
        <v>2591</v>
      </c>
      <c r="D1333" s="311" t="s">
        <v>2706</v>
      </c>
      <c r="E1333" s="311" t="s">
        <v>2593</v>
      </c>
      <c r="F1333" s="155" t="s">
        <v>2101</v>
      </c>
      <c r="G1333" s="252" t="s">
        <v>2707</v>
      </c>
      <c r="H1333" s="235" t="s">
        <v>2280</v>
      </c>
      <c r="I1333" s="312" t="s">
        <v>2572</v>
      </c>
      <c r="J1333" s="323" t="s">
        <v>2572</v>
      </c>
      <c r="K1333" s="313" t="s">
        <v>1452</v>
      </c>
      <c r="L1333" s="314"/>
      <c r="M1333" s="315"/>
      <c r="N1333" s="314"/>
      <c r="O1333" s="314"/>
    </row>
    <row r="1334" spans="1:15" ht="20.100000000000001" customHeight="1">
      <c r="A1334" s="309"/>
      <c r="B1334" s="563"/>
      <c r="C1334" s="316"/>
      <c r="D1334" s="311"/>
      <c r="E1334" s="311"/>
      <c r="F1334" s="235"/>
      <c r="G1334" s="252"/>
      <c r="H1334" s="235"/>
      <c r="I1334" s="312"/>
      <c r="J1334" s="235"/>
      <c r="K1334" s="313"/>
      <c r="L1334" s="314"/>
      <c r="M1334" s="315"/>
      <c r="N1334" s="314"/>
      <c r="O1334" s="314"/>
    </row>
    <row r="1335" spans="1:15" ht="20.100000000000001" customHeight="1">
      <c r="A1335" s="309" t="s">
        <v>106</v>
      </c>
      <c r="B1335" s="563" t="s">
        <v>2708</v>
      </c>
      <c r="C1335" s="316" t="s">
        <v>2591</v>
      </c>
      <c r="D1335" s="311" t="s">
        <v>2709</v>
      </c>
      <c r="E1335" s="311" t="s">
        <v>2593</v>
      </c>
      <c r="F1335" s="155" t="s">
        <v>2101</v>
      </c>
      <c r="G1335" s="252" t="s">
        <v>2710</v>
      </c>
      <c r="H1335" s="235" t="s">
        <v>2603</v>
      </c>
      <c r="I1335" s="312" t="s">
        <v>2572</v>
      </c>
      <c r="J1335" s="323" t="s">
        <v>2572</v>
      </c>
      <c r="K1335" s="313" t="s">
        <v>1452</v>
      </c>
      <c r="L1335" s="314"/>
      <c r="M1335" s="315"/>
      <c r="N1335" s="314"/>
      <c r="O1335" s="314"/>
    </row>
    <row r="1336" spans="1:15" ht="20.100000000000001" customHeight="1">
      <c r="A1336" s="309" t="s">
        <v>106</v>
      </c>
      <c r="B1336" s="563" t="s">
        <v>2711</v>
      </c>
      <c r="C1336" s="316" t="s">
        <v>2591</v>
      </c>
      <c r="D1336" s="311" t="s">
        <v>2712</v>
      </c>
      <c r="E1336" s="311" t="s">
        <v>2593</v>
      </c>
      <c r="F1336" s="155" t="s">
        <v>2101</v>
      </c>
      <c r="G1336" s="252" t="s">
        <v>2710</v>
      </c>
      <c r="H1336" s="235" t="s">
        <v>2463</v>
      </c>
      <c r="I1336" s="312" t="s">
        <v>2572</v>
      </c>
      <c r="J1336" s="323" t="s">
        <v>2572</v>
      </c>
      <c r="K1336" s="313" t="s">
        <v>1452</v>
      </c>
      <c r="L1336" s="314"/>
      <c r="M1336" s="315"/>
      <c r="N1336" s="314"/>
      <c r="O1336" s="314"/>
    </row>
    <row r="1337" spans="1:15" ht="20.100000000000001" customHeight="1">
      <c r="A1337" s="309" t="s">
        <v>106</v>
      </c>
      <c r="B1337" s="563" t="s">
        <v>2713</v>
      </c>
      <c r="C1337" s="316" t="s">
        <v>2591</v>
      </c>
      <c r="D1337" s="311" t="s">
        <v>2714</v>
      </c>
      <c r="E1337" s="311" t="s">
        <v>2593</v>
      </c>
      <c r="F1337" s="155" t="s">
        <v>2101</v>
      </c>
      <c r="G1337" s="252" t="s">
        <v>2710</v>
      </c>
      <c r="H1337" s="235" t="s">
        <v>2463</v>
      </c>
      <c r="I1337" s="312" t="s">
        <v>2572</v>
      </c>
      <c r="J1337" s="323" t="s">
        <v>2572</v>
      </c>
      <c r="K1337" s="313" t="s">
        <v>1452</v>
      </c>
      <c r="L1337" s="314"/>
      <c r="M1337" s="315"/>
      <c r="N1337" s="314"/>
      <c r="O1337" s="314"/>
    </row>
    <row r="1338" spans="1:15" ht="20.100000000000001" customHeight="1">
      <c r="A1338" s="309"/>
      <c r="B1338" s="563"/>
      <c r="C1338" s="316"/>
      <c r="D1338" s="311"/>
      <c r="E1338" s="311"/>
      <c r="F1338" s="235"/>
      <c r="G1338" s="252"/>
      <c r="H1338" s="235"/>
      <c r="I1338" s="312"/>
      <c r="J1338" s="235"/>
      <c r="K1338" s="313"/>
      <c r="L1338" s="314"/>
      <c r="M1338" s="315"/>
      <c r="N1338" s="314"/>
      <c r="O1338" s="314"/>
    </row>
    <row r="1339" spans="1:15" ht="20.100000000000001" customHeight="1">
      <c r="A1339" s="309" t="s">
        <v>106</v>
      </c>
      <c r="B1339" s="563" t="s">
        <v>2715</v>
      </c>
      <c r="C1339" s="316" t="s">
        <v>2591</v>
      </c>
      <c r="D1339" s="311" t="s">
        <v>2716</v>
      </c>
      <c r="E1339" s="311" t="s">
        <v>2668</v>
      </c>
      <c r="F1339" s="235" t="s">
        <v>515</v>
      </c>
      <c r="G1339" s="252" t="s">
        <v>2717</v>
      </c>
      <c r="H1339" s="235" t="s">
        <v>2603</v>
      </c>
      <c r="I1339" s="312" t="s">
        <v>2572</v>
      </c>
      <c r="J1339" s="323" t="s">
        <v>2572</v>
      </c>
      <c r="K1339" s="313" t="s">
        <v>1452</v>
      </c>
      <c r="L1339" s="314"/>
      <c r="M1339" s="315"/>
      <c r="N1339" s="314"/>
      <c r="O1339" s="314"/>
    </row>
    <row r="1340" spans="1:15" ht="20.100000000000001" customHeight="1">
      <c r="A1340" s="309" t="s">
        <v>106</v>
      </c>
      <c r="B1340" s="563" t="s">
        <v>2718</v>
      </c>
      <c r="C1340" s="316" t="s">
        <v>2591</v>
      </c>
      <c r="D1340" s="311" t="s">
        <v>2719</v>
      </c>
      <c r="E1340" s="311" t="s">
        <v>2668</v>
      </c>
      <c r="F1340" s="235" t="s">
        <v>515</v>
      </c>
      <c r="G1340" s="252" t="s">
        <v>2717</v>
      </c>
      <c r="H1340" s="235" t="s">
        <v>2603</v>
      </c>
      <c r="I1340" s="312" t="s">
        <v>2572</v>
      </c>
      <c r="J1340" s="323" t="s">
        <v>2572</v>
      </c>
      <c r="K1340" s="313" t="s">
        <v>1452</v>
      </c>
      <c r="L1340" s="314"/>
      <c r="M1340" s="315"/>
      <c r="N1340" s="314"/>
      <c r="O1340" s="314"/>
    </row>
    <row r="1341" spans="1:15" ht="20.100000000000001" customHeight="1">
      <c r="A1341" s="309" t="s">
        <v>106</v>
      </c>
      <c r="B1341" s="563" t="s">
        <v>2720</v>
      </c>
      <c r="C1341" s="316" t="s">
        <v>2591</v>
      </c>
      <c r="D1341" s="311" t="s">
        <v>2721</v>
      </c>
      <c r="E1341" s="311" t="s">
        <v>2668</v>
      </c>
      <c r="F1341" s="235" t="s">
        <v>515</v>
      </c>
      <c r="G1341" s="252" t="s">
        <v>2717</v>
      </c>
      <c r="H1341" s="235" t="s">
        <v>2463</v>
      </c>
      <c r="I1341" s="312" t="s">
        <v>2572</v>
      </c>
      <c r="J1341" s="323" t="s">
        <v>2572</v>
      </c>
      <c r="K1341" s="313" t="s">
        <v>1452</v>
      </c>
      <c r="L1341" s="314"/>
      <c r="M1341" s="315"/>
      <c r="N1341" s="315"/>
      <c r="O1341" s="314"/>
    </row>
    <row r="1342" spans="1:15" ht="20.100000000000001" customHeight="1">
      <c r="A1342" s="309" t="s">
        <v>106</v>
      </c>
      <c r="B1342" s="563" t="s">
        <v>2722</v>
      </c>
      <c r="C1342" s="316" t="s">
        <v>2591</v>
      </c>
      <c r="D1342" s="311" t="s">
        <v>2723</v>
      </c>
      <c r="E1342" s="311" t="s">
        <v>2668</v>
      </c>
      <c r="F1342" s="235" t="s">
        <v>515</v>
      </c>
      <c r="G1342" s="252" t="s">
        <v>2717</v>
      </c>
      <c r="H1342" s="235" t="s">
        <v>2463</v>
      </c>
      <c r="I1342" s="312" t="s">
        <v>2572</v>
      </c>
      <c r="J1342" s="323" t="s">
        <v>2572</v>
      </c>
      <c r="K1342" s="313" t="s">
        <v>1452</v>
      </c>
      <c r="L1342" s="314"/>
      <c r="M1342" s="315"/>
      <c r="N1342" s="314"/>
      <c r="O1342" s="314"/>
    </row>
    <row r="1343" spans="1:15" ht="20.100000000000001" customHeight="1">
      <c r="A1343" s="309" t="s">
        <v>106</v>
      </c>
      <c r="B1343" s="563" t="s">
        <v>2724</v>
      </c>
      <c r="C1343" s="316" t="s">
        <v>2591</v>
      </c>
      <c r="D1343" s="311" t="s">
        <v>2725</v>
      </c>
      <c r="E1343" s="311" t="s">
        <v>2668</v>
      </c>
      <c r="F1343" s="235" t="s">
        <v>515</v>
      </c>
      <c r="G1343" s="252" t="s">
        <v>2717</v>
      </c>
      <c r="H1343" s="235" t="s">
        <v>2463</v>
      </c>
      <c r="I1343" s="312" t="s">
        <v>2572</v>
      </c>
      <c r="J1343" s="323" t="s">
        <v>2572</v>
      </c>
      <c r="K1343" s="313" t="s">
        <v>1452</v>
      </c>
      <c r="L1343" s="314"/>
      <c r="M1343" s="315"/>
      <c r="N1343" s="314"/>
      <c r="O1343" s="314"/>
    </row>
    <row r="1344" spans="1:15" ht="20.100000000000001" customHeight="1">
      <c r="A1344" s="309"/>
      <c r="B1344" s="563"/>
      <c r="C1344" s="316"/>
      <c r="D1344" s="311"/>
      <c r="E1344" s="311"/>
      <c r="F1344" s="235" t="s">
        <v>1949</v>
      </c>
      <c r="G1344" s="252"/>
      <c r="H1344" s="235"/>
      <c r="I1344" s="312"/>
      <c r="J1344" s="235"/>
      <c r="K1344" s="313"/>
      <c r="L1344" s="314"/>
      <c r="M1344" s="315"/>
      <c r="N1344" s="314"/>
      <c r="O1344" s="314"/>
    </row>
    <row r="1345" spans="1:15" ht="20.100000000000001" customHeight="1">
      <c r="A1345" s="309" t="s">
        <v>106</v>
      </c>
      <c r="B1345" s="563" t="s">
        <v>2726</v>
      </c>
      <c r="C1345" s="316" t="s">
        <v>2591</v>
      </c>
      <c r="D1345" s="365" t="s">
        <v>2727</v>
      </c>
      <c r="E1345" s="311" t="s">
        <v>2668</v>
      </c>
      <c r="F1345" s="235" t="s">
        <v>515</v>
      </c>
      <c r="G1345" s="252" t="s">
        <v>2728</v>
      </c>
      <c r="H1345" s="235" t="s">
        <v>2603</v>
      </c>
      <c r="I1345" s="312" t="s">
        <v>2572</v>
      </c>
      <c r="J1345" s="323" t="s">
        <v>2572</v>
      </c>
      <c r="K1345" s="313" t="s">
        <v>1452</v>
      </c>
      <c r="L1345" s="314"/>
      <c r="M1345" s="315"/>
      <c r="N1345" s="314"/>
      <c r="O1345" s="314"/>
    </row>
    <row r="1346" spans="1:15" ht="20.100000000000001" customHeight="1">
      <c r="A1346" s="309" t="s">
        <v>106</v>
      </c>
      <c r="B1346" s="563" t="s">
        <v>2729</v>
      </c>
      <c r="C1346" s="316" t="s">
        <v>2591</v>
      </c>
      <c r="D1346" s="311" t="s">
        <v>2730</v>
      </c>
      <c r="E1346" s="311" t="s">
        <v>2668</v>
      </c>
      <c r="F1346" s="235" t="s">
        <v>515</v>
      </c>
      <c r="G1346" s="252" t="s">
        <v>2728</v>
      </c>
      <c r="H1346" s="235" t="s">
        <v>2603</v>
      </c>
      <c r="I1346" s="312" t="s">
        <v>2572</v>
      </c>
      <c r="J1346" s="323" t="s">
        <v>2572</v>
      </c>
      <c r="K1346" s="313" t="s">
        <v>1452</v>
      </c>
      <c r="L1346" s="314"/>
      <c r="M1346" s="315"/>
      <c r="N1346" s="314"/>
      <c r="O1346" s="314"/>
    </row>
    <row r="1347" spans="1:15" ht="20.100000000000001" customHeight="1">
      <c r="A1347" s="309" t="s">
        <v>106</v>
      </c>
      <c r="B1347" s="563" t="s">
        <v>2731</v>
      </c>
      <c r="C1347" s="316" t="s">
        <v>2591</v>
      </c>
      <c r="D1347" s="311" t="s">
        <v>2732</v>
      </c>
      <c r="E1347" s="311" t="s">
        <v>2668</v>
      </c>
      <c r="F1347" s="235" t="s">
        <v>515</v>
      </c>
      <c r="G1347" s="252" t="s">
        <v>2728</v>
      </c>
      <c r="H1347" s="235" t="s">
        <v>2463</v>
      </c>
      <c r="I1347" s="312" t="s">
        <v>2572</v>
      </c>
      <c r="J1347" s="323" t="s">
        <v>2572</v>
      </c>
      <c r="K1347" s="313" t="s">
        <v>1452</v>
      </c>
      <c r="L1347" s="314"/>
      <c r="M1347" s="315"/>
      <c r="N1347" s="314"/>
      <c r="O1347" s="314"/>
    </row>
    <row r="1348" spans="1:15" ht="20.100000000000001" customHeight="1">
      <c r="A1348" s="309" t="s">
        <v>106</v>
      </c>
      <c r="B1348" s="563" t="s">
        <v>2733</v>
      </c>
      <c r="C1348" s="316" t="s">
        <v>2591</v>
      </c>
      <c r="D1348" s="311" t="s">
        <v>2734</v>
      </c>
      <c r="E1348" s="311" t="s">
        <v>2668</v>
      </c>
      <c r="F1348" s="235" t="s">
        <v>515</v>
      </c>
      <c r="G1348" s="252" t="s">
        <v>2728</v>
      </c>
      <c r="H1348" s="235" t="s">
        <v>2463</v>
      </c>
      <c r="I1348" s="312" t="s">
        <v>2572</v>
      </c>
      <c r="J1348" s="323" t="s">
        <v>2572</v>
      </c>
      <c r="K1348" s="313" t="s">
        <v>1452</v>
      </c>
      <c r="L1348" s="314"/>
      <c r="M1348" s="315"/>
      <c r="N1348" s="314"/>
      <c r="O1348" s="314"/>
    </row>
    <row r="1349" spans="1:15" ht="20.100000000000001" customHeight="1">
      <c r="A1349" s="309" t="s">
        <v>106</v>
      </c>
      <c r="B1349" s="563" t="s">
        <v>2735</v>
      </c>
      <c r="C1349" s="316" t="s">
        <v>2591</v>
      </c>
      <c r="D1349" s="311" t="s">
        <v>2736</v>
      </c>
      <c r="E1349" s="311" t="s">
        <v>2668</v>
      </c>
      <c r="F1349" s="235" t="s">
        <v>515</v>
      </c>
      <c r="G1349" s="252" t="s">
        <v>2728</v>
      </c>
      <c r="H1349" s="235" t="s">
        <v>2463</v>
      </c>
      <c r="I1349" s="312" t="s">
        <v>2572</v>
      </c>
      <c r="J1349" s="323" t="s">
        <v>2572</v>
      </c>
      <c r="K1349" s="313" t="s">
        <v>1452</v>
      </c>
      <c r="L1349" s="314"/>
      <c r="M1349" s="315"/>
      <c r="N1349" s="314"/>
      <c r="O1349" s="314"/>
    </row>
    <row r="1350" spans="1:15" ht="20.100000000000001" customHeight="1">
      <c r="A1350" s="309"/>
      <c r="B1350" s="563"/>
      <c r="C1350" s="316"/>
      <c r="D1350" s="311"/>
      <c r="E1350" s="311"/>
      <c r="F1350" s="235"/>
      <c r="G1350" s="252"/>
      <c r="H1350" s="235"/>
      <c r="I1350" s="312"/>
      <c r="J1350" s="235"/>
      <c r="K1350" s="313"/>
      <c r="L1350" s="314"/>
      <c r="M1350" s="315"/>
      <c r="N1350" s="314"/>
      <c r="O1350" s="314"/>
    </row>
    <row r="1351" spans="1:15" ht="20.100000000000001" customHeight="1">
      <c r="A1351" s="309" t="s">
        <v>106</v>
      </c>
      <c r="B1351" s="563" t="s">
        <v>2737</v>
      </c>
      <c r="C1351" s="316" t="s">
        <v>2591</v>
      </c>
      <c r="D1351" s="311" t="s">
        <v>2738</v>
      </c>
      <c r="E1351" s="311" t="s">
        <v>2668</v>
      </c>
      <c r="F1351" s="155" t="s">
        <v>2101</v>
      </c>
      <c r="G1351" s="252" t="s">
        <v>2739</v>
      </c>
      <c r="H1351" s="235" t="s">
        <v>2463</v>
      </c>
      <c r="I1351" s="312" t="s">
        <v>2572</v>
      </c>
      <c r="J1351" s="323" t="s">
        <v>2572</v>
      </c>
      <c r="K1351" s="313" t="s">
        <v>1452</v>
      </c>
      <c r="L1351" s="314"/>
      <c r="M1351" s="315"/>
      <c r="N1351" s="315"/>
      <c r="O1351" s="314"/>
    </row>
    <row r="1352" spans="1:15" ht="20.100000000000001" customHeight="1">
      <c r="A1352" s="309" t="s">
        <v>106</v>
      </c>
      <c r="B1352" s="563" t="s">
        <v>2740</v>
      </c>
      <c r="C1352" s="316" t="s">
        <v>2591</v>
      </c>
      <c r="D1352" s="311" t="s">
        <v>2741</v>
      </c>
      <c r="E1352" s="311" t="s">
        <v>2668</v>
      </c>
      <c r="F1352" s="155" t="s">
        <v>2101</v>
      </c>
      <c r="G1352" s="252" t="s">
        <v>2739</v>
      </c>
      <c r="H1352" s="235" t="s">
        <v>2463</v>
      </c>
      <c r="I1352" s="312" t="s">
        <v>2572</v>
      </c>
      <c r="J1352" s="323" t="s">
        <v>2572</v>
      </c>
      <c r="K1352" s="313" t="s">
        <v>1452</v>
      </c>
      <c r="L1352" s="314"/>
      <c r="M1352" s="315"/>
      <c r="N1352" s="314"/>
      <c r="O1352" s="314"/>
    </row>
    <row r="1353" spans="1:15" ht="20.100000000000001" customHeight="1">
      <c r="A1353" s="309" t="s">
        <v>106</v>
      </c>
      <c r="B1353" s="563" t="s">
        <v>2742</v>
      </c>
      <c r="C1353" s="316" t="s">
        <v>2591</v>
      </c>
      <c r="D1353" s="311" t="s">
        <v>2743</v>
      </c>
      <c r="E1353" s="311" t="s">
        <v>2668</v>
      </c>
      <c r="F1353" s="155" t="s">
        <v>2101</v>
      </c>
      <c r="G1353" s="252" t="s">
        <v>2739</v>
      </c>
      <c r="H1353" s="235" t="s">
        <v>2603</v>
      </c>
      <c r="I1353" s="312" t="s">
        <v>2572</v>
      </c>
      <c r="J1353" s="323" t="s">
        <v>2572</v>
      </c>
      <c r="K1353" s="313" t="s">
        <v>1452</v>
      </c>
      <c r="L1353" s="314"/>
      <c r="M1353" s="315"/>
      <c r="N1353" s="314"/>
      <c r="O1353" s="314"/>
    </row>
    <row r="1354" spans="1:15" ht="20.100000000000001" customHeight="1">
      <c r="A1354" s="309" t="s">
        <v>106</v>
      </c>
      <c r="B1354" s="563" t="s">
        <v>2744</v>
      </c>
      <c r="C1354" s="316" t="s">
        <v>2591</v>
      </c>
      <c r="D1354" s="311" t="s">
        <v>2745</v>
      </c>
      <c r="E1354" s="311" t="s">
        <v>2668</v>
      </c>
      <c r="F1354" s="155" t="s">
        <v>2101</v>
      </c>
      <c r="G1354" s="252" t="s">
        <v>2739</v>
      </c>
      <c r="H1354" s="235" t="s">
        <v>2603</v>
      </c>
      <c r="I1354" s="312" t="s">
        <v>2572</v>
      </c>
      <c r="J1354" s="323" t="s">
        <v>2572</v>
      </c>
      <c r="K1354" s="313" t="s">
        <v>1452</v>
      </c>
      <c r="L1354" s="314"/>
      <c r="M1354" s="315"/>
      <c r="N1354" s="315"/>
      <c r="O1354" s="314"/>
    </row>
    <row r="1355" spans="1:15" ht="20.100000000000001" customHeight="1">
      <c r="A1355" s="309" t="s">
        <v>106</v>
      </c>
      <c r="B1355" s="563" t="s">
        <v>2746</v>
      </c>
      <c r="C1355" s="316" t="s">
        <v>2591</v>
      </c>
      <c r="D1355" s="364" t="s">
        <v>2747</v>
      </c>
      <c r="E1355" s="311" t="s">
        <v>2668</v>
      </c>
      <c r="F1355" s="155" t="s">
        <v>2101</v>
      </c>
      <c r="G1355" s="252" t="s">
        <v>2739</v>
      </c>
      <c r="H1355" s="235" t="s">
        <v>2603</v>
      </c>
      <c r="I1355" s="312" t="s">
        <v>2572</v>
      </c>
      <c r="J1355" s="323" t="s">
        <v>2572</v>
      </c>
      <c r="K1355" s="313" t="s">
        <v>1452</v>
      </c>
      <c r="L1355" s="314"/>
      <c r="M1355" s="315"/>
      <c r="N1355" s="314"/>
      <c r="O1355" s="314"/>
    </row>
    <row r="1356" spans="1:15" ht="20.100000000000001" customHeight="1">
      <c r="A1356" s="309" t="s">
        <v>106</v>
      </c>
      <c r="B1356" s="563" t="s">
        <v>2748</v>
      </c>
      <c r="C1356" s="316" t="s">
        <v>2591</v>
      </c>
      <c r="D1356" s="364" t="s">
        <v>2749</v>
      </c>
      <c r="E1356" s="311" t="s">
        <v>2311</v>
      </c>
      <c r="F1356" s="155" t="s">
        <v>2101</v>
      </c>
      <c r="G1356" s="252" t="s">
        <v>2739</v>
      </c>
      <c r="H1356" s="235" t="s">
        <v>2603</v>
      </c>
      <c r="I1356" s="312" t="s">
        <v>2572</v>
      </c>
      <c r="J1356" s="323" t="s">
        <v>2572</v>
      </c>
      <c r="K1356" s="313" t="s">
        <v>1452</v>
      </c>
      <c r="L1356" s="314"/>
      <c r="M1356" s="315"/>
      <c r="N1356" s="314"/>
      <c r="O1356" s="314"/>
    </row>
    <row r="1357" spans="1:15" ht="20.100000000000001" customHeight="1">
      <c r="A1357" s="309"/>
      <c r="B1357" s="563"/>
      <c r="C1357" s="316"/>
      <c r="D1357" s="311"/>
      <c r="E1357" s="311"/>
      <c r="F1357" s="235"/>
      <c r="G1357" s="252"/>
      <c r="H1357" s="235"/>
      <c r="I1357" s="312"/>
      <c r="J1357" s="235"/>
      <c r="K1357" s="313"/>
      <c r="L1357" s="314"/>
      <c r="M1357" s="315"/>
      <c r="N1357" s="314"/>
      <c r="O1357" s="314"/>
    </row>
    <row r="1358" spans="1:15" ht="20.100000000000001" customHeight="1">
      <c r="A1358" s="309" t="s">
        <v>106</v>
      </c>
      <c r="B1358" s="563" t="s">
        <v>2750</v>
      </c>
      <c r="C1358" s="316" t="s">
        <v>2591</v>
      </c>
      <c r="D1358" s="311" t="s">
        <v>2751</v>
      </c>
      <c r="E1358" s="311" t="s">
        <v>2668</v>
      </c>
      <c r="F1358" s="155" t="s">
        <v>2101</v>
      </c>
      <c r="G1358" s="252" t="s">
        <v>2752</v>
      </c>
      <c r="H1358" s="235" t="s">
        <v>2463</v>
      </c>
      <c r="I1358" s="312" t="s">
        <v>2572</v>
      </c>
      <c r="J1358" s="323" t="s">
        <v>2572</v>
      </c>
      <c r="K1358" s="313" t="s">
        <v>1452</v>
      </c>
      <c r="L1358" s="314"/>
      <c r="M1358" s="315"/>
      <c r="N1358" s="314"/>
      <c r="O1358" s="314"/>
    </row>
    <row r="1359" spans="1:15" ht="20.100000000000001" customHeight="1">
      <c r="A1359" s="309"/>
      <c r="B1359" s="563"/>
      <c r="C1359" s="316"/>
      <c r="D1359" s="311"/>
      <c r="E1359" s="311"/>
      <c r="F1359" s="235"/>
      <c r="G1359" s="252"/>
      <c r="H1359" s="235"/>
      <c r="I1359" s="312"/>
      <c r="J1359" s="235"/>
      <c r="K1359" s="313"/>
      <c r="L1359" s="314"/>
      <c r="M1359" s="315"/>
      <c r="N1359" s="314"/>
      <c r="O1359" s="314"/>
    </row>
    <row r="1360" spans="1:15" ht="20.100000000000001" customHeight="1">
      <c r="A1360" s="309" t="s">
        <v>106</v>
      </c>
      <c r="B1360" s="563" t="s">
        <v>2753</v>
      </c>
      <c r="C1360" s="316" t="s">
        <v>2591</v>
      </c>
      <c r="D1360" s="311" t="s">
        <v>2754</v>
      </c>
      <c r="E1360" s="311" t="s">
        <v>2668</v>
      </c>
      <c r="F1360" s="155" t="s">
        <v>2101</v>
      </c>
      <c r="G1360" s="252" t="s">
        <v>2755</v>
      </c>
      <c r="H1360" s="235" t="s">
        <v>2280</v>
      </c>
      <c r="I1360" s="312" t="s">
        <v>2572</v>
      </c>
      <c r="J1360" s="323" t="s">
        <v>2572</v>
      </c>
      <c r="K1360" s="313" t="s">
        <v>1452</v>
      </c>
      <c r="L1360" s="314"/>
      <c r="M1360" s="315"/>
      <c r="N1360" s="314"/>
      <c r="O1360" s="314"/>
    </row>
    <row r="1361" spans="1:15" ht="20.100000000000001" customHeight="1">
      <c r="A1361" s="309"/>
      <c r="B1361" s="563"/>
      <c r="C1361" s="316"/>
      <c r="D1361" s="311"/>
      <c r="E1361" s="311"/>
      <c r="F1361" s="235"/>
      <c r="G1361" s="252"/>
      <c r="H1361" s="235"/>
      <c r="I1361" s="312"/>
      <c r="J1361" s="235"/>
      <c r="K1361" s="313"/>
      <c r="L1361" s="314"/>
      <c r="M1361" s="315"/>
      <c r="N1361" s="314"/>
      <c r="O1361" s="314"/>
    </row>
    <row r="1362" spans="1:15" ht="20.100000000000001" customHeight="1">
      <c r="A1362" s="309" t="s">
        <v>106</v>
      </c>
      <c r="B1362" s="563" t="s">
        <v>2756</v>
      </c>
      <c r="C1362" s="316" t="s">
        <v>2591</v>
      </c>
      <c r="D1362" s="311" t="s">
        <v>2757</v>
      </c>
      <c r="E1362" s="311" t="s">
        <v>2668</v>
      </c>
      <c r="F1362" s="155" t="s">
        <v>2101</v>
      </c>
      <c r="G1362" s="252" t="s">
        <v>2758</v>
      </c>
      <c r="H1362" s="235" t="s">
        <v>2603</v>
      </c>
      <c r="I1362" s="312" t="s">
        <v>2572</v>
      </c>
      <c r="J1362" s="323" t="s">
        <v>2572</v>
      </c>
      <c r="K1362" s="313" t="s">
        <v>1452</v>
      </c>
      <c r="L1362" s="314"/>
      <c r="M1362" s="315"/>
      <c r="N1362" s="314"/>
      <c r="O1362" s="314"/>
    </row>
    <row r="1363" spans="1:15" ht="20.100000000000001" customHeight="1">
      <c r="A1363" s="309" t="s">
        <v>106</v>
      </c>
      <c r="B1363" s="563" t="s">
        <v>2759</v>
      </c>
      <c r="C1363" s="316" t="s">
        <v>2591</v>
      </c>
      <c r="D1363" s="311" t="s">
        <v>2760</v>
      </c>
      <c r="E1363" s="311" t="s">
        <v>2668</v>
      </c>
      <c r="F1363" s="155" t="s">
        <v>2101</v>
      </c>
      <c r="G1363" s="252" t="s">
        <v>2758</v>
      </c>
      <c r="H1363" s="235" t="s">
        <v>2463</v>
      </c>
      <c r="I1363" s="312" t="s">
        <v>2572</v>
      </c>
      <c r="J1363" s="323" t="s">
        <v>2572</v>
      </c>
      <c r="K1363" s="313" t="s">
        <v>1452</v>
      </c>
      <c r="L1363" s="314"/>
      <c r="M1363" s="315"/>
      <c r="N1363" s="314"/>
      <c r="O1363" s="314"/>
    </row>
    <row r="1364" spans="1:15" ht="20.100000000000001" customHeight="1">
      <c r="A1364" s="309" t="s">
        <v>106</v>
      </c>
      <c r="B1364" s="563" t="s">
        <v>2761</v>
      </c>
      <c r="C1364" s="316" t="s">
        <v>2591</v>
      </c>
      <c r="D1364" s="311" t="s">
        <v>2762</v>
      </c>
      <c r="E1364" s="311" t="s">
        <v>2668</v>
      </c>
      <c r="F1364" s="155" t="s">
        <v>2101</v>
      </c>
      <c r="G1364" s="252" t="s">
        <v>2758</v>
      </c>
      <c r="H1364" s="235" t="s">
        <v>2463</v>
      </c>
      <c r="I1364" s="312" t="s">
        <v>2572</v>
      </c>
      <c r="J1364" s="323" t="s">
        <v>2572</v>
      </c>
      <c r="K1364" s="313" t="s">
        <v>1452</v>
      </c>
      <c r="L1364" s="314"/>
      <c r="M1364" s="315"/>
      <c r="N1364" s="314"/>
      <c r="O1364" s="314"/>
    </row>
    <row r="1365" spans="1:15" ht="20.100000000000001" customHeight="1">
      <c r="A1365" s="309"/>
      <c r="B1365" s="563"/>
      <c r="C1365" s="316"/>
      <c r="D1365" s="311"/>
      <c r="E1365" s="311"/>
      <c r="F1365" s="235"/>
      <c r="G1365" s="252"/>
      <c r="H1365" s="235"/>
      <c r="I1365" s="312"/>
      <c r="J1365" s="235"/>
      <c r="K1365" s="313"/>
      <c r="L1365" s="314"/>
      <c r="M1365" s="315"/>
      <c r="N1365" s="314"/>
      <c r="O1365" s="314"/>
    </row>
    <row r="1366" spans="1:15" ht="20.100000000000001" customHeight="1">
      <c r="A1366" s="309" t="s">
        <v>106</v>
      </c>
      <c r="B1366" s="563" t="s">
        <v>2763</v>
      </c>
      <c r="C1366" s="316" t="s">
        <v>2591</v>
      </c>
      <c r="D1366" s="311" t="s">
        <v>2764</v>
      </c>
      <c r="E1366" s="311" t="s">
        <v>2341</v>
      </c>
      <c r="F1366" s="155" t="s">
        <v>2101</v>
      </c>
      <c r="G1366" s="252" t="s">
        <v>2765</v>
      </c>
      <c r="H1366" s="235" t="s">
        <v>2603</v>
      </c>
      <c r="I1366" s="312" t="s">
        <v>2572</v>
      </c>
      <c r="J1366" s="323" t="s">
        <v>2572</v>
      </c>
      <c r="K1366" s="313" t="s">
        <v>1452</v>
      </c>
      <c r="L1366" s="314"/>
      <c r="M1366" s="315"/>
      <c r="N1366" s="314"/>
      <c r="O1366" s="314"/>
    </row>
    <row r="1367" spans="1:15" ht="20.100000000000001" customHeight="1">
      <c r="A1367" s="309" t="s">
        <v>106</v>
      </c>
      <c r="B1367" s="563" t="s">
        <v>2766</v>
      </c>
      <c r="C1367" s="316" t="s">
        <v>2591</v>
      </c>
      <c r="D1367" s="311" t="s">
        <v>2767</v>
      </c>
      <c r="E1367" s="311" t="s">
        <v>2341</v>
      </c>
      <c r="F1367" s="155" t="s">
        <v>2101</v>
      </c>
      <c r="G1367" s="252" t="s">
        <v>2765</v>
      </c>
      <c r="H1367" s="235" t="s">
        <v>2463</v>
      </c>
      <c r="I1367" s="312" t="s">
        <v>2572</v>
      </c>
      <c r="J1367" s="323" t="s">
        <v>2572</v>
      </c>
      <c r="K1367" s="313" t="s">
        <v>1452</v>
      </c>
      <c r="L1367" s="314"/>
      <c r="M1367" s="315"/>
      <c r="N1367" s="314"/>
      <c r="O1367" s="314"/>
    </row>
    <row r="1368" spans="1:15" ht="20.100000000000001" customHeight="1">
      <c r="A1368" s="309" t="s">
        <v>106</v>
      </c>
      <c r="B1368" s="563" t="s">
        <v>2768</v>
      </c>
      <c r="C1368" s="316" t="s">
        <v>2591</v>
      </c>
      <c r="D1368" s="311" t="s">
        <v>2769</v>
      </c>
      <c r="E1368" s="311" t="s">
        <v>2341</v>
      </c>
      <c r="F1368" s="155" t="s">
        <v>2101</v>
      </c>
      <c r="G1368" s="252" t="s">
        <v>2765</v>
      </c>
      <c r="H1368" s="235" t="s">
        <v>2463</v>
      </c>
      <c r="I1368" s="312" t="s">
        <v>2572</v>
      </c>
      <c r="J1368" s="323" t="s">
        <v>2572</v>
      </c>
      <c r="K1368" s="313" t="s">
        <v>1452</v>
      </c>
      <c r="L1368" s="314"/>
      <c r="M1368" s="315"/>
      <c r="N1368" s="314"/>
      <c r="O1368" s="314"/>
    </row>
    <row r="1369" spans="1:15" ht="20.100000000000001" customHeight="1">
      <c r="A1369" s="322"/>
      <c r="B1369" s="563"/>
      <c r="C1369" s="316"/>
      <c r="D1369" s="311"/>
      <c r="E1369" s="311"/>
      <c r="F1369" s="235"/>
      <c r="G1369" s="252"/>
      <c r="H1369" s="235"/>
      <c r="I1369" s="312"/>
      <c r="J1369" s="340"/>
      <c r="K1369" s="313"/>
      <c r="L1369" s="314"/>
      <c r="M1369" s="315"/>
      <c r="N1369" s="315"/>
      <c r="O1369" s="314"/>
    </row>
    <row r="1370" spans="1:15" ht="20.100000000000001" customHeight="1">
      <c r="A1370" s="309" t="s">
        <v>106</v>
      </c>
      <c r="B1370" s="563" t="s">
        <v>2770</v>
      </c>
      <c r="C1370" s="316" t="s">
        <v>2591</v>
      </c>
      <c r="D1370" s="365" t="s">
        <v>2771</v>
      </c>
      <c r="E1370" s="311" t="s">
        <v>2341</v>
      </c>
      <c r="F1370" s="155" t="s">
        <v>2101</v>
      </c>
      <c r="G1370" s="252" t="s">
        <v>2772</v>
      </c>
      <c r="H1370" s="235" t="s">
        <v>2463</v>
      </c>
      <c r="I1370" s="312" t="s">
        <v>2572</v>
      </c>
      <c r="J1370" s="323" t="s">
        <v>2572</v>
      </c>
      <c r="K1370" s="313" t="s">
        <v>1452</v>
      </c>
      <c r="L1370" s="314"/>
      <c r="M1370" s="315"/>
      <c r="N1370" s="315"/>
      <c r="O1370" s="314"/>
    </row>
    <row r="1371" spans="1:15" ht="20.100000000000001" customHeight="1">
      <c r="A1371" s="309" t="s">
        <v>106</v>
      </c>
      <c r="B1371" s="563" t="s">
        <v>2773</v>
      </c>
      <c r="C1371" s="316" t="s">
        <v>2591</v>
      </c>
      <c r="D1371" s="311" t="s">
        <v>2774</v>
      </c>
      <c r="E1371" s="311" t="s">
        <v>2341</v>
      </c>
      <c r="F1371" s="155" t="s">
        <v>2101</v>
      </c>
      <c r="G1371" s="252" t="s">
        <v>2772</v>
      </c>
      <c r="H1371" s="235" t="s">
        <v>2463</v>
      </c>
      <c r="I1371" s="312" t="s">
        <v>2572</v>
      </c>
      <c r="J1371" s="323" t="s">
        <v>2572</v>
      </c>
      <c r="K1371" s="313" t="s">
        <v>1452</v>
      </c>
      <c r="L1371" s="314"/>
      <c r="M1371" s="315"/>
      <c r="N1371" s="314"/>
      <c r="O1371" s="314"/>
    </row>
    <row r="1372" spans="1:15" ht="20.100000000000001" customHeight="1">
      <c r="A1372" s="309"/>
      <c r="B1372" s="563"/>
      <c r="C1372" s="316"/>
      <c r="D1372" s="311"/>
      <c r="E1372" s="311"/>
      <c r="F1372" s="235"/>
      <c r="G1372" s="252"/>
      <c r="H1372" s="235"/>
      <c r="I1372" s="312"/>
      <c r="J1372" s="235"/>
      <c r="K1372" s="313"/>
      <c r="L1372" s="314"/>
      <c r="M1372" s="315"/>
      <c r="N1372" s="314"/>
      <c r="O1372" s="314"/>
    </row>
    <row r="1373" spans="1:15" ht="20.100000000000001" customHeight="1">
      <c r="A1373" s="309" t="s">
        <v>106</v>
      </c>
      <c r="B1373" s="563" t="s">
        <v>2775</v>
      </c>
      <c r="C1373" s="316" t="s">
        <v>2591</v>
      </c>
      <c r="D1373" s="311" t="s">
        <v>2776</v>
      </c>
      <c r="E1373" s="311" t="s">
        <v>2341</v>
      </c>
      <c r="F1373" s="155" t="s">
        <v>2101</v>
      </c>
      <c r="G1373" s="252" t="s">
        <v>2777</v>
      </c>
      <c r="H1373" s="235" t="s">
        <v>2603</v>
      </c>
      <c r="I1373" s="312" t="s">
        <v>2572</v>
      </c>
      <c r="J1373" s="323" t="s">
        <v>2572</v>
      </c>
      <c r="K1373" s="313" t="s">
        <v>1452</v>
      </c>
      <c r="L1373" s="314"/>
      <c r="M1373" s="315"/>
      <c r="N1373" s="314"/>
      <c r="O1373" s="314"/>
    </row>
    <row r="1374" spans="1:15" ht="20.100000000000001" customHeight="1">
      <c r="A1374" s="309" t="s">
        <v>106</v>
      </c>
      <c r="B1374" s="563" t="s">
        <v>2778</v>
      </c>
      <c r="C1374" s="316" t="s">
        <v>2591</v>
      </c>
      <c r="D1374" s="311" t="s">
        <v>2779</v>
      </c>
      <c r="E1374" s="311" t="s">
        <v>2341</v>
      </c>
      <c r="F1374" s="155" t="s">
        <v>2101</v>
      </c>
      <c r="G1374" s="252" t="s">
        <v>2777</v>
      </c>
      <c r="H1374" s="235" t="s">
        <v>2463</v>
      </c>
      <c r="I1374" s="312" t="s">
        <v>2572</v>
      </c>
      <c r="J1374" s="323" t="s">
        <v>2572</v>
      </c>
      <c r="K1374" s="313" t="s">
        <v>1452</v>
      </c>
      <c r="L1374" s="314"/>
      <c r="M1374" s="315"/>
      <c r="N1374" s="314"/>
      <c r="O1374" s="314"/>
    </row>
    <row r="1375" spans="1:15" ht="20.100000000000001" customHeight="1">
      <c r="A1375" s="309" t="s">
        <v>106</v>
      </c>
      <c r="B1375" s="563" t="s">
        <v>2780</v>
      </c>
      <c r="C1375" s="316" t="s">
        <v>2591</v>
      </c>
      <c r="D1375" s="311" t="s">
        <v>2781</v>
      </c>
      <c r="E1375" s="311" t="s">
        <v>2341</v>
      </c>
      <c r="F1375" s="155" t="s">
        <v>2101</v>
      </c>
      <c r="G1375" s="252" t="s">
        <v>2777</v>
      </c>
      <c r="H1375" s="235" t="s">
        <v>2463</v>
      </c>
      <c r="I1375" s="312" t="s">
        <v>2572</v>
      </c>
      <c r="J1375" s="323" t="s">
        <v>2572</v>
      </c>
      <c r="K1375" s="313" t="s">
        <v>1452</v>
      </c>
      <c r="L1375" s="314"/>
      <c r="M1375" s="315"/>
      <c r="N1375" s="314"/>
      <c r="O1375" s="314"/>
    </row>
    <row r="1376" spans="1:15" ht="20.100000000000001" customHeight="1">
      <c r="A1376" s="309"/>
      <c r="B1376" s="563"/>
      <c r="C1376" s="316"/>
      <c r="D1376" s="311"/>
      <c r="E1376" s="311"/>
      <c r="F1376" s="235"/>
      <c r="G1376" s="252"/>
      <c r="H1376" s="235"/>
      <c r="I1376" s="312"/>
      <c r="J1376" s="235"/>
      <c r="K1376" s="313"/>
      <c r="L1376" s="314"/>
      <c r="M1376" s="315"/>
      <c r="N1376" s="314"/>
      <c r="O1376" s="314"/>
    </row>
    <row r="1377" spans="1:15" ht="20.100000000000001" customHeight="1">
      <c r="A1377" s="309" t="s">
        <v>106</v>
      </c>
      <c r="B1377" s="563" t="s">
        <v>2782</v>
      </c>
      <c r="C1377" s="316" t="s">
        <v>2591</v>
      </c>
      <c r="D1377" s="365" t="s">
        <v>2783</v>
      </c>
      <c r="E1377" s="311" t="s">
        <v>2341</v>
      </c>
      <c r="F1377" s="235" t="s">
        <v>515</v>
      </c>
      <c r="G1377" s="252" t="s">
        <v>2784</v>
      </c>
      <c r="H1377" s="235" t="s">
        <v>2603</v>
      </c>
      <c r="I1377" s="312" t="s">
        <v>2572</v>
      </c>
      <c r="J1377" s="323" t="s">
        <v>2572</v>
      </c>
      <c r="K1377" s="313" t="s">
        <v>1452</v>
      </c>
      <c r="L1377" s="314"/>
      <c r="M1377" s="315"/>
      <c r="N1377" s="314"/>
      <c r="O1377" s="314"/>
    </row>
    <row r="1378" spans="1:15" ht="20.100000000000001" customHeight="1">
      <c r="A1378" s="309" t="s">
        <v>106</v>
      </c>
      <c r="B1378" s="563" t="s">
        <v>2785</v>
      </c>
      <c r="C1378" s="316" t="s">
        <v>2591</v>
      </c>
      <c r="D1378" s="365" t="s">
        <v>2786</v>
      </c>
      <c r="E1378" s="311" t="s">
        <v>2341</v>
      </c>
      <c r="F1378" s="235" t="s">
        <v>515</v>
      </c>
      <c r="G1378" s="252" t="s">
        <v>2784</v>
      </c>
      <c r="H1378" s="235" t="s">
        <v>2603</v>
      </c>
      <c r="I1378" s="312" t="s">
        <v>2572</v>
      </c>
      <c r="J1378" s="323" t="s">
        <v>2572</v>
      </c>
      <c r="K1378" s="313" t="s">
        <v>1452</v>
      </c>
      <c r="L1378" s="314"/>
      <c r="M1378" s="315"/>
      <c r="N1378" s="314"/>
      <c r="O1378" s="314"/>
    </row>
    <row r="1379" spans="1:15" ht="20.100000000000001" customHeight="1">
      <c r="A1379" s="309" t="s">
        <v>106</v>
      </c>
      <c r="B1379" s="563" t="s">
        <v>2787</v>
      </c>
      <c r="C1379" s="316" t="s">
        <v>2591</v>
      </c>
      <c r="D1379" s="365" t="s">
        <v>2788</v>
      </c>
      <c r="E1379" s="311" t="s">
        <v>2341</v>
      </c>
      <c r="F1379" s="235" t="s">
        <v>515</v>
      </c>
      <c r="G1379" s="252" t="s">
        <v>2784</v>
      </c>
      <c r="H1379" s="235" t="s">
        <v>2463</v>
      </c>
      <c r="I1379" s="312" t="s">
        <v>2572</v>
      </c>
      <c r="J1379" s="323" t="s">
        <v>2572</v>
      </c>
      <c r="K1379" s="313" t="s">
        <v>1452</v>
      </c>
      <c r="L1379" s="314"/>
      <c r="M1379" s="315"/>
      <c r="N1379" s="315"/>
      <c r="O1379" s="314"/>
    </row>
    <row r="1380" spans="1:15" ht="20.100000000000001" customHeight="1">
      <c r="A1380" s="309" t="s">
        <v>106</v>
      </c>
      <c r="B1380" s="563" t="s">
        <v>2789</v>
      </c>
      <c r="C1380" s="316" t="s">
        <v>2591</v>
      </c>
      <c r="D1380" s="365" t="s">
        <v>2790</v>
      </c>
      <c r="E1380" s="311" t="s">
        <v>2341</v>
      </c>
      <c r="F1380" s="235" t="s">
        <v>515</v>
      </c>
      <c r="G1380" s="252" t="s">
        <v>2784</v>
      </c>
      <c r="H1380" s="235" t="s">
        <v>2463</v>
      </c>
      <c r="I1380" s="312" t="s">
        <v>2572</v>
      </c>
      <c r="J1380" s="323" t="s">
        <v>2572</v>
      </c>
      <c r="K1380" s="313" t="s">
        <v>1452</v>
      </c>
      <c r="L1380" s="314"/>
      <c r="M1380" s="315"/>
      <c r="N1380" s="314"/>
      <c r="O1380" s="314"/>
    </row>
    <row r="1381" spans="1:15" ht="20.100000000000001" customHeight="1">
      <c r="A1381" s="309" t="s">
        <v>106</v>
      </c>
      <c r="B1381" s="563" t="s">
        <v>2791</v>
      </c>
      <c r="C1381" s="316" t="s">
        <v>2591</v>
      </c>
      <c r="D1381" s="365" t="s">
        <v>2792</v>
      </c>
      <c r="E1381" s="311" t="s">
        <v>2341</v>
      </c>
      <c r="F1381" s="235" t="s">
        <v>515</v>
      </c>
      <c r="G1381" s="252" t="s">
        <v>2784</v>
      </c>
      <c r="H1381" s="235" t="s">
        <v>2463</v>
      </c>
      <c r="I1381" s="312" t="s">
        <v>2572</v>
      </c>
      <c r="J1381" s="323" t="s">
        <v>2572</v>
      </c>
      <c r="K1381" s="313" t="s">
        <v>1452</v>
      </c>
      <c r="L1381" s="314"/>
      <c r="M1381" s="315"/>
      <c r="N1381" s="314"/>
      <c r="O1381" s="314"/>
    </row>
    <row r="1382" spans="1:15" ht="20.100000000000001" customHeight="1">
      <c r="A1382" s="309"/>
      <c r="B1382" s="563"/>
      <c r="C1382" s="316"/>
      <c r="D1382" s="311"/>
      <c r="E1382" s="311"/>
      <c r="F1382" s="235" t="s">
        <v>1949</v>
      </c>
      <c r="G1382" s="252"/>
      <c r="H1382" s="235"/>
      <c r="I1382" s="312"/>
      <c r="J1382" s="235"/>
      <c r="K1382" s="313"/>
      <c r="L1382" s="314"/>
      <c r="M1382" s="315"/>
      <c r="N1382" s="314"/>
      <c r="O1382" s="314"/>
    </row>
    <row r="1383" spans="1:15" ht="20.100000000000001" customHeight="1">
      <c r="A1383" s="309" t="s">
        <v>106</v>
      </c>
      <c r="B1383" s="563" t="s">
        <v>2793</v>
      </c>
      <c r="C1383" s="316" t="s">
        <v>2591</v>
      </c>
      <c r="D1383" s="365" t="s">
        <v>2794</v>
      </c>
      <c r="E1383" s="311" t="s">
        <v>2341</v>
      </c>
      <c r="F1383" s="235" t="s">
        <v>515</v>
      </c>
      <c r="G1383" s="252" t="s">
        <v>2795</v>
      </c>
      <c r="H1383" s="235" t="s">
        <v>2603</v>
      </c>
      <c r="I1383" s="312" t="s">
        <v>2572</v>
      </c>
      <c r="J1383" s="323" t="s">
        <v>2572</v>
      </c>
      <c r="K1383" s="313" t="s">
        <v>1452</v>
      </c>
      <c r="L1383" s="314"/>
      <c r="M1383" s="315"/>
      <c r="N1383" s="314"/>
      <c r="O1383" s="314"/>
    </row>
    <row r="1384" spans="1:15" ht="20.100000000000001" customHeight="1">
      <c r="A1384" s="309" t="s">
        <v>106</v>
      </c>
      <c r="B1384" s="563" t="s">
        <v>2796</v>
      </c>
      <c r="C1384" s="316" t="s">
        <v>2591</v>
      </c>
      <c r="D1384" s="365" t="s">
        <v>2797</v>
      </c>
      <c r="E1384" s="311" t="s">
        <v>2341</v>
      </c>
      <c r="F1384" s="235" t="s">
        <v>515</v>
      </c>
      <c r="G1384" s="252" t="s">
        <v>2795</v>
      </c>
      <c r="H1384" s="235" t="s">
        <v>2603</v>
      </c>
      <c r="I1384" s="312" t="s">
        <v>2572</v>
      </c>
      <c r="J1384" s="323" t="s">
        <v>2572</v>
      </c>
      <c r="K1384" s="313" t="s">
        <v>1452</v>
      </c>
      <c r="L1384" s="314"/>
      <c r="M1384" s="315"/>
      <c r="N1384" s="314"/>
      <c r="O1384" s="314"/>
    </row>
    <row r="1385" spans="1:15" ht="20.100000000000001" customHeight="1">
      <c r="A1385" s="309" t="s">
        <v>106</v>
      </c>
      <c r="B1385" s="563" t="s">
        <v>2798</v>
      </c>
      <c r="C1385" s="316" t="s">
        <v>2591</v>
      </c>
      <c r="D1385" s="365" t="s">
        <v>2799</v>
      </c>
      <c r="E1385" s="311" t="s">
        <v>2341</v>
      </c>
      <c r="F1385" s="235" t="s">
        <v>515</v>
      </c>
      <c r="G1385" s="252" t="s">
        <v>2795</v>
      </c>
      <c r="H1385" s="235" t="s">
        <v>2463</v>
      </c>
      <c r="I1385" s="312" t="s">
        <v>2572</v>
      </c>
      <c r="J1385" s="323" t="s">
        <v>2572</v>
      </c>
      <c r="K1385" s="313" t="s">
        <v>1452</v>
      </c>
      <c r="L1385" s="314"/>
      <c r="M1385" s="315"/>
      <c r="N1385" s="315"/>
      <c r="O1385" s="314"/>
    </row>
    <row r="1386" spans="1:15" ht="20.100000000000001" customHeight="1">
      <c r="A1386" s="309" t="s">
        <v>106</v>
      </c>
      <c r="B1386" s="563" t="s">
        <v>2800</v>
      </c>
      <c r="C1386" s="316" t="s">
        <v>2591</v>
      </c>
      <c r="D1386" s="365" t="s">
        <v>2801</v>
      </c>
      <c r="E1386" s="311" t="s">
        <v>2341</v>
      </c>
      <c r="F1386" s="235" t="s">
        <v>515</v>
      </c>
      <c r="G1386" s="252" t="s">
        <v>2795</v>
      </c>
      <c r="H1386" s="235" t="s">
        <v>2463</v>
      </c>
      <c r="I1386" s="312" t="s">
        <v>2572</v>
      </c>
      <c r="J1386" s="323" t="s">
        <v>2572</v>
      </c>
      <c r="K1386" s="313" t="s">
        <v>1452</v>
      </c>
      <c r="L1386" s="314"/>
      <c r="M1386" s="315"/>
      <c r="N1386" s="314"/>
      <c r="O1386" s="314"/>
    </row>
    <row r="1387" spans="1:15" ht="20.100000000000001" customHeight="1">
      <c r="A1387" s="309" t="s">
        <v>106</v>
      </c>
      <c r="B1387" s="563" t="s">
        <v>2802</v>
      </c>
      <c r="C1387" s="316" t="s">
        <v>2591</v>
      </c>
      <c r="D1387" s="365" t="s">
        <v>2803</v>
      </c>
      <c r="E1387" s="311" t="s">
        <v>2341</v>
      </c>
      <c r="F1387" s="235" t="s">
        <v>515</v>
      </c>
      <c r="G1387" s="252" t="s">
        <v>2795</v>
      </c>
      <c r="H1387" s="235" t="s">
        <v>2463</v>
      </c>
      <c r="I1387" s="312" t="s">
        <v>2572</v>
      </c>
      <c r="J1387" s="323" t="s">
        <v>2572</v>
      </c>
      <c r="K1387" s="313" t="s">
        <v>1452</v>
      </c>
      <c r="L1387" s="314"/>
      <c r="M1387" s="315"/>
      <c r="N1387" s="314"/>
      <c r="O1387" s="314"/>
    </row>
    <row r="1388" spans="1:15" ht="20.100000000000001" customHeight="1">
      <c r="A1388" s="309"/>
      <c r="B1388" s="563"/>
      <c r="C1388" s="316"/>
      <c r="D1388" s="311"/>
      <c r="E1388" s="311"/>
      <c r="F1388" s="235"/>
      <c r="G1388" s="252"/>
      <c r="H1388" s="235"/>
      <c r="I1388" s="312"/>
      <c r="J1388" s="235"/>
      <c r="K1388" s="313"/>
      <c r="L1388" s="314"/>
      <c r="M1388" s="315"/>
      <c r="N1388" s="314"/>
      <c r="O1388" s="314"/>
    </row>
    <row r="1389" spans="1:15" ht="20.100000000000001" customHeight="1">
      <c r="A1389" s="309" t="s">
        <v>106</v>
      </c>
      <c r="B1389" s="563" t="s">
        <v>2804</v>
      </c>
      <c r="C1389" s="316" t="s">
        <v>2591</v>
      </c>
      <c r="D1389" s="311" t="s">
        <v>2805</v>
      </c>
      <c r="E1389" s="311" t="s">
        <v>2341</v>
      </c>
      <c r="F1389" s="155" t="s">
        <v>2101</v>
      </c>
      <c r="G1389" s="252" t="s">
        <v>2806</v>
      </c>
      <c r="H1389" s="235" t="s">
        <v>2807</v>
      </c>
      <c r="I1389" s="312" t="s">
        <v>2572</v>
      </c>
      <c r="J1389" s="323" t="s">
        <v>2572</v>
      </c>
      <c r="K1389" s="313" t="s">
        <v>1452</v>
      </c>
      <c r="L1389" s="314"/>
      <c r="M1389" s="315"/>
      <c r="N1389" s="314"/>
      <c r="O1389" s="314"/>
    </row>
    <row r="1390" spans="1:15" ht="20.100000000000001" customHeight="1">
      <c r="A1390" s="309" t="s">
        <v>106</v>
      </c>
      <c r="B1390" s="563" t="s">
        <v>2808</v>
      </c>
      <c r="C1390" s="316" t="s">
        <v>2591</v>
      </c>
      <c r="D1390" s="311" t="s">
        <v>2809</v>
      </c>
      <c r="E1390" s="311" t="s">
        <v>2341</v>
      </c>
      <c r="F1390" s="155" t="s">
        <v>2101</v>
      </c>
      <c r="G1390" s="252" t="s">
        <v>2806</v>
      </c>
      <c r="H1390" s="235" t="s">
        <v>2463</v>
      </c>
      <c r="I1390" s="312" t="s">
        <v>2572</v>
      </c>
      <c r="J1390" s="323" t="s">
        <v>2572</v>
      </c>
      <c r="K1390" s="313" t="s">
        <v>1452</v>
      </c>
      <c r="L1390" s="314"/>
      <c r="M1390" s="315"/>
      <c r="N1390" s="314"/>
      <c r="O1390" s="314"/>
    </row>
    <row r="1391" spans="1:15" ht="20.100000000000001" customHeight="1">
      <c r="A1391" s="309" t="s">
        <v>106</v>
      </c>
      <c r="B1391" s="563" t="s">
        <v>2810</v>
      </c>
      <c r="C1391" s="316" t="s">
        <v>2591</v>
      </c>
      <c r="D1391" s="311" t="s">
        <v>2811</v>
      </c>
      <c r="E1391" s="311" t="s">
        <v>2341</v>
      </c>
      <c r="F1391" s="155" t="s">
        <v>2101</v>
      </c>
      <c r="G1391" s="252" t="s">
        <v>2806</v>
      </c>
      <c r="H1391" s="235" t="s">
        <v>2603</v>
      </c>
      <c r="I1391" s="312" t="s">
        <v>2572</v>
      </c>
      <c r="J1391" s="323" t="s">
        <v>2572</v>
      </c>
      <c r="K1391" s="313" t="s">
        <v>1452</v>
      </c>
      <c r="L1391" s="314"/>
      <c r="M1391" s="315"/>
      <c r="N1391" s="314"/>
      <c r="O1391" s="314"/>
    </row>
    <row r="1392" spans="1:15" ht="20.100000000000001" customHeight="1">
      <c r="A1392" s="309" t="s">
        <v>106</v>
      </c>
      <c r="B1392" s="563" t="s">
        <v>2812</v>
      </c>
      <c r="C1392" s="316" t="s">
        <v>2591</v>
      </c>
      <c r="D1392" s="311" t="s">
        <v>2813</v>
      </c>
      <c r="E1392" s="311" t="s">
        <v>2341</v>
      </c>
      <c r="F1392" s="155" t="s">
        <v>2101</v>
      </c>
      <c r="G1392" s="252" t="s">
        <v>2806</v>
      </c>
      <c r="H1392" s="235" t="s">
        <v>2603</v>
      </c>
      <c r="I1392" s="312" t="s">
        <v>2572</v>
      </c>
      <c r="J1392" s="323" t="s">
        <v>2572</v>
      </c>
      <c r="K1392" s="313" t="s">
        <v>1452</v>
      </c>
      <c r="L1392" s="314"/>
      <c r="M1392" s="315"/>
      <c r="N1392" s="314"/>
      <c r="O1392" s="314"/>
    </row>
    <row r="1393" spans="1:15" ht="20.100000000000001" customHeight="1">
      <c r="A1393" s="309" t="s">
        <v>106</v>
      </c>
      <c r="B1393" s="563" t="s">
        <v>2814</v>
      </c>
      <c r="C1393" s="316" t="s">
        <v>2591</v>
      </c>
      <c r="D1393" s="311" t="s">
        <v>2815</v>
      </c>
      <c r="E1393" s="311" t="s">
        <v>2341</v>
      </c>
      <c r="F1393" s="235" t="s">
        <v>515</v>
      </c>
      <c r="G1393" s="252" t="s">
        <v>2806</v>
      </c>
      <c r="H1393" s="235" t="s">
        <v>2603</v>
      </c>
      <c r="I1393" s="312" t="s">
        <v>2572</v>
      </c>
      <c r="J1393" s="323" t="s">
        <v>2572</v>
      </c>
      <c r="K1393" s="313" t="s">
        <v>1452</v>
      </c>
      <c r="L1393" s="314"/>
      <c r="M1393" s="315"/>
      <c r="N1393" s="314"/>
      <c r="O1393" s="314"/>
    </row>
    <row r="1394" spans="1:15" ht="20.100000000000001" customHeight="1">
      <c r="A1394" s="309" t="s">
        <v>106</v>
      </c>
      <c r="B1394" s="563" t="s">
        <v>2816</v>
      </c>
      <c r="C1394" s="316" t="s">
        <v>2591</v>
      </c>
      <c r="D1394" s="364" t="s">
        <v>2817</v>
      </c>
      <c r="E1394" s="311" t="s">
        <v>2341</v>
      </c>
      <c r="F1394" s="235" t="s">
        <v>515</v>
      </c>
      <c r="G1394" s="252" t="s">
        <v>2806</v>
      </c>
      <c r="H1394" s="235" t="s">
        <v>2463</v>
      </c>
      <c r="I1394" s="312" t="s">
        <v>2572</v>
      </c>
      <c r="J1394" s="323" t="s">
        <v>2572</v>
      </c>
      <c r="K1394" s="313" t="s">
        <v>1452</v>
      </c>
      <c r="L1394" s="314"/>
      <c r="M1394" s="315"/>
      <c r="N1394" s="314"/>
      <c r="O1394" s="314"/>
    </row>
    <row r="1395" spans="1:15" ht="20.100000000000001" customHeight="1">
      <c r="A1395" s="309" t="s">
        <v>106</v>
      </c>
      <c r="B1395" s="563" t="s">
        <v>2818</v>
      </c>
      <c r="C1395" s="316" t="s">
        <v>2591</v>
      </c>
      <c r="D1395" s="364" t="s">
        <v>2819</v>
      </c>
      <c r="E1395" s="311" t="s">
        <v>2341</v>
      </c>
      <c r="F1395" s="235" t="s">
        <v>515</v>
      </c>
      <c r="G1395" s="252" t="s">
        <v>2806</v>
      </c>
      <c r="H1395" s="235" t="s">
        <v>2463</v>
      </c>
      <c r="I1395" s="312" t="s">
        <v>2572</v>
      </c>
      <c r="J1395" s="323" t="s">
        <v>2572</v>
      </c>
      <c r="K1395" s="313" t="s">
        <v>1452</v>
      </c>
      <c r="L1395" s="314"/>
      <c r="M1395" s="315"/>
      <c r="N1395" s="314"/>
      <c r="O1395" s="314"/>
    </row>
    <row r="1396" spans="1:15" ht="20.100000000000001" customHeight="1">
      <c r="A1396" s="309"/>
      <c r="B1396" s="563"/>
      <c r="C1396" s="316"/>
      <c r="D1396" s="311"/>
      <c r="E1396" s="311"/>
      <c r="F1396" s="235"/>
      <c r="G1396" s="252"/>
      <c r="H1396" s="235"/>
      <c r="I1396" s="312"/>
      <c r="J1396" s="235"/>
      <c r="K1396" s="313"/>
      <c r="L1396" s="314"/>
      <c r="M1396" s="315"/>
      <c r="N1396" s="314"/>
      <c r="O1396" s="314"/>
    </row>
    <row r="1397" spans="1:15" ht="20.100000000000001" customHeight="1">
      <c r="A1397" s="309" t="s">
        <v>106</v>
      </c>
      <c r="B1397" s="563" t="s">
        <v>2820</v>
      </c>
      <c r="C1397" s="316" t="s">
        <v>2591</v>
      </c>
      <c r="D1397" s="368" t="s">
        <v>2821</v>
      </c>
      <c r="E1397" s="311" t="s">
        <v>2341</v>
      </c>
      <c r="F1397" s="155" t="s">
        <v>2101</v>
      </c>
      <c r="G1397" s="252" t="s">
        <v>2822</v>
      </c>
      <c r="H1397" s="235" t="s">
        <v>2463</v>
      </c>
      <c r="I1397" s="312" t="s">
        <v>2572</v>
      </c>
      <c r="J1397" s="323" t="s">
        <v>2572</v>
      </c>
      <c r="K1397" s="313" t="s">
        <v>1452</v>
      </c>
      <c r="L1397" s="314"/>
      <c r="M1397" s="315"/>
      <c r="N1397" s="315"/>
      <c r="O1397" s="314"/>
    </row>
    <row r="1398" spans="1:15" ht="20.100000000000001" customHeight="1">
      <c r="A1398" s="309" t="s">
        <v>106</v>
      </c>
      <c r="B1398" s="563" t="s">
        <v>2823</v>
      </c>
      <c r="C1398" s="316" t="s">
        <v>2591</v>
      </c>
      <c r="D1398" s="364" t="s">
        <v>2824</v>
      </c>
      <c r="E1398" s="311" t="s">
        <v>2341</v>
      </c>
      <c r="F1398" s="155" t="s">
        <v>2101</v>
      </c>
      <c r="G1398" s="252" t="s">
        <v>2822</v>
      </c>
      <c r="H1398" s="235" t="s">
        <v>2463</v>
      </c>
      <c r="I1398" s="312" t="s">
        <v>2572</v>
      </c>
      <c r="J1398" s="323" t="s">
        <v>2572</v>
      </c>
      <c r="K1398" s="313" t="s">
        <v>1452</v>
      </c>
      <c r="L1398" s="314"/>
      <c r="M1398" s="315"/>
      <c r="N1398" s="314"/>
      <c r="O1398" s="314"/>
    </row>
    <row r="1399" spans="1:15" ht="20.100000000000001" customHeight="1">
      <c r="A1399" s="309"/>
      <c r="B1399" s="563"/>
      <c r="C1399" s="316"/>
      <c r="D1399" s="311"/>
      <c r="E1399" s="311"/>
      <c r="F1399" s="235"/>
      <c r="G1399" s="252"/>
      <c r="H1399" s="235"/>
      <c r="I1399" s="312"/>
      <c r="J1399" s="235"/>
      <c r="K1399" s="313"/>
      <c r="L1399" s="314"/>
      <c r="M1399" s="315"/>
      <c r="N1399" s="314"/>
      <c r="O1399" s="314"/>
    </row>
    <row r="1400" spans="1:15" ht="20.100000000000001" customHeight="1">
      <c r="A1400" s="309" t="s">
        <v>106</v>
      </c>
      <c r="B1400" s="563" t="s">
        <v>2825</v>
      </c>
      <c r="C1400" s="316" t="s">
        <v>2591</v>
      </c>
      <c r="D1400" s="311" t="s">
        <v>2826</v>
      </c>
      <c r="E1400" s="311" t="s">
        <v>2311</v>
      </c>
      <c r="F1400" s="155" t="s">
        <v>2101</v>
      </c>
      <c r="G1400" s="252" t="s">
        <v>2827</v>
      </c>
      <c r="H1400" s="235" t="s">
        <v>2463</v>
      </c>
      <c r="I1400" s="312" t="s">
        <v>2572</v>
      </c>
      <c r="J1400" s="323" t="s">
        <v>2572</v>
      </c>
      <c r="K1400" s="313" t="s">
        <v>1452</v>
      </c>
      <c r="L1400" s="314"/>
      <c r="M1400" s="315"/>
      <c r="N1400" s="314"/>
      <c r="O1400" s="314"/>
    </row>
    <row r="1401" spans="1:15" ht="20.100000000000001" customHeight="1">
      <c r="A1401" s="309" t="s">
        <v>106</v>
      </c>
      <c r="B1401" s="563" t="s">
        <v>2828</v>
      </c>
      <c r="C1401" s="316" t="s">
        <v>2591</v>
      </c>
      <c r="D1401" s="311" t="s">
        <v>2829</v>
      </c>
      <c r="E1401" s="311" t="s">
        <v>2311</v>
      </c>
      <c r="F1401" s="155" t="s">
        <v>2101</v>
      </c>
      <c r="G1401" s="252" t="s">
        <v>2827</v>
      </c>
      <c r="H1401" s="235" t="s">
        <v>2603</v>
      </c>
      <c r="I1401" s="312" t="s">
        <v>2572</v>
      </c>
      <c r="J1401" s="323" t="s">
        <v>2572</v>
      </c>
      <c r="K1401" s="313" t="s">
        <v>1452</v>
      </c>
      <c r="L1401" s="314"/>
      <c r="M1401" s="315"/>
      <c r="N1401" s="314"/>
      <c r="O1401" s="314"/>
    </row>
    <row r="1402" spans="1:15" ht="20.100000000000001" customHeight="1">
      <c r="A1402" s="309" t="s">
        <v>106</v>
      </c>
      <c r="B1402" s="563" t="s">
        <v>2830</v>
      </c>
      <c r="C1402" s="316" t="s">
        <v>2591</v>
      </c>
      <c r="D1402" s="311" t="s">
        <v>2831</v>
      </c>
      <c r="E1402" s="311" t="s">
        <v>2311</v>
      </c>
      <c r="F1402" s="155" t="s">
        <v>2101</v>
      </c>
      <c r="G1402" s="252" t="s">
        <v>2827</v>
      </c>
      <c r="H1402" s="235" t="s">
        <v>2463</v>
      </c>
      <c r="I1402" s="312" t="s">
        <v>2572</v>
      </c>
      <c r="J1402" s="323" t="s">
        <v>2572</v>
      </c>
      <c r="K1402" s="313" t="s">
        <v>1452</v>
      </c>
      <c r="L1402" s="314"/>
      <c r="M1402" s="315"/>
      <c r="N1402" s="314"/>
      <c r="O1402" s="314"/>
    </row>
    <row r="1403" spans="1:15" ht="20.100000000000001" customHeight="1">
      <c r="A1403" s="309" t="s">
        <v>106</v>
      </c>
      <c r="B1403" s="563" t="s">
        <v>2832</v>
      </c>
      <c r="C1403" s="316" t="s">
        <v>2591</v>
      </c>
      <c r="D1403" s="311" t="s">
        <v>2833</v>
      </c>
      <c r="E1403" s="311" t="s">
        <v>2311</v>
      </c>
      <c r="F1403" s="155" t="s">
        <v>2101</v>
      </c>
      <c r="G1403" s="252" t="s">
        <v>2827</v>
      </c>
      <c r="H1403" s="235" t="s">
        <v>2603</v>
      </c>
      <c r="I1403" s="312" t="s">
        <v>2572</v>
      </c>
      <c r="J1403" s="323" t="s">
        <v>2572</v>
      </c>
      <c r="K1403" s="313" t="s">
        <v>1452</v>
      </c>
      <c r="L1403" s="314"/>
      <c r="M1403" s="315"/>
      <c r="N1403" s="314"/>
      <c r="O1403" s="314"/>
    </row>
    <row r="1404" spans="1:15" ht="20.100000000000001" customHeight="1">
      <c r="A1404" s="309" t="s">
        <v>106</v>
      </c>
      <c r="B1404" s="563" t="s">
        <v>2834</v>
      </c>
      <c r="C1404" s="316" t="s">
        <v>2591</v>
      </c>
      <c r="D1404" s="311" t="s">
        <v>2835</v>
      </c>
      <c r="E1404" s="311" t="s">
        <v>2311</v>
      </c>
      <c r="F1404" s="155" t="s">
        <v>2101</v>
      </c>
      <c r="G1404" s="252" t="s">
        <v>2827</v>
      </c>
      <c r="H1404" s="235" t="s">
        <v>2463</v>
      </c>
      <c r="I1404" s="312" t="s">
        <v>2572</v>
      </c>
      <c r="J1404" s="323" t="s">
        <v>2572</v>
      </c>
      <c r="K1404" s="313" t="s">
        <v>1452</v>
      </c>
      <c r="L1404" s="314"/>
      <c r="M1404" s="315"/>
      <c r="N1404" s="314"/>
      <c r="O1404" s="314"/>
    </row>
    <row r="1405" spans="1:15" ht="20.100000000000001" customHeight="1">
      <c r="A1405" s="309" t="s">
        <v>106</v>
      </c>
      <c r="B1405" s="563" t="s">
        <v>2836</v>
      </c>
      <c r="C1405" s="316" t="s">
        <v>2591</v>
      </c>
      <c r="D1405" s="311" t="s">
        <v>2837</v>
      </c>
      <c r="E1405" s="311" t="s">
        <v>2311</v>
      </c>
      <c r="F1405" s="155" t="s">
        <v>2101</v>
      </c>
      <c r="G1405" s="252" t="s">
        <v>2827</v>
      </c>
      <c r="H1405" s="235" t="s">
        <v>2603</v>
      </c>
      <c r="I1405" s="312" t="s">
        <v>2572</v>
      </c>
      <c r="J1405" s="323" t="s">
        <v>2572</v>
      </c>
      <c r="K1405" s="313" t="s">
        <v>1452</v>
      </c>
      <c r="L1405" s="314"/>
      <c r="M1405" s="315"/>
      <c r="N1405" s="314"/>
      <c r="O1405" s="314"/>
    </row>
    <row r="1406" spans="1:15" ht="20.100000000000001" customHeight="1">
      <c r="A1406" s="309" t="s">
        <v>106</v>
      </c>
      <c r="B1406" s="563" t="s">
        <v>2838</v>
      </c>
      <c r="C1406" s="316" t="s">
        <v>2591</v>
      </c>
      <c r="D1406" s="311" t="s">
        <v>2839</v>
      </c>
      <c r="E1406" s="311" t="s">
        <v>2311</v>
      </c>
      <c r="F1406" s="155" t="s">
        <v>2101</v>
      </c>
      <c r="G1406" s="252" t="s">
        <v>2827</v>
      </c>
      <c r="H1406" s="235" t="s">
        <v>2463</v>
      </c>
      <c r="I1406" s="312" t="s">
        <v>2572</v>
      </c>
      <c r="J1406" s="323" t="s">
        <v>2572</v>
      </c>
      <c r="K1406" s="313" t="s">
        <v>1452</v>
      </c>
      <c r="L1406" s="314"/>
      <c r="M1406" s="315"/>
      <c r="N1406" s="315"/>
      <c r="O1406" s="314"/>
    </row>
    <row r="1407" spans="1:15" ht="20.100000000000001" customHeight="1">
      <c r="A1407" s="309" t="s">
        <v>106</v>
      </c>
      <c r="B1407" s="563" t="s">
        <v>2840</v>
      </c>
      <c r="C1407" s="316" t="s">
        <v>2591</v>
      </c>
      <c r="D1407" s="311" t="s">
        <v>2841</v>
      </c>
      <c r="E1407" s="311" t="s">
        <v>2311</v>
      </c>
      <c r="F1407" s="155" t="s">
        <v>2101</v>
      </c>
      <c r="G1407" s="252" t="s">
        <v>2827</v>
      </c>
      <c r="H1407" s="235" t="s">
        <v>2603</v>
      </c>
      <c r="I1407" s="312" t="s">
        <v>2572</v>
      </c>
      <c r="J1407" s="323" t="s">
        <v>2572</v>
      </c>
      <c r="K1407" s="313" t="s">
        <v>1452</v>
      </c>
      <c r="L1407" s="314"/>
      <c r="M1407" s="315"/>
      <c r="N1407" s="315"/>
      <c r="O1407" s="314"/>
    </row>
    <row r="1408" spans="1:15" ht="20.100000000000001" customHeight="1">
      <c r="A1408" s="309" t="s">
        <v>106</v>
      </c>
      <c r="B1408" s="563" t="s">
        <v>2842</v>
      </c>
      <c r="C1408" s="316" t="s">
        <v>2591</v>
      </c>
      <c r="D1408" s="365" t="s">
        <v>2843</v>
      </c>
      <c r="E1408" s="311" t="s">
        <v>2311</v>
      </c>
      <c r="F1408" s="155" t="s">
        <v>2101</v>
      </c>
      <c r="G1408" s="252" t="s">
        <v>2827</v>
      </c>
      <c r="H1408" s="235" t="s">
        <v>2603</v>
      </c>
      <c r="I1408" s="312" t="s">
        <v>2572</v>
      </c>
      <c r="J1408" s="323" t="s">
        <v>2572</v>
      </c>
      <c r="K1408" s="313" t="s">
        <v>1452</v>
      </c>
      <c r="L1408" s="314"/>
      <c r="M1408" s="315"/>
      <c r="N1408" s="315"/>
      <c r="O1408" s="314"/>
    </row>
    <row r="1409" spans="1:15" ht="20.100000000000001" customHeight="1">
      <c r="A1409" s="322"/>
      <c r="B1409" s="563"/>
      <c r="C1409" s="316"/>
      <c r="D1409" s="311"/>
      <c r="E1409" s="311"/>
      <c r="F1409" s="235"/>
      <c r="G1409" s="252"/>
      <c r="H1409" s="235"/>
      <c r="I1409" s="312"/>
      <c r="J1409" s="340"/>
      <c r="K1409" s="313"/>
      <c r="L1409" s="314"/>
      <c r="M1409" s="315"/>
      <c r="N1409" s="315"/>
      <c r="O1409" s="314"/>
    </row>
    <row r="1410" spans="1:15" ht="20.100000000000001" customHeight="1">
      <c r="A1410" s="309" t="s">
        <v>106</v>
      </c>
      <c r="B1410" s="563" t="s">
        <v>2844</v>
      </c>
      <c r="C1410" s="316" t="s">
        <v>2591</v>
      </c>
      <c r="D1410" s="311" t="s">
        <v>2845</v>
      </c>
      <c r="E1410" s="311" t="s">
        <v>2311</v>
      </c>
      <c r="F1410" s="235" t="s">
        <v>515</v>
      </c>
      <c r="G1410" s="252" t="s">
        <v>2846</v>
      </c>
      <c r="H1410" s="235" t="s">
        <v>2603</v>
      </c>
      <c r="I1410" s="312" t="s">
        <v>2572</v>
      </c>
      <c r="J1410" s="323" t="s">
        <v>2572</v>
      </c>
      <c r="K1410" s="313" t="s">
        <v>1452</v>
      </c>
      <c r="L1410" s="314"/>
      <c r="M1410" s="315"/>
      <c r="N1410" s="315"/>
      <c r="O1410" s="314"/>
    </row>
    <row r="1411" spans="1:15" ht="20.100000000000001" customHeight="1">
      <c r="A1411" s="309" t="s">
        <v>106</v>
      </c>
      <c r="B1411" s="563" t="s">
        <v>2847</v>
      </c>
      <c r="C1411" s="316" t="s">
        <v>2591</v>
      </c>
      <c r="D1411" s="311" t="s">
        <v>2848</v>
      </c>
      <c r="E1411" s="311" t="s">
        <v>2311</v>
      </c>
      <c r="F1411" s="235" t="s">
        <v>515</v>
      </c>
      <c r="G1411" s="252" t="s">
        <v>2846</v>
      </c>
      <c r="H1411" s="235" t="s">
        <v>2603</v>
      </c>
      <c r="I1411" s="312" t="s">
        <v>2572</v>
      </c>
      <c r="J1411" s="323" t="s">
        <v>2572</v>
      </c>
      <c r="K1411" s="313" t="s">
        <v>1452</v>
      </c>
      <c r="L1411" s="314"/>
      <c r="M1411" s="315"/>
      <c r="N1411" s="315"/>
      <c r="O1411" s="314"/>
    </row>
    <row r="1412" spans="1:15" ht="20.100000000000001" customHeight="1">
      <c r="A1412" s="309" t="s">
        <v>106</v>
      </c>
      <c r="B1412" s="563" t="s">
        <v>2849</v>
      </c>
      <c r="C1412" s="316" t="s">
        <v>2591</v>
      </c>
      <c r="D1412" s="311" t="s">
        <v>2850</v>
      </c>
      <c r="E1412" s="311" t="s">
        <v>2311</v>
      </c>
      <c r="F1412" s="235" t="s">
        <v>515</v>
      </c>
      <c r="G1412" s="252" t="s">
        <v>2846</v>
      </c>
      <c r="H1412" s="235" t="s">
        <v>2603</v>
      </c>
      <c r="I1412" s="312" t="s">
        <v>2572</v>
      </c>
      <c r="J1412" s="323" t="s">
        <v>2572</v>
      </c>
      <c r="K1412" s="313" t="s">
        <v>1452</v>
      </c>
      <c r="L1412" s="314"/>
      <c r="M1412" s="315"/>
      <c r="N1412" s="315"/>
      <c r="O1412" s="314"/>
    </row>
    <row r="1413" spans="1:15" ht="20.100000000000001" customHeight="1">
      <c r="A1413" s="309" t="s">
        <v>106</v>
      </c>
      <c r="B1413" s="563" t="s">
        <v>2851</v>
      </c>
      <c r="C1413" s="316" t="s">
        <v>2591</v>
      </c>
      <c r="D1413" s="311" t="s">
        <v>2852</v>
      </c>
      <c r="E1413" s="311" t="s">
        <v>2311</v>
      </c>
      <c r="F1413" s="235" t="s">
        <v>515</v>
      </c>
      <c r="G1413" s="252" t="s">
        <v>2846</v>
      </c>
      <c r="H1413" s="235" t="s">
        <v>2463</v>
      </c>
      <c r="I1413" s="312" t="s">
        <v>2572</v>
      </c>
      <c r="J1413" s="323" t="s">
        <v>2572</v>
      </c>
      <c r="K1413" s="313" t="s">
        <v>1452</v>
      </c>
      <c r="L1413" s="314"/>
      <c r="M1413" s="315"/>
      <c r="N1413" s="314"/>
      <c r="O1413" s="314"/>
    </row>
    <row r="1414" spans="1:15" ht="20.100000000000001" customHeight="1">
      <c r="A1414" s="309" t="s">
        <v>106</v>
      </c>
      <c r="B1414" s="563" t="s">
        <v>2853</v>
      </c>
      <c r="C1414" s="316" t="s">
        <v>2591</v>
      </c>
      <c r="D1414" s="311" t="s">
        <v>2854</v>
      </c>
      <c r="E1414" s="311" t="s">
        <v>2311</v>
      </c>
      <c r="F1414" s="235" t="s">
        <v>515</v>
      </c>
      <c r="G1414" s="252" t="s">
        <v>2846</v>
      </c>
      <c r="H1414" s="235" t="s">
        <v>2463</v>
      </c>
      <c r="I1414" s="312" t="s">
        <v>2572</v>
      </c>
      <c r="J1414" s="323" t="s">
        <v>2572</v>
      </c>
      <c r="K1414" s="313" t="s">
        <v>1452</v>
      </c>
      <c r="L1414" s="314"/>
      <c r="M1414" s="315"/>
      <c r="N1414" s="314"/>
      <c r="O1414" s="314"/>
    </row>
    <row r="1415" spans="1:15" ht="20.100000000000001" customHeight="1">
      <c r="A1415" s="309" t="s">
        <v>106</v>
      </c>
      <c r="B1415" s="563" t="s">
        <v>2855</v>
      </c>
      <c r="C1415" s="316" t="s">
        <v>2591</v>
      </c>
      <c r="D1415" s="311" t="s">
        <v>2856</v>
      </c>
      <c r="E1415" s="311" t="s">
        <v>2311</v>
      </c>
      <c r="F1415" s="235" t="s">
        <v>515</v>
      </c>
      <c r="G1415" s="252" t="s">
        <v>2846</v>
      </c>
      <c r="H1415" s="235" t="s">
        <v>2463</v>
      </c>
      <c r="I1415" s="312" t="s">
        <v>2572</v>
      </c>
      <c r="J1415" s="323" t="s">
        <v>2572</v>
      </c>
      <c r="K1415" s="313" t="s">
        <v>1452</v>
      </c>
      <c r="L1415" s="314"/>
      <c r="M1415" s="315"/>
      <c r="N1415" s="314"/>
      <c r="O1415" s="314"/>
    </row>
    <row r="1416" spans="1:15" ht="20.100000000000001" customHeight="1">
      <c r="A1416" s="309" t="s">
        <v>106</v>
      </c>
      <c r="B1416" s="563" t="s">
        <v>2857</v>
      </c>
      <c r="C1416" s="316" t="s">
        <v>2591</v>
      </c>
      <c r="D1416" s="311" t="s">
        <v>2858</v>
      </c>
      <c r="E1416" s="311" t="s">
        <v>2311</v>
      </c>
      <c r="F1416" s="235" t="s">
        <v>515</v>
      </c>
      <c r="G1416" s="252" t="s">
        <v>2846</v>
      </c>
      <c r="H1416" s="235" t="s">
        <v>2463</v>
      </c>
      <c r="I1416" s="312" t="s">
        <v>2572</v>
      </c>
      <c r="J1416" s="323" t="s">
        <v>2572</v>
      </c>
      <c r="K1416" s="313" t="s">
        <v>1452</v>
      </c>
      <c r="L1416" s="314"/>
      <c r="M1416" s="315"/>
      <c r="N1416" s="314"/>
      <c r="O1416" s="314"/>
    </row>
    <row r="1417" spans="1:15" ht="20.100000000000001" customHeight="1">
      <c r="A1417" s="309"/>
      <c r="B1417" s="563"/>
      <c r="C1417" s="316"/>
      <c r="D1417" s="311"/>
      <c r="E1417" s="311"/>
      <c r="F1417" s="235"/>
      <c r="G1417" s="252"/>
      <c r="H1417" s="235"/>
      <c r="I1417" s="312"/>
      <c r="J1417" s="235"/>
      <c r="K1417" s="313"/>
      <c r="L1417" s="314"/>
      <c r="M1417" s="315"/>
      <c r="N1417" s="314"/>
      <c r="O1417" s="314"/>
    </row>
    <row r="1418" spans="1:15" ht="20.100000000000001" customHeight="1">
      <c r="A1418" s="309" t="s">
        <v>106</v>
      </c>
      <c r="B1418" s="563" t="s">
        <v>2859</v>
      </c>
      <c r="C1418" s="316" t="s">
        <v>2591</v>
      </c>
      <c r="D1418" s="364" t="s">
        <v>2860</v>
      </c>
      <c r="E1418" s="311" t="s">
        <v>2311</v>
      </c>
      <c r="F1418" s="155" t="s">
        <v>2101</v>
      </c>
      <c r="G1418" s="252" t="s">
        <v>2861</v>
      </c>
      <c r="H1418" s="235" t="s">
        <v>2463</v>
      </c>
      <c r="I1418" s="312" t="s">
        <v>2572</v>
      </c>
      <c r="J1418" s="323" t="s">
        <v>2862</v>
      </c>
      <c r="K1418" s="313" t="s">
        <v>1452</v>
      </c>
      <c r="L1418" s="314"/>
      <c r="M1418" s="315"/>
      <c r="N1418" s="314"/>
      <c r="O1418" s="314"/>
    </row>
    <row r="1419" spans="1:15" ht="20.100000000000001" customHeight="1">
      <c r="A1419" s="309"/>
      <c r="B1419" s="563"/>
      <c r="C1419" s="316"/>
      <c r="D1419" s="311"/>
      <c r="E1419" s="311"/>
      <c r="F1419" s="235"/>
      <c r="G1419" s="252"/>
      <c r="H1419" s="235"/>
      <c r="I1419" s="312"/>
      <c r="J1419" s="325"/>
      <c r="K1419" s="313"/>
      <c r="L1419" s="314"/>
      <c r="M1419" s="315"/>
      <c r="N1419" s="314"/>
      <c r="O1419" s="314"/>
    </row>
    <row r="1420" spans="1:15" ht="20.100000000000001" customHeight="1">
      <c r="A1420" s="309" t="s">
        <v>106</v>
      </c>
      <c r="B1420" s="563" t="s">
        <v>2863</v>
      </c>
      <c r="C1420" s="316" t="s">
        <v>2591</v>
      </c>
      <c r="D1420" s="364" t="s">
        <v>2864</v>
      </c>
      <c r="E1420" s="311" t="s">
        <v>2311</v>
      </c>
      <c r="F1420" s="155" t="s">
        <v>2101</v>
      </c>
      <c r="G1420" s="252" t="s">
        <v>2861</v>
      </c>
      <c r="H1420" s="235" t="s">
        <v>2463</v>
      </c>
      <c r="I1420" s="312" t="s">
        <v>2572</v>
      </c>
      <c r="J1420" s="323" t="s">
        <v>2865</v>
      </c>
      <c r="K1420" s="313" t="s">
        <v>1452</v>
      </c>
      <c r="L1420" s="314"/>
      <c r="M1420" s="315"/>
      <c r="N1420" s="314"/>
      <c r="O1420" s="314"/>
    </row>
    <row r="1421" spans="1:15" ht="20.100000000000001" customHeight="1">
      <c r="A1421" s="309"/>
      <c r="B1421" s="563"/>
      <c r="C1421" s="316"/>
      <c r="D1421" s="311"/>
      <c r="E1421" s="311"/>
      <c r="F1421" s="235"/>
      <c r="G1421" s="252"/>
      <c r="H1421" s="235"/>
      <c r="I1421" s="312"/>
      <c r="J1421" s="235"/>
      <c r="K1421" s="313"/>
      <c r="L1421" s="314"/>
      <c r="M1421" s="315"/>
      <c r="N1421" s="314"/>
      <c r="O1421" s="314"/>
    </row>
    <row r="1422" spans="1:15" ht="20.100000000000001" customHeight="1">
      <c r="A1422" s="309" t="s">
        <v>106</v>
      </c>
      <c r="B1422" s="563" t="s">
        <v>2866</v>
      </c>
      <c r="C1422" s="316" t="s">
        <v>2591</v>
      </c>
      <c r="D1422" s="364" t="s">
        <v>2867</v>
      </c>
      <c r="E1422" s="311" t="s">
        <v>2311</v>
      </c>
      <c r="F1422" s="155" t="s">
        <v>2101</v>
      </c>
      <c r="G1422" s="252" t="s">
        <v>2861</v>
      </c>
      <c r="H1422" s="235" t="s">
        <v>2463</v>
      </c>
      <c r="I1422" s="312" t="s">
        <v>2572</v>
      </c>
      <c r="J1422" s="323" t="s">
        <v>2865</v>
      </c>
      <c r="K1422" s="313" t="s">
        <v>1452</v>
      </c>
      <c r="L1422" s="314"/>
      <c r="M1422" s="315"/>
      <c r="N1422" s="314"/>
      <c r="O1422" s="314"/>
    </row>
    <row r="1423" spans="1:15" ht="20.100000000000001" customHeight="1">
      <c r="A1423" s="309"/>
      <c r="B1423" s="563"/>
      <c r="C1423" s="316"/>
      <c r="D1423" s="311"/>
      <c r="E1423" s="311"/>
      <c r="F1423" s="235"/>
      <c r="G1423" s="252"/>
      <c r="H1423" s="235"/>
      <c r="I1423" s="312"/>
      <c r="J1423" s="235"/>
      <c r="K1423" s="313"/>
      <c r="L1423" s="314"/>
      <c r="M1423" s="315"/>
      <c r="N1423" s="314"/>
      <c r="O1423" s="314"/>
    </row>
    <row r="1424" spans="1:15" ht="20.100000000000001" customHeight="1">
      <c r="A1424" s="309" t="s">
        <v>106</v>
      </c>
      <c r="B1424" s="563" t="s">
        <v>2868</v>
      </c>
      <c r="C1424" s="316" t="s">
        <v>2591</v>
      </c>
      <c r="D1424" s="364" t="s">
        <v>2869</v>
      </c>
      <c r="E1424" s="311" t="s">
        <v>2311</v>
      </c>
      <c r="F1424" s="155" t="s">
        <v>2101</v>
      </c>
      <c r="G1424" s="252" t="s">
        <v>2861</v>
      </c>
      <c r="H1424" s="235" t="s">
        <v>2603</v>
      </c>
      <c r="I1424" s="312" t="s">
        <v>2572</v>
      </c>
      <c r="J1424" s="323" t="s">
        <v>106</v>
      </c>
      <c r="K1424" s="313" t="s">
        <v>1452</v>
      </c>
      <c r="L1424" s="314"/>
      <c r="M1424" s="315"/>
      <c r="N1424" s="314"/>
      <c r="O1424" s="314"/>
    </row>
    <row r="1425" spans="1:15" ht="20.100000000000001" customHeight="1">
      <c r="A1425" s="309"/>
      <c r="B1425" s="563"/>
      <c r="C1425" s="316"/>
      <c r="D1425" s="311"/>
      <c r="E1425" s="311"/>
      <c r="F1425" s="235"/>
      <c r="G1425" s="252"/>
      <c r="H1425" s="235"/>
      <c r="I1425" s="312"/>
      <c r="J1425" s="235"/>
      <c r="K1425" s="313"/>
      <c r="L1425" s="314"/>
      <c r="M1425" s="315"/>
      <c r="N1425" s="314"/>
      <c r="O1425" s="314"/>
    </row>
    <row r="1426" spans="1:15" ht="20.100000000000001" customHeight="1">
      <c r="A1426" s="309" t="s">
        <v>106</v>
      </c>
      <c r="B1426" s="563" t="s">
        <v>2870</v>
      </c>
      <c r="C1426" s="316" t="s">
        <v>2591</v>
      </c>
      <c r="D1426" s="311" t="s">
        <v>2871</v>
      </c>
      <c r="E1426" s="311" t="s">
        <v>2311</v>
      </c>
      <c r="F1426" s="155" t="s">
        <v>2101</v>
      </c>
      <c r="G1426" s="252" t="s">
        <v>2872</v>
      </c>
      <c r="H1426" s="235" t="s">
        <v>2603</v>
      </c>
      <c r="I1426" s="312" t="s">
        <v>2572</v>
      </c>
      <c r="J1426" s="323" t="s">
        <v>2572</v>
      </c>
      <c r="K1426" s="313" t="s">
        <v>1452</v>
      </c>
      <c r="L1426" s="314"/>
      <c r="M1426" s="315"/>
      <c r="N1426" s="314"/>
      <c r="O1426" s="314"/>
    </row>
    <row r="1427" spans="1:15" ht="20.100000000000001" customHeight="1">
      <c r="A1427" s="309" t="s">
        <v>106</v>
      </c>
      <c r="B1427" s="563" t="s">
        <v>2873</v>
      </c>
      <c r="C1427" s="316" t="s">
        <v>2591</v>
      </c>
      <c r="D1427" s="311" t="s">
        <v>2874</v>
      </c>
      <c r="E1427" s="311" t="s">
        <v>2311</v>
      </c>
      <c r="F1427" s="155" t="s">
        <v>2101</v>
      </c>
      <c r="G1427" s="252" t="s">
        <v>2872</v>
      </c>
      <c r="H1427" s="235" t="s">
        <v>2463</v>
      </c>
      <c r="I1427" s="312" t="s">
        <v>2572</v>
      </c>
      <c r="J1427" s="323" t="s">
        <v>2572</v>
      </c>
      <c r="K1427" s="313" t="s">
        <v>1452</v>
      </c>
      <c r="L1427" s="314"/>
      <c r="M1427" s="315"/>
      <c r="N1427" s="314"/>
      <c r="O1427" s="314"/>
    </row>
    <row r="1428" spans="1:15" ht="20.100000000000001" customHeight="1">
      <c r="A1428" s="309" t="s">
        <v>106</v>
      </c>
      <c r="B1428" s="563" t="s">
        <v>2875</v>
      </c>
      <c r="C1428" s="316" t="s">
        <v>2591</v>
      </c>
      <c r="D1428" s="311" t="s">
        <v>2876</v>
      </c>
      <c r="E1428" s="311" t="s">
        <v>2311</v>
      </c>
      <c r="F1428" s="155" t="s">
        <v>2101</v>
      </c>
      <c r="G1428" s="252" t="s">
        <v>2872</v>
      </c>
      <c r="H1428" s="235" t="s">
        <v>2463</v>
      </c>
      <c r="I1428" s="312" t="s">
        <v>2572</v>
      </c>
      <c r="J1428" s="323" t="s">
        <v>2572</v>
      </c>
      <c r="K1428" s="313" t="s">
        <v>1452</v>
      </c>
      <c r="L1428" s="314"/>
      <c r="M1428" s="315"/>
      <c r="N1428" s="314"/>
      <c r="O1428" s="314"/>
    </row>
    <row r="1429" spans="1:15" ht="20.100000000000001" customHeight="1">
      <c r="A1429" s="309"/>
      <c r="B1429" s="563"/>
      <c r="C1429" s="316"/>
      <c r="D1429" s="311"/>
      <c r="E1429" s="311"/>
      <c r="F1429" s="235"/>
      <c r="G1429" s="252"/>
      <c r="H1429" s="235"/>
      <c r="I1429" s="312"/>
      <c r="J1429" s="235"/>
      <c r="K1429" s="313"/>
      <c r="L1429" s="314"/>
      <c r="M1429" s="315"/>
      <c r="N1429" s="314"/>
      <c r="O1429" s="314"/>
    </row>
    <row r="1430" spans="1:15" ht="20.100000000000001" customHeight="1">
      <c r="A1430" s="309" t="s">
        <v>106</v>
      </c>
      <c r="B1430" s="563" t="s">
        <v>2877</v>
      </c>
      <c r="C1430" s="316" t="s">
        <v>2591</v>
      </c>
      <c r="D1430" s="368" t="s">
        <v>2878</v>
      </c>
      <c r="E1430" s="311" t="s">
        <v>2311</v>
      </c>
      <c r="F1430" s="155" t="s">
        <v>2101</v>
      </c>
      <c r="G1430" s="252" t="s">
        <v>2879</v>
      </c>
      <c r="H1430" s="235" t="s">
        <v>2463</v>
      </c>
      <c r="I1430" s="312" t="s">
        <v>2572</v>
      </c>
      <c r="J1430" s="323" t="s">
        <v>2880</v>
      </c>
      <c r="K1430" s="313" t="s">
        <v>1452</v>
      </c>
      <c r="L1430" s="314"/>
      <c r="M1430" s="315"/>
      <c r="N1430" s="315"/>
      <c r="O1430" s="314"/>
    </row>
    <row r="1431" spans="1:15" ht="20.100000000000001" customHeight="1">
      <c r="A1431" s="309" t="s">
        <v>106</v>
      </c>
      <c r="B1431" s="563" t="s">
        <v>2881</v>
      </c>
      <c r="C1431" s="316" t="s">
        <v>2591</v>
      </c>
      <c r="D1431" s="364" t="s">
        <v>2882</v>
      </c>
      <c r="E1431" s="311" t="s">
        <v>2311</v>
      </c>
      <c r="F1431" s="155" t="s">
        <v>2101</v>
      </c>
      <c r="G1431" s="252" t="s">
        <v>2879</v>
      </c>
      <c r="H1431" s="235" t="s">
        <v>2463</v>
      </c>
      <c r="I1431" s="312" t="s">
        <v>2572</v>
      </c>
      <c r="J1431" s="323" t="s">
        <v>2880</v>
      </c>
      <c r="K1431" s="313" t="s">
        <v>1452</v>
      </c>
      <c r="L1431" s="314"/>
      <c r="M1431" s="315"/>
      <c r="N1431" s="314"/>
      <c r="O1431" s="314"/>
    </row>
    <row r="1432" spans="1:15" ht="20.100000000000001" customHeight="1">
      <c r="A1432" s="309"/>
      <c r="B1432" s="563"/>
      <c r="C1432" s="316"/>
      <c r="D1432" s="311"/>
      <c r="E1432" s="311"/>
      <c r="F1432" s="235"/>
      <c r="G1432" s="252"/>
      <c r="H1432" s="235"/>
      <c r="I1432" s="312"/>
      <c r="J1432" s="235"/>
      <c r="K1432" s="313"/>
      <c r="L1432" s="314"/>
      <c r="M1432" s="315"/>
      <c r="N1432" s="314"/>
      <c r="O1432" s="314"/>
    </row>
    <row r="1433" spans="1:15" ht="20.100000000000001" customHeight="1">
      <c r="A1433" s="309" t="s">
        <v>106</v>
      </c>
      <c r="B1433" s="563" t="s">
        <v>2883</v>
      </c>
      <c r="C1433" s="316" t="s">
        <v>2591</v>
      </c>
      <c r="D1433" s="311" t="s">
        <v>2884</v>
      </c>
      <c r="E1433" s="311" t="s">
        <v>2311</v>
      </c>
      <c r="F1433" s="155" t="s">
        <v>2101</v>
      </c>
      <c r="G1433" s="252" t="s">
        <v>2885</v>
      </c>
      <c r="H1433" s="235" t="s">
        <v>2603</v>
      </c>
      <c r="I1433" s="312" t="s">
        <v>2572</v>
      </c>
      <c r="J1433" s="323" t="s">
        <v>2572</v>
      </c>
      <c r="K1433" s="313" t="s">
        <v>1452</v>
      </c>
      <c r="L1433" s="314"/>
      <c r="M1433" s="315"/>
      <c r="N1433" s="314"/>
      <c r="O1433" s="314"/>
    </row>
    <row r="1434" spans="1:15" ht="20.100000000000001" customHeight="1">
      <c r="A1434" s="309" t="s">
        <v>106</v>
      </c>
      <c r="B1434" s="563" t="s">
        <v>2886</v>
      </c>
      <c r="C1434" s="316" t="s">
        <v>2591</v>
      </c>
      <c r="D1434" s="311" t="s">
        <v>2887</v>
      </c>
      <c r="E1434" s="311" t="s">
        <v>2311</v>
      </c>
      <c r="F1434" s="155" t="s">
        <v>2101</v>
      </c>
      <c r="G1434" s="252" t="s">
        <v>2885</v>
      </c>
      <c r="H1434" s="235" t="s">
        <v>2463</v>
      </c>
      <c r="I1434" s="312" t="s">
        <v>2572</v>
      </c>
      <c r="J1434" s="323" t="s">
        <v>2572</v>
      </c>
      <c r="K1434" s="313" t="s">
        <v>1452</v>
      </c>
      <c r="L1434" s="314"/>
      <c r="M1434" s="315"/>
      <c r="N1434" s="314"/>
      <c r="O1434" s="314"/>
    </row>
    <row r="1435" spans="1:15" ht="20.100000000000001" customHeight="1">
      <c r="A1435" s="309" t="s">
        <v>106</v>
      </c>
      <c r="B1435" s="563" t="s">
        <v>2888</v>
      </c>
      <c r="C1435" s="316" t="s">
        <v>2591</v>
      </c>
      <c r="D1435" s="311" t="s">
        <v>2889</v>
      </c>
      <c r="E1435" s="311" t="s">
        <v>2311</v>
      </c>
      <c r="F1435" s="155" t="s">
        <v>2101</v>
      </c>
      <c r="G1435" s="252" t="s">
        <v>2885</v>
      </c>
      <c r="H1435" s="235" t="s">
        <v>2463</v>
      </c>
      <c r="I1435" s="312" t="s">
        <v>2572</v>
      </c>
      <c r="J1435" s="323" t="s">
        <v>2572</v>
      </c>
      <c r="K1435" s="313" t="s">
        <v>1452</v>
      </c>
      <c r="L1435" s="314"/>
      <c r="M1435" s="315"/>
      <c r="N1435" s="314"/>
      <c r="O1435" s="314"/>
    </row>
    <row r="1436" spans="1:15" ht="20.100000000000001" customHeight="1">
      <c r="A1436" s="309"/>
      <c r="B1436" s="563"/>
      <c r="C1436" s="316"/>
      <c r="D1436" s="311"/>
      <c r="E1436" s="311"/>
      <c r="F1436" s="235"/>
      <c r="G1436" s="252"/>
      <c r="H1436" s="235"/>
      <c r="I1436" s="312"/>
      <c r="J1436" s="235"/>
      <c r="K1436" s="313"/>
      <c r="L1436" s="314"/>
      <c r="M1436" s="315"/>
      <c r="N1436" s="314"/>
      <c r="O1436" s="314"/>
    </row>
    <row r="1437" spans="1:15" ht="20.100000000000001" customHeight="1">
      <c r="A1437" s="309" t="s">
        <v>106</v>
      </c>
      <c r="B1437" s="563" t="s">
        <v>2890</v>
      </c>
      <c r="C1437" s="316" t="s">
        <v>2591</v>
      </c>
      <c r="D1437" s="365" t="s">
        <v>2891</v>
      </c>
      <c r="E1437" s="311" t="s">
        <v>2311</v>
      </c>
      <c r="F1437" s="235" t="s">
        <v>515</v>
      </c>
      <c r="G1437" s="252" t="s">
        <v>2892</v>
      </c>
      <c r="H1437" s="235" t="s">
        <v>2603</v>
      </c>
      <c r="I1437" s="312" t="s">
        <v>2572</v>
      </c>
      <c r="J1437" s="323" t="s">
        <v>2572</v>
      </c>
      <c r="K1437" s="313" t="s">
        <v>1452</v>
      </c>
      <c r="L1437" s="314"/>
      <c r="M1437" s="315"/>
      <c r="N1437" s="314"/>
      <c r="O1437" s="314"/>
    </row>
    <row r="1438" spans="1:15" ht="20.100000000000001" customHeight="1">
      <c r="A1438" s="309" t="s">
        <v>106</v>
      </c>
      <c r="B1438" s="563" t="s">
        <v>2893</v>
      </c>
      <c r="C1438" s="316" t="s">
        <v>2591</v>
      </c>
      <c r="D1438" s="368" t="s">
        <v>2894</v>
      </c>
      <c r="E1438" s="311" t="s">
        <v>2311</v>
      </c>
      <c r="F1438" s="235" t="s">
        <v>515</v>
      </c>
      <c r="G1438" s="252" t="s">
        <v>2892</v>
      </c>
      <c r="H1438" s="235" t="s">
        <v>2603</v>
      </c>
      <c r="I1438" s="312" t="s">
        <v>2572</v>
      </c>
      <c r="J1438" s="323" t="s">
        <v>2572</v>
      </c>
      <c r="K1438" s="313" t="s">
        <v>1452</v>
      </c>
      <c r="L1438" s="314"/>
      <c r="M1438" s="315"/>
      <c r="N1438" s="314"/>
      <c r="O1438" s="314"/>
    </row>
    <row r="1439" spans="1:15" ht="20.100000000000001" customHeight="1">
      <c r="A1439" s="309" t="s">
        <v>106</v>
      </c>
      <c r="B1439" s="563" t="s">
        <v>2895</v>
      </c>
      <c r="C1439" s="316" t="s">
        <v>2591</v>
      </c>
      <c r="D1439" s="368" t="s">
        <v>2896</v>
      </c>
      <c r="E1439" s="311" t="s">
        <v>2311</v>
      </c>
      <c r="F1439" s="235" t="s">
        <v>515</v>
      </c>
      <c r="G1439" s="252" t="s">
        <v>2892</v>
      </c>
      <c r="H1439" s="235" t="s">
        <v>2463</v>
      </c>
      <c r="I1439" s="312" t="s">
        <v>2572</v>
      </c>
      <c r="J1439" s="323" t="s">
        <v>2572</v>
      </c>
      <c r="K1439" s="313" t="s">
        <v>1452</v>
      </c>
      <c r="L1439" s="314"/>
      <c r="M1439" s="315"/>
      <c r="N1439" s="315"/>
      <c r="O1439" s="314"/>
    </row>
    <row r="1440" spans="1:15" ht="20.100000000000001" customHeight="1">
      <c r="A1440" s="309" t="s">
        <v>106</v>
      </c>
      <c r="B1440" s="563" t="s">
        <v>2897</v>
      </c>
      <c r="C1440" s="316" t="s">
        <v>2591</v>
      </c>
      <c r="D1440" s="368" t="s">
        <v>2898</v>
      </c>
      <c r="E1440" s="311" t="s">
        <v>2311</v>
      </c>
      <c r="F1440" s="235" t="s">
        <v>515</v>
      </c>
      <c r="G1440" s="252" t="s">
        <v>2892</v>
      </c>
      <c r="H1440" s="235" t="s">
        <v>2463</v>
      </c>
      <c r="I1440" s="312" t="s">
        <v>2572</v>
      </c>
      <c r="J1440" s="323" t="s">
        <v>2572</v>
      </c>
      <c r="K1440" s="313" t="s">
        <v>1452</v>
      </c>
      <c r="L1440" s="314"/>
      <c r="M1440" s="315"/>
      <c r="N1440" s="314"/>
      <c r="O1440" s="314"/>
    </row>
    <row r="1441" spans="1:15" ht="20.100000000000001" customHeight="1">
      <c r="A1441" s="309" t="s">
        <v>106</v>
      </c>
      <c r="B1441" s="563" t="s">
        <v>2899</v>
      </c>
      <c r="C1441" s="316" t="s">
        <v>2591</v>
      </c>
      <c r="D1441" s="368" t="s">
        <v>2900</v>
      </c>
      <c r="E1441" s="311" t="s">
        <v>2311</v>
      </c>
      <c r="F1441" s="235" t="s">
        <v>515</v>
      </c>
      <c r="G1441" s="252" t="s">
        <v>2892</v>
      </c>
      <c r="H1441" s="235" t="s">
        <v>2463</v>
      </c>
      <c r="I1441" s="312" t="s">
        <v>2572</v>
      </c>
      <c r="J1441" s="323" t="s">
        <v>2572</v>
      </c>
      <c r="K1441" s="313" t="s">
        <v>1452</v>
      </c>
      <c r="L1441" s="314"/>
      <c r="M1441" s="315"/>
      <c r="N1441" s="314"/>
      <c r="O1441" s="314"/>
    </row>
    <row r="1442" spans="1:15" ht="20.100000000000001" customHeight="1">
      <c r="A1442" s="309"/>
      <c r="B1442" s="563"/>
      <c r="C1442" s="316"/>
      <c r="D1442" s="311"/>
      <c r="E1442" s="311"/>
      <c r="F1442" s="235" t="s">
        <v>1949</v>
      </c>
      <c r="G1442" s="252"/>
      <c r="H1442" s="235"/>
      <c r="I1442" s="312"/>
      <c r="J1442" s="235"/>
      <c r="K1442" s="313"/>
      <c r="L1442" s="314"/>
      <c r="M1442" s="315"/>
      <c r="N1442" s="314"/>
      <c r="O1442" s="314"/>
    </row>
    <row r="1443" spans="1:15" ht="20.100000000000001" customHeight="1">
      <c r="A1443" s="309" t="s">
        <v>106</v>
      </c>
      <c r="B1443" s="563" t="s">
        <v>2901</v>
      </c>
      <c r="C1443" s="316" t="s">
        <v>2591</v>
      </c>
      <c r="D1443" s="365" t="s">
        <v>2902</v>
      </c>
      <c r="E1443" s="311" t="s">
        <v>2311</v>
      </c>
      <c r="F1443" s="235" t="s">
        <v>515</v>
      </c>
      <c r="G1443" s="252" t="s">
        <v>2903</v>
      </c>
      <c r="H1443" s="235" t="s">
        <v>2603</v>
      </c>
      <c r="I1443" s="312" t="s">
        <v>2572</v>
      </c>
      <c r="J1443" s="323" t="s">
        <v>2572</v>
      </c>
      <c r="K1443" s="313" t="s">
        <v>1452</v>
      </c>
      <c r="L1443" s="314"/>
      <c r="M1443" s="315"/>
      <c r="N1443" s="314"/>
      <c r="O1443" s="314"/>
    </row>
    <row r="1444" spans="1:15" ht="20.100000000000001" customHeight="1">
      <c r="A1444" s="309" t="s">
        <v>106</v>
      </c>
      <c r="B1444" s="563" t="s">
        <v>2904</v>
      </c>
      <c r="C1444" s="316" t="s">
        <v>2591</v>
      </c>
      <c r="D1444" s="365" t="s">
        <v>2905</v>
      </c>
      <c r="E1444" s="311" t="s">
        <v>2311</v>
      </c>
      <c r="F1444" s="235" t="s">
        <v>515</v>
      </c>
      <c r="G1444" s="252" t="s">
        <v>2903</v>
      </c>
      <c r="H1444" s="235" t="s">
        <v>2603</v>
      </c>
      <c r="I1444" s="312" t="s">
        <v>2572</v>
      </c>
      <c r="J1444" s="323" t="s">
        <v>2572</v>
      </c>
      <c r="K1444" s="313" t="s">
        <v>1452</v>
      </c>
      <c r="L1444" s="314"/>
      <c r="M1444" s="315"/>
      <c r="N1444" s="314"/>
      <c r="O1444" s="314"/>
    </row>
    <row r="1445" spans="1:15" ht="20.100000000000001" customHeight="1">
      <c r="A1445" s="309" t="s">
        <v>106</v>
      </c>
      <c r="B1445" s="563" t="s">
        <v>2906</v>
      </c>
      <c r="C1445" s="316" t="s">
        <v>2591</v>
      </c>
      <c r="D1445" s="365" t="s">
        <v>2907</v>
      </c>
      <c r="E1445" s="311" t="s">
        <v>2311</v>
      </c>
      <c r="F1445" s="235" t="s">
        <v>515</v>
      </c>
      <c r="G1445" s="252" t="s">
        <v>2903</v>
      </c>
      <c r="H1445" s="235" t="s">
        <v>2463</v>
      </c>
      <c r="I1445" s="312" t="s">
        <v>2572</v>
      </c>
      <c r="J1445" s="323" t="s">
        <v>2572</v>
      </c>
      <c r="K1445" s="313" t="s">
        <v>1452</v>
      </c>
      <c r="L1445" s="314"/>
      <c r="M1445" s="315"/>
      <c r="N1445" s="315"/>
      <c r="O1445" s="314"/>
    </row>
    <row r="1446" spans="1:15" ht="20.100000000000001" customHeight="1">
      <c r="A1446" s="309" t="s">
        <v>106</v>
      </c>
      <c r="B1446" s="563" t="s">
        <v>2908</v>
      </c>
      <c r="C1446" s="316" t="s">
        <v>2591</v>
      </c>
      <c r="D1446" s="365" t="s">
        <v>2909</v>
      </c>
      <c r="E1446" s="311" t="s">
        <v>2311</v>
      </c>
      <c r="F1446" s="235" t="s">
        <v>515</v>
      </c>
      <c r="G1446" s="252" t="s">
        <v>2903</v>
      </c>
      <c r="H1446" s="235" t="s">
        <v>2463</v>
      </c>
      <c r="I1446" s="312" t="s">
        <v>2572</v>
      </c>
      <c r="J1446" s="323" t="s">
        <v>2572</v>
      </c>
      <c r="K1446" s="313" t="s">
        <v>1452</v>
      </c>
      <c r="L1446" s="314"/>
      <c r="M1446" s="315"/>
      <c r="N1446" s="314"/>
      <c r="O1446" s="314"/>
    </row>
    <row r="1447" spans="1:15" ht="20.100000000000001" customHeight="1">
      <c r="A1447" s="309" t="s">
        <v>106</v>
      </c>
      <c r="B1447" s="563" t="s">
        <v>2910</v>
      </c>
      <c r="C1447" s="316" t="s">
        <v>2591</v>
      </c>
      <c r="D1447" s="365" t="s">
        <v>2911</v>
      </c>
      <c r="E1447" s="311" t="s">
        <v>2311</v>
      </c>
      <c r="F1447" s="235" t="s">
        <v>515</v>
      </c>
      <c r="G1447" s="252" t="s">
        <v>2903</v>
      </c>
      <c r="H1447" s="235" t="s">
        <v>2463</v>
      </c>
      <c r="I1447" s="312" t="s">
        <v>2572</v>
      </c>
      <c r="J1447" s="323" t="s">
        <v>2572</v>
      </c>
      <c r="K1447" s="313" t="s">
        <v>1452</v>
      </c>
      <c r="L1447" s="314"/>
      <c r="M1447" s="315"/>
      <c r="N1447" s="314"/>
      <c r="O1447" s="314"/>
    </row>
    <row r="1448" spans="1:15" ht="20.100000000000001" customHeight="1">
      <c r="A1448" s="309"/>
      <c r="B1448" s="563"/>
      <c r="C1448" s="316"/>
      <c r="D1448" s="311"/>
      <c r="E1448" s="311"/>
      <c r="F1448" s="235"/>
      <c r="G1448" s="252"/>
      <c r="H1448" s="235"/>
      <c r="I1448" s="312"/>
      <c r="J1448" s="319"/>
      <c r="K1448" s="313"/>
      <c r="L1448" s="314"/>
      <c r="M1448" s="315"/>
      <c r="N1448" s="314"/>
      <c r="O1448" s="314"/>
    </row>
    <row r="1449" spans="1:15" ht="20.100000000000001" customHeight="1">
      <c r="A1449" s="309" t="s">
        <v>106</v>
      </c>
      <c r="B1449" s="563" t="s">
        <v>2912</v>
      </c>
      <c r="C1449" s="316" t="s">
        <v>2591</v>
      </c>
      <c r="D1449" s="311" t="s">
        <v>2913</v>
      </c>
      <c r="E1449" s="311" t="s">
        <v>2311</v>
      </c>
      <c r="F1449" s="155" t="s">
        <v>2101</v>
      </c>
      <c r="G1449" s="252" t="s">
        <v>2914</v>
      </c>
      <c r="H1449" s="235" t="s">
        <v>2807</v>
      </c>
      <c r="I1449" s="312" t="s">
        <v>2572</v>
      </c>
      <c r="J1449" s="323" t="s">
        <v>2572</v>
      </c>
      <c r="K1449" s="313" t="s">
        <v>1452</v>
      </c>
      <c r="L1449" s="314"/>
      <c r="M1449" s="315"/>
      <c r="N1449" s="314"/>
      <c r="O1449" s="314"/>
    </row>
    <row r="1450" spans="1:15" ht="20.100000000000001" customHeight="1">
      <c r="A1450" s="309" t="s">
        <v>106</v>
      </c>
      <c r="B1450" s="563" t="s">
        <v>2915</v>
      </c>
      <c r="C1450" s="316" t="s">
        <v>2591</v>
      </c>
      <c r="D1450" s="311" t="s">
        <v>2916</v>
      </c>
      <c r="E1450" s="311" t="s">
        <v>2311</v>
      </c>
      <c r="F1450" s="155" t="s">
        <v>2101</v>
      </c>
      <c r="G1450" s="252" t="s">
        <v>2914</v>
      </c>
      <c r="H1450" s="235" t="s">
        <v>2463</v>
      </c>
      <c r="I1450" s="312" t="s">
        <v>2572</v>
      </c>
      <c r="J1450" s="323" t="s">
        <v>2572</v>
      </c>
      <c r="K1450" s="313" t="s">
        <v>1452</v>
      </c>
      <c r="L1450" s="314"/>
      <c r="M1450" s="315"/>
      <c r="N1450" s="314"/>
      <c r="O1450" s="314"/>
    </row>
    <row r="1451" spans="1:15" ht="20.100000000000001" customHeight="1">
      <c r="A1451" s="309" t="s">
        <v>106</v>
      </c>
      <c r="B1451" s="563" t="s">
        <v>2917</v>
      </c>
      <c r="C1451" s="316" t="s">
        <v>2591</v>
      </c>
      <c r="D1451" s="311" t="s">
        <v>2918</v>
      </c>
      <c r="E1451" s="311" t="s">
        <v>2311</v>
      </c>
      <c r="F1451" s="155" t="s">
        <v>2101</v>
      </c>
      <c r="G1451" s="252" t="s">
        <v>2914</v>
      </c>
      <c r="H1451" s="235" t="s">
        <v>2603</v>
      </c>
      <c r="I1451" s="312" t="s">
        <v>2572</v>
      </c>
      <c r="J1451" s="323" t="s">
        <v>2572</v>
      </c>
      <c r="K1451" s="313" t="s">
        <v>1452</v>
      </c>
      <c r="L1451" s="314"/>
      <c r="M1451" s="315"/>
      <c r="N1451" s="314"/>
      <c r="O1451" s="314"/>
    </row>
    <row r="1452" spans="1:15" ht="20.100000000000001" customHeight="1">
      <c r="A1452" s="309" t="s">
        <v>106</v>
      </c>
      <c r="B1452" s="563" t="s">
        <v>2919</v>
      </c>
      <c r="C1452" s="316" t="s">
        <v>2591</v>
      </c>
      <c r="D1452" s="311" t="s">
        <v>2920</v>
      </c>
      <c r="E1452" s="311" t="s">
        <v>2311</v>
      </c>
      <c r="F1452" s="155" t="s">
        <v>2101</v>
      </c>
      <c r="G1452" s="252" t="s">
        <v>2914</v>
      </c>
      <c r="H1452" s="235" t="s">
        <v>2603</v>
      </c>
      <c r="I1452" s="312" t="s">
        <v>2572</v>
      </c>
      <c r="J1452" s="323" t="s">
        <v>2572</v>
      </c>
      <c r="K1452" s="313" t="s">
        <v>1452</v>
      </c>
      <c r="L1452" s="314"/>
      <c r="M1452" s="315"/>
      <c r="N1452" s="314"/>
      <c r="O1452" s="314"/>
    </row>
    <row r="1453" spans="1:15" ht="20.100000000000001" customHeight="1">
      <c r="A1453" s="309" t="s">
        <v>106</v>
      </c>
      <c r="B1453" s="563" t="s">
        <v>2921</v>
      </c>
      <c r="C1453" s="316" t="s">
        <v>2591</v>
      </c>
      <c r="D1453" s="311" t="s">
        <v>2922</v>
      </c>
      <c r="E1453" s="311" t="s">
        <v>2311</v>
      </c>
      <c r="F1453" s="235" t="s">
        <v>515</v>
      </c>
      <c r="G1453" s="252" t="s">
        <v>2914</v>
      </c>
      <c r="H1453" s="235" t="s">
        <v>2603</v>
      </c>
      <c r="I1453" s="312" t="s">
        <v>2572</v>
      </c>
      <c r="J1453" s="323" t="s">
        <v>2572</v>
      </c>
      <c r="K1453" s="313" t="s">
        <v>1452</v>
      </c>
      <c r="L1453" s="314"/>
      <c r="M1453" s="315"/>
      <c r="N1453" s="314"/>
      <c r="O1453" s="314"/>
    </row>
    <row r="1454" spans="1:15" ht="20.100000000000001" customHeight="1">
      <c r="A1454" s="309" t="s">
        <v>106</v>
      </c>
      <c r="B1454" s="563" t="s">
        <v>2923</v>
      </c>
      <c r="C1454" s="316" t="s">
        <v>2591</v>
      </c>
      <c r="D1454" s="364" t="s">
        <v>2924</v>
      </c>
      <c r="E1454" s="311" t="s">
        <v>2311</v>
      </c>
      <c r="F1454" s="235" t="s">
        <v>515</v>
      </c>
      <c r="G1454" s="252" t="s">
        <v>2914</v>
      </c>
      <c r="H1454" s="235" t="s">
        <v>2463</v>
      </c>
      <c r="I1454" s="312" t="s">
        <v>2572</v>
      </c>
      <c r="J1454" s="323" t="s">
        <v>2572</v>
      </c>
      <c r="K1454" s="313" t="s">
        <v>1452</v>
      </c>
      <c r="L1454" s="314"/>
      <c r="M1454" s="315"/>
      <c r="N1454" s="314"/>
      <c r="O1454" s="314"/>
    </row>
    <row r="1455" spans="1:15" ht="20.100000000000001" customHeight="1">
      <c r="A1455" s="309" t="s">
        <v>106</v>
      </c>
      <c r="B1455" s="563" t="s">
        <v>2925</v>
      </c>
      <c r="C1455" s="316" t="s">
        <v>2591</v>
      </c>
      <c r="D1455" s="364" t="s">
        <v>2926</v>
      </c>
      <c r="E1455" s="311" t="s">
        <v>2311</v>
      </c>
      <c r="F1455" s="235" t="s">
        <v>515</v>
      </c>
      <c r="G1455" s="252" t="s">
        <v>2914</v>
      </c>
      <c r="H1455" s="235" t="s">
        <v>2463</v>
      </c>
      <c r="I1455" s="312" t="s">
        <v>2572</v>
      </c>
      <c r="J1455" s="323" t="s">
        <v>2572</v>
      </c>
      <c r="K1455" s="313" t="s">
        <v>1452</v>
      </c>
      <c r="L1455" s="314"/>
      <c r="M1455" s="315"/>
      <c r="N1455" s="314"/>
      <c r="O1455" s="314"/>
    </row>
    <row r="1456" spans="1:15" ht="20.100000000000001" customHeight="1">
      <c r="A1456" s="309"/>
      <c r="B1456" s="563"/>
      <c r="C1456" s="316"/>
      <c r="D1456" s="311"/>
      <c r="E1456" s="311"/>
      <c r="F1456" s="235"/>
      <c r="G1456" s="252"/>
      <c r="H1456" s="235"/>
      <c r="I1456" s="312"/>
      <c r="J1456" s="235"/>
      <c r="K1456" s="313"/>
      <c r="L1456" s="314"/>
      <c r="M1456" s="315"/>
      <c r="N1456" s="314"/>
      <c r="O1456" s="314"/>
    </row>
    <row r="1457" spans="1:15" ht="20.100000000000001" customHeight="1">
      <c r="A1457" s="309" t="s">
        <v>106</v>
      </c>
      <c r="B1457" s="563" t="s">
        <v>2927</v>
      </c>
      <c r="C1457" s="316" t="s">
        <v>2591</v>
      </c>
      <c r="D1457" s="368" t="s">
        <v>2928</v>
      </c>
      <c r="E1457" s="311" t="s">
        <v>2311</v>
      </c>
      <c r="F1457" s="155" t="s">
        <v>2101</v>
      </c>
      <c r="G1457" s="252" t="s">
        <v>2929</v>
      </c>
      <c r="H1457" s="235" t="s">
        <v>2463</v>
      </c>
      <c r="I1457" s="312" t="s">
        <v>2572</v>
      </c>
      <c r="J1457" s="323" t="s">
        <v>2572</v>
      </c>
      <c r="K1457" s="313" t="s">
        <v>1452</v>
      </c>
      <c r="L1457" s="314"/>
      <c r="M1457" s="315"/>
      <c r="N1457" s="315"/>
      <c r="O1457" s="314"/>
    </row>
    <row r="1458" spans="1:15" ht="20.100000000000001" customHeight="1">
      <c r="A1458" s="309" t="s">
        <v>106</v>
      </c>
      <c r="B1458" s="563" t="s">
        <v>2838</v>
      </c>
      <c r="C1458" s="316" t="s">
        <v>2591</v>
      </c>
      <c r="D1458" s="364" t="s">
        <v>2930</v>
      </c>
      <c r="E1458" s="311" t="s">
        <v>2311</v>
      </c>
      <c r="F1458" s="155" t="s">
        <v>2101</v>
      </c>
      <c r="G1458" s="252" t="s">
        <v>2929</v>
      </c>
      <c r="H1458" s="235" t="s">
        <v>2463</v>
      </c>
      <c r="I1458" s="312" t="s">
        <v>2572</v>
      </c>
      <c r="J1458" s="323" t="s">
        <v>2572</v>
      </c>
      <c r="K1458" s="313" t="s">
        <v>1452</v>
      </c>
      <c r="L1458" s="314"/>
      <c r="M1458" s="315"/>
      <c r="N1458" s="314"/>
      <c r="O1458" s="314"/>
    </row>
    <row r="1459" spans="1:15" ht="20.100000000000001" customHeight="1">
      <c r="A1459" s="309"/>
      <c r="B1459" s="563"/>
      <c r="C1459" s="316"/>
      <c r="D1459" s="311"/>
      <c r="E1459" s="311"/>
      <c r="F1459" s="235"/>
      <c r="G1459" s="252"/>
      <c r="H1459" s="235"/>
      <c r="I1459" s="312"/>
      <c r="J1459" s="235"/>
      <c r="K1459" s="313"/>
      <c r="L1459" s="314"/>
      <c r="M1459" s="315"/>
      <c r="N1459" s="314"/>
      <c r="O1459" s="314"/>
    </row>
    <row r="1460" spans="1:15" ht="20.100000000000001" customHeight="1">
      <c r="A1460" s="309" t="s">
        <v>106</v>
      </c>
      <c r="B1460" s="563" t="s">
        <v>2931</v>
      </c>
      <c r="C1460" s="316" t="s">
        <v>2591</v>
      </c>
      <c r="D1460" s="311" t="s">
        <v>2932</v>
      </c>
      <c r="E1460" s="311" t="s">
        <v>2311</v>
      </c>
      <c r="F1460" s="155" t="s">
        <v>2101</v>
      </c>
      <c r="G1460" s="252" t="s">
        <v>2933</v>
      </c>
      <c r="H1460" s="235" t="s">
        <v>2463</v>
      </c>
      <c r="I1460" s="312" t="s">
        <v>2572</v>
      </c>
      <c r="J1460" s="323" t="s">
        <v>2572</v>
      </c>
      <c r="K1460" s="313" t="s">
        <v>1452</v>
      </c>
      <c r="L1460" s="314"/>
      <c r="M1460" s="315"/>
      <c r="N1460" s="314"/>
      <c r="O1460" s="314"/>
    </row>
    <row r="1461" spans="1:15" ht="20.100000000000001" customHeight="1">
      <c r="A1461" s="309" t="s">
        <v>106</v>
      </c>
      <c r="B1461" s="563" t="s">
        <v>2934</v>
      </c>
      <c r="C1461" s="316" t="s">
        <v>2591</v>
      </c>
      <c r="D1461" s="311" t="s">
        <v>2935</v>
      </c>
      <c r="E1461" s="311" t="s">
        <v>2311</v>
      </c>
      <c r="F1461" s="155" t="s">
        <v>2101</v>
      </c>
      <c r="G1461" s="252" t="s">
        <v>2933</v>
      </c>
      <c r="H1461" s="235" t="s">
        <v>2603</v>
      </c>
      <c r="I1461" s="312" t="s">
        <v>2572</v>
      </c>
      <c r="J1461" s="323" t="s">
        <v>2572</v>
      </c>
      <c r="K1461" s="313" t="s">
        <v>1452</v>
      </c>
      <c r="L1461" s="314"/>
      <c r="M1461" s="315"/>
      <c r="N1461" s="314"/>
      <c r="O1461" s="314"/>
    </row>
    <row r="1462" spans="1:15" ht="20.100000000000001" customHeight="1">
      <c r="A1462" s="309" t="s">
        <v>106</v>
      </c>
      <c r="B1462" s="563" t="s">
        <v>2936</v>
      </c>
      <c r="C1462" s="316" t="s">
        <v>2591</v>
      </c>
      <c r="D1462" s="311" t="s">
        <v>2937</v>
      </c>
      <c r="E1462" s="311" t="s">
        <v>2311</v>
      </c>
      <c r="F1462" s="155" t="s">
        <v>2101</v>
      </c>
      <c r="G1462" s="252" t="s">
        <v>2933</v>
      </c>
      <c r="H1462" s="235" t="s">
        <v>2463</v>
      </c>
      <c r="I1462" s="312" t="s">
        <v>2572</v>
      </c>
      <c r="J1462" s="323" t="s">
        <v>2572</v>
      </c>
      <c r="K1462" s="313" t="s">
        <v>1452</v>
      </c>
      <c r="L1462" s="314"/>
      <c r="M1462" s="315"/>
      <c r="N1462" s="314"/>
      <c r="O1462" s="314"/>
    </row>
    <row r="1463" spans="1:15" ht="20.100000000000001" customHeight="1">
      <c r="A1463" s="309" t="s">
        <v>106</v>
      </c>
      <c r="B1463" s="563" t="s">
        <v>2938</v>
      </c>
      <c r="C1463" s="316" t="s">
        <v>2591</v>
      </c>
      <c r="D1463" s="311" t="s">
        <v>2939</v>
      </c>
      <c r="E1463" s="311" t="s">
        <v>2311</v>
      </c>
      <c r="F1463" s="155" t="s">
        <v>2101</v>
      </c>
      <c r="G1463" s="252" t="s">
        <v>2933</v>
      </c>
      <c r="H1463" s="235" t="s">
        <v>2603</v>
      </c>
      <c r="I1463" s="312" t="s">
        <v>2572</v>
      </c>
      <c r="J1463" s="323" t="s">
        <v>2572</v>
      </c>
      <c r="K1463" s="313" t="s">
        <v>1452</v>
      </c>
      <c r="L1463" s="314"/>
      <c r="M1463" s="315"/>
      <c r="N1463" s="314"/>
      <c r="O1463" s="314"/>
    </row>
    <row r="1464" spans="1:15" ht="20.100000000000001" customHeight="1">
      <c r="A1464" s="309" t="s">
        <v>106</v>
      </c>
      <c r="B1464" s="563" t="s">
        <v>2940</v>
      </c>
      <c r="C1464" s="316" t="s">
        <v>2591</v>
      </c>
      <c r="D1464" s="311" t="s">
        <v>2941</v>
      </c>
      <c r="E1464" s="311" t="s">
        <v>2311</v>
      </c>
      <c r="F1464" s="155" t="s">
        <v>2101</v>
      </c>
      <c r="G1464" s="252" t="s">
        <v>2933</v>
      </c>
      <c r="H1464" s="235" t="s">
        <v>2463</v>
      </c>
      <c r="I1464" s="312" t="s">
        <v>2572</v>
      </c>
      <c r="J1464" s="323" t="s">
        <v>2572</v>
      </c>
      <c r="K1464" s="313" t="s">
        <v>1452</v>
      </c>
      <c r="L1464" s="314"/>
      <c r="M1464" s="315"/>
      <c r="N1464" s="314"/>
      <c r="O1464" s="314"/>
    </row>
    <row r="1465" spans="1:15" ht="20.100000000000001" customHeight="1">
      <c r="A1465" s="309" t="s">
        <v>106</v>
      </c>
      <c r="B1465" s="563" t="s">
        <v>2942</v>
      </c>
      <c r="C1465" s="316" t="s">
        <v>2591</v>
      </c>
      <c r="D1465" s="311" t="s">
        <v>2943</v>
      </c>
      <c r="E1465" s="311" t="s">
        <v>2311</v>
      </c>
      <c r="F1465" s="155" t="s">
        <v>2101</v>
      </c>
      <c r="G1465" s="252" t="s">
        <v>2933</v>
      </c>
      <c r="H1465" s="235" t="s">
        <v>2603</v>
      </c>
      <c r="I1465" s="312" t="s">
        <v>2572</v>
      </c>
      <c r="J1465" s="323" t="s">
        <v>2572</v>
      </c>
      <c r="K1465" s="313" t="s">
        <v>1452</v>
      </c>
      <c r="L1465" s="314"/>
      <c r="M1465" s="315"/>
      <c r="N1465" s="314"/>
      <c r="O1465" s="314"/>
    </row>
    <row r="1466" spans="1:15" ht="20.100000000000001" customHeight="1">
      <c r="A1466" s="309" t="s">
        <v>106</v>
      </c>
      <c r="B1466" s="563" t="s">
        <v>2944</v>
      </c>
      <c r="C1466" s="316" t="s">
        <v>2591</v>
      </c>
      <c r="D1466" s="311" t="s">
        <v>2945</v>
      </c>
      <c r="E1466" s="311" t="s">
        <v>2311</v>
      </c>
      <c r="F1466" s="155" t="s">
        <v>2101</v>
      </c>
      <c r="G1466" s="252" t="s">
        <v>2933</v>
      </c>
      <c r="H1466" s="235" t="s">
        <v>2463</v>
      </c>
      <c r="I1466" s="312" t="s">
        <v>2572</v>
      </c>
      <c r="J1466" s="323" t="s">
        <v>2572</v>
      </c>
      <c r="K1466" s="313" t="s">
        <v>1452</v>
      </c>
      <c r="L1466" s="314"/>
      <c r="M1466" s="315"/>
      <c r="N1466" s="315"/>
      <c r="O1466" s="314"/>
    </row>
    <row r="1467" spans="1:15" ht="20.100000000000001" customHeight="1">
      <c r="A1467" s="309" t="s">
        <v>106</v>
      </c>
      <c r="B1467" s="563" t="s">
        <v>2946</v>
      </c>
      <c r="C1467" s="316" t="s">
        <v>2591</v>
      </c>
      <c r="D1467" s="311" t="s">
        <v>2947</v>
      </c>
      <c r="E1467" s="311" t="s">
        <v>2311</v>
      </c>
      <c r="F1467" s="155" t="s">
        <v>2101</v>
      </c>
      <c r="G1467" s="252" t="s">
        <v>2933</v>
      </c>
      <c r="H1467" s="235" t="s">
        <v>2603</v>
      </c>
      <c r="I1467" s="312" t="s">
        <v>2572</v>
      </c>
      <c r="J1467" s="323" t="s">
        <v>2572</v>
      </c>
      <c r="K1467" s="313" t="s">
        <v>1452</v>
      </c>
      <c r="L1467" s="314"/>
      <c r="M1467" s="315"/>
      <c r="N1467" s="315"/>
      <c r="O1467" s="314"/>
    </row>
    <row r="1468" spans="1:15" ht="20.100000000000001" customHeight="1">
      <c r="A1468" s="309" t="s">
        <v>106</v>
      </c>
      <c r="B1468" s="563" t="s">
        <v>2948</v>
      </c>
      <c r="C1468" s="316" t="s">
        <v>2591</v>
      </c>
      <c r="D1468" s="365" t="s">
        <v>2949</v>
      </c>
      <c r="E1468" s="311" t="s">
        <v>2311</v>
      </c>
      <c r="F1468" s="155" t="s">
        <v>2101</v>
      </c>
      <c r="G1468" s="252" t="s">
        <v>2933</v>
      </c>
      <c r="H1468" s="235" t="s">
        <v>2603</v>
      </c>
      <c r="I1468" s="312" t="s">
        <v>2572</v>
      </c>
      <c r="J1468" s="323" t="s">
        <v>2572</v>
      </c>
      <c r="K1468" s="313" t="s">
        <v>1452</v>
      </c>
      <c r="L1468" s="314"/>
      <c r="M1468" s="315"/>
      <c r="N1468" s="315"/>
      <c r="O1468" s="314"/>
    </row>
    <row r="1469" spans="1:15" ht="20.100000000000001" customHeight="1">
      <c r="A1469" s="322"/>
      <c r="B1469" s="563"/>
      <c r="C1469" s="316"/>
      <c r="D1469" s="311"/>
      <c r="E1469" s="311"/>
      <c r="F1469" s="235"/>
      <c r="G1469" s="252"/>
      <c r="H1469" s="235"/>
      <c r="I1469" s="312"/>
      <c r="J1469" s="340"/>
      <c r="K1469" s="313"/>
      <c r="L1469" s="314"/>
      <c r="M1469" s="315"/>
      <c r="N1469" s="315"/>
      <c r="O1469" s="314"/>
    </row>
    <row r="1470" spans="1:15" ht="20.100000000000001" customHeight="1">
      <c r="A1470" s="309" t="s">
        <v>106</v>
      </c>
      <c r="B1470" s="563" t="s">
        <v>2950</v>
      </c>
      <c r="C1470" s="316" t="s">
        <v>2591</v>
      </c>
      <c r="D1470" s="311" t="s">
        <v>2951</v>
      </c>
      <c r="E1470" s="311" t="s">
        <v>2311</v>
      </c>
      <c r="F1470" s="235" t="s">
        <v>515</v>
      </c>
      <c r="G1470" s="252" t="s">
        <v>2952</v>
      </c>
      <c r="H1470" s="235" t="s">
        <v>2603</v>
      </c>
      <c r="I1470" s="312" t="s">
        <v>2572</v>
      </c>
      <c r="J1470" s="323" t="s">
        <v>2572</v>
      </c>
      <c r="K1470" s="313" t="s">
        <v>1452</v>
      </c>
      <c r="L1470" s="314"/>
      <c r="M1470" s="315"/>
      <c r="N1470" s="315"/>
      <c r="O1470" s="314"/>
    </row>
    <row r="1471" spans="1:15" ht="20.100000000000001" customHeight="1">
      <c r="A1471" s="309" t="s">
        <v>106</v>
      </c>
      <c r="B1471" s="563" t="s">
        <v>2953</v>
      </c>
      <c r="C1471" s="316" t="s">
        <v>2591</v>
      </c>
      <c r="D1471" s="311" t="s">
        <v>2954</v>
      </c>
      <c r="E1471" s="311" t="s">
        <v>2311</v>
      </c>
      <c r="F1471" s="235" t="s">
        <v>515</v>
      </c>
      <c r="G1471" s="252" t="s">
        <v>2952</v>
      </c>
      <c r="H1471" s="235" t="s">
        <v>2603</v>
      </c>
      <c r="I1471" s="312" t="s">
        <v>2572</v>
      </c>
      <c r="J1471" s="323" t="s">
        <v>2572</v>
      </c>
      <c r="K1471" s="313" t="s">
        <v>1452</v>
      </c>
      <c r="L1471" s="314"/>
      <c r="M1471" s="315"/>
      <c r="N1471" s="315"/>
      <c r="O1471" s="314"/>
    </row>
    <row r="1472" spans="1:15" ht="20.100000000000001" customHeight="1">
      <c r="A1472" s="309" t="s">
        <v>106</v>
      </c>
      <c r="B1472" s="563" t="s">
        <v>2955</v>
      </c>
      <c r="C1472" s="316" t="s">
        <v>2591</v>
      </c>
      <c r="D1472" s="311" t="s">
        <v>2956</v>
      </c>
      <c r="E1472" s="311" t="s">
        <v>2311</v>
      </c>
      <c r="F1472" s="235" t="s">
        <v>515</v>
      </c>
      <c r="G1472" s="252" t="s">
        <v>2952</v>
      </c>
      <c r="H1472" s="235" t="s">
        <v>2603</v>
      </c>
      <c r="I1472" s="312" t="s">
        <v>2572</v>
      </c>
      <c r="J1472" s="323" t="s">
        <v>2572</v>
      </c>
      <c r="K1472" s="313" t="s">
        <v>1452</v>
      </c>
      <c r="L1472" s="314"/>
      <c r="M1472" s="315"/>
      <c r="N1472" s="315"/>
      <c r="O1472" s="314"/>
    </row>
    <row r="1473" spans="1:15" ht="20.100000000000001" customHeight="1">
      <c r="A1473" s="309" t="s">
        <v>106</v>
      </c>
      <c r="B1473" s="563" t="s">
        <v>2957</v>
      </c>
      <c r="C1473" s="316" t="s">
        <v>2591</v>
      </c>
      <c r="D1473" s="311" t="s">
        <v>2958</v>
      </c>
      <c r="E1473" s="311" t="s">
        <v>2311</v>
      </c>
      <c r="F1473" s="235" t="s">
        <v>515</v>
      </c>
      <c r="G1473" s="252" t="s">
        <v>2952</v>
      </c>
      <c r="H1473" s="235" t="s">
        <v>2463</v>
      </c>
      <c r="I1473" s="312" t="s">
        <v>2572</v>
      </c>
      <c r="J1473" s="323" t="s">
        <v>2572</v>
      </c>
      <c r="K1473" s="313" t="s">
        <v>1452</v>
      </c>
      <c r="L1473" s="314"/>
      <c r="M1473" s="315"/>
      <c r="N1473" s="314"/>
      <c r="O1473" s="314"/>
    </row>
    <row r="1474" spans="1:15" ht="20.100000000000001" customHeight="1">
      <c r="A1474" s="309" t="s">
        <v>106</v>
      </c>
      <c r="B1474" s="563" t="s">
        <v>2959</v>
      </c>
      <c r="C1474" s="316" t="s">
        <v>2591</v>
      </c>
      <c r="D1474" s="311" t="s">
        <v>2960</v>
      </c>
      <c r="E1474" s="311" t="s">
        <v>2311</v>
      </c>
      <c r="F1474" s="235" t="s">
        <v>515</v>
      </c>
      <c r="G1474" s="252" t="s">
        <v>2952</v>
      </c>
      <c r="H1474" s="235" t="s">
        <v>2463</v>
      </c>
      <c r="I1474" s="312" t="s">
        <v>2572</v>
      </c>
      <c r="J1474" s="323" t="s">
        <v>2572</v>
      </c>
      <c r="K1474" s="313" t="s">
        <v>1452</v>
      </c>
      <c r="L1474" s="314"/>
      <c r="M1474" s="315"/>
      <c r="N1474" s="314"/>
      <c r="O1474" s="314"/>
    </row>
    <row r="1475" spans="1:15" ht="20.100000000000001" customHeight="1">
      <c r="A1475" s="309" t="s">
        <v>106</v>
      </c>
      <c r="B1475" s="563" t="s">
        <v>2961</v>
      </c>
      <c r="C1475" s="316" t="s">
        <v>2591</v>
      </c>
      <c r="D1475" s="311" t="s">
        <v>2962</v>
      </c>
      <c r="E1475" s="311" t="s">
        <v>2311</v>
      </c>
      <c r="F1475" s="235" t="s">
        <v>515</v>
      </c>
      <c r="G1475" s="252" t="s">
        <v>2952</v>
      </c>
      <c r="H1475" s="235" t="s">
        <v>2463</v>
      </c>
      <c r="I1475" s="312" t="s">
        <v>2572</v>
      </c>
      <c r="J1475" s="323" t="s">
        <v>2572</v>
      </c>
      <c r="K1475" s="313" t="s">
        <v>1452</v>
      </c>
      <c r="L1475" s="314"/>
      <c r="M1475" s="315"/>
      <c r="N1475" s="314"/>
      <c r="O1475" s="314"/>
    </row>
    <row r="1476" spans="1:15" ht="20.100000000000001" customHeight="1">
      <c r="A1476" s="309" t="s">
        <v>106</v>
      </c>
      <c r="B1476" s="563" t="s">
        <v>2963</v>
      </c>
      <c r="C1476" s="316" t="s">
        <v>2591</v>
      </c>
      <c r="D1476" s="311" t="s">
        <v>2964</v>
      </c>
      <c r="E1476" s="311" t="s">
        <v>2311</v>
      </c>
      <c r="F1476" s="235" t="s">
        <v>515</v>
      </c>
      <c r="G1476" s="252" t="s">
        <v>2952</v>
      </c>
      <c r="H1476" s="235" t="s">
        <v>2463</v>
      </c>
      <c r="I1476" s="312" t="s">
        <v>2572</v>
      </c>
      <c r="J1476" s="323" t="s">
        <v>2572</v>
      </c>
      <c r="K1476" s="313" t="s">
        <v>1452</v>
      </c>
      <c r="L1476" s="314"/>
      <c r="M1476" s="315"/>
      <c r="N1476" s="314"/>
      <c r="O1476" s="314"/>
    </row>
    <row r="1477" spans="1:15" ht="20.100000000000001" customHeight="1">
      <c r="A1477" s="309"/>
      <c r="B1477" s="563"/>
      <c r="C1477" s="316"/>
      <c r="D1477" s="311"/>
      <c r="E1477" s="311"/>
      <c r="F1477" s="235"/>
      <c r="G1477" s="252"/>
      <c r="H1477" s="235"/>
      <c r="I1477" s="312"/>
      <c r="J1477" s="235"/>
      <c r="K1477" s="313"/>
      <c r="L1477" s="314"/>
      <c r="M1477" s="315"/>
      <c r="N1477" s="314"/>
      <c r="O1477" s="314"/>
    </row>
    <row r="1478" spans="1:15" ht="20.100000000000001" customHeight="1">
      <c r="A1478" s="309" t="s">
        <v>106</v>
      </c>
      <c r="B1478" s="563" t="s">
        <v>2965</v>
      </c>
      <c r="C1478" s="316" t="s">
        <v>2591</v>
      </c>
      <c r="D1478" s="364" t="s">
        <v>2966</v>
      </c>
      <c r="E1478" s="311" t="s">
        <v>2311</v>
      </c>
      <c r="F1478" s="155" t="s">
        <v>2101</v>
      </c>
      <c r="G1478" s="252" t="s">
        <v>2967</v>
      </c>
      <c r="H1478" s="235" t="s">
        <v>2463</v>
      </c>
      <c r="I1478" s="312" t="s">
        <v>2572</v>
      </c>
      <c r="J1478" s="323" t="s">
        <v>2968</v>
      </c>
      <c r="K1478" s="313" t="s">
        <v>1452</v>
      </c>
      <c r="L1478" s="314"/>
      <c r="M1478" s="315"/>
      <c r="N1478" s="314"/>
      <c r="O1478" s="314"/>
    </row>
    <row r="1479" spans="1:15" ht="20.100000000000001" customHeight="1">
      <c r="A1479" s="309"/>
      <c r="B1479" s="563"/>
      <c r="C1479" s="316"/>
      <c r="D1479" s="311"/>
      <c r="E1479" s="311"/>
      <c r="F1479" s="235"/>
      <c r="G1479" s="252"/>
      <c r="H1479" s="235"/>
      <c r="I1479" s="312"/>
      <c r="J1479" s="235"/>
      <c r="K1479" s="313"/>
      <c r="L1479" s="314"/>
      <c r="M1479" s="315"/>
      <c r="N1479" s="314"/>
      <c r="O1479" s="314"/>
    </row>
    <row r="1480" spans="1:15" ht="20.100000000000001" customHeight="1">
      <c r="A1480" s="309" t="s">
        <v>106</v>
      </c>
      <c r="B1480" s="563" t="s">
        <v>2969</v>
      </c>
      <c r="C1480" s="316" t="s">
        <v>2591</v>
      </c>
      <c r="D1480" s="364" t="s">
        <v>2970</v>
      </c>
      <c r="E1480" s="311" t="s">
        <v>2311</v>
      </c>
      <c r="F1480" s="155" t="s">
        <v>2101</v>
      </c>
      <c r="G1480" s="252" t="s">
        <v>2967</v>
      </c>
      <c r="H1480" s="235" t="s">
        <v>2463</v>
      </c>
      <c r="I1480" s="312" t="s">
        <v>2572</v>
      </c>
      <c r="J1480" s="323" t="s">
        <v>2865</v>
      </c>
      <c r="K1480" s="313" t="s">
        <v>1452</v>
      </c>
      <c r="L1480" s="314"/>
      <c r="M1480" s="315"/>
      <c r="N1480" s="314"/>
      <c r="O1480" s="314"/>
    </row>
    <row r="1481" spans="1:15" ht="20.100000000000001" customHeight="1">
      <c r="A1481" s="309"/>
      <c r="B1481" s="563"/>
      <c r="C1481" s="316"/>
      <c r="D1481" s="311"/>
      <c r="E1481" s="311"/>
      <c r="F1481" s="235"/>
      <c r="G1481" s="252"/>
      <c r="H1481" s="235"/>
      <c r="I1481" s="312"/>
      <c r="J1481" s="235"/>
      <c r="K1481" s="313"/>
      <c r="L1481" s="314"/>
      <c r="M1481" s="315"/>
      <c r="N1481" s="314"/>
      <c r="O1481" s="314"/>
    </row>
    <row r="1482" spans="1:15" ht="20.100000000000001" customHeight="1">
      <c r="A1482" s="309" t="s">
        <v>106</v>
      </c>
      <c r="B1482" s="563" t="s">
        <v>2971</v>
      </c>
      <c r="C1482" s="316" t="s">
        <v>2591</v>
      </c>
      <c r="D1482" s="364" t="s">
        <v>2972</v>
      </c>
      <c r="E1482" s="311" t="s">
        <v>2311</v>
      </c>
      <c r="F1482" s="155" t="s">
        <v>2101</v>
      </c>
      <c r="G1482" s="252" t="s">
        <v>2967</v>
      </c>
      <c r="H1482" s="235" t="s">
        <v>2463</v>
      </c>
      <c r="I1482" s="312" t="s">
        <v>2572</v>
      </c>
      <c r="J1482" s="323" t="s">
        <v>2865</v>
      </c>
      <c r="K1482" s="313" t="s">
        <v>1452</v>
      </c>
      <c r="L1482" s="314"/>
      <c r="M1482" s="315"/>
      <c r="N1482" s="314"/>
      <c r="O1482" s="314"/>
    </row>
    <row r="1483" spans="1:15" ht="20.100000000000001" customHeight="1">
      <c r="A1483" s="309"/>
      <c r="B1483" s="563"/>
      <c r="C1483" s="316"/>
      <c r="D1483" s="311"/>
      <c r="E1483" s="311"/>
      <c r="F1483" s="235"/>
      <c r="G1483" s="252"/>
      <c r="H1483" s="235"/>
      <c r="I1483" s="312"/>
      <c r="J1483" s="235"/>
      <c r="K1483" s="313"/>
      <c r="L1483" s="314"/>
      <c r="M1483" s="315"/>
      <c r="N1483" s="314"/>
      <c r="O1483" s="314"/>
    </row>
    <row r="1484" spans="1:15" ht="20.100000000000001" customHeight="1">
      <c r="A1484" s="309" t="s">
        <v>106</v>
      </c>
      <c r="B1484" s="563" t="s">
        <v>2973</v>
      </c>
      <c r="C1484" s="316" t="s">
        <v>2591</v>
      </c>
      <c r="D1484" s="364" t="s">
        <v>2974</v>
      </c>
      <c r="E1484" s="311" t="s">
        <v>2311</v>
      </c>
      <c r="F1484" s="155" t="s">
        <v>2101</v>
      </c>
      <c r="G1484" s="252" t="s">
        <v>2967</v>
      </c>
      <c r="H1484" s="235" t="s">
        <v>2603</v>
      </c>
      <c r="I1484" s="312" t="s">
        <v>2572</v>
      </c>
      <c r="J1484" s="323" t="s">
        <v>106</v>
      </c>
      <c r="K1484" s="313" t="s">
        <v>1452</v>
      </c>
      <c r="L1484" s="314"/>
      <c r="M1484" s="315"/>
      <c r="N1484" s="314"/>
      <c r="O1484" s="314"/>
    </row>
    <row r="1485" spans="1:15" ht="20.100000000000001" customHeight="1">
      <c r="A1485" s="309"/>
      <c r="B1485" s="563"/>
      <c r="C1485" s="316"/>
      <c r="D1485" s="311"/>
      <c r="E1485" s="311"/>
      <c r="F1485" s="235"/>
      <c r="G1485" s="252"/>
      <c r="H1485" s="235"/>
      <c r="I1485" s="312"/>
      <c r="J1485" s="235"/>
      <c r="K1485" s="313"/>
      <c r="L1485" s="314"/>
      <c r="M1485" s="315"/>
      <c r="N1485" s="314"/>
      <c r="O1485" s="314"/>
    </row>
    <row r="1486" spans="1:15" ht="20.100000000000001" customHeight="1">
      <c r="A1486" s="309" t="s">
        <v>106</v>
      </c>
      <c r="B1486" s="563" t="s">
        <v>2975</v>
      </c>
      <c r="C1486" s="316" t="s">
        <v>2591</v>
      </c>
      <c r="D1486" s="311" t="s">
        <v>2976</v>
      </c>
      <c r="E1486" s="311" t="s">
        <v>2311</v>
      </c>
      <c r="F1486" s="155" t="s">
        <v>2101</v>
      </c>
      <c r="G1486" s="252" t="s">
        <v>2977</v>
      </c>
      <c r="H1486" s="235" t="s">
        <v>2603</v>
      </c>
      <c r="I1486" s="312" t="s">
        <v>2572</v>
      </c>
      <c r="J1486" s="323" t="s">
        <v>2572</v>
      </c>
      <c r="K1486" s="313" t="s">
        <v>1452</v>
      </c>
      <c r="L1486" s="314"/>
      <c r="M1486" s="315"/>
      <c r="N1486" s="314"/>
      <c r="O1486" s="314"/>
    </row>
    <row r="1487" spans="1:15" ht="20.100000000000001" customHeight="1">
      <c r="A1487" s="309" t="s">
        <v>106</v>
      </c>
      <c r="B1487" s="563" t="s">
        <v>2978</v>
      </c>
      <c r="C1487" s="316" t="s">
        <v>2591</v>
      </c>
      <c r="D1487" s="311" t="s">
        <v>2979</v>
      </c>
      <c r="E1487" s="311" t="s">
        <v>2311</v>
      </c>
      <c r="F1487" s="155" t="s">
        <v>2101</v>
      </c>
      <c r="G1487" s="252" t="s">
        <v>2977</v>
      </c>
      <c r="H1487" s="235" t="s">
        <v>2463</v>
      </c>
      <c r="I1487" s="312" t="s">
        <v>2572</v>
      </c>
      <c r="J1487" s="323" t="s">
        <v>2572</v>
      </c>
      <c r="K1487" s="313" t="s">
        <v>1452</v>
      </c>
      <c r="L1487" s="314"/>
      <c r="M1487" s="315"/>
      <c r="N1487" s="314"/>
      <c r="O1487" s="314"/>
    </row>
    <row r="1488" spans="1:15" ht="20.100000000000001" customHeight="1">
      <c r="A1488" s="309" t="s">
        <v>106</v>
      </c>
      <c r="B1488" s="563" t="s">
        <v>2980</v>
      </c>
      <c r="C1488" s="316" t="s">
        <v>2591</v>
      </c>
      <c r="D1488" s="311" t="s">
        <v>2981</v>
      </c>
      <c r="E1488" s="311" t="s">
        <v>2311</v>
      </c>
      <c r="F1488" s="155" t="s">
        <v>2101</v>
      </c>
      <c r="G1488" s="252" t="s">
        <v>2977</v>
      </c>
      <c r="H1488" s="235" t="s">
        <v>2463</v>
      </c>
      <c r="I1488" s="312" t="s">
        <v>2572</v>
      </c>
      <c r="J1488" s="323" t="s">
        <v>2572</v>
      </c>
      <c r="K1488" s="313" t="s">
        <v>1452</v>
      </c>
      <c r="L1488" s="314"/>
      <c r="M1488" s="315"/>
      <c r="N1488" s="314"/>
      <c r="O1488" s="314"/>
    </row>
    <row r="1489" spans="1:15" ht="20.100000000000001" customHeight="1">
      <c r="A1489" s="309"/>
      <c r="B1489" s="563"/>
      <c r="C1489" s="316"/>
      <c r="D1489" s="311"/>
      <c r="E1489" s="311"/>
      <c r="F1489" s="235"/>
      <c r="G1489" s="252"/>
      <c r="H1489" s="235"/>
      <c r="I1489" s="312"/>
      <c r="J1489" s="235"/>
      <c r="K1489" s="313"/>
      <c r="L1489" s="314"/>
      <c r="M1489" s="315"/>
      <c r="N1489" s="314"/>
      <c r="O1489" s="314"/>
    </row>
    <row r="1490" spans="1:15" ht="20.100000000000001" customHeight="1">
      <c r="A1490" s="309" t="s">
        <v>106</v>
      </c>
      <c r="B1490" s="563" t="s">
        <v>2982</v>
      </c>
      <c r="C1490" s="316" t="s">
        <v>2591</v>
      </c>
      <c r="D1490" s="368" t="s">
        <v>2983</v>
      </c>
      <c r="E1490" s="311" t="s">
        <v>2311</v>
      </c>
      <c r="F1490" s="155" t="s">
        <v>2101</v>
      </c>
      <c r="G1490" s="369" t="s">
        <v>2984</v>
      </c>
      <c r="H1490" s="235" t="s">
        <v>2463</v>
      </c>
      <c r="I1490" s="312" t="s">
        <v>2572</v>
      </c>
      <c r="J1490" s="323" t="s">
        <v>2985</v>
      </c>
      <c r="K1490" s="313" t="s">
        <v>1452</v>
      </c>
      <c r="L1490" s="314"/>
      <c r="M1490" s="315"/>
      <c r="N1490" s="315"/>
      <c r="O1490" s="314"/>
    </row>
    <row r="1491" spans="1:15" ht="20.100000000000001" customHeight="1">
      <c r="A1491" s="309" t="s">
        <v>106</v>
      </c>
      <c r="B1491" s="563" t="s">
        <v>2986</v>
      </c>
      <c r="C1491" s="316" t="s">
        <v>2591</v>
      </c>
      <c r="D1491" s="364" t="s">
        <v>2987</v>
      </c>
      <c r="E1491" s="311" t="s">
        <v>2311</v>
      </c>
      <c r="F1491" s="155" t="s">
        <v>2101</v>
      </c>
      <c r="G1491" s="369" t="s">
        <v>2984</v>
      </c>
      <c r="H1491" s="235" t="s">
        <v>2463</v>
      </c>
      <c r="I1491" s="312" t="s">
        <v>2572</v>
      </c>
      <c r="J1491" s="323" t="s">
        <v>2985</v>
      </c>
      <c r="K1491" s="313" t="s">
        <v>1452</v>
      </c>
      <c r="L1491" s="314"/>
      <c r="M1491" s="315"/>
      <c r="N1491" s="314"/>
      <c r="O1491" s="314"/>
    </row>
    <row r="1492" spans="1:15" ht="20.100000000000001" customHeight="1">
      <c r="A1492" s="309"/>
      <c r="B1492" s="563"/>
      <c r="C1492" s="316"/>
      <c r="D1492" s="311"/>
      <c r="E1492" s="311"/>
      <c r="F1492" s="235"/>
      <c r="G1492" s="252" t="s">
        <v>1949</v>
      </c>
      <c r="H1492" s="235"/>
      <c r="I1492" s="312"/>
      <c r="J1492" s="235"/>
      <c r="K1492" s="313"/>
      <c r="L1492" s="314"/>
      <c r="M1492" s="315"/>
      <c r="N1492" s="314"/>
      <c r="O1492" s="314"/>
    </row>
    <row r="1493" spans="1:15" ht="20.100000000000001" customHeight="1">
      <c r="A1493" s="309" t="s">
        <v>106</v>
      </c>
      <c r="B1493" s="563" t="s">
        <v>2988</v>
      </c>
      <c r="C1493" s="316" t="s">
        <v>2591</v>
      </c>
      <c r="D1493" s="311" t="s">
        <v>2989</v>
      </c>
      <c r="E1493" s="311" t="s">
        <v>2311</v>
      </c>
      <c r="F1493" s="155" t="s">
        <v>2101</v>
      </c>
      <c r="G1493" s="252" t="s">
        <v>2990</v>
      </c>
      <c r="H1493" s="235" t="s">
        <v>2603</v>
      </c>
      <c r="I1493" s="312" t="s">
        <v>2572</v>
      </c>
      <c r="J1493" s="323" t="s">
        <v>2572</v>
      </c>
      <c r="K1493" s="313" t="s">
        <v>1452</v>
      </c>
      <c r="L1493" s="314"/>
      <c r="M1493" s="315"/>
      <c r="N1493" s="314"/>
      <c r="O1493" s="314"/>
    </row>
    <row r="1494" spans="1:15" ht="20.100000000000001" customHeight="1">
      <c r="A1494" s="309" t="s">
        <v>106</v>
      </c>
      <c r="B1494" s="563" t="s">
        <v>2991</v>
      </c>
      <c r="C1494" s="316" t="s">
        <v>2591</v>
      </c>
      <c r="D1494" s="311" t="s">
        <v>2992</v>
      </c>
      <c r="E1494" s="311" t="s">
        <v>2311</v>
      </c>
      <c r="F1494" s="155" t="s">
        <v>2101</v>
      </c>
      <c r="G1494" s="252" t="s">
        <v>2990</v>
      </c>
      <c r="H1494" s="235" t="s">
        <v>2463</v>
      </c>
      <c r="I1494" s="312" t="s">
        <v>2572</v>
      </c>
      <c r="J1494" s="323" t="s">
        <v>2572</v>
      </c>
      <c r="K1494" s="313" t="s">
        <v>1452</v>
      </c>
      <c r="L1494" s="314"/>
      <c r="M1494" s="315"/>
      <c r="N1494" s="314"/>
      <c r="O1494" s="314"/>
    </row>
    <row r="1495" spans="1:15" ht="20.100000000000001" customHeight="1">
      <c r="A1495" s="309" t="s">
        <v>106</v>
      </c>
      <c r="B1495" s="563" t="s">
        <v>2993</v>
      </c>
      <c r="C1495" s="316" t="s">
        <v>2591</v>
      </c>
      <c r="D1495" s="311" t="s">
        <v>2994</v>
      </c>
      <c r="E1495" s="311" t="s">
        <v>2311</v>
      </c>
      <c r="F1495" s="155" t="s">
        <v>2101</v>
      </c>
      <c r="G1495" s="252" t="s">
        <v>2990</v>
      </c>
      <c r="H1495" s="235" t="s">
        <v>2463</v>
      </c>
      <c r="I1495" s="312" t="s">
        <v>2572</v>
      </c>
      <c r="J1495" s="323" t="s">
        <v>2572</v>
      </c>
      <c r="K1495" s="313" t="s">
        <v>1452</v>
      </c>
      <c r="L1495" s="314"/>
      <c r="M1495" s="315"/>
      <c r="N1495" s="314"/>
      <c r="O1495" s="314"/>
    </row>
    <row r="1496" spans="1:15" ht="20.100000000000001" customHeight="1">
      <c r="A1496" s="309"/>
      <c r="B1496" s="563"/>
      <c r="C1496" s="316"/>
      <c r="D1496" s="311"/>
      <c r="E1496" s="311"/>
      <c r="F1496" s="235"/>
      <c r="G1496" s="252"/>
      <c r="H1496" s="235"/>
      <c r="I1496" s="312"/>
      <c r="J1496" s="235"/>
      <c r="K1496" s="313"/>
      <c r="L1496" s="314"/>
      <c r="M1496" s="315"/>
      <c r="N1496" s="314"/>
      <c r="O1496" s="314"/>
    </row>
    <row r="1497" spans="1:15" ht="20.100000000000001" customHeight="1">
      <c r="A1497" s="309" t="s">
        <v>106</v>
      </c>
      <c r="B1497" s="563" t="s">
        <v>2995</v>
      </c>
      <c r="C1497" s="316" t="s">
        <v>2591</v>
      </c>
      <c r="D1497" s="365" t="s">
        <v>2996</v>
      </c>
      <c r="E1497" s="311" t="s">
        <v>2311</v>
      </c>
      <c r="F1497" s="235" t="s">
        <v>515</v>
      </c>
      <c r="G1497" s="252" t="s">
        <v>2997</v>
      </c>
      <c r="H1497" s="235" t="s">
        <v>2603</v>
      </c>
      <c r="I1497" s="312" t="s">
        <v>2572</v>
      </c>
      <c r="J1497" s="323" t="s">
        <v>2572</v>
      </c>
      <c r="K1497" s="313" t="s">
        <v>1452</v>
      </c>
      <c r="L1497" s="314"/>
      <c r="M1497" s="315"/>
      <c r="N1497" s="314"/>
      <c r="O1497" s="314"/>
    </row>
    <row r="1498" spans="1:15" ht="20.100000000000001" customHeight="1">
      <c r="A1498" s="309" t="s">
        <v>106</v>
      </c>
      <c r="B1498" s="563" t="s">
        <v>2998</v>
      </c>
      <c r="C1498" s="316" t="s">
        <v>2591</v>
      </c>
      <c r="D1498" s="368" t="s">
        <v>2999</v>
      </c>
      <c r="E1498" s="311" t="s">
        <v>2311</v>
      </c>
      <c r="F1498" s="235" t="s">
        <v>515</v>
      </c>
      <c r="G1498" s="252" t="s">
        <v>2997</v>
      </c>
      <c r="H1498" s="235" t="s">
        <v>2603</v>
      </c>
      <c r="I1498" s="312" t="s">
        <v>2572</v>
      </c>
      <c r="J1498" s="323" t="s">
        <v>2572</v>
      </c>
      <c r="K1498" s="313" t="s">
        <v>1452</v>
      </c>
      <c r="L1498" s="314"/>
      <c r="M1498" s="315"/>
      <c r="N1498" s="314"/>
      <c r="O1498" s="314"/>
    </row>
    <row r="1499" spans="1:15" ht="20.100000000000001" customHeight="1">
      <c r="A1499" s="309" t="s">
        <v>106</v>
      </c>
      <c r="B1499" s="563" t="s">
        <v>3000</v>
      </c>
      <c r="C1499" s="316" t="s">
        <v>2591</v>
      </c>
      <c r="D1499" s="368" t="s">
        <v>3001</v>
      </c>
      <c r="E1499" s="311" t="s">
        <v>2311</v>
      </c>
      <c r="F1499" s="235" t="s">
        <v>515</v>
      </c>
      <c r="G1499" s="252" t="s">
        <v>2997</v>
      </c>
      <c r="H1499" s="235" t="s">
        <v>2463</v>
      </c>
      <c r="I1499" s="312" t="s">
        <v>2572</v>
      </c>
      <c r="J1499" s="323" t="s">
        <v>2572</v>
      </c>
      <c r="K1499" s="313" t="s">
        <v>1452</v>
      </c>
      <c r="L1499" s="314"/>
      <c r="M1499" s="315"/>
      <c r="N1499" s="315"/>
      <c r="O1499" s="314"/>
    </row>
    <row r="1500" spans="1:15" ht="20.100000000000001" customHeight="1">
      <c r="A1500" s="309" t="s">
        <v>106</v>
      </c>
      <c r="B1500" s="563" t="s">
        <v>3002</v>
      </c>
      <c r="C1500" s="316" t="s">
        <v>2591</v>
      </c>
      <c r="D1500" s="368" t="s">
        <v>3003</v>
      </c>
      <c r="E1500" s="311" t="s">
        <v>2311</v>
      </c>
      <c r="F1500" s="235" t="s">
        <v>515</v>
      </c>
      <c r="G1500" s="252" t="s">
        <v>2997</v>
      </c>
      <c r="H1500" s="235" t="s">
        <v>2463</v>
      </c>
      <c r="I1500" s="312" t="s">
        <v>2572</v>
      </c>
      <c r="J1500" s="323" t="s">
        <v>2572</v>
      </c>
      <c r="K1500" s="313" t="s">
        <v>1452</v>
      </c>
      <c r="L1500" s="314"/>
      <c r="M1500" s="315"/>
      <c r="N1500" s="314"/>
      <c r="O1500" s="314"/>
    </row>
    <row r="1501" spans="1:15" ht="20.100000000000001" customHeight="1">
      <c r="A1501" s="309" t="s">
        <v>106</v>
      </c>
      <c r="B1501" s="563" t="s">
        <v>3004</v>
      </c>
      <c r="C1501" s="316" t="s">
        <v>2591</v>
      </c>
      <c r="D1501" s="368" t="s">
        <v>3005</v>
      </c>
      <c r="E1501" s="311" t="s">
        <v>2311</v>
      </c>
      <c r="F1501" s="235" t="s">
        <v>515</v>
      </c>
      <c r="G1501" s="252" t="s">
        <v>2997</v>
      </c>
      <c r="H1501" s="235" t="s">
        <v>2463</v>
      </c>
      <c r="I1501" s="312" t="s">
        <v>2572</v>
      </c>
      <c r="J1501" s="323" t="s">
        <v>2572</v>
      </c>
      <c r="K1501" s="313" t="s">
        <v>1452</v>
      </c>
      <c r="L1501" s="314"/>
      <c r="M1501" s="315"/>
      <c r="N1501" s="314"/>
      <c r="O1501" s="314"/>
    </row>
    <row r="1502" spans="1:15" ht="20.100000000000001" customHeight="1">
      <c r="A1502" s="309"/>
      <c r="B1502" s="563"/>
      <c r="C1502" s="316"/>
      <c r="D1502" s="311"/>
      <c r="E1502" s="311"/>
      <c r="F1502" s="235" t="s">
        <v>1949</v>
      </c>
      <c r="G1502" s="252"/>
      <c r="H1502" s="235"/>
      <c r="I1502" s="312"/>
      <c r="J1502" s="235"/>
      <c r="K1502" s="313"/>
      <c r="L1502" s="314"/>
      <c r="M1502" s="315"/>
      <c r="N1502" s="314"/>
      <c r="O1502" s="314"/>
    </row>
    <row r="1503" spans="1:15" ht="20.100000000000001" customHeight="1">
      <c r="A1503" s="309" t="s">
        <v>106</v>
      </c>
      <c r="B1503" s="563" t="s">
        <v>3006</v>
      </c>
      <c r="C1503" s="316" t="s">
        <v>2591</v>
      </c>
      <c r="D1503" s="365" t="s">
        <v>3007</v>
      </c>
      <c r="E1503" s="311" t="s">
        <v>2311</v>
      </c>
      <c r="F1503" s="235" t="s">
        <v>515</v>
      </c>
      <c r="G1503" s="252" t="s">
        <v>3008</v>
      </c>
      <c r="H1503" s="235" t="s">
        <v>2603</v>
      </c>
      <c r="I1503" s="312" t="s">
        <v>2572</v>
      </c>
      <c r="J1503" s="323" t="s">
        <v>2572</v>
      </c>
      <c r="K1503" s="313" t="s">
        <v>1452</v>
      </c>
      <c r="L1503" s="314"/>
      <c r="M1503" s="315"/>
      <c r="N1503" s="314"/>
      <c r="O1503" s="314"/>
    </row>
    <row r="1504" spans="1:15" ht="20.100000000000001" customHeight="1">
      <c r="A1504" s="309" t="s">
        <v>106</v>
      </c>
      <c r="B1504" s="563" t="s">
        <v>3009</v>
      </c>
      <c r="C1504" s="316" t="s">
        <v>2591</v>
      </c>
      <c r="D1504" s="365" t="s">
        <v>3010</v>
      </c>
      <c r="E1504" s="311" t="s">
        <v>2311</v>
      </c>
      <c r="F1504" s="235" t="s">
        <v>515</v>
      </c>
      <c r="G1504" s="252" t="s">
        <v>3008</v>
      </c>
      <c r="H1504" s="235" t="s">
        <v>2603</v>
      </c>
      <c r="I1504" s="312" t="s">
        <v>2572</v>
      </c>
      <c r="J1504" s="323" t="s">
        <v>2572</v>
      </c>
      <c r="K1504" s="313" t="s">
        <v>1452</v>
      </c>
      <c r="L1504" s="314"/>
      <c r="M1504" s="315"/>
      <c r="N1504" s="314"/>
      <c r="O1504" s="314"/>
    </row>
    <row r="1505" spans="1:15" ht="20.100000000000001" customHeight="1">
      <c r="A1505" s="309" t="s">
        <v>106</v>
      </c>
      <c r="B1505" s="563" t="s">
        <v>3011</v>
      </c>
      <c r="C1505" s="316" t="s">
        <v>2591</v>
      </c>
      <c r="D1505" s="365" t="s">
        <v>3012</v>
      </c>
      <c r="E1505" s="311" t="s">
        <v>2311</v>
      </c>
      <c r="F1505" s="235" t="s">
        <v>515</v>
      </c>
      <c r="G1505" s="252" t="s">
        <v>3008</v>
      </c>
      <c r="H1505" s="235" t="s">
        <v>2463</v>
      </c>
      <c r="I1505" s="312" t="s">
        <v>2572</v>
      </c>
      <c r="J1505" s="323" t="s">
        <v>2572</v>
      </c>
      <c r="K1505" s="313" t="s">
        <v>1452</v>
      </c>
      <c r="L1505" s="314"/>
      <c r="M1505" s="315"/>
      <c r="N1505" s="315"/>
      <c r="O1505" s="314"/>
    </row>
    <row r="1506" spans="1:15" ht="20.100000000000001" customHeight="1">
      <c r="A1506" s="309" t="s">
        <v>106</v>
      </c>
      <c r="B1506" s="563" t="s">
        <v>3013</v>
      </c>
      <c r="C1506" s="316" t="s">
        <v>2591</v>
      </c>
      <c r="D1506" s="365" t="s">
        <v>3014</v>
      </c>
      <c r="E1506" s="311" t="s">
        <v>2311</v>
      </c>
      <c r="F1506" s="235" t="s">
        <v>515</v>
      </c>
      <c r="G1506" s="252" t="s">
        <v>3008</v>
      </c>
      <c r="H1506" s="235" t="s">
        <v>2463</v>
      </c>
      <c r="I1506" s="312" t="s">
        <v>2572</v>
      </c>
      <c r="J1506" s="323" t="s">
        <v>2572</v>
      </c>
      <c r="K1506" s="313" t="s">
        <v>1452</v>
      </c>
      <c r="L1506" s="314"/>
      <c r="M1506" s="315"/>
      <c r="N1506" s="314"/>
      <c r="O1506" s="314"/>
    </row>
    <row r="1507" spans="1:15" ht="20.100000000000001" customHeight="1">
      <c r="A1507" s="309" t="s">
        <v>106</v>
      </c>
      <c r="B1507" s="563" t="s">
        <v>3015</v>
      </c>
      <c r="C1507" s="316" t="s">
        <v>2591</v>
      </c>
      <c r="D1507" s="365" t="s">
        <v>3016</v>
      </c>
      <c r="E1507" s="311" t="s">
        <v>2311</v>
      </c>
      <c r="F1507" s="235" t="s">
        <v>515</v>
      </c>
      <c r="G1507" s="252" t="s">
        <v>3008</v>
      </c>
      <c r="H1507" s="235" t="s">
        <v>2463</v>
      </c>
      <c r="I1507" s="312" t="s">
        <v>2572</v>
      </c>
      <c r="J1507" s="323" t="s">
        <v>2572</v>
      </c>
      <c r="K1507" s="313" t="s">
        <v>1452</v>
      </c>
      <c r="L1507" s="314"/>
      <c r="M1507" s="315"/>
      <c r="N1507" s="314"/>
      <c r="O1507" s="314"/>
    </row>
    <row r="1508" spans="1:15" ht="20.100000000000001" customHeight="1">
      <c r="A1508" s="309"/>
      <c r="B1508" s="563"/>
      <c r="C1508" s="316"/>
      <c r="D1508" s="311"/>
      <c r="E1508" s="311"/>
      <c r="F1508" s="235"/>
      <c r="G1508" s="252"/>
      <c r="H1508" s="235"/>
      <c r="I1508" s="312"/>
      <c r="J1508" s="319"/>
      <c r="K1508" s="313"/>
      <c r="L1508" s="314"/>
      <c r="M1508" s="315"/>
      <c r="N1508" s="314"/>
      <c r="O1508" s="314"/>
    </row>
    <row r="1509" spans="1:15" ht="20.100000000000001" customHeight="1">
      <c r="A1509" s="309" t="s">
        <v>106</v>
      </c>
      <c r="B1509" s="563" t="s">
        <v>3017</v>
      </c>
      <c r="C1509" s="316" t="s">
        <v>2591</v>
      </c>
      <c r="D1509" s="311" t="s">
        <v>3018</v>
      </c>
      <c r="E1509" s="311" t="s">
        <v>2311</v>
      </c>
      <c r="F1509" s="155" t="s">
        <v>2101</v>
      </c>
      <c r="G1509" s="252" t="s">
        <v>3019</v>
      </c>
      <c r="H1509" s="235" t="s">
        <v>2807</v>
      </c>
      <c r="I1509" s="312" t="s">
        <v>2572</v>
      </c>
      <c r="J1509" s="323" t="s">
        <v>2572</v>
      </c>
      <c r="K1509" s="313" t="s">
        <v>1452</v>
      </c>
      <c r="L1509" s="314"/>
      <c r="M1509" s="315"/>
      <c r="N1509" s="314"/>
      <c r="O1509" s="314"/>
    </row>
    <row r="1510" spans="1:15" ht="20.100000000000001" customHeight="1">
      <c r="A1510" s="309" t="s">
        <v>106</v>
      </c>
      <c r="B1510" s="563" t="s">
        <v>3020</v>
      </c>
      <c r="C1510" s="316" t="s">
        <v>2591</v>
      </c>
      <c r="D1510" s="311" t="s">
        <v>3021</v>
      </c>
      <c r="E1510" s="311" t="s">
        <v>2311</v>
      </c>
      <c r="F1510" s="155" t="s">
        <v>2101</v>
      </c>
      <c r="G1510" s="252" t="s">
        <v>3019</v>
      </c>
      <c r="H1510" s="235" t="s">
        <v>2463</v>
      </c>
      <c r="I1510" s="312" t="s">
        <v>2572</v>
      </c>
      <c r="J1510" s="323" t="s">
        <v>2572</v>
      </c>
      <c r="K1510" s="313" t="s">
        <v>1452</v>
      </c>
      <c r="L1510" s="314"/>
      <c r="M1510" s="315"/>
      <c r="N1510" s="314"/>
      <c r="O1510" s="314"/>
    </row>
    <row r="1511" spans="1:15" ht="20.100000000000001" customHeight="1">
      <c r="A1511" s="309" t="s">
        <v>106</v>
      </c>
      <c r="B1511" s="563" t="s">
        <v>3022</v>
      </c>
      <c r="C1511" s="316" t="s">
        <v>2591</v>
      </c>
      <c r="D1511" s="311" t="s">
        <v>3023</v>
      </c>
      <c r="E1511" s="311" t="s">
        <v>2311</v>
      </c>
      <c r="F1511" s="155" t="s">
        <v>2101</v>
      </c>
      <c r="G1511" s="252" t="s">
        <v>3019</v>
      </c>
      <c r="H1511" s="235" t="s">
        <v>2603</v>
      </c>
      <c r="I1511" s="312" t="s">
        <v>2572</v>
      </c>
      <c r="J1511" s="323" t="s">
        <v>2572</v>
      </c>
      <c r="K1511" s="313" t="s">
        <v>1452</v>
      </c>
      <c r="L1511" s="314"/>
      <c r="M1511" s="315"/>
      <c r="N1511" s="314"/>
      <c r="O1511" s="314"/>
    </row>
    <row r="1512" spans="1:15" ht="20.100000000000001" customHeight="1">
      <c r="A1512" s="309" t="s">
        <v>106</v>
      </c>
      <c r="B1512" s="563" t="s">
        <v>3024</v>
      </c>
      <c r="C1512" s="316" t="s">
        <v>2591</v>
      </c>
      <c r="D1512" s="311" t="s">
        <v>3025</v>
      </c>
      <c r="E1512" s="311" t="s">
        <v>2311</v>
      </c>
      <c r="F1512" s="155" t="s">
        <v>2101</v>
      </c>
      <c r="G1512" s="252" t="s">
        <v>3019</v>
      </c>
      <c r="H1512" s="235" t="s">
        <v>2603</v>
      </c>
      <c r="I1512" s="312" t="s">
        <v>2572</v>
      </c>
      <c r="J1512" s="323" t="s">
        <v>2572</v>
      </c>
      <c r="K1512" s="313" t="s">
        <v>1452</v>
      </c>
      <c r="L1512" s="314"/>
      <c r="M1512" s="315"/>
      <c r="N1512" s="314"/>
      <c r="O1512" s="314"/>
    </row>
    <row r="1513" spans="1:15" ht="20.100000000000001" customHeight="1">
      <c r="A1513" s="309" t="s">
        <v>106</v>
      </c>
      <c r="B1513" s="563" t="s">
        <v>3026</v>
      </c>
      <c r="C1513" s="316" t="s">
        <v>2591</v>
      </c>
      <c r="D1513" s="311" t="s">
        <v>3027</v>
      </c>
      <c r="E1513" s="311" t="s">
        <v>2311</v>
      </c>
      <c r="F1513" s="235" t="s">
        <v>515</v>
      </c>
      <c r="G1513" s="252" t="s">
        <v>3019</v>
      </c>
      <c r="H1513" s="235" t="s">
        <v>2603</v>
      </c>
      <c r="I1513" s="312" t="s">
        <v>2572</v>
      </c>
      <c r="J1513" s="323" t="s">
        <v>2572</v>
      </c>
      <c r="K1513" s="313" t="s">
        <v>1452</v>
      </c>
      <c r="L1513" s="314"/>
      <c r="M1513" s="315"/>
      <c r="N1513" s="314"/>
      <c r="O1513" s="314"/>
    </row>
    <row r="1514" spans="1:15" ht="20.100000000000001" customHeight="1">
      <c r="A1514" s="309" t="s">
        <v>106</v>
      </c>
      <c r="B1514" s="563" t="s">
        <v>3028</v>
      </c>
      <c r="C1514" s="316" t="s">
        <v>2591</v>
      </c>
      <c r="D1514" s="364" t="s">
        <v>3029</v>
      </c>
      <c r="E1514" s="311" t="s">
        <v>2311</v>
      </c>
      <c r="F1514" s="235" t="s">
        <v>515</v>
      </c>
      <c r="G1514" s="252" t="s">
        <v>3019</v>
      </c>
      <c r="H1514" s="235" t="s">
        <v>2463</v>
      </c>
      <c r="I1514" s="312" t="s">
        <v>2572</v>
      </c>
      <c r="J1514" s="323" t="s">
        <v>2572</v>
      </c>
      <c r="K1514" s="313" t="s">
        <v>1452</v>
      </c>
      <c r="L1514" s="314"/>
      <c r="M1514" s="315"/>
      <c r="N1514" s="314"/>
      <c r="O1514" s="314"/>
    </row>
    <row r="1515" spans="1:15" ht="20.100000000000001" customHeight="1">
      <c r="A1515" s="309" t="s">
        <v>106</v>
      </c>
      <c r="B1515" s="563" t="s">
        <v>3030</v>
      </c>
      <c r="C1515" s="316" t="s">
        <v>2591</v>
      </c>
      <c r="D1515" s="364" t="s">
        <v>3031</v>
      </c>
      <c r="E1515" s="311" t="s">
        <v>2311</v>
      </c>
      <c r="F1515" s="235" t="s">
        <v>515</v>
      </c>
      <c r="G1515" s="252" t="s">
        <v>3019</v>
      </c>
      <c r="H1515" s="235" t="s">
        <v>2463</v>
      </c>
      <c r="I1515" s="312" t="s">
        <v>2572</v>
      </c>
      <c r="J1515" s="323" t="s">
        <v>2572</v>
      </c>
      <c r="K1515" s="313" t="s">
        <v>1452</v>
      </c>
      <c r="L1515" s="314"/>
      <c r="M1515" s="315"/>
      <c r="N1515" s="314"/>
      <c r="O1515" s="314"/>
    </row>
    <row r="1516" spans="1:15" ht="20.100000000000001" customHeight="1">
      <c r="A1516" s="309"/>
      <c r="B1516" s="563"/>
      <c r="C1516" s="316"/>
      <c r="D1516" s="311"/>
      <c r="E1516" s="311"/>
      <c r="F1516" s="235"/>
      <c r="G1516" s="252"/>
      <c r="H1516" s="235"/>
      <c r="I1516" s="312"/>
      <c r="J1516" s="235"/>
      <c r="K1516" s="313"/>
      <c r="L1516" s="314"/>
      <c r="M1516" s="315"/>
      <c r="N1516" s="314"/>
      <c r="O1516" s="314"/>
    </row>
    <row r="1517" spans="1:15" ht="20.100000000000001" customHeight="1">
      <c r="A1517" s="309" t="s">
        <v>106</v>
      </c>
      <c r="B1517" s="563" t="s">
        <v>3032</v>
      </c>
      <c r="C1517" s="316" t="s">
        <v>2591</v>
      </c>
      <c r="D1517" s="368" t="s">
        <v>3033</v>
      </c>
      <c r="E1517" s="311" t="s">
        <v>2311</v>
      </c>
      <c r="F1517" s="155" t="s">
        <v>2101</v>
      </c>
      <c r="G1517" s="252" t="s">
        <v>2929</v>
      </c>
      <c r="H1517" s="235" t="s">
        <v>2463</v>
      </c>
      <c r="I1517" s="312" t="s">
        <v>2572</v>
      </c>
      <c r="J1517" s="323" t="s">
        <v>2572</v>
      </c>
      <c r="K1517" s="313" t="s">
        <v>1452</v>
      </c>
      <c r="L1517" s="314"/>
      <c r="M1517" s="315"/>
      <c r="N1517" s="315"/>
      <c r="O1517" s="314"/>
    </row>
    <row r="1518" spans="1:15" ht="20.100000000000001" customHeight="1">
      <c r="A1518" s="309" t="s">
        <v>106</v>
      </c>
      <c r="B1518" s="563" t="s">
        <v>2944</v>
      </c>
      <c r="C1518" s="316" t="s">
        <v>2591</v>
      </c>
      <c r="D1518" s="364" t="s">
        <v>3034</v>
      </c>
      <c r="E1518" s="311" t="s">
        <v>2311</v>
      </c>
      <c r="F1518" s="155" t="s">
        <v>2101</v>
      </c>
      <c r="G1518" s="252" t="s">
        <v>2929</v>
      </c>
      <c r="H1518" s="235" t="s">
        <v>2463</v>
      </c>
      <c r="I1518" s="312" t="s">
        <v>2572</v>
      </c>
      <c r="J1518" s="323" t="s">
        <v>2572</v>
      </c>
      <c r="K1518" s="313" t="s">
        <v>1452</v>
      </c>
      <c r="L1518" s="314"/>
      <c r="M1518" s="315"/>
      <c r="N1518" s="314"/>
      <c r="O1518" s="314"/>
    </row>
    <row r="1519" spans="1:15" ht="20.100000000000001" customHeight="1">
      <c r="A1519" s="309"/>
      <c r="B1519" s="563"/>
      <c r="C1519" s="316"/>
      <c r="D1519" s="311"/>
      <c r="E1519" s="311"/>
      <c r="F1519" s="235"/>
      <c r="G1519" s="252"/>
      <c r="H1519" s="235"/>
      <c r="I1519" s="312"/>
      <c r="J1519" s="235"/>
      <c r="K1519" s="313"/>
      <c r="L1519" s="314"/>
      <c r="M1519" s="315"/>
      <c r="N1519" s="314"/>
      <c r="O1519" s="314"/>
    </row>
    <row r="1520" spans="1:15" ht="20.100000000000001" customHeight="1">
      <c r="A1520" s="309" t="s">
        <v>106</v>
      </c>
      <c r="B1520" s="563" t="s">
        <v>3035</v>
      </c>
      <c r="C1520" s="316" t="s">
        <v>2591</v>
      </c>
      <c r="D1520" s="311" t="s">
        <v>3036</v>
      </c>
      <c r="E1520" s="311" t="s">
        <v>1562</v>
      </c>
      <c r="F1520" s="155" t="s">
        <v>2101</v>
      </c>
      <c r="G1520" s="252" t="s">
        <v>3037</v>
      </c>
      <c r="H1520" s="235" t="s">
        <v>2280</v>
      </c>
      <c r="I1520" s="312" t="s">
        <v>2572</v>
      </c>
      <c r="J1520" s="323" t="s">
        <v>3038</v>
      </c>
      <c r="K1520" s="313" t="s">
        <v>1452</v>
      </c>
      <c r="L1520" s="314"/>
      <c r="M1520" s="315"/>
      <c r="N1520" s="314"/>
      <c r="O1520" s="314"/>
    </row>
    <row r="1521" spans="1:15" ht="20.100000000000001" customHeight="1">
      <c r="A1521" s="309" t="s">
        <v>106</v>
      </c>
      <c r="B1521" s="563" t="s">
        <v>3039</v>
      </c>
      <c r="C1521" s="316" t="s">
        <v>2591</v>
      </c>
      <c r="D1521" s="311" t="s">
        <v>3040</v>
      </c>
      <c r="E1521" s="311" t="s">
        <v>1562</v>
      </c>
      <c r="F1521" s="155" t="s">
        <v>2101</v>
      </c>
      <c r="G1521" s="252" t="s">
        <v>3037</v>
      </c>
      <c r="H1521" s="235" t="s">
        <v>2807</v>
      </c>
      <c r="I1521" s="312" t="s">
        <v>2572</v>
      </c>
      <c r="J1521" s="367" t="s">
        <v>106</v>
      </c>
      <c r="K1521" s="313" t="s">
        <v>1452</v>
      </c>
      <c r="L1521" s="314"/>
      <c r="M1521" s="315"/>
      <c r="N1521" s="314"/>
      <c r="O1521" s="314"/>
    </row>
    <row r="1522" spans="1:15" ht="20.100000000000001" customHeight="1">
      <c r="A1522" s="309"/>
      <c r="B1522" s="563"/>
      <c r="C1522" s="316"/>
      <c r="D1522" s="311"/>
      <c r="E1522" s="311"/>
      <c r="F1522" s="235"/>
      <c r="G1522" s="252"/>
      <c r="H1522" s="235"/>
      <c r="I1522" s="312"/>
      <c r="J1522" s="235"/>
      <c r="K1522" s="313"/>
      <c r="L1522" s="314"/>
      <c r="M1522" s="315"/>
      <c r="N1522" s="314"/>
      <c r="O1522" s="314"/>
    </row>
    <row r="1523" spans="1:15" ht="20.100000000000001" customHeight="1">
      <c r="A1523" s="309" t="s">
        <v>106</v>
      </c>
      <c r="B1523" s="563" t="s">
        <v>3041</v>
      </c>
      <c r="C1523" s="316" t="s">
        <v>2591</v>
      </c>
      <c r="D1523" s="311" t="s">
        <v>3042</v>
      </c>
      <c r="E1523" s="311" t="s">
        <v>1586</v>
      </c>
      <c r="F1523" s="235" t="s">
        <v>515</v>
      </c>
      <c r="G1523" s="252" t="s">
        <v>3043</v>
      </c>
      <c r="H1523" s="235" t="s">
        <v>2603</v>
      </c>
      <c r="I1523" s="312" t="s">
        <v>2572</v>
      </c>
      <c r="J1523" s="323" t="s">
        <v>2572</v>
      </c>
      <c r="K1523" s="313" t="s">
        <v>1452</v>
      </c>
      <c r="L1523" s="314"/>
      <c r="M1523" s="315"/>
      <c r="N1523" s="314"/>
      <c r="O1523" s="314"/>
    </row>
    <row r="1524" spans="1:15" ht="20.100000000000001" customHeight="1">
      <c r="A1524" s="309" t="s">
        <v>106</v>
      </c>
      <c r="B1524" s="563" t="s">
        <v>3044</v>
      </c>
      <c r="C1524" s="316" t="s">
        <v>2591</v>
      </c>
      <c r="D1524" s="311" t="s">
        <v>3045</v>
      </c>
      <c r="E1524" s="311" t="s">
        <v>1586</v>
      </c>
      <c r="F1524" s="235" t="s">
        <v>515</v>
      </c>
      <c r="G1524" s="252" t="s">
        <v>3043</v>
      </c>
      <c r="H1524" s="235" t="s">
        <v>2603</v>
      </c>
      <c r="I1524" s="312" t="s">
        <v>2572</v>
      </c>
      <c r="J1524" s="323" t="s">
        <v>2572</v>
      </c>
      <c r="K1524" s="313" t="s">
        <v>1452</v>
      </c>
      <c r="L1524" s="314"/>
      <c r="M1524" s="315"/>
      <c r="N1524" s="314"/>
      <c r="O1524" s="314"/>
    </row>
    <row r="1525" spans="1:15" ht="20.100000000000001" customHeight="1">
      <c r="A1525" s="309" t="s">
        <v>106</v>
      </c>
      <c r="B1525" s="563" t="s">
        <v>1122</v>
      </c>
      <c r="C1525" s="316" t="s">
        <v>2591</v>
      </c>
      <c r="D1525" s="311" t="s">
        <v>3046</v>
      </c>
      <c r="E1525" s="311" t="s">
        <v>1586</v>
      </c>
      <c r="F1525" s="235" t="s">
        <v>515</v>
      </c>
      <c r="G1525" s="252" t="s">
        <v>3043</v>
      </c>
      <c r="H1525" s="235" t="s">
        <v>2603</v>
      </c>
      <c r="I1525" s="312" t="s">
        <v>2572</v>
      </c>
      <c r="J1525" s="323" t="s">
        <v>2572</v>
      </c>
      <c r="K1525" s="313" t="s">
        <v>1452</v>
      </c>
      <c r="L1525" s="314"/>
      <c r="M1525" s="315"/>
      <c r="N1525" s="314"/>
      <c r="O1525" s="314"/>
    </row>
    <row r="1526" spans="1:15" ht="20.100000000000001" customHeight="1">
      <c r="A1526" s="309" t="s">
        <v>106</v>
      </c>
      <c r="B1526" s="563" t="s">
        <v>3047</v>
      </c>
      <c r="C1526" s="316" t="s">
        <v>2591</v>
      </c>
      <c r="D1526" s="364" t="s">
        <v>3048</v>
      </c>
      <c r="E1526" s="311" t="s">
        <v>1586</v>
      </c>
      <c r="F1526" s="235" t="s">
        <v>515</v>
      </c>
      <c r="G1526" s="252" t="s">
        <v>3043</v>
      </c>
      <c r="H1526" s="235" t="s">
        <v>2603</v>
      </c>
      <c r="I1526" s="312" t="s">
        <v>2572</v>
      </c>
      <c r="J1526" s="323" t="s">
        <v>2572</v>
      </c>
      <c r="K1526" s="313" t="s">
        <v>1452</v>
      </c>
      <c r="L1526" s="314"/>
      <c r="M1526" s="315"/>
      <c r="N1526" s="314"/>
      <c r="O1526" s="314"/>
    </row>
    <row r="1527" spans="1:15" ht="20.100000000000001" customHeight="1">
      <c r="A1527" s="309" t="s">
        <v>106</v>
      </c>
      <c r="B1527" s="563" t="s">
        <v>3049</v>
      </c>
      <c r="C1527" s="316" t="s">
        <v>2591</v>
      </c>
      <c r="D1527" s="311" t="s">
        <v>3050</v>
      </c>
      <c r="E1527" s="311" t="s">
        <v>1586</v>
      </c>
      <c r="F1527" s="235" t="s">
        <v>515</v>
      </c>
      <c r="G1527" s="252" t="s">
        <v>3043</v>
      </c>
      <c r="H1527" s="235" t="s">
        <v>2463</v>
      </c>
      <c r="I1527" s="312" t="s">
        <v>2572</v>
      </c>
      <c r="J1527" s="323" t="s">
        <v>2572</v>
      </c>
      <c r="K1527" s="313" t="s">
        <v>1452</v>
      </c>
      <c r="L1527" s="314"/>
      <c r="M1527" s="315"/>
      <c r="N1527" s="314"/>
      <c r="O1527" s="314"/>
    </row>
    <row r="1528" spans="1:15" ht="20.100000000000001" customHeight="1">
      <c r="A1528" s="309" t="s">
        <v>106</v>
      </c>
      <c r="B1528" s="563" t="s">
        <v>3051</v>
      </c>
      <c r="C1528" s="316" t="s">
        <v>2591</v>
      </c>
      <c r="D1528" s="364" t="s">
        <v>3052</v>
      </c>
      <c r="E1528" s="311" t="s">
        <v>1586</v>
      </c>
      <c r="F1528" s="235" t="s">
        <v>515</v>
      </c>
      <c r="G1528" s="252" t="s">
        <v>3043</v>
      </c>
      <c r="H1528" s="235" t="s">
        <v>2463</v>
      </c>
      <c r="I1528" s="312" t="s">
        <v>2572</v>
      </c>
      <c r="J1528" s="323" t="s">
        <v>2572</v>
      </c>
      <c r="K1528" s="313" t="s">
        <v>1452</v>
      </c>
      <c r="L1528" s="314"/>
      <c r="M1528" s="315"/>
      <c r="N1528" s="314"/>
      <c r="O1528" s="314"/>
    </row>
    <row r="1529" spans="1:15" ht="20.100000000000001" customHeight="1">
      <c r="A1529" s="309" t="s">
        <v>106</v>
      </c>
      <c r="B1529" s="563" t="s">
        <v>1361</v>
      </c>
      <c r="C1529" s="316" t="s">
        <v>2591</v>
      </c>
      <c r="D1529" s="311" t="s">
        <v>3053</v>
      </c>
      <c r="E1529" s="311" t="s">
        <v>1586</v>
      </c>
      <c r="F1529" s="235" t="s">
        <v>515</v>
      </c>
      <c r="G1529" s="252" t="s">
        <v>3043</v>
      </c>
      <c r="H1529" s="235" t="s">
        <v>2463</v>
      </c>
      <c r="I1529" s="312" t="s">
        <v>2572</v>
      </c>
      <c r="J1529" s="323" t="s">
        <v>2572</v>
      </c>
      <c r="K1529" s="313" t="s">
        <v>1452</v>
      </c>
      <c r="L1529" s="314"/>
      <c r="M1529" s="315"/>
      <c r="N1529" s="314"/>
      <c r="O1529" s="314"/>
    </row>
    <row r="1530" spans="1:15" ht="20.100000000000001" customHeight="1">
      <c r="A1530" s="309" t="s">
        <v>106</v>
      </c>
      <c r="B1530" s="563" t="s">
        <v>1363</v>
      </c>
      <c r="C1530" s="316" t="s">
        <v>2591</v>
      </c>
      <c r="D1530" s="311" t="s">
        <v>3054</v>
      </c>
      <c r="E1530" s="311" t="s">
        <v>1586</v>
      </c>
      <c r="F1530" s="235" t="s">
        <v>515</v>
      </c>
      <c r="G1530" s="252" t="s">
        <v>3043</v>
      </c>
      <c r="H1530" s="235" t="s">
        <v>2463</v>
      </c>
      <c r="I1530" s="312" t="s">
        <v>2572</v>
      </c>
      <c r="J1530" s="323" t="s">
        <v>2572</v>
      </c>
      <c r="K1530" s="313" t="s">
        <v>1452</v>
      </c>
      <c r="L1530" s="314"/>
      <c r="M1530" s="315"/>
      <c r="N1530" s="314"/>
      <c r="O1530" s="314"/>
    </row>
    <row r="1531" spans="1:15" ht="20.100000000000001" customHeight="1">
      <c r="A1531" s="309" t="s">
        <v>106</v>
      </c>
      <c r="B1531" s="563" t="s">
        <v>572</v>
      </c>
      <c r="C1531" s="316" t="s">
        <v>2591</v>
      </c>
      <c r="D1531" s="311" t="s">
        <v>3055</v>
      </c>
      <c r="E1531" s="311" t="s">
        <v>1586</v>
      </c>
      <c r="F1531" s="235" t="s">
        <v>515</v>
      </c>
      <c r="G1531" s="252" t="s">
        <v>3043</v>
      </c>
      <c r="H1531" s="235" t="s">
        <v>2807</v>
      </c>
      <c r="I1531" s="312" t="s">
        <v>2572</v>
      </c>
      <c r="J1531" s="323" t="s">
        <v>2572</v>
      </c>
      <c r="K1531" s="313" t="s">
        <v>1452</v>
      </c>
      <c r="L1531" s="314"/>
      <c r="M1531" s="315"/>
      <c r="N1531" s="314"/>
      <c r="O1531" s="314"/>
    </row>
    <row r="1532" spans="1:15" ht="20.100000000000001" customHeight="1">
      <c r="A1532" s="309" t="s">
        <v>106</v>
      </c>
      <c r="B1532" s="563" t="s">
        <v>795</v>
      </c>
      <c r="C1532" s="316" t="s">
        <v>2591</v>
      </c>
      <c r="D1532" s="311" t="s">
        <v>3056</v>
      </c>
      <c r="E1532" s="311" t="s">
        <v>1586</v>
      </c>
      <c r="F1532" s="235" t="s">
        <v>515</v>
      </c>
      <c r="G1532" s="252" t="s">
        <v>3043</v>
      </c>
      <c r="H1532" s="235" t="s">
        <v>2280</v>
      </c>
      <c r="I1532" s="312" t="s">
        <v>2572</v>
      </c>
      <c r="J1532" s="323" t="s">
        <v>2572</v>
      </c>
      <c r="K1532" s="313" t="s">
        <v>1452</v>
      </c>
      <c r="L1532" s="314"/>
      <c r="M1532" s="315"/>
      <c r="N1532" s="314"/>
      <c r="O1532" s="314"/>
    </row>
    <row r="1533" spans="1:15" ht="20.100000000000001" customHeight="1">
      <c r="A1533" s="309" t="s">
        <v>106</v>
      </c>
      <c r="B1533" s="563" t="s">
        <v>1365</v>
      </c>
      <c r="C1533" s="316" t="s">
        <v>2591</v>
      </c>
      <c r="D1533" s="311" t="s">
        <v>3057</v>
      </c>
      <c r="E1533" s="311" t="s">
        <v>1586</v>
      </c>
      <c r="F1533" s="235" t="s">
        <v>515</v>
      </c>
      <c r="G1533" s="252" t="s">
        <v>3043</v>
      </c>
      <c r="H1533" s="235" t="s">
        <v>2463</v>
      </c>
      <c r="I1533" s="312" t="s">
        <v>2572</v>
      </c>
      <c r="J1533" s="323" t="s">
        <v>2572</v>
      </c>
      <c r="K1533" s="313" t="s">
        <v>1452</v>
      </c>
      <c r="L1533" s="314"/>
      <c r="M1533" s="315"/>
      <c r="N1533" s="314"/>
      <c r="O1533" s="314"/>
    </row>
    <row r="1534" spans="1:15" ht="20.100000000000001" customHeight="1">
      <c r="A1534" s="309" t="s">
        <v>106</v>
      </c>
      <c r="B1534" s="563" t="s">
        <v>3058</v>
      </c>
      <c r="C1534" s="316" t="s">
        <v>2591</v>
      </c>
      <c r="D1534" s="364" t="s">
        <v>3059</v>
      </c>
      <c r="E1534" s="311" t="s">
        <v>1586</v>
      </c>
      <c r="F1534" s="235" t="s">
        <v>515</v>
      </c>
      <c r="G1534" s="252" t="s">
        <v>3043</v>
      </c>
      <c r="H1534" s="235" t="s">
        <v>2280</v>
      </c>
      <c r="I1534" s="312" t="s">
        <v>2572</v>
      </c>
      <c r="J1534" s="323" t="s">
        <v>2572</v>
      </c>
      <c r="K1534" s="313" t="s">
        <v>1452</v>
      </c>
      <c r="L1534" s="314"/>
      <c r="M1534" s="315"/>
      <c r="N1534" s="314"/>
      <c r="O1534" s="314"/>
    </row>
    <row r="1535" spans="1:15" ht="20.100000000000001" customHeight="1">
      <c r="A1535" s="309" t="s">
        <v>106</v>
      </c>
      <c r="B1535" s="563" t="s">
        <v>3060</v>
      </c>
      <c r="C1535" s="316" t="s">
        <v>2591</v>
      </c>
      <c r="D1535" s="364" t="s">
        <v>3061</v>
      </c>
      <c r="E1535" s="311" t="s">
        <v>1586</v>
      </c>
      <c r="F1535" s="155" t="s">
        <v>2101</v>
      </c>
      <c r="G1535" s="252" t="s">
        <v>3043</v>
      </c>
      <c r="H1535" s="235" t="s">
        <v>2280</v>
      </c>
      <c r="I1535" s="312" t="s">
        <v>2572</v>
      </c>
      <c r="J1535" s="323" t="s">
        <v>3062</v>
      </c>
      <c r="K1535" s="313" t="s">
        <v>1452</v>
      </c>
      <c r="L1535" s="314"/>
      <c r="M1535" s="315"/>
      <c r="N1535" s="314"/>
      <c r="O1535" s="314"/>
    </row>
    <row r="1536" spans="1:15" ht="20.100000000000001" customHeight="1">
      <c r="A1536" s="309" t="s">
        <v>106</v>
      </c>
      <c r="B1536" s="563" t="s">
        <v>3063</v>
      </c>
      <c r="C1536" s="316" t="s">
        <v>2591</v>
      </c>
      <c r="D1536" s="311" t="s">
        <v>3064</v>
      </c>
      <c r="E1536" s="311" t="s">
        <v>1586</v>
      </c>
      <c r="F1536" s="155" t="s">
        <v>2101</v>
      </c>
      <c r="G1536" s="252" t="s">
        <v>3043</v>
      </c>
      <c r="H1536" s="235" t="s">
        <v>2603</v>
      </c>
      <c r="I1536" s="312" t="s">
        <v>2572</v>
      </c>
      <c r="J1536" s="323" t="s">
        <v>2572</v>
      </c>
      <c r="K1536" s="313" t="s">
        <v>1452</v>
      </c>
      <c r="L1536" s="314"/>
      <c r="M1536" s="315"/>
      <c r="N1536" s="315"/>
      <c r="O1536" s="314"/>
    </row>
    <row r="1537" spans="1:15" ht="20.100000000000001" customHeight="1">
      <c r="A1537" s="309"/>
      <c r="B1537" s="563"/>
      <c r="C1537" s="316"/>
      <c r="D1537" s="311"/>
      <c r="E1537" s="311"/>
      <c r="F1537" s="235"/>
      <c r="G1537" s="252"/>
      <c r="H1537" s="312"/>
      <c r="I1537" s="312"/>
      <c r="J1537" s="319"/>
      <c r="K1537" s="313"/>
      <c r="L1537" s="314"/>
      <c r="M1537" s="315"/>
      <c r="N1537" s="314"/>
      <c r="O1537" s="314"/>
    </row>
    <row r="1538" spans="1:15" ht="20.100000000000001" customHeight="1">
      <c r="A1538" s="309" t="s">
        <v>106</v>
      </c>
      <c r="B1538" s="563" t="s">
        <v>3065</v>
      </c>
      <c r="C1538" s="316" t="s">
        <v>2591</v>
      </c>
      <c r="D1538" s="364" t="s">
        <v>3066</v>
      </c>
      <c r="E1538" s="311" t="s">
        <v>1562</v>
      </c>
      <c r="F1538" s="235" t="s">
        <v>1860</v>
      </c>
      <c r="G1538" s="252" t="s">
        <v>3067</v>
      </c>
      <c r="H1538" s="235" t="s">
        <v>2603</v>
      </c>
      <c r="I1538" s="312" t="s">
        <v>2572</v>
      </c>
      <c r="J1538" s="323" t="s">
        <v>2572</v>
      </c>
      <c r="K1538" s="313" t="s">
        <v>1452</v>
      </c>
      <c r="L1538" s="314"/>
      <c r="M1538" s="315"/>
      <c r="N1538" s="314"/>
      <c r="O1538" s="314"/>
    </row>
    <row r="1539" spans="1:15" ht="20.100000000000001" customHeight="1">
      <c r="A1539" s="309" t="s">
        <v>106</v>
      </c>
      <c r="B1539" s="563" t="s">
        <v>3068</v>
      </c>
      <c r="C1539" s="316" t="s">
        <v>2591</v>
      </c>
      <c r="D1539" s="364" t="s">
        <v>3069</v>
      </c>
      <c r="E1539" s="311" t="s">
        <v>1562</v>
      </c>
      <c r="F1539" s="235" t="s">
        <v>1860</v>
      </c>
      <c r="G1539" s="252" t="s">
        <v>3067</v>
      </c>
      <c r="H1539" s="235" t="s">
        <v>2603</v>
      </c>
      <c r="I1539" s="312" t="s">
        <v>2572</v>
      </c>
      <c r="J1539" s="323" t="s">
        <v>2572</v>
      </c>
      <c r="K1539" s="313" t="s">
        <v>1452</v>
      </c>
      <c r="L1539" s="314"/>
      <c r="M1539" s="315"/>
      <c r="N1539" s="314"/>
      <c r="O1539" s="314"/>
    </row>
    <row r="1540" spans="1:15" ht="20.100000000000001" customHeight="1">
      <c r="A1540" s="309" t="s">
        <v>106</v>
      </c>
      <c r="B1540" s="563" t="s">
        <v>3070</v>
      </c>
      <c r="C1540" s="316" t="s">
        <v>2591</v>
      </c>
      <c r="D1540" s="311" t="s">
        <v>3071</v>
      </c>
      <c r="E1540" s="311" t="s">
        <v>1562</v>
      </c>
      <c r="F1540" s="235" t="s">
        <v>1860</v>
      </c>
      <c r="G1540" s="252" t="s">
        <v>3067</v>
      </c>
      <c r="H1540" s="235" t="s">
        <v>2807</v>
      </c>
      <c r="I1540" s="312" t="s">
        <v>2572</v>
      </c>
      <c r="J1540" s="323" t="s">
        <v>2572</v>
      </c>
      <c r="K1540" s="313" t="s">
        <v>1452</v>
      </c>
      <c r="L1540" s="314"/>
      <c r="M1540" s="315"/>
      <c r="N1540" s="314"/>
      <c r="O1540" s="314"/>
    </row>
    <row r="1541" spans="1:15" ht="20.100000000000001" customHeight="1">
      <c r="A1541" s="309"/>
      <c r="B1541" s="563"/>
      <c r="C1541" s="316"/>
      <c r="D1541" s="311"/>
      <c r="E1541" s="311"/>
      <c r="F1541" s="235"/>
      <c r="G1541" s="252"/>
      <c r="H1541" s="312"/>
      <c r="I1541" s="312"/>
      <c r="J1541" s="319"/>
      <c r="K1541" s="313"/>
      <c r="L1541" s="314"/>
      <c r="M1541" s="315"/>
      <c r="N1541" s="314"/>
      <c r="O1541" s="314"/>
    </row>
    <row r="1542" spans="1:15" ht="20.100000000000001" customHeight="1">
      <c r="A1542" s="309" t="s">
        <v>106</v>
      </c>
      <c r="B1542" s="563" t="s">
        <v>3072</v>
      </c>
      <c r="C1542" s="316" t="s">
        <v>2591</v>
      </c>
      <c r="D1542" s="364" t="s">
        <v>3073</v>
      </c>
      <c r="E1542" s="311" t="s">
        <v>1562</v>
      </c>
      <c r="F1542" s="235" t="s">
        <v>1860</v>
      </c>
      <c r="G1542" s="252" t="s">
        <v>3067</v>
      </c>
      <c r="H1542" s="235" t="s">
        <v>2463</v>
      </c>
      <c r="I1542" s="312" t="s">
        <v>2572</v>
      </c>
      <c r="J1542" s="323" t="s">
        <v>2572</v>
      </c>
      <c r="K1542" s="313" t="s">
        <v>1452</v>
      </c>
      <c r="L1542" s="314"/>
      <c r="M1542" s="315"/>
      <c r="N1542" s="314"/>
      <c r="O1542" s="314"/>
    </row>
    <row r="1543" spans="1:15" ht="20.100000000000001" customHeight="1">
      <c r="A1543" s="309" t="s">
        <v>106</v>
      </c>
      <c r="B1543" s="563" t="s">
        <v>3074</v>
      </c>
      <c r="C1543" s="316" t="s">
        <v>2591</v>
      </c>
      <c r="D1543" s="364" t="s">
        <v>3075</v>
      </c>
      <c r="E1543" s="311" t="s">
        <v>1562</v>
      </c>
      <c r="F1543" s="235" t="s">
        <v>1860</v>
      </c>
      <c r="G1543" s="252" t="s">
        <v>3067</v>
      </c>
      <c r="H1543" s="235" t="s">
        <v>2463</v>
      </c>
      <c r="I1543" s="312" t="s">
        <v>2572</v>
      </c>
      <c r="J1543" s="323" t="s">
        <v>2572</v>
      </c>
      <c r="K1543" s="313" t="s">
        <v>1452</v>
      </c>
      <c r="L1543" s="314"/>
      <c r="M1543" s="315"/>
      <c r="N1543" s="314"/>
      <c r="O1543" s="314"/>
    </row>
    <row r="1544" spans="1:15" ht="20.100000000000001" customHeight="1">
      <c r="A1544" s="309" t="s">
        <v>106</v>
      </c>
      <c r="B1544" s="563" t="s">
        <v>3076</v>
      </c>
      <c r="C1544" s="316" t="s">
        <v>2591</v>
      </c>
      <c r="D1544" s="364" t="s">
        <v>3077</v>
      </c>
      <c r="E1544" s="311" t="s">
        <v>1562</v>
      </c>
      <c r="F1544" s="235" t="s">
        <v>1860</v>
      </c>
      <c r="G1544" s="252" t="s">
        <v>3067</v>
      </c>
      <c r="H1544" s="235" t="s">
        <v>2463</v>
      </c>
      <c r="I1544" s="312" t="s">
        <v>2572</v>
      </c>
      <c r="J1544" s="323" t="s">
        <v>2572</v>
      </c>
      <c r="K1544" s="313" t="s">
        <v>1452</v>
      </c>
      <c r="L1544" s="314"/>
      <c r="M1544" s="315"/>
      <c r="N1544" s="314"/>
      <c r="O1544" s="314"/>
    </row>
    <row r="1545" spans="1:15" ht="20.100000000000001" customHeight="1">
      <c r="A1545" s="309" t="s">
        <v>106</v>
      </c>
      <c r="B1545" s="563" t="s">
        <v>3078</v>
      </c>
      <c r="C1545" s="316" t="s">
        <v>2591</v>
      </c>
      <c r="D1545" s="364" t="s">
        <v>3079</v>
      </c>
      <c r="E1545" s="311" t="s">
        <v>1562</v>
      </c>
      <c r="F1545" s="235" t="s">
        <v>1860</v>
      </c>
      <c r="G1545" s="252" t="s">
        <v>3067</v>
      </c>
      <c r="H1545" s="235" t="s">
        <v>2280</v>
      </c>
      <c r="I1545" s="312" t="s">
        <v>2572</v>
      </c>
      <c r="J1545" s="323" t="s">
        <v>2572</v>
      </c>
      <c r="K1545" s="313" t="s">
        <v>1452</v>
      </c>
      <c r="L1545" s="314"/>
      <c r="M1545" s="315"/>
      <c r="N1545" s="314"/>
      <c r="O1545" s="314"/>
    </row>
    <row r="1546" spans="1:15" ht="20.100000000000001" customHeight="1">
      <c r="A1546" s="309"/>
      <c r="B1546" s="563"/>
      <c r="C1546" s="316"/>
      <c r="D1546" s="311"/>
      <c r="E1546" s="311"/>
      <c r="F1546" s="235"/>
      <c r="G1546" s="252"/>
      <c r="H1546" s="235"/>
      <c r="I1546" s="312"/>
      <c r="J1546" s="235"/>
      <c r="K1546" s="313"/>
      <c r="L1546" s="314"/>
      <c r="M1546" s="315"/>
      <c r="N1546" s="314"/>
      <c r="O1546" s="314"/>
    </row>
    <row r="1547" spans="1:15" ht="20.100000000000001" customHeight="1">
      <c r="A1547" s="309" t="s">
        <v>106</v>
      </c>
      <c r="B1547" s="563" t="s">
        <v>1020</v>
      </c>
      <c r="C1547" s="316" t="s">
        <v>2591</v>
      </c>
      <c r="D1547" s="311" t="s">
        <v>3080</v>
      </c>
      <c r="E1547" s="311" t="s">
        <v>1586</v>
      </c>
      <c r="F1547" s="235" t="s">
        <v>1860</v>
      </c>
      <c r="G1547" s="366" t="s">
        <v>3081</v>
      </c>
      <c r="H1547" s="235" t="s">
        <v>2463</v>
      </c>
      <c r="I1547" s="312" t="s">
        <v>2572</v>
      </c>
      <c r="J1547" s="323" t="s">
        <v>2572</v>
      </c>
      <c r="K1547" s="313" t="s">
        <v>1452</v>
      </c>
      <c r="L1547" s="314"/>
      <c r="M1547" s="315"/>
      <c r="N1547" s="314"/>
      <c r="O1547" s="314"/>
    </row>
    <row r="1548" spans="1:15" ht="20.100000000000001" customHeight="1">
      <c r="A1548" s="309" t="s">
        <v>106</v>
      </c>
      <c r="B1548" s="563" t="s">
        <v>1022</v>
      </c>
      <c r="C1548" s="316" t="s">
        <v>2591</v>
      </c>
      <c r="D1548" s="311" t="s">
        <v>3082</v>
      </c>
      <c r="E1548" s="311" t="s">
        <v>1586</v>
      </c>
      <c r="F1548" s="235" t="s">
        <v>1860</v>
      </c>
      <c r="G1548" s="366" t="s">
        <v>3081</v>
      </c>
      <c r="H1548" s="235" t="s">
        <v>2463</v>
      </c>
      <c r="I1548" s="312" t="s">
        <v>2572</v>
      </c>
      <c r="J1548" s="323" t="s">
        <v>2572</v>
      </c>
      <c r="K1548" s="313" t="s">
        <v>1452</v>
      </c>
      <c r="L1548" s="314"/>
      <c r="M1548" s="315"/>
      <c r="N1548" s="315"/>
      <c r="O1548" s="314"/>
    </row>
    <row r="1549" spans="1:15" ht="20.100000000000001" customHeight="1">
      <c r="A1549" s="309" t="s">
        <v>106</v>
      </c>
      <c r="B1549" s="563" t="s">
        <v>3083</v>
      </c>
      <c r="C1549" s="316" t="s">
        <v>2591</v>
      </c>
      <c r="D1549" s="311" t="s">
        <v>3084</v>
      </c>
      <c r="E1549" s="311" t="s">
        <v>1586</v>
      </c>
      <c r="F1549" s="235" t="s">
        <v>1860</v>
      </c>
      <c r="G1549" s="366" t="s">
        <v>3081</v>
      </c>
      <c r="H1549" s="235" t="s">
        <v>2463</v>
      </c>
      <c r="I1549" s="312" t="s">
        <v>2572</v>
      </c>
      <c r="J1549" s="323" t="s">
        <v>2572</v>
      </c>
      <c r="K1549" s="313" t="s">
        <v>1452</v>
      </c>
      <c r="L1549" s="314"/>
      <c r="M1549" s="315"/>
      <c r="N1549" s="315"/>
      <c r="O1549" s="314"/>
    </row>
    <row r="1550" spans="1:15" ht="20.100000000000001" customHeight="1">
      <c r="A1550" s="309" t="s">
        <v>106</v>
      </c>
      <c r="B1550" s="563" t="s">
        <v>3085</v>
      </c>
      <c r="C1550" s="316" t="s">
        <v>2591</v>
      </c>
      <c r="D1550" s="311" t="s">
        <v>3086</v>
      </c>
      <c r="E1550" s="311" t="s">
        <v>1586</v>
      </c>
      <c r="F1550" s="235" t="s">
        <v>1860</v>
      </c>
      <c r="G1550" s="366" t="s">
        <v>3081</v>
      </c>
      <c r="H1550" s="235" t="s">
        <v>2463</v>
      </c>
      <c r="I1550" s="312" t="s">
        <v>2572</v>
      </c>
      <c r="J1550" s="323" t="s">
        <v>2572</v>
      </c>
      <c r="K1550" s="313" t="s">
        <v>1452</v>
      </c>
      <c r="L1550" s="314"/>
      <c r="M1550" s="315"/>
      <c r="N1550" s="314"/>
      <c r="O1550" s="314"/>
    </row>
    <row r="1551" spans="1:15" ht="20.100000000000001" customHeight="1">
      <c r="A1551" s="309"/>
      <c r="B1551" s="563"/>
      <c r="C1551" s="316"/>
      <c r="D1551" s="311"/>
      <c r="E1551" s="311"/>
      <c r="F1551" s="235"/>
      <c r="G1551" s="252"/>
      <c r="H1551" s="235"/>
      <c r="I1551" s="312"/>
      <c r="J1551" s="235"/>
      <c r="K1551" s="313"/>
      <c r="L1551" s="314"/>
      <c r="M1551" s="315"/>
      <c r="N1551" s="314"/>
      <c r="O1551" s="314"/>
    </row>
    <row r="1552" spans="1:15" ht="20.100000000000001" customHeight="1">
      <c r="A1552" s="309" t="s">
        <v>106</v>
      </c>
      <c r="B1552" s="563" t="s">
        <v>3087</v>
      </c>
      <c r="C1552" s="316" t="s">
        <v>2591</v>
      </c>
      <c r="D1552" s="364" t="s">
        <v>3088</v>
      </c>
      <c r="E1552" s="311" t="s">
        <v>1586</v>
      </c>
      <c r="F1552" s="235" t="s">
        <v>1860</v>
      </c>
      <c r="G1552" s="366" t="s">
        <v>3081</v>
      </c>
      <c r="H1552" s="235" t="s">
        <v>2603</v>
      </c>
      <c r="I1552" s="312" t="s">
        <v>2572</v>
      </c>
      <c r="J1552" s="323" t="s">
        <v>2572</v>
      </c>
      <c r="K1552" s="313" t="s">
        <v>1452</v>
      </c>
      <c r="L1552" s="314"/>
      <c r="M1552" s="315"/>
      <c r="N1552" s="314"/>
      <c r="O1552" s="314"/>
    </row>
    <row r="1553" spans="1:15" ht="20.100000000000001" customHeight="1">
      <c r="A1553" s="309"/>
      <c r="B1553" s="563"/>
      <c r="C1553" s="316"/>
      <c r="D1553" s="311"/>
      <c r="E1553" s="311"/>
      <c r="F1553" s="235"/>
      <c r="G1553" s="252"/>
      <c r="H1553" s="235"/>
      <c r="I1553" s="312"/>
      <c r="J1553" s="235"/>
      <c r="K1553" s="313"/>
      <c r="L1553" s="314"/>
      <c r="M1553" s="315"/>
      <c r="N1553" s="314"/>
      <c r="O1553" s="314"/>
    </row>
    <row r="1554" spans="1:15" ht="20.100000000000001" customHeight="1">
      <c r="A1554" s="309" t="s">
        <v>106</v>
      </c>
      <c r="B1554" s="563" t="s">
        <v>3089</v>
      </c>
      <c r="C1554" s="316" t="s">
        <v>2591</v>
      </c>
      <c r="D1554" s="311" t="s">
        <v>3071</v>
      </c>
      <c r="E1554" s="311" t="s">
        <v>1562</v>
      </c>
      <c r="F1554" s="235" t="s">
        <v>1860</v>
      </c>
      <c r="G1554" s="366" t="s">
        <v>3081</v>
      </c>
      <c r="H1554" s="235" t="s">
        <v>2807</v>
      </c>
      <c r="I1554" s="312" t="s">
        <v>2572</v>
      </c>
      <c r="J1554" s="323" t="s">
        <v>2572</v>
      </c>
      <c r="K1554" s="313" t="s">
        <v>1452</v>
      </c>
      <c r="L1554" s="314"/>
      <c r="M1554" s="315"/>
      <c r="N1554" s="314"/>
      <c r="O1554" s="314"/>
    </row>
    <row r="1555" spans="1:15" ht="20.100000000000001" customHeight="1">
      <c r="A1555" s="322"/>
      <c r="B1555" s="563"/>
      <c r="C1555" s="316"/>
      <c r="D1555" s="311"/>
      <c r="E1555" s="311"/>
      <c r="F1555" s="235"/>
      <c r="G1555" s="252"/>
      <c r="H1555" s="235"/>
      <c r="I1555" s="312"/>
      <c r="J1555" s="340"/>
      <c r="K1555" s="313"/>
      <c r="L1555" s="314"/>
      <c r="M1555" s="315"/>
      <c r="N1555" s="315"/>
      <c r="O1555" s="314"/>
    </row>
    <row r="1556" spans="1:15" ht="20.100000000000001" customHeight="1">
      <c r="A1556" s="322"/>
      <c r="B1556" s="566" t="s">
        <v>3090</v>
      </c>
      <c r="C1556" s="316"/>
      <c r="D1556" s="311"/>
      <c r="E1556" s="311"/>
      <c r="F1556" s="235"/>
      <c r="G1556" s="252"/>
      <c r="H1556" s="235"/>
      <c r="I1556" s="312"/>
      <c r="J1556" s="340"/>
      <c r="K1556" s="313"/>
      <c r="L1556" s="314"/>
      <c r="M1556" s="315"/>
      <c r="N1556" s="315"/>
      <c r="O1556" s="314"/>
    </row>
    <row r="1557" spans="1:15" ht="20.100000000000001" customHeight="1">
      <c r="A1557" s="309" t="s">
        <v>106</v>
      </c>
      <c r="B1557" s="563" t="s">
        <v>1396</v>
      </c>
      <c r="C1557" s="316" t="s">
        <v>115</v>
      </c>
      <c r="D1557" s="311" t="s">
        <v>1585</v>
      </c>
      <c r="E1557" s="311" t="s">
        <v>1586</v>
      </c>
      <c r="F1557" s="155" t="s">
        <v>2101</v>
      </c>
      <c r="G1557" s="366" t="s">
        <v>3091</v>
      </c>
      <c r="H1557" s="235" t="s">
        <v>1502</v>
      </c>
      <c r="I1557" s="312" t="s">
        <v>2572</v>
      </c>
      <c r="J1557" s="323" t="s">
        <v>2572</v>
      </c>
      <c r="K1557" s="313" t="s">
        <v>1452</v>
      </c>
      <c r="L1557" s="314"/>
      <c r="M1557" s="315"/>
      <c r="N1557" s="314"/>
      <c r="O1557" s="314"/>
    </row>
    <row r="1558" spans="1:15" ht="20.100000000000001" customHeight="1">
      <c r="A1558" s="309" t="s">
        <v>106</v>
      </c>
      <c r="B1558" s="563" t="s">
        <v>1319</v>
      </c>
      <c r="C1558" s="316" t="s">
        <v>115</v>
      </c>
      <c r="D1558" s="311" t="s">
        <v>1589</v>
      </c>
      <c r="E1558" s="311" t="s">
        <v>1586</v>
      </c>
      <c r="F1558" s="155" t="s">
        <v>2101</v>
      </c>
      <c r="G1558" s="366" t="s">
        <v>3091</v>
      </c>
      <c r="H1558" s="235" t="s">
        <v>1473</v>
      </c>
      <c r="I1558" s="312" t="s">
        <v>2572</v>
      </c>
      <c r="J1558" s="323" t="s">
        <v>2572</v>
      </c>
      <c r="K1558" s="313" t="s">
        <v>1452</v>
      </c>
      <c r="L1558" s="314"/>
      <c r="M1558" s="315"/>
      <c r="N1558" s="314"/>
      <c r="O1558" s="314"/>
    </row>
    <row r="1559" spans="1:15" ht="20.100000000000001" customHeight="1">
      <c r="A1559" s="309" t="s">
        <v>106</v>
      </c>
      <c r="B1559" s="563" t="s">
        <v>1322</v>
      </c>
      <c r="C1559" s="316" t="s">
        <v>115</v>
      </c>
      <c r="D1559" s="311" t="s">
        <v>1590</v>
      </c>
      <c r="E1559" s="311" t="s">
        <v>1586</v>
      </c>
      <c r="F1559" s="155" t="s">
        <v>2101</v>
      </c>
      <c r="G1559" s="366" t="s">
        <v>3091</v>
      </c>
      <c r="H1559" s="235" t="s">
        <v>1473</v>
      </c>
      <c r="I1559" s="312" t="s">
        <v>2572</v>
      </c>
      <c r="J1559" s="323" t="s">
        <v>2572</v>
      </c>
      <c r="K1559" s="313" t="s">
        <v>1452</v>
      </c>
      <c r="L1559" s="314"/>
      <c r="M1559" s="315"/>
      <c r="N1559" s="315"/>
      <c r="O1559" s="314"/>
    </row>
    <row r="1560" spans="1:15" ht="20.100000000000001" customHeight="1">
      <c r="A1560" s="322"/>
      <c r="B1560" s="563"/>
      <c r="C1560" s="316"/>
      <c r="D1560" s="311"/>
      <c r="E1560" s="311"/>
      <c r="F1560" s="235"/>
      <c r="G1560" s="252"/>
      <c r="H1560" s="235"/>
      <c r="I1560" s="312"/>
      <c r="J1560" s="323"/>
      <c r="K1560" s="313"/>
      <c r="L1560" s="314"/>
      <c r="M1560" s="315"/>
      <c r="N1560" s="315"/>
      <c r="O1560" s="314"/>
    </row>
    <row r="1561" spans="1:15" ht="20.100000000000001" customHeight="1">
      <c r="A1561" s="309" t="s">
        <v>106</v>
      </c>
      <c r="B1561" s="563" t="s">
        <v>737</v>
      </c>
      <c r="C1561" s="316" t="s">
        <v>115</v>
      </c>
      <c r="D1561" s="364" t="s">
        <v>3092</v>
      </c>
      <c r="E1561" s="311" t="s">
        <v>1586</v>
      </c>
      <c r="F1561" s="155" t="s">
        <v>2101</v>
      </c>
      <c r="G1561" s="563" t="s">
        <v>3093</v>
      </c>
      <c r="H1561" s="235" t="s">
        <v>113</v>
      </c>
      <c r="I1561" s="312" t="s">
        <v>2572</v>
      </c>
      <c r="J1561" s="323" t="s">
        <v>2572</v>
      </c>
      <c r="K1561" s="313" t="s">
        <v>1452</v>
      </c>
      <c r="L1561" s="314"/>
      <c r="M1561" s="315"/>
      <c r="N1561" s="315"/>
      <c r="O1561" s="314"/>
    </row>
    <row r="1562" spans="1:15" ht="20.100000000000001" customHeight="1">
      <c r="A1562" s="309"/>
      <c r="B1562" s="563"/>
      <c r="C1562" s="316"/>
      <c r="D1562" s="311"/>
      <c r="E1562" s="311"/>
      <c r="F1562" s="235"/>
      <c r="G1562" s="252"/>
      <c r="H1562" s="235"/>
      <c r="I1562" s="312"/>
      <c r="J1562" s="235"/>
      <c r="K1562" s="313"/>
      <c r="L1562" s="314"/>
      <c r="M1562" s="315"/>
      <c r="N1562" s="314"/>
      <c r="O1562" s="314"/>
    </row>
    <row r="1563" spans="1:15" ht="20.100000000000001" customHeight="1">
      <c r="A1563" s="309" t="s">
        <v>106</v>
      </c>
      <c r="B1563" s="563" t="s">
        <v>1016</v>
      </c>
      <c r="C1563" s="316" t="s">
        <v>115</v>
      </c>
      <c r="D1563" s="311" t="s">
        <v>1592</v>
      </c>
      <c r="E1563" s="311" t="s">
        <v>1586</v>
      </c>
      <c r="F1563" s="155" t="s">
        <v>2101</v>
      </c>
      <c r="G1563" s="252" t="s">
        <v>3094</v>
      </c>
      <c r="H1563" s="235" t="s">
        <v>1473</v>
      </c>
      <c r="I1563" s="312" t="s">
        <v>2572</v>
      </c>
      <c r="J1563" s="323" t="s">
        <v>2572</v>
      </c>
      <c r="K1563" s="313" t="s">
        <v>1452</v>
      </c>
      <c r="L1563" s="314"/>
      <c r="M1563" s="315"/>
      <c r="N1563" s="314"/>
      <c r="O1563" s="314"/>
    </row>
    <row r="1564" spans="1:15" ht="20.100000000000001" customHeight="1">
      <c r="A1564" s="309" t="s">
        <v>106</v>
      </c>
      <c r="B1564" s="563" t="s">
        <v>1018</v>
      </c>
      <c r="C1564" s="316" t="s">
        <v>115</v>
      </c>
      <c r="D1564" s="311" t="s">
        <v>1594</v>
      </c>
      <c r="E1564" s="311" t="s">
        <v>1586</v>
      </c>
      <c r="F1564" s="155" t="s">
        <v>2101</v>
      </c>
      <c r="G1564" s="252" t="s">
        <v>3094</v>
      </c>
      <c r="H1564" s="235" t="s">
        <v>1473</v>
      </c>
      <c r="I1564" s="312" t="s">
        <v>2572</v>
      </c>
      <c r="J1564" s="323" t="s">
        <v>2572</v>
      </c>
      <c r="K1564" s="313" t="s">
        <v>1452</v>
      </c>
      <c r="L1564" s="314"/>
      <c r="M1564" s="315"/>
      <c r="N1564" s="315"/>
      <c r="O1564" s="314"/>
    </row>
    <row r="1565" spans="1:15" ht="20.100000000000001" customHeight="1">
      <c r="A1565" s="322"/>
      <c r="B1565" s="563"/>
      <c r="C1565" s="316"/>
      <c r="D1565" s="311"/>
      <c r="E1565" s="311"/>
      <c r="F1565" s="235"/>
      <c r="G1565" s="252"/>
      <c r="H1565" s="235"/>
      <c r="I1565" s="312"/>
      <c r="J1565" s="323"/>
      <c r="K1565" s="313"/>
      <c r="L1565" s="314"/>
      <c r="M1565" s="315"/>
      <c r="N1565" s="315"/>
      <c r="O1565" s="314"/>
    </row>
    <row r="1566" spans="1:15" ht="20.100000000000001" customHeight="1">
      <c r="A1566" s="309" t="s">
        <v>106</v>
      </c>
      <c r="B1566" s="563" t="s">
        <v>741</v>
      </c>
      <c r="C1566" s="316" t="s">
        <v>115</v>
      </c>
      <c r="D1566" s="311" t="s">
        <v>3095</v>
      </c>
      <c r="E1566" s="311" t="s">
        <v>1586</v>
      </c>
      <c r="F1566" s="155" t="s">
        <v>2101</v>
      </c>
      <c r="G1566" s="252" t="s">
        <v>3096</v>
      </c>
      <c r="H1566" s="235" t="s">
        <v>113</v>
      </c>
      <c r="I1566" s="312" t="s">
        <v>2572</v>
      </c>
      <c r="J1566" s="323" t="s">
        <v>2572</v>
      </c>
      <c r="K1566" s="313" t="s">
        <v>1452</v>
      </c>
      <c r="L1566" s="314"/>
      <c r="M1566" s="315"/>
      <c r="N1566" s="314"/>
      <c r="O1566" s="314"/>
    </row>
    <row r="1567" spans="1:15" ht="20.100000000000001" customHeight="1">
      <c r="A1567" s="309"/>
      <c r="B1567" s="563"/>
      <c r="C1567" s="316"/>
      <c r="D1567" s="311"/>
      <c r="E1567" s="311"/>
      <c r="F1567" s="235"/>
      <c r="G1567" s="252"/>
      <c r="H1567" s="235"/>
      <c r="I1567" s="312"/>
      <c r="J1567" s="319"/>
      <c r="K1567" s="313"/>
      <c r="L1567" s="314"/>
      <c r="M1567" s="315"/>
      <c r="N1567" s="314"/>
      <c r="O1567" s="314"/>
    </row>
    <row r="1568" spans="1:15" ht="20.100000000000001" customHeight="1">
      <c r="A1568" s="309" t="s">
        <v>106</v>
      </c>
      <c r="B1568" s="563" t="s">
        <v>829</v>
      </c>
      <c r="C1568" s="316" t="s">
        <v>115</v>
      </c>
      <c r="D1568" s="364" t="s">
        <v>1596</v>
      </c>
      <c r="E1568" s="311" t="s">
        <v>1586</v>
      </c>
      <c r="F1568" s="155" t="s">
        <v>2101</v>
      </c>
      <c r="G1568" s="252" t="s">
        <v>3097</v>
      </c>
      <c r="H1568" s="235" t="s">
        <v>1473</v>
      </c>
      <c r="I1568" s="312" t="s">
        <v>2572</v>
      </c>
      <c r="J1568" s="323" t="s">
        <v>2572</v>
      </c>
      <c r="K1568" s="313" t="s">
        <v>1452</v>
      </c>
      <c r="L1568" s="314"/>
      <c r="M1568" s="315"/>
      <c r="N1568" s="314"/>
      <c r="O1568" s="314"/>
    </row>
    <row r="1569" spans="1:15" ht="20.100000000000001" customHeight="1">
      <c r="A1569" s="309"/>
      <c r="B1569" s="563"/>
      <c r="C1569" s="316"/>
      <c r="D1569" s="311"/>
      <c r="E1569" s="311"/>
      <c r="F1569" s="235"/>
      <c r="G1569" s="252"/>
      <c r="H1569" s="235"/>
      <c r="I1569" s="312"/>
      <c r="J1569" s="319"/>
      <c r="K1569" s="313"/>
      <c r="L1569" s="314"/>
      <c r="M1569" s="315"/>
      <c r="N1569" s="314"/>
      <c r="O1569" s="314"/>
    </row>
    <row r="1570" spans="1:15" ht="20.100000000000001" customHeight="1">
      <c r="A1570" s="309" t="s">
        <v>106</v>
      </c>
      <c r="B1570" s="563" t="s">
        <v>780</v>
      </c>
      <c r="C1570" s="316" t="s">
        <v>115</v>
      </c>
      <c r="D1570" s="311" t="s">
        <v>781</v>
      </c>
      <c r="E1570" s="311" t="s">
        <v>1586</v>
      </c>
      <c r="F1570" s="155" t="s">
        <v>2101</v>
      </c>
      <c r="G1570" s="252" t="s">
        <v>3098</v>
      </c>
      <c r="H1570" s="235" t="s">
        <v>113</v>
      </c>
      <c r="I1570" s="312" t="s">
        <v>2572</v>
      </c>
      <c r="J1570" s="323" t="s">
        <v>2572</v>
      </c>
      <c r="K1570" s="313" t="s">
        <v>1452</v>
      </c>
      <c r="L1570" s="314"/>
      <c r="M1570" s="315"/>
      <c r="N1570" s="314"/>
      <c r="O1570" s="314"/>
    </row>
    <row r="1571" spans="1:15" ht="20.100000000000001" customHeight="1">
      <c r="A1571" s="322"/>
      <c r="B1571" s="563"/>
      <c r="C1571" s="316"/>
      <c r="D1571" s="311"/>
      <c r="E1571" s="311"/>
      <c r="F1571" s="235"/>
      <c r="G1571" s="252"/>
      <c r="H1571" s="235"/>
      <c r="I1571" s="312"/>
      <c r="J1571" s="323"/>
      <c r="K1571" s="313"/>
      <c r="L1571" s="314"/>
      <c r="M1571" s="315"/>
      <c r="N1571" s="315"/>
      <c r="O1571" s="314"/>
    </row>
    <row r="1572" spans="1:15" ht="20.100000000000001" customHeight="1">
      <c r="A1572" s="309" t="s">
        <v>106</v>
      </c>
      <c r="B1572" s="563" t="s">
        <v>832</v>
      </c>
      <c r="C1572" s="316" t="s">
        <v>115</v>
      </c>
      <c r="D1572" s="364" t="s">
        <v>1600</v>
      </c>
      <c r="E1572" s="311" t="s">
        <v>1586</v>
      </c>
      <c r="F1572" s="155" t="s">
        <v>2101</v>
      </c>
      <c r="G1572" s="252" t="s">
        <v>3099</v>
      </c>
      <c r="H1572" s="235" t="s">
        <v>1473</v>
      </c>
      <c r="I1572" s="312" t="s">
        <v>2572</v>
      </c>
      <c r="J1572" s="323" t="s">
        <v>2572</v>
      </c>
      <c r="K1572" s="313" t="s">
        <v>1452</v>
      </c>
      <c r="L1572" s="314"/>
      <c r="M1572" s="315"/>
      <c r="N1572" s="314"/>
      <c r="O1572" s="314"/>
    </row>
    <row r="1573" spans="1:15" ht="20.100000000000001" customHeight="1">
      <c r="A1573" s="309"/>
      <c r="B1573" s="563"/>
      <c r="C1573" s="316"/>
      <c r="D1573" s="311"/>
      <c r="E1573" s="311"/>
      <c r="F1573" s="235"/>
      <c r="G1573" s="252"/>
      <c r="H1573" s="235"/>
      <c r="I1573" s="312"/>
      <c r="J1573" s="319"/>
      <c r="K1573" s="313"/>
      <c r="L1573" s="314"/>
      <c r="M1573" s="315"/>
      <c r="N1573" s="314"/>
      <c r="O1573" s="314"/>
    </row>
    <row r="1574" spans="1:15" ht="20.100000000000001" customHeight="1">
      <c r="A1574" s="309" t="s">
        <v>106</v>
      </c>
      <c r="B1574" s="563" t="s">
        <v>1376</v>
      </c>
      <c r="C1574" s="316" t="s">
        <v>115</v>
      </c>
      <c r="D1574" s="311" t="s">
        <v>1601</v>
      </c>
      <c r="E1574" s="311" t="s">
        <v>1586</v>
      </c>
      <c r="F1574" s="155" t="s">
        <v>2101</v>
      </c>
      <c r="G1574" s="252" t="s">
        <v>3100</v>
      </c>
      <c r="H1574" s="235" t="s">
        <v>1502</v>
      </c>
      <c r="I1574" s="312" t="s">
        <v>2572</v>
      </c>
      <c r="J1574" s="323" t="s">
        <v>2572</v>
      </c>
      <c r="K1574" s="313" t="s">
        <v>1452</v>
      </c>
      <c r="L1574" s="314"/>
      <c r="M1574" s="315"/>
      <c r="N1574" s="314"/>
      <c r="O1574" s="314"/>
    </row>
    <row r="1575" spans="1:15" ht="20.100000000000001" customHeight="1">
      <c r="A1575" s="322"/>
      <c r="B1575" s="563"/>
      <c r="C1575" s="316"/>
      <c r="D1575" s="311"/>
      <c r="E1575" s="311"/>
      <c r="F1575" s="235"/>
      <c r="G1575" s="252"/>
      <c r="H1575" s="235"/>
      <c r="I1575" s="312"/>
      <c r="J1575" s="323"/>
      <c r="K1575" s="313"/>
      <c r="L1575" s="314"/>
      <c r="M1575" s="315"/>
      <c r="N1575" s="315"/>
      <c r="O1575" s="314"/>
    </row>
    <row r="1576" spans="1:15" ht="20.100000000000001" customHeight="1">
      <c r="A1576" s="309" t="s">
        <v>106</v>
      </c>
      <c r="B1576" s="563" t="s">
        <v>1379</v>
      </c>
      <c r="C1576" s="316" t="s">
        <v>115</v>
      </c>
      <c r="D1576" s="364" t="s">
        <v>1603</v>
      </c>
      <c r="E1576" s="311" t="s">
        <v>1586</v>
      </c>
      <c r="F1576" s="155" t="s">
        <v>2101</v>
      </c>
      <c r="G1576" s="252" t="s">
        <v>3101</v>
      </c>
      <c r="H1576" s="235" t="s">
        <v>1502</v>
      </c>
      <c r="I1576" s="312" t="s">
        <v>2572</v>
      </c>
      <c r="J1576" s="323" t="s">
        <v>2572</v>
      </c>
      <c r="K1576" s="313" t="s">
        <v>1452</v>
      </c>
      <c r="L1576" s="314"/>
      <c r="M1576" s="315"/>
      <c r="N1576" s="314"/>
      <c r="O1576" s="314"/>
    </row>
    <row r="1577" spans="1:15" ht="20.100000000000001" customHeight="1">
      <c r="A1577" s="309" t="s">
        <v>106</v>
      </c>
      <c r="B1577" s="563" t="s">
        <v>1020</v>
      </c>
      <c r="C1577" s="316" t="s">
        <v>115</v>
      </c>
      <c r="D1577" s="311" t="s">
        <v>1604</v>
      </c>
      <c r="E1577" s="311" t="s">
        <v>1586</v>
      </c>
      <c r="F1577" s="155" t="s">
        <v>2101</v>
      </c>
      <c r="G1577" s="252" t="s">
        <v>3101</v>
      </c>
      <c r="H1577" s="235" t="s">
        <v>1473</v>
      </c>
      <c r="I1577" s="312" t="s">
        <v>2572</v>
      </c>
      <c r="J1577" s="323" t="s">
        <v>2572</v>
      </c>
      <c r="K1577" s="313" t="s">
        <v>1452</v>
      </c>
      <c r="L1577" s="314"/>
      <c r="M1577" s="315"/>
      <c r="N1577" s="314"/>
      <c r="O1577" s="314"/>
    </row>
    <row r="1578" spans="1:15" ht="20.100000000000001" customHeight="1">
      <c r="A1578" s="309" t="s">
        <v>106</v>
      </c>
      <c r="B1578" s="563" t="s">
        <v>1022</v>
      </c>
      <c r="C1578" s="316" t="s">
        <v>115</v>
      </c>
      <c r="D1578" s="311" t="s">
        <v>1605</v>
      </c>
      <c r="E1578" s="311" t="s">
        <v>1586</v>
      </c>
      <c r="F1578" s="155" t="s">
        <v>2101</v>
      </c>
      <c r="G1578" s="252" t="s">
        <v>3101</v>
      </c>
      <c r="H1578" s="235" t="s">
        <v>1473</v>
      </c>
      <c r="I1578" s="312" t="s">
        <v>2572</v>
      </c>
      <c r="J1578" s="323" t="s">
        <v>2572</v>
      </c>
      <c r="K1578" s="313" t="s">
        <v>1452</v>
      </c>
      <c r="L1578" s="314"/>
      <c r="M1578" s="315"/>
      <c r="N1578" s="315"/>
      <c r="O1578" s="314"/>
    </row>
    <row r="1579" spans="1:15" ht="20.100000000000001" customHeight="1">
      <c r="A1579" s="309"/>
      <c r="B1579" s="563"/>
      <c r="C1579" s="316"/>
      <c r="D1579" s="311"/>
      <c r="E1579" s="311"/>
      <c r="F1579" s="235"/>
      <c r="G1579" s="252"/>
      <c r="H1579" s="235"/>
      <c r="I1579" s="312"/>
      <c r="J1579" s="235"/>
      <c r="K1579" s="313"/>
      <c r="L1579" s="314"/>
      <c r="M1579" s="315"/>
      <c r="N1579" s="314"/>
      <c r="O1579" s="314"/>
    </row>
    <row r="1580" spans="1:15" ht="20.100000000000001" customHeight="1">
      <c r="A1580" s="309" t="s">
        <v>106</v>
      </c>
      <c r="B1580" s="563" t="s">
        <v>1381</v>
      </c>
      <c r="C1580" s="316" t="s">
        <v>115</v>
      </c>
      <c r="D1580" s="364" t="s">
        <v>1606</v>
      </c>
      <c r="E1580" s="311" t="s">
        <v>1586</v>
      </c>
      <c r="F1580" s="155" t="s">
        <v>2101</v>
      </c>
      <c r="G1580" s="252" t="s">
        <v>3102</v>
      </c>
      <c r="H1580" s="235" t="s">
        <v>1502</v>
      </c>
      <c r="I1580" s="312" t="s">
        <v>2572</v>
      </c>
      <c r="J1580" s="323" t="s">
        <v>2572</v>
      </c>
      <c r="K1580" s="313" t="s">
        <v>1452</v>
      </c>
      <c r="L1580" s="314"/>
      <c r="M1580" s="315"/>
      <c r="N1580" s="314"/>
      <c r="O1580" s="314"/>
    </row>
    <row r="1581" spans="1:15" ht="20.100000000000001" customHeight="1">
      <c r="A1581" s="309" t="s">
        <v>106</v>
      </c>
      <c r="B1581" s="563" t="s">
        <v>1008</v>
      </c>
      <c r="C1581" s="316" t="s">
        <v>115</v>
      </c>
      <c r="D1581" s="311" t="s">
        <v>1607</v>
      </c>
      <c r="E1581" s="311" t="s">
        <v>1586</v>
      </c>
      <c r="F1581" s="155" t="s">
        <v>2101</v>
      </c>
      <c r="G1581" s="252" t="s">
        <v>3102</v>
      </c>
      <c r="H1581" s="235" t="s">
        <v>1473</v>
      </c>
      <c r="I1581" s="312" t="s">
        <v>2572</v>
      </c>
      <c r="J1581" s="323" t="s">
        <v>2572</v>
      </c>
      <c r="K1581" s="313" t="s">
        <v>1452</v>
      </c>
      <c r="L1581" s="314"/>
      <c r="M1581" s="315"/>
      <c r="N1581" s="314"/>
      <c r="O1581" s="314"/>
    </row>
    <row r="1582" spans="1:15" ht="20.100000000000001" customHeight="1">
      <c r="A1582" s="309" t="s">
        <v>106</v>
      </c>
      <c r="B1582" s="563" t="s">
        <v>1010</v>
      </c>
      <c r="C1582" s="316" t="s">
        <v>115</v>
      </c>
      <c r="D1582" s="311" t="s">
        <v>1608</v>
      </c>
      <c r="E1582" s="311" t="s">
        <v>1586</v>
      </c>
      <c r="F1582" s="155" t="s">
        <v>2101</v>
      </c>
      <c r="G1582" s="252" t="s">
        <v>3102</v>
      </c>
      <c r="H1582" s="235" t="s">
        <v>1473</v>
      </c>
      <c r="I1582" s="312" t="s">
        <v>2572</v>
      </c>
      <c r="J1582" s="323" t="s">
        <v>2572</v>
      </c>
      <c r="K1582" s="313" t="s">
        <v>1452</v>
      </c>
      <c r="L1582" s="314"/>
      <c r="M1582" s="315"/>
      <c r="N1582" s="315"/>
      <c r="O1582" s="314"/>
    </row>
    <row r="1583" spans="1:15" ht="20.100000000000001" customHeight="1">
      <c r="A1583" s="309"/>
      <c r="B1583" s="563"/>
      <c r="C1583" s="316"/>
      <c r="D1583" s="311"/>
      <c r="E1583" s="311"/>
      <c r="F1583" s="235"/>
      <c r="G1583" s="252"/>
      <c r="H1583" s="235"/>
      <c r="I1583" s="312"/>
      <c r="J1583" s="319"/>
      <c r="K1583" s="313"/>
      <c r="L1583" s="370" t="s">
        <v>1949</v>
      </c>
      <c r="M1583" s="315"/>
      <c r="N1583" s="314"/>
      <c r="O1583" s="314"/>
    </row>
    <row r="1584" spans="1:15" ht="20.100000000000001" customHeight="1">
      <c r="A1584" s="301" t="s">
        <v>106</v>
      </c>
      <c r="B1584" s="564" t="s">
        <v>1120</v>
      </c>
      <c r="C1584" s="307" t="s">
        <v>115</v>
      </c>
      <c r="D1584" s="303" t="s">
        <v>1649</v>
      </c>
      <c r="E1584" s="303" t="s">
        <v>1586</v>
      </c>
      <c r="F1584" s="229" t="s">
        <v>515</v>
      </c>
      <c r="G1584" s="240" t="s">
        <v>3103</v>
      </c>
      <c r="H1584" s="229" t="s">
        <v>1502</v>
      </c>
      <c r="I1584" s="308" t="s">
        <v>2572</v>
      </c>
      <c r="J1584" s="363" t="s">
        <v>2572</v>
      </c>
      <c r="K1584" s="304" t="s">
        <v>1452</v>
      </c>
      <c r="L1584" s="305" t="s">
        <v>3104</v>
      </c>
      <c r="M1584" s="306" t="s">
        <v>3105</v>
      </c>
      <c r="N1584" s="305"/>
      <c r="O1584" s="305"/>
    </row>
    <row r="1585" spans="1:15" ht="20.100000000000001" customHeight="1">
      <c r="A1585" s="301" t="s">
        <v>106</v>
      </c>
      <c r="B1585" s="564" t="s">
        <v>1428</v>
      </c>
      <c r="C1585" s="307" t="s">
        <v>115</v>
      </c>
      <c r="D1585" s="303" t="s">
        <v>1650</v>
      </c>
      <c r="E1585" s="303" t="s">
        <v>1586</v>
      </c>
      <c r="F1585" s="229" t="s">
        <v>515</v>
      </c>
      <c r="G1585" s="240" t="s">
        <v>3103</v>
      </c>
      <c r="H1585" s="229" t="s">
        <v>1502</v>
      </c>
      <c r="I1585" s="308" t="s">
        <v>2572</v>
      </c>
      <c r="J1585" s="363" t="s">
        <v>2572</v>
      </c>
      <c r="K1585" s="304" t="s">
        <v>1452</v>
      </c>
      <c r="L1585" s="305" t="s">
        <v>3106</v>
      </c>
      <c r="M1585" s="306" t="s">
        <v>3105</v>
      </c>
      <c r="N1585" s="305"/>
      <c r="O1585" s="305"/>
    </row>
    <row r="1586" spans="1:15" ht="20.100000000000001" customHeight="1">
      <c r="A1586" s="301" t="s">
        <v>106</v>
      </c>
      <c r="B1586" s="564" t="s">
        <v>1355</v>
      </c>
      <c r="C1586" s="307" t="s">
        <v>115</v>
      </c>
      <c r="D1586" s="303" t="s">
        <v>1651</v>
      </c>
      <c r="E1586" s="303" t="s">
        <v>1586</v>
      </c>
      <c r="F1586" s="229" t="s">
        <v>515</v>
      </c>
      <c r="G1586" s="240" t="s">
        <v>3103</v>
      </c>
      <c r="H1586" s="229" t="s">
        <v>1473</v>
      </c>
      <c r="I1586" s="308" t="s">
        <v>2572</v>
      </c>
      <c r="J1586" s="363" t="s">
        <v>2572</v>
      </c>
      <c r="K1586" s="304" t="s">
        <v>1452</v>
      </c>
      <c r="L1586" s="305" t="s">
        <v>3107</v>
      </c>
      <c r="M1586" s="306" t="s">
        <v>3105</v>
      </c>
      <c r="N1586" s="306"/>
      <c r="O1586" s="305"/>
    </row>
    <row r="1587" spans="1:15" ht="20.100000000000001" customHeight="1">
      <c r="A1587" s="301" t="s">
        <v>106</v>
      </c>
      <c r="B1587" s="564" t="s">
        <v>1357</v>
      </c>
      <c r="C1587" s="307" t="s">
        <v>115</v>
      </c>
      <c r="D1587" s="303" t="s">
        <v>1652</v>
      </c>
      <c r="E1587" s="303" t="s">
        <v>1586</v>
      </c>
      <c r="F1587" s="229" t="s">
        <v>515</v>
      </c>
      <c r="G1587" s="240" t="s">
        <v>3103</v>
      </c>
      <c r="H1587" s="229" t="s">
        <v>1473</v>
      </c>
      <c r="I1587" s="308" t="s">
        <v>2572</v>
      </c>
      <c r="J1587" s="363" t="s">
        <v>2572</v>
      </c>
      <c r="K1587" s="304" t="s">
        <v>1452</v>
      </c>
      <c r="L1587" s="305" t="s">
        <v>3108</v>
      </c>
      <c r="M1587" s="306" t="s">
        <v>3105</v>
      </c>
      <c r="N1587" s="306"/>
      <c r="O1587" s="305"/>
    </row>
    <row r="1588" spans="1:15" ht="20.100000000000001" customHeight="1">
      <c r="A1588" s="301" t="s">
        <v>106</v>
      </c>
      <c r="B1588" s="564" t="s">
        <v>1359</v>
      </c>
      <c r="C1588" s="307" t="s">
        <v>115</v>
      </c>
      <c r="D1588" s="303" t="s">
        <v>1653</v>
      </c>
      <c r="E1588" s="303" t="s">
        <v>1586</v>
      </c>
      <c r="F1588" s="229" t="s">
        <v>515</v>
      </c>
      <c r="G1588" s="240" t="s">
        <v>3103</v>
      </c>
      <c r="H1588" s="229" t="s">
        <v>1473</v>
      </c>
      <c r="I1588" s="308" t="s">
        <v>2572</v>
      </c>
      <c r="J1588" s="363" t="s">
        <v>2572</v>
      </c>
      <c r="K1588" s="304" t="s">
        <v>1452</v>
      </c>
      <c r="L1588" s="305" t="s">
        <v>3109</v>
      </c>
      <c r="M1588" s="306" t="s">
        <v>3105</v>
      </c>
      <c r="N1588" s="306"/>
      <c r="O1588" s="305"/>
    </row>
    <row r="1589" spans="1:15" ht="20.100000000000001" customHeight="1">
      <c r="A1589" s="371" t="s">
        <v>106</v>
      </c>
      <c r="B1589" s="567" t="s">
        <v>3110</v>
      </c>
      <c r="C1589" s="372" t="s">
        <v>115</v>
      </c>
      <c r="D1589" s="373" t="s">
        <v>3111</v>
      </c>
      <c r="E1589" s="373" t="s">
        <v>1586</v>
      </c>
      <c r="F1589" s="374" t="s">
        <v>515</v>
      </c>
      <c r="G1589" s="375" t="s">
        <v>3103</v>
      </c>
      <c r="H1589" s="374" t="s">
        <v>113</v>
      </c>
      <c r="I1589" s="376" t="s">
        <v>2572</v>
      </c>
      <c r="J1589" s="377" t="s">
        <v>2333</v>
      </c>
      <c r="K1589" s="378" t="s">
        <v>1452</v>
      </c>
      <c r="L1589" s="331" t="s">
        <v>3110</v>
      </c>
      <c r="M1589" s="306" t="s">
        <v>3105</v>
      </c>
      <c r="N1589" s="353"/>
      <c r="O1589" s="331"/>
    </row>
    <row r="1590" spans="1:15" ht="20.100000000000001" customHeight="1">
      <c r="A1590" s="309"/>
      <c r="B1590" s="563"/>
      <c r="C1590" s="316"/>
      <c r="D1590" s="311"/>
      <c r="E1590" s="311"/>
      <c r="F1590" s="235"/>
      <c r="G1590" s="252"/>
      <c r="H1590" s="235"/>
      <c r="I1590" s="312"/>
      <c r="J1590" s="235"/>
      <c r="K1590" s="313"/>
      <c r="L1590" s="370" t="s">
        <v>1949</v>
      </c>
      <c r="M1590" s="315"/>
      <c r="N1590" s="314"/>
      <c r="O1590" s="314"/>
    </row>
    <row r="1591" spans="1:15" ht="20.100000000000001" customHeight="1">
      <c r="A1591" s="309" t="s">
        <v>106</v>
      </c>
      <c r="B1591" s="563" t="s">
        <v>462</v>
      </c>
      <c r="C1591" s="316" t="s">
        <v>115</v>
      </c>
      <c r="D1591" s="311" t="s">
        <v>461</v>
      </c>
      <c r="E1591" s="311" t="s">
        <v>1586</v>
      </c>
      <c r="F1591" s="155" t="s">
        <v>2101</v>
      </c>
      <c r="G1591" s="252" t="s">
        <v>3112</v>
      </c>
      <c r="H1591" s="235" t="s">
        <v>113</v>
      </c>
      <c r="I1591" s="312" t="s">
        <v>2572</v>
      </c>
      <c r="J1591" s="323" t="s">
        <v>2572</v>
      </c>
      <c r="K1591" s="313" t="s">
        <v>1452</v>
      </c>
      <c r="L1591" s="314"/>
      <c r="M1591" s="315"/>
      <c r="N1591" s="314"/>
      <c r="O1591" s="314"/>
    </row>
    <row r="1592" spans="1:15" ht="20.100000000000001" customHeight="1">
      <c r="A1592" s="309"/>
      <c r="B1592" s="563"/>
      <c r="C1592" s="316"/>
      <c r="D1592" s="311"/>
      <c r="E1592" s="311"/>
      <c r="F1592" s="235"/>
      <c r="G1592" s="252"/>
      <c r="H1592" s="235"/>
      <c r="I1592" s="312"/>
      <c r="J1592" s="235"/>
      <c r="K1592" s="313"/>
      <c r="L1592" s="314"/>
      <c r="M1592" s="315"/>
      <c r="N1592" s="314"/>
      <c r="O1592" s="314"/>
    </row>
    <row r="1593" spans="1:15" ht="20.100000000000001" customHeight="1">
      <c r="A1593" s="309" t="s">
        <v>106</v>
      </c>
      <c r="B1593" s="563" t="s">
        <v>1383</v>
      </c>
      <c r="C1593" s="316" t="s">
        <v>115</v>
      </c>
      <c r="D1593" s="364" t="s">
        <v>1609</v>
      </c>
      <c r="E1593" s="311" t="s">
        <v>1586</v>
      </c>
      <c r="F1593" s="155" t="s">
        <v>2101</v>
      </c>
      <c r="G1593" s="252" t="s">
        <v>3113</v>
      </c>
      <c r="H1593" s="235" t="s">
        <v>1502</v>
      </c>
      <c r="I1593" s="312" t="s">
        <v>2572</v>
      </c>
      <c r="J1593" s="323" t="s">
        <v>2572</v>
      </c>
      <c r="K1593" s="313" t="s">
        <v>1452</v>
      </c>
      <c r="L1593" s="314"/>
      <c r="M1593" s="315"/>
      <c r="N1593" s="314"/>
      <c r="O1593" s="314"/>
    </row>
    <row r="1594" spans="1:15" ht="20.100000000000001" customHeight="1">
      <c r="A1594" s="309" t="s">
        <v>106</v>
      </c>
      <c r="B1594" s="563" t="s">
        <v>1012</v>
      </c>
      <c r="C1594" s="316" t="s">
        <v>115</v>
      </c>
      <c r="D1594" s="364" t="s">
        <v>1610</v>
      </c>
      <c r="E1594" s="311" t="s">
        <v>1586</v>
      </c>
      <c r="F1594" s="155" t="s">
        <v>2101</v>
      </c>
      <c r="G1594" s="252" t="s">
        <v>3113</v>
      </c>
      <c r="H1594" s="235" t="s">
        <v>1473</v>
      </c>
      <c r="I1594" s="312" t="s">
        <v>2572</v>
      </c>
      <c r="J1594" s="323" t="s">
        <v>2572</v>
      </c>
      <c r="K1594" s="313" t="s">
        <v>1452</v>
      </c>
      <c r="L1594" s="314"/>
      <c r="M1594" s="315"/>
      <c r="N1594" s="314"/>
      <c r="O1594" s="314"/>
    </row>
    <row r="1595" spans="1:15" ht="20.100000000000001" customHeight="1">
      <c r="A1595" s="309" t="s">
        <v>106</v>
      </c>
      <c r="B1595" s="563" t="s">
        <v>1014</v>
      </c>
      <c r="C1595" s="316" t="s">
        <v>115</v>
      </c>
      <c r="D1595" s="364" t="s">
        <v>1611</v>
      </c>
      <c r="E1595" s="311" t="s">
        <v>1586</v>
      </c>
      <c r="F1595" s="155" t="s">
        <v>2101</v>
      </c>
      <c r="G1595" s="252" t="s">
        <v>3113</v>
      </c>
      <c r="H1595" s="235" t="s">
        <v>1473</v>
      </c>
      <c r="I1595" s="312" t="s">
        <v>2572</v>
      </c>
      <c r="J1595" s="323" t="s">
        <v>2572</v>
      </c>
      <c r="K1595" s="313" t="s">
        <v>1452</v>
      </c>
      <c r="L1595" s="314"/>
      <c r="M1595" s="315"/>
      <c r="N1595" s="315"/>
      <c r="O1595" s="314"/>
    </row>
    <row r="1596" spans="1:15" ht="20.100000000000001" customHeight="1">
      <c r="A1596" s="322"/>
      <c r="B1596" s="563"/>
      <c r="C1596" s="316"/>
      <c r="D1596" s="311"/>
      <c r="E1596" s="311"/>
      <c r="F1596" s="235"/>
      <c r="G1596" s="252"/>
      <c r="H1596" s="235"/>
      <c r="I1596" s="312"/>
      <c r="J1596" s="340"/>
      <c r="K1596" s="313"/>
      <c r="L1596" s="314"/>
      <c r="M1596" s="315"/>
      <c r="N1596" s="315"/>
      <c r="O1596" s="314"/>
    </row>
    <row r="1597" spans="1:15" ht="20.100000000000001" customHeight="1">
      <c r="A1597" s="301" t="s">
        <v>106</v>
      </c>
      <c r="B1597" s="563" t="s">
        <v>1122</v>
      </c>
      <c r="C1597" s="316" t="s">
        <v>115</v>
      </c>
      <c r="D1597" s="364" t="s">
        <v>1654</v>
      </c>
      <c r="E1597" s="311" t="s">
        <v>1586</v>
      </c>
      <c r="F1597" s="235" t="s">
        <v>515</v>
      </c>
      <c r="G1597" s="252" t="s">
        <v>3043</v>
      </c>
      <c r="H1597" s="235" t="s">
        <v>1502</v>
      </c>
      <c r="I1597" s="308" t="s">
        <v>2572</v>
      </c>
      <c r="J1597" s="363" t="s">
        <v>2572</v>
      </c>
      <c r="K1597" s="304" t="s">
        <v>1452</v>
      </c>
      <c r="L1597" s="305" t="s">
        <v>3114</v>
      </c>
      <c r="M1597" s="306" t="s">
        <v>3105</v>
      </c>
      <c r="N1597" s="305"/>
      <c r="O1597" s="305"/>
    </row>
    <row r="1598" spans="1:15" ht="20.100000000000001" customHeight="1">
      <c r="A1598" s="301" t="s">
        <v>106</v>
      </c>
      <c r="B1598" s="563" t="s">
        <v>1430</v>
      </c>
      <c r="C1598" s="316" t="s">
        <v>115</v>
      </c>
      <c r="D1598" s="364" t="s">
        <v>1655</v>
      </c>
      <c r="E1598" s="311" t="s">
        <v>1586</v>
      </c>
      <c r="F1598" s="235" t="s">
        <v>515</v>
      </c>
      <c r="G1598" s="252" t="s">
        <v>3043</v>
      </c>
      <c r="H1598" s="235" t="s">
        <v>1502</v>
      </c>
      <c r="I1598" s="308" t="s">
        <v>2572</v>
      </c>
      <c r="J1598" s="363" t="s">
        <v>2572</v>
      </c>
      <c r="K1598" s="304" t="s">
        <v>1452</v>
      </c>
      <c r="L1598" s="305" t="s">
        <v>3115</v>
      </c>
      <c r="M1598" s="306" t="s">
        <v>3105</v>
      </c>
      <c r="N1598" s="305"/>
      <c r="O1598" s="305"/>
    </row>
    <row r="1599" spans="1:15" ht="20.100000000000001" customHeight="1">
      <c r="A1599" s="301" t="s">
        <v>106</v>
      </c>
      <c r="B1599" s="563" t="s">
        <v>1432</v>
      </c>
      <c r="C1599" s="316" t="s">
        <v>115</v>
      </c>
      <c r="D1599" s="364" t="s">
        <v>1657</v>
      </c>
      <c r="E1599" s="311" t="s">
        <v>1586</v>
      </c>
      <c r="F1599" s="235" t="s">
        <v>515</v>
      </c>
      <c r="G1599" s="252" t="s">
        <v>3043</v>
      </c>
      <c r="H1599" s="235" t="s">
        <v>1502</v>
      </c>
      <c r="I1599" s="308" t="s">
        <v>2572</v>
      </c>
      <c r="J1599" s="363" t="s">
        <v>2572</v>
      </c>
      <c r="K1599" s="304" t="s">
        <v>1452</v>
      </c>
      <c r="L1599" s="305" t="s">
        <v>3116</v>
      </c>
      <c r="M1599" s="306" t="s">
        <v>3105</v>
      </c>
      <c r="N1599" s="306"/>
      <c r="O1599" s="305"/>
    </row>
    <row r="1600" spans="1:15" ht="20.100000000000001" customHeight="1">
      <c r="A1600" s="301" t="s">
        <v>106</v>
      </c>
      <c r="B1600" s="563" t="s">
        <v>1361</v>
      </c>
      <c r="C1600" s="316" t="s">
        <v>115</v>
      </c>
      <c r="D1600" s="364" t="s">
        <v>1659</v>
      </c>
      <c r="E1600" s="311" t="s">
        <v>1586</v>
      </c>
      <c r="F1600" s="235" t="s">
        <v>515</v>
      </c>
      <c r="G1600" s="252" t="s">
        <v>3043</v>
      </c>
      <c r="H1600" s="235" t="s">
        <v>1473</v>
      </c>
      <c r="I1600" s="308" t="s">
        <v>2572</v>
      </c>
      <c r="J1600" s="363" t="s">
        <v>2572</v>
      </c>
      <c r="K1600" s="304" t="s">
        <v>1452</v>
      </c>
      <c r="L1600" s="305" t="s">
        <v>3117</v>
      </c>
      <c r="M1600" s="306" t="s">
        <v>3105</v>
      </c>
      <c r="N1600" s="306"/>
      <c r="O1600" s="305"/>
    </row>
    <row r="1601" spans="1:15" ht="20.100000000000001" customHeight="1">
      <c r="A1601" s="301" t="s">
        <v>106</v>
      </c>
      <c r="B1601" s="563" t="s">
        <v>1363</v>
      </c>
      <c r="C1601" s="316" t="s">
        <v>115</v>
      </c>
      <c r="D1601" s="364" t="s">
        <v>1661</v>
      </c>
      <c r="E1601" s="311" t="s">
        <v>1586</v>
      </c>
      <c r="F1601" s="235" t="s">
        <v>515</v>
      </c>
      <c r="G1601" s="252" t="s">
        <v>3043</v>
      </c>
      <c r="H1601" s="235" t="s">
        <v>1473</v>
      </c>
      <c r="I1601" s="308" t="s">
        <v>2572</v>
      </c>
      <c r="J1601" s="363" t="s">
        <v>2572</v>
      </c>
      <c r="K1601" s="304" t="s">
        <v>1452</v>
      </c>
      <c r="L1601" s="305" t="s">
        <v>3118</v>
      </c>
      <c r="M1601" s="306" t="s">
        <v>3105</v>
      </c>
      <c r="N1601" s="306"/>
      <c r="O1601" s="305"/>
    </row>
    <row r="1602" spans="1:15" ht="20.100000000000001" customHeight="1">
      <c r="A1602" s="301" t="s">
        <v>106</v>
      </c>
      <c r="B1602" s="563" t="s">
        <v>1365</v>
      </c>
      <c r="C1602" s="316" t="s">
        <v>115</v>
      </c>
      <c r="D1602" s="364" t="s">
        <v>1663</v>
      </c>
      <c r="E1602" s="311" t="s">
        <v>1586</v>
      </c>
      <c r="F1602" s="235" t="s">
        <v>515</v>
      </c>
      <c r="G1602" s="252" t="s">
        <v>3043</v>
      </c>
      <c r="H1602" s="235" t="s">
        <v>1473</v>
      </c>
      <c r="I1602" s="308" t="s">
        <v>2572</v>
      </c>
      <c r="J1602" s="363" t="s">
        <v>2572</v>
      </c>
      <c r="K1602" s="304" t="s">
        <v>1452</v>
      </c>
      <c r="L1602" s="305" t="s">
        <v>3119</v>
      </c>
      <c r="M1602" s="306" t="s">
        <v>3105</v>
      </c>
      <c r="N1602" s="306"/>
      <c r="O1602" s="305"/>
    </row>
    <row r="1603" spans="1:15" ht="20.100000000000001" customHeight="1">
      <c r="A1603" s="301" t="s">
        <v>106</v>
      </c>
      <c r="B1603" s="563" t="s">
        <v>1367</v>
      </c>
      <c r="C1603" s="316" t="s">
        <v>115</v>
      </c>
      <c r="D1603" s="364" t="s">
        <v>1664</v>
      </c>
      <c r="E1603" s="311" t="s">
        <v>1586</v>
      </c>
      <c r="F1603" s="235" t="s">
        <v>515</v>
      </c>
      <c r="G1603" s="252" t="s">
        <v>3043</v>
      </c>
      <c r="H1603" s="235" t="s">
        <v>1473</v>
      </c>
      <c r="I1603" s="308" t="s">
        <v>2572</v>
      </c>
      <c r="J1603" s="363" t="s">
        <v>2572</v>
      </c>
      <c r="K1603" s="304" t="s">
        <v>1452</v>
      </c>
      <c r="L1603" s="305" t="s">
        <v>3120</v>
      </c>
      <c r="M1603" s="306" t="s">
        <v>3105</v>
      </c>
      <c r="N1603" s="306"/>
      <c r="O1603" s="305"/>
    </row>
    <row r="1604" spans="1:15" ht="20.100000000000001" customHeight="1">
      <c r="A1604" s="301" t="s">
        <v>106</v>
      </c>
      <c r="B1604" s="563" t="s">
        <v>572</v>
      </c>
      <c r="C1604" s="316" t="s">
        <v>115</v>
      </c>
      <c r="D1604" s="364" t="s">
        <v>573</v>
      </c>
      <c r="E1604" s="311" t="s">
        <v>1586</v>
      </c>
      <c r="F1604" s="235" t="s">
        <v>515</v>
      </c>
      <c r="G1604" s="252" t="s">
        <v>3043</v>
      </c>
      <c r="H1604" s="235" t="s">
        <v>166</v>
      </c>
      <c r="I1604" s="308" t="s">
        <v>2572</v>
      </c>
      <c r="J1604" s="363" t="s">
        <v>2572</v>
      </c>
      <c r="K1604" s="304" t="s">
        <v>1452</v>
      </c>
      <c r="L1604" s="305" t="s">
        <v>3121</v>
      </c>
      <c r="M1604" s="306" t="s">
        <v>3105</v>
      </c>
      <c r="N1604" s="306"/>
      <c r="O1604" s="305"/>
    </row>
    <row r="1605" spans="1:15" ht="20.100000000000001" customHeight="1">
      <c r="A1605" s="301" t="s">
        <v>106</v>
      </c>
      <c r="B1605" s="563" t="s">
        <v>816</v>
      </c>
      <c r="C1605" s="316" t="s">
        <v>115</v>
      </c>
      <c r="D1605" s="364" t="s">
        <v>817</v>
      </c>
      <c r="E1605" s="311" t="s">
        <v>1586</v>
      </c>
      <c r="F1605" s="235" t="s">
        <v>515</v>
      </c>
      <c r="G1605" s="252" t="s">
        <v>3043</v>
      </c>
      <c r="H1605" s="235" t="s">
        <v>113</v>
      </c>
      <c r="I1605" s="308" t="s">
        <v>2572</v>
      </c>
      <c r="J1605" s="363" t="s">
        <v>2572</v>
      </c>
      <c r="K1605" s="304" t="s">
        <v>1452</v>
      </c>
      <c r="L1605" s="305" t="s">
        <v>816</v>
      </c>
      <c r="M1605" s="306" t="s">
        <v>3105</v>
      </c>
      <c r="N1605" s="306"/>
      <c r="O1605" s="305"/>
    </row>
    <row r="1606" spans="1:15" ht="20.100000000000001" customHeight="1">
      <c r="A1606" s="379" t="s">
        <v>106</v>
      </c>
      <c r="B1606" s="563" t="s">
        <v>795</v>
      </c>
      <c r="C1606" s="316" t="s">
        <v>115</v>
      </c>
      <c r="D1606" s="364" t="s">
        <v>796</v>
      </c>
      <c r="E1606" s="311" t="s">
        <v>1586</v>
      </c>
      <c r="F1606" s="235" t="s">
        <v>515</v>
      </c>
      <c r="G1606" s="252" t="s">
        <v>3043</v>
      </c>
      <c r="H1606" s="235" t="s">
        <v>113</v>
      </c>
      <c r="I1606" s="380" t="s">
        <v>2572</v>
      </c>
      <c r="J1606" s="381" t="s">
        <v>2572</v>
      </c>
      <c r="K1606" s="382" t="s">
        <v>1452</v>
      </c>
      <c r="L1606" s="331" t="s">
        <v>3122</v>
      </c>
      <c r="M1606" s="306" t="s">
        <v>3105</v>
      </c>
      <c r="N1606" s="353"/>
      <c r="O1606" s="331"/>
    </row>
    <row r="1607" spans="1:15" ht="20.100000000000001" customHeight="1">
      <c r="A1607" s="309"/>
      <c r="B1607" s="563"/>
      <c r="C1607" s="316"/>
      <c r="D1607" s="311"/>
      <c r="E1607" s="311"/>
      <c r="F1607" s="235"/>
      <c r="G1607" s="252"/>
      <c r="H1607" s="235"/>
      <c r="I1607" s="312"/>
      <c r="J1607" s="235"/>
      <c r="K1607" s="313"/>
      <c r="L1607" s="370" t="s">
        <v>1949</v>
      </c>
      <c r="M1607" s="315"/>
      <c r="N1607" s="314"/>
      <c r="O1607" s="314"/>
    </row>
    <row r="1608" spans="1:15" ht="20.100000000000001" customHeight="1">
      <c r="A1608" s="379" t="s">
        <v>106</v>
      </c>
      <c r="B1608" s="564" t="s">
        <v>1369</v>
      </c>
      <c r="C1608" s="383" t="s">
        <v>115</v>
      </c>
      <c r="D1608" s="384" t="s">
        <v>1665</v>
      </c>
      <c r="E1608" s="327" t="s">
        <v>1586</v>
      </c>
      <c r="F1608" s="284" t="s">
        <v>515</v>
      </c>
      <c r="G1608" s="385" t="s">
        <v>3123</v>
      </c>
      <c r="H1608" s="284" t="s">
        <v>1473</v>
      </c>
      <c r="I1608" s="380" t="s">
        <v>2572</v>
      </c>
      <c r="J1608" s="381" t="s">
        <v>2572</v>
      </c>
      <c r="K1608" s="382" t="s">
        <v>1452</v>
      </c>
      <c r="L1608" s="331" t="s">
        <v>3122</v>
      </c>
      <c r="M1608" s="306" t="s">
        <v>3105</v>
      </c>
      <c r="N1608" s="353"/>
      <c r="O1608" s="331"/>
    </row>
    <row r="1609" spans="1:15" ht="20.100000000000001" customHeight="1">
      <c r="A1609" s="309"/>
      <c r="B1609" s="563"/>
      <c r="C1609" s="316"/>
      <c r="D1609" s="311"/>
      <c r="E1609" s="311"/>
      <c r="F1609" s="235"/>
      <c r="G1609" s="252"/>
      <c r="H1609" s="235"/>
      <c r="I1609" s="312"/>
      <c r="J1609" s="340"/>
      <c r="K1609" s="313"/>
      <c r="L1609" s="314"/>
      <c r="M1609" s="315"/>
      <c r="N1609" s="314"/>
      <c r="O1609" s="314"/>
    </row>
    <row r="1610" spans="1:15" ht="20.100000000000001" customHeight="1">
      <c r="A1610" s="309"/>
      <c r="B1610" s="563"/>
      <c r="C1610" s="316"/>
      <c r="D1610" s="311"/>
      <c r="E1610" s="311"/>
      <c r="F1610" s="235"/>
      <c r="G1610" s="252"/>
      <c r="H1610" s="235"/>
      <c r="I1610" s="312"/>
      <c r="J1610" s="340"/>
      <c r="K1610" s="313"/>
      <c r="L1610" s="314"/>
      <c r="M1610" s="315"/>
      <c r="N1610" s="314"/>
      <c r="O1610" s="314"/>
    </row>
    <row r="1611" spans="1:15" ht="20.100000000000001" customHeight="1">
      <c r="A1611" s="309"/>
      <c r="B1611" s="563"/>
      <c r="C1611" s="316"/>
      <c r="D1611" s="311"/>
      <c r="E1611" s="311"/>
      <c r="F1611" s="235"/>
      <c r="G1611" s="252"/>
      <c r="H1611" s="235"/>
      <c r="I1611" s="312"/>
      <c r="J1611" s="340"/>
      <c r="K1611" s="313"/>
      <c r="L1611" s="314"/>
      <c r="M1611" s="315"/>
      <c r="N1611" s="314"/>
      <c r="O1611" s="314"/>
    </row>
    <row r="1612" spans="1:15" ht="20.100000000000001" customHeight="1">
      <c r="A1612" s="309" t="s">
        <v>106</v>
      </c>
      <c r="B1612" s="563" t="s">
        <v>388</v>
      </c>
      <c r="C1612" s="316" t="s">
        <v>115</v>
      </c>
      <c r="D1612" s="364" t="s">
        <v>389</v>
      </c>
      <c r="E1612" s="311" t="s">
        <v>1612</v>
      </c>
      <c r="F1612" s="155" t="s">
        <v>2101</v>
      </c>
      <c r="G1612" s="252" t="s">
        <v>3124</v>
      </c>
      <c r="H1612" s="235" t="s">
        <v>113</v>
      </c>
      <c r="I1612" s="312" t="s">
        <v>2572</v>
      </c>
      <c r="J1612" s="323" t="s">
        <v>2572</v>
      </c>
      <c r="K1612" s="313" t="s">
        <v>1452</v>
      </c>
      <c r="L1612" s="314"/>
      <c r="M1612" s="315"/>
      <c r="N1612" s="314"/>
      <c r="O1612" s="314"/>
    </row>
    <row r="1613" spans="1:15" ht="20.100000000000001" customHeight="1">
      <c r="A1613" s="309" t="s">
        <v>106</v>
      </c>
      <c r="B1613" s="563" t="s">
        <v>464</v>
      </c>
      <c r="C1613" s="316" t="s">
        <v>115</v>
      </c>
      <c r="D1613" s="364" t="s">
        <v>465</v>
      </c>
      <c r="E1613" s="311" t="s">
        <v>1612</v>
      </c>
      <c r="F1613" s="155" t="s">
        <v>2101</v>
      </c>
      <c r="G1613" s="252" t="s">
        <v>3125</v>
      </c>
      <c r="H1613" s="235" t="s">
        <v>166</v>
      </c>
      <c r="I1613" s="312" t="s">
        <v>2572</v>
      </c>
      <c r="J1613" s="323" t="s">
        <v>2572</v>
      </c>
      <c r="K1613" s="313" t="s">
        <v>1452</v>
      </c>
      <c r="L1613" s="314"/>
      <c r="M1613" s="315"/>
      <c r="N1613" s="314"/>
      <c r="O1613" s="314"/>
    </row>
    <row r="1614" spans="1:15" ht="20.100000000000001" customHeight="1">
      <c r="A1614" s="309" t="s">
        <v>106</v>
      </c>
      <c r="B1614" s="563" t="s">
        <v>468</v>
      </c>
      <c r="C1614" s="316" t="s">
        <v>115</v>
      </c>
      <c r="D1614" s="364" t="s">
        <v>469</v>
      </c>
      <c r="E1614" s="311" t="s">
        <v>1612</v>
      </c>
      <c r="F1614" s="155" t="s">
        <v>2101</v>
      </c>
      <c r="G1614" s="252" t="s">
        <v>3126</v>
      </c>
      <c r="H1614" s="235" t="s">
        <v>166</v>
      </c>
      <c r="I1614" s="312" t="s">
        <v>2572</v>
      </c>
      <c r="J1614" s="323" t="s">
        <v>2572</v>
      </c>
      <c r="K1614" s="313" t="s">
        <v>1452</v>
      </c>
      <c r="L1614" s="314"/>
      <c r="M1614" s="315"/>
      <c r="N1614" s="314"/>
      <c r="O1614" s="314"/>
    </row>
    <row r="1615" spans="1:15" ht="20.100000000000001" customHeight="1">
      <c r="A1615" s="322"/>
      <c r="B1615" s="563"/>
      <c r="C1615" s="316"/>
      <c r="D1615" s="311"/>
      <c r="E1615" s="311"/>
      <c r="F1615" s="235"/>
      <c r="G1615" s="252"/>
      <c r="H1615" s="235"/>
      <c r="I1615" s="312"/>
      <c r="J1615" s="323"/>
      <c r="K1615" s="313"/>
      <c r="L1615" s="314"/>
      <c r="M1615" s="315"/>
      <c r="N1615" s="315"/>
      <c r="O1615" s="314"/>
    </row>
    <row r="1616" spans="1:15" ht="20.100000000000001" customHeight="1">
      <c r="A1616" s="309" t="s">
        <v>106</v>
      </c>
      <c r="B1616" s="563" t="s">
        <v>470</v>
      </c>
      <c r="C1616" s="316" t="s">
        <v>115</v>
      </c>
      <c r="D1616" s="364" t="s">
        <v>471</v>
      </c>
      <c r="E1616" s="311" t="s">
        <v>1612</v>
      </c>
      <c r="F1616" s="155" t="s">
        <v>2101</v>
      </c>
      <c r="G1616" s="252" t="s">
        <v>3127</v>
      </c>
      <c r="H1616" s="235" t="s">
        <v>166</v>
      </c>
      <c r="I1616" s="312" t="s">
        <v>2572</v>
      </c>
      <c r="J1616" s="323" t="s">
        <v>2572</v>
      </c>
      <c r="K1616" s="313" t="s">
        <v>1452</v>
      </c>
      <c r="L1616" s="314"/>
      <c r="M1616" s="315"/>
      <c r="N1616" s="314"/>
      <c r="O1616" s="314"/>
    </row>
    <row r="1617" spans="1:15" ht="20.100000000000001" customHeight="1">
      <c r="A1617" s="309"/>
      <c r="B1617" s="563"/>
      <c r="C1617" s="316"/>
      <c r="D1617" s="311"/>
      <c r="E1617" s="311"/>
      <c r="F1617" s="235"/>
      <c r="G1617" s="252"/>
      <c r="H1617" s="235"/>
      <c r="I1617" s="312"/>
      <c r="J1617" s="235"/>
      <c r="K1617" s="313"/>
      <c r="L1617" s="314"/>
      <c r="M1617" s="315"/>
      <c r="N1617" s="314"/>
      <c r="O1617" s="314"/>
    </row>
    <row r="1618" spans="1:15" ht="20.100000000000001" customHeight="1">
      <c r="A1618" s="309" t="s">
        <v>106</v>
      </c>
      <c r="B1618" s="563" t="s">
        <v>558</v>
      </c>
      <c r="C1618" s="316" t="s">
        <v>115</v>
      </c>
      <c r="D1618" s="364" t="s">
        <v>559</v>
      </c>
      <c r="E1618" s="311" t="s">
        <v>1612</v>
      </c>
      <c r="F1618" s="155" t="s">
        <v>2101</v>
      </c>
      <c r="G1618" s="252" t="s">
        <v>3128</v>
      </c>
      <c r="H1618" s="235" t="s">
        <v>113</v>
      </c>
      <c r="I1618" s="312" t="s">
        <v>2572</v>
      </c>
      <c r="J1618" s="323" t="s">
        <v>2572</v>
      </c>
      <c r="K1618" s="313" t="s">
        <v>1452</v>
      </c>
      <c r="L1618" s="314"/>
      <c r="M1618" s="315"/>
      <c r="N1618" s="314"/>
      <c r="O1618" s="314"/>
    </row>
    <row r="1619" spans="1:15" ht="20.100000000000001" customHeight="1">
      <c r="A1619" s="322"/>
      <c r="B1619" s="563"/>
      <c r="C1619" s="316"/>
      <c r="D1619" s="311"/>
      <c r="E1619" s="311"/>
      <c r="F1619" s="235"/>
      <c r="G1619" s="252"/>
      <c r="H1619" s="235"/>
      <c r="I1619" s="312"/>
      <c r="J1619" s="340"/>
      <c r="K1619" s="313"/>
      <c r="L1619" s="314"/>
      <c r="M1619" s="315"/>
      <c r="N1619" s="315"/>
      <c r="O1619" s="314"/>
    </row>
    <row r="1620" spans="1:15" ht="20.100000000000001" customHeight="1">
      <c r="A1620" s="309" t="s">
        <v>106</v>
      </c>
      <c r="B1620" s="563" t="s">
        <v>562</v>
      </c>
      <c r="C1620" s="316" t="s">
        <v>115</v>
      </c>
      <c r="D1620" s="364" t="s">
        <v>563</v>
      </c>
      <c r="E1620" s="311" t="s">
        <v>1612</v>
      </c>
      <c r="F1620" s="155" t="s">
        <v>2101</v>
      </c>
      <c r="G1620" s="252" t="s">
        <v>3129</v>
      </c>
      <c r="H1620" s="235" t="s">
        <v>113</v>
      </c>
      <c r="I1620" s="312" t="s">
        <v>2572</v>
      </c>
      <c r="J1620" s="323" t="s">
        <v>2572</v>
      </c>
      <c r="K1620" s="313" t="s">
        <v>1452</v>
      </c>
      <c r="L1620" s="314"/>
      <c r="M1620" s="315"/>
      <c r="N1620" s="314"/>
      <c r="O1620" s="314"/>
    </row>
    <row r="1621" spans="1:15" ht="20.100000000000001" customHeight="1">
      <c r="A1621" s="309"/>
      <c r="B1621" s="563"/>
      <c r="C1621" s="316"/>
      <c r="D1621" s="311"/>
      <c r="E1621" s="311"/>
      <c r="F1621" s="235"/>
      <c r="G1621" s="252"/>
      <c r="H1621" s="235"/>
      <c r="I1621" s="312"/>
      <c r="J1621" s="235"/>
      <c r="K1621" s="313"/>
      <c r="L1621" s="314"/>
      <c r="M1621" s="315"/>
      <c r="N1621" s="314"/>
      <c r="O1621" s="314"/>
    </row>
    <row r="1622" spans="1:15" ht="20.100000000000001" customHeight="1">
      <c r="A1622" s="309" t="s">
        <v>106</v>
      </c>
      <c r="B1622" s="563" t="s">
        <v>1385</v>
      </c>
      <c r="C1622" s="316" t="s">
        <v>115</v>
      </c>
      <c r="D1622" s="364" t="s">
        <v>1613</v>
      </c>
      <c r="E1622" s="311" t="s">
        <v>1612</v>
      </c>
      <c r="F1622" s="155" t="s">
        <v>2101</v>
      </c>
      <c r="G1622" s="252" t="s">
        <v>3130</v>
      </c>
      <c r="H1622" s="235" t="s">
        <v>1502</v>
      </c>
      <c r="I1622" s="312" t="s">
        <v>2572</v>
      </c>
      <c r="J1622" s="323" t="s">
        <v>2572</v>
      </c>
      <c r="K1622" s="313" t="s">
        <v>1452</v>
      </c>
      <c r="L1622" s="314"/>
      <c r="M1622" s="315"/>
      <c r="N1622" s="314"/>
      <c r="O1622" s="314"/>
    </row>
    <row r="1623" spans="1:15" ht="20.100000000000001" customHeight="1">
      <c r="A1623" s="309" t="s">
        <v>106</v>
      </c>
      <c r="B1623" s="563" t="s">
        <v>987</v>
      </c>
      <c r="C1623" s="316" t="s">
        <v>115</v>
      </c>
      <c r="D1623" s="364" t="s">
        <v>1614</v>
      </c>
      <c r="E1623" s="311" t="s">
        <v>1612</v>
      </c>
      <c r="F1623" s="155" t="s">
        <v>2101</v>
      </c>
      <c r="G1623" s="252" t="s">
        <v>3130</v>
      </c>
      <c r="H1623" s="235" t="s">
        <v>1473</v>
      </c>
      <c r="I1623" s="312" t="s">
        <v>2572</v>
      </c>
      <c r="J1623" s="323" t="s">
        <v>2572</v>
      </c>
      <c r="K1623" s="313" t="s">
        <v>1452</v>
      </c>
      <c r="L1623" s="314"/>
      <c r="M1623" s="315"/>
      <c r="N1623" s="314"/>
      <c r="O1623" s="314"/>
    </row>
    <row r="1624" spans="1:15" ht="20.100000000000001" customHeight="1">
      <c r="A1624" s="309" t="s">
        <v>106</v>
      </c>
      <c r="B1624" s="563" t="s">
        <v>990</v>
      </c>
      <c r="C1624" s="316" t="s">
        <v>115</v>
      </c>
      <c r="D1624" s="364" t="s">
        <v>1615</v>
      </c>
      <c r="E1624" s="311" t="s">
        <v>1612</v>
      </c>
      <c r="F1624" s="155" t="s">
        <v>2101</v>
      </c>
      <c r="G1624" s="252" t="s">
        <v>3130</v>
      </c>
      <c r="H1624" s="235" t="s">
        <v>1473</v>
      </c>
      <c r="I1624" s="312" t="s">
        <v>2572</v>
      </c>
      <c r="J1624" s="323" t="s">
        <v>2572</v>
      </c>
      <c r="K1624" s="313" t="s">
        <v>1452</v>
      </c>
      <c r="L1624" s="314"/>
      <c r="M1624" s="315"/>
      <c r="N1624" s="315"/>
      <c r="O1624" s="314"/>
    </row>
    <row r="1625" spans="1:15" ht="20.100000000000001" customHeight="1">
      <c r="A1625" s="322"/>
      <c r="B1625" s="563"/>
      <c r="C1625" s="316"/>
      <c r="D1625" s="311"/>
      <c r="E1625" s="311"/>
      <c r="F1625" s="235"/>
      <c r="G1625" s="252"/>
      <c r="H1625" s="235"/>
      <c r="I1625" s="312"/>
      <c r="J1625" s="340"/>
      <c r="K1625" s="313"/>
      <c r="L1625" s="314"/>
      <c r="M1625" s="315"/>
      <c r="N1625" s="315"/>
      <c r="O1625" s="314"/>
    </row>
    <row r="1626" spans="1:15" ht="20.100000000000001" customHeight="1">
      <c r="A1626" s="309" t="s">
        <v>106</v>
      </c>
      <c r="B1626" s="563" t="s">
        <v>502</v>
      </c>
      <c r="C1626" s="316" t="s">
        <v>115</v>
      </c>
      <c r="D1626" s="311" t="s">
        <v>504</v>
      </c>
      <c r="E1626" s="311" t="s">
        <v>1612</v>
      </c>
      <c r="F1626" s="155" t="s">
        <v>2101</v>
      </c>
      <c r="G1626" s="252" t="s">
        <v>3131</v>
      </c>
      <c r="H1626" s="235" t="s">
        <v>113</v>
      </c>
      <c r="I1626" s="312" t="s">
        <v>2572</v>
      </c>
      <c r="J1626" s="323" t="s">
        <v>2572</v>
      </c>
      <c r="K1626" s="313" t="s">
        <v>1452</v>
      </c>
      <c r="L1626" s="314"/>
      <c r="M1626" s="315"/>
      <c r="N1626" s="314"/>
      <c r="O1626" s="314"/>
    </row>
    <row r="1627" spans="1:15" ht="20.100000000000001" customHeight="1">
      <c r="A1627" s="322"/>
      <c r="B1627" s="563"/>
      <c r="C1627" s="316"/>
      <c r="D1627" s="311"/>
      <c r="E1627" s="311"/>
      <c r="F1627" s="235"/>
      <c r="G1627" s="252"/>
      <c r="H1627" s="235"/>
      <c r="I1627" s="312"/>
      <c r="J1627" s="323"/>
      <c r="K1627" s="313"/>
      <c r="L1627" s="314"/>
      <c r="M1627" s="315"/>
      <c r="N1627" s="315"/>
      <c r="O1627" s="314"/>
    </row>
    <row r="1628" spans="1:15" ht="20.100000000000001" customHeight="1">
      <c r="A1628" s="309" t="s">
        <v>106</v>
      </c>
      <c r="B1628" s="563" t="s">
        <v>505</v>
      </c>
      <c r="C1628" s="316" t="s">
        <v>115</v>
      </c>
      <c r="D1628" s="311" t="s">
        <v>504</v>
      </c>
      <c r="E1628" s="311" t="s">
        <v>1612</v>
      </c>
      <c r="F1628" s="155" t="s">
        <v>2101</v>
      </c>
      <c r="G1628" s="252" t="s">
        <v>3132</v>
      </c>
      <c r="H1628" s="235" t="s">
        <v>113</v>
      </c>
      <c r="I1628" s="312" t="s">
        <v>2572</v>
      </c>
      <c r="J1628" s="323" t="s">
        <v>2572</v>
      </c>
      <c r="K1628" s="313" t="s">
        <v>1452</v>
      </c>
      <c r="L1628" s="314"/>
      <c r="M1628" s="315"/>
      <c r="N1628" s="314"/>
      <c r="O1628" s="314"/>
    </row>
    <row r="1629" spans="1:15" ht="20.100000000000001" customHeight="1">
      <c r="A1629" s="322"/>
      <c r="B1629" s="563"/>
      <c r="C1629" s="316"/>
      <c r="D1629" s="311"/>
      <c r="E1629" s="311"/>
      <c r="F1629" s="235"/>
      <c r="G1629" s="252"/>
      <c r="H1629" s="235"/>
      <c r="I1629" s="312"/>
      <c r="J1629" s="323"/>
      <c r="K1629" s="313"/>
      <c r="L1629" s="370" t="s">
        <v>1949</v>
      </c>
      <c r="M1629" s="315"/>
      <c r="N1629" s="315"/>
      <c r="O1629" s="314"/>
    </row>
    <row r="1630" spans="1:15" ht="20.100000000000001" customHeight="1">
      <c r="A1630" s="301" t="s">
        <v>106</v>
      </c>
      <c r="B1630" s="562" t="s">
        <v>1343</v>
      </c>
      <c r="C1630" s="307" t="s">
        <v>115</v>
      </c>
      <c r="D1630" s="303" t="s">
        <v>1637</v>
      </c>
      <c r="E1630" s="303" t="s">
        <v>1612</v>
      </c>
      <c r="F1630" s="229" t="s">
        <v>515</v>
      </c>
      <c r="G1630" s="240" t="s">
        <v>3133</v>
      </c>
      <c r="H1630" s="229" t="s">
        <v>1473</v>
      </c>
      <c r="I1630" s="308" t="s">
        <v>2572</v>
      </c>
      <c r="J1630" s="363" t="s">
        <v>2572</v>
      </c>
      <c r="K1630" s="304" t="s">
        <v>1452</v>
      </c>
      <c r="L1630" s="305" t="s">
        <v>3134</v>
      </c>
      <c r="M1630" s="306" t="s">
        <v>3105</v>
      </c>
      <c r="N1630" s="306"/>
      <c r="O1630" s="305"/>
    </row>
    <row r="1631" spans="1:15" ht="20.100000000000001" customHeight="1">
      <c r="A1631" s="301" t="s">
        <v>106</v>
      </c>
      <c r="B1631" s="562" t="s">
        <v>1116</v>
      </c>
      <c r="C1631" s="307" t="s">
        <v>115</v>
      </c>
      <c r="D1631" s="303" t="s">
        <v>1638</v>
      </c>
      <c r="E1631" s="303" t="s">
        <v>1612</v>
      </c>
      <c r="F1631" s="229" t="s">
        <v>515</v>
      </c>
      <c r="G1631" s="240" t="s">
        <v>3133</v>
      </c>
      <c r="H1631" s="229" t="s">
        <v>1502</v>
      </c>
      <c r="I1631" s="308" t="s">
        <v>2572</v>
      </c>
      <c r="J1631" s="363" t="s">
        <v>2572</v>
      </c>
      <c r="K1631" s="304" t="s">
        <v>1452</v>
      </c>
      <c r="L1631" s="305" t="s">
        <v>3135</v>
      </c>
      <c r="M1631" s="306" t="s">
        <v>3105</v>
      </c>
      <c r="N1631" s="305"/>
      <c r="O1631" s="305"/>
    </row>
    <row r="1632" spans="1:15" ht="20.100000000000001" customHeight="1">
      <c r="A1632" s="301" t="s">
        <v>106</v>
      </c>
      <c r="B1632" s="562" t="s">
        <v>1420</v>
      </c>
      <c r="C1632" s="307" t="s">
        <v>115</v>
      </c>
      <c r="D1632" s="303" t="s">
        <v>1639</v>
      </c>
      <c r="E1632" s="303" t="s">
        <v>1612</v>
      </c>
      <c r="F1632" s="229" t="s">
        <v>515</v>
      </c>
      <c r="G1632" s="240" t="s">
        <v>3133</v>
      </c>
      <c r="H1632" s="229" t="s">
        <v>1502</v>
      </c>
      <c r="I1632" s="308" t="s">
        <v>2572</v>
      </c>
      <c r="J1632" s="363" t="s">
        <v>2572</v>
      </c>
      <c r="K1632" s="304" t="s">
        <v>1452</v>
      </c>
      <c r="L1632" s="305" t="s">
        <v>3136</v>
      </c>
      <c r="M1632" s="306" t="s">
        <v>3105</v>
      </c>
      <c r="N1632" s="305"/>
      <c r="O1632" s="305"/>
    </row>
    <row r="1633" spans="1:15" ht="20.100000000000001" customHeight="1">
      <c r="A1633" s="301" t="s">
        <v>106</v>
      </c>
      <c r="B1633" s="562" t="s">
        <v>1422</v>
      </c>
      <c r="C1633" s="307" t="s">
        <v>115</v>
      </c>
      <c r="D1633" s="303" t="s">
        <v>1640</v>
      </c>
      <c r="E1633" s="303" t="s">
        <v>1612</v>
      </c>
      <c r="F1633" s="229" t="s">
        <v>515</v>
      </c>
      <c r="G1633" s="240" t="s">
        <v>3133</v>
      </c>
      <c r="H1633" s="229" t="s">
        <v>1502</v>
      </c>
      <c r="I1633" s="308" t="s">
        <v>2572</v>
      </c>
      <c r="J1633" s="363" t="s">
        <v>2572</v>
      </c>
      <c r="K1633" s="304" t="s">
        <v>1452</v>
      </c>
      <c r="L1633" s="305" t="s">
        <v>3137</v>
      </c>
      <c r="M1633" s="306" t="s">
        <v>3105</v>
      </c>
      <c r="N1633" s="305"/>
      <c r="O1633" s="305"/>
    </row>
    <row r="1634" spans="1:15" ht="20.100000000000001" customHeight="1">
      <c r="A1634" s="301" t="s">
        <v>106</v>
      </c>
      <c r="B1634" s="562" t="s">
        <v>1345</v>
      </c>
      <c r="C1634" s="307" t="s">
        <v>115</v>
      </c>
      <c r="D1634" s="303" t="s">
        <v>1641</v>
      </c>
      <c r="E1634" s="303" t="s">
        <v>1612</v>
      </c>
      <c r="F1634" s="229" t="s">
        <v>515</v>
      </c>
      <c r="G1634" s="240" t="s">
        <v>3133</v>
      </c>
      <c r="H1634" s="229" t="s">
        <v>1473</v>
      </c>
      <c r="I1634" s="308" t="s">
        <v>2572</v>
      </c>
      <c r="J1634" s="363" t="s">
        <v>2572</v>
      </c>
      <c r="K1634" s="304" t="s">
        <v>1452</v>
      </c>
      <c r="L1634" s="305" t="s">
        <v>3138</v>
      </c>
      <c r="M1634" s="306" t="s">
        <v>3105</v>
      </c>
      <c r="N1634" s="305"/>
      <c r="O1634" s="305"/>
    </row>
    <row r="1635" spans="1:15" ht="20.100000000000001" customHeight="1">
      <c r="A1635" s="301" t="s">
        <v>106</v>
      </c>
      <c r="B1635" s="562" t="s">
        <v>1347</v>
      </c>
      <c r="C1635" s="307" t="s">
        <v>115</v>
      </c>
      <c r="D1635" s="303" t="s">
        <v>1642</v>
      </c>
      <c r="E1635" s="303" t="s">
        <v>1612</v>
      </c>
      <c r="F1635" s="229" t="s">
        <v>515</v>
      </c>
      <c r="G1635" s="240" t="s">
        <v>3133</v>
      </c>
      <c r="H1635" s="229" t="s">
        <v>1473</v>
      </c>
      <c r="I1635" s="308" t="s">
        <v>2572</v>
      </c>
      <c r="J1635" s="363" t="s">
        <v>2572</v>
      </c>
      <c r="K1635" s="304" t="s">
        <v>1452</v>
      </c>
      <c r="L1635" s="305" t="s">
        <v>3139</v>
      </c>
      <c r="M1635" s="306" t="s">
        <v>3105</v>
      </c>
      <c r="N1635" s="305"/>
      <c r="O1635" s="305"/>
    </row>
    <row r="1636" spans="1:15" ht="20.100000000000001" customHeight="1">
      <c r="A1636" s="301" t="s">
        <v>106</v>
      </c>
      <c r="B1636" s="562" t="s">
        <v>791</v>
      </c>
      <c r="C1636" s="307" t="s">
        <v>115</v>
      </c>
      <c r="D1636" s="386" t="s">
        <v>792</v>
      </c>
      <c r="E1636" s="303" t="s">
        <v>1612</v>
      </c>
      <c r="F1636" s="229" t="s">
        <v>515</v>
      </c>
      <c r="G1636" s="240" t="s">
        <v>3133</v>
      </c>
      <c r="H1636" s="229" t="s">
        <v>113</v>
      </c>
      <c r="I1636" s="308" t="s">
        <v>2572</v>
      </c>
      <c r="J1636" s="363" t="s">
        <v>2572</v>
      </c>
      <c r="K1636" s="304" t="s">
        <v>1452</v>
      </c>
      <c r="L1636" s="305" t="s">
        <v>791</v>
      </c>
      <c r="M1636" s="306" t="s">
        <v>3105</v>
      </c>
      <c r="N1636" s="305"/>
      <c r="O1636" s="305"/>
    </row>
    <row r="1637" spans="1:15" ht="20.100000000000001" customHeight="1">
      <c r="A1637" s="309"/>
      <c r="B1637" s="563"/>
      <c r="C1637" s="310"/>
      <c r="D1637" s="311"/>
      <c r="E1637" s="311"/>
      <c r="F1637" s="235"/>
      <c r="G1637" s="252"/>
      <c r="H1637" s="235"/>
      <c r="I1637" s="312"/>
      <c r="J1637" s="235"/>
      <c r="K1637" s="313"/>
      <c r="L1637" s="370" t="s">
        <v>1949</v>
      </c>
      <c r="M1637" s="315"/>
      <c r="N1637" s="314"/>
      <c r="O1637" s="314"/>
    </row>
    <row r="1638" spans="1:15" ht="20.100000000000001" customHeight="1">
      <c r="A1638" s="309" t="s">
        <v>106</v>
      </c>
      <c r="B1638" s="563" t="s">
        <v>743</v>
      </c>
      <c r="C1638" s="316" t="s">
        <v>115</v>
      </c>
      <c r="D1638" s="364" t="s">
        <v>744</v>
      </c>
      <c r="E1638" s="311" t="s">
        <v>1612</v>
      </c>
      <c r="F1638" s="155" t="s">
        <v>2101</v>
      </c>
      <c r="G1638" s="563" t="s">
        <v>3140</v>
      </c>
      <c r="H1638" s="235" t="s">
        <v>113</v>
      </c>
      <c r="I1638" s="312" t="s">
        <v>2572</v>
      </c>
      <c r="J1638" s="323" t="s">
        <v>2572</v>
      </c>
      <c r="K1638" s="313" t="s">
        <v>1452</v>
      </c>
      <c r="L1638" s="314"/>
      <c r="M1638" s="315"/>
      <c r="N1638" s="314"/>
      <c r="O1638" s="314"/>
    </row>
    <row r="1639" spans="1:15" ht="20.100000000000001" customHeight="1">
      <c r="A1639" s="309" t="s">
        <v>106</v>
      </c>
      <c r="B1639" s="563" t="s">
        <v>746</v>
      </c>
      <c r="C1639" s="316" t="s">
        <v>115</v>
      </c>
      <c r="D1639" s="364" t="s">
        <v>744</v>
      </c>
      <c r="E1639" s="311" t="s">
        <v>1612</v>
      </c>
      <c r="F1639" s="155" t="s">
        <v>2101</v>
      </c>
      <c r="G1639" s="563" t="s">
        <v>3141</v>
      </c>
      <c r="H1639" s="235" t="s">
        <v>113</v>
      </c>
      <c r="I1639" s="312" t="s">
        <v>2572</v>
      </c>
      <c r="J1639" s="323" t="s">
        <v>2572</v>
      </c>
      <c r="K1639" s="313" t="s">
        <v>1452</v>
      </c>
      <c r="L1639" s="314"/>
      <c r="M1639" s="315"/>
      <c r="N1639" s="315"/>
      <c r="O1639" s="314"/>
    </row>
    <row r="1640" spans="1:15" ht="20.100000000000001" customHeight="1">
      <c r="A1640" s="309" t="s">
        <v>106</v>
      </c>
      <c r="B1640" s="563" t="s">
        <v>747</v>
      </c>
      <c r="C1640" s="316" t="s">
        <v>115</v>
      </c>
      <c r="D1640" s="364" t="s">
        <v>744</v>
      </c>
      <c r="E1640" s="311" t="s">
        <v>1612</v>
      </c>
      <c r="F1640" s="155" t="s">
        <v>2101</v>
      </c>
      <c r="G1640" s="563" t="s">
        <v>3142</v>
      </c>
      <c r="H1640" s="235" t="s">
        <v>113</v>
      </c>
      <c r="I1640" s="312" t="s">
        <v>2572</v>
      </c>
      <c r="J1640" s="323" t="s">
        <v>2572</v>
      </c>
      <c r="K1640" s="313" t="s">
        <v>1452</v>
      </c>
      <c r="L1640" s="314"/>
      <c r="M1640" s="315"/>
      <c r="N1640" s="315"/>
      <c r="O1640" s="314"/>
    </row>
    <row r="1641" spans="1:15" ht="20.100000000000001" customHeight="1">
      <c r="A1641" s="309" t="s">
        <v>106</v>
      </c>
      <c r="B1641" s="563" t="s">
        <v>748</v>
      </c>
      <c r="C1641" s="316" t="s">
        <v>115</v>
      </c>
      <c r="D1641" s="311" t="s">
        <v>749</v>
      </c>
      <c r="E1641" s="311" t="s">
        <v>1612</v>
      </c>
      <c r="F1641" s="155" t="s">
        <v>2101</v>
      </c>
      <c r="G1641" s="563" t="s">
        <v>3143</v>
      </c>
      <c r="H1641" s="235" t="s">
        <v>113</v>
      </c>
      <c r="I1641" s="312" t="s">
        <v>2572</v>
      </c>
      <c r="J1641" s="323" t="s">
        <v>2572</v>
      </c>
      <c r="K1641" s="313" t="s">
        <v>1452</v>
      </c>
      <c r="L1641" s="314"/>
      <c r="M1641" s="315"/>
      <c r="N1641" s="315"/>
      <c r="O1641" s="314"/>
    </row>
    <row r="1642" spans="1:15" ht="20.100000000000001" customHeight="1">
      <c r="A1642" s="309" t="s">
        <v>106</v>
      </c>
      <c r="B1642" s="563" t="s">
        <v>750</v>
      </c>
      <c r="C1642" s="316" t="s">
        <v>115</v>
      </c>
      <c r="D1642" s="311" t="s">
        <v>749</v>
      </c>
      <c r="E1642" s="311" t="s">
        <v>1612</v>
      </c>
      <c r="F1642" s="155" t="s">
        <v>2101</v>
      </c>
      <c r="G1642" s="563" t="s">
        <v>3144</v>
      </c>
      <c r="H1642" s="235" t="s">
        <v>113</v>
      </c>
      <c r="I1642" s="312" t="s">
        <v>2572</v>
      </c>
      <c r="J1642" s="323" t="s">
        <v>2572</v>
      </c>
      <c r="K1642" s="313" t="s">
        <v>1452</v>
      </c>
      <c r="L1642" s="314"/>
      <c r="M1642" s="315"/>
      <c r="N1642" s="314"/>
      <c r="O1642" s="314"/>
    </row>
    <row r="1643" spans="1:15" ht="20.100000000000001" customHeight="1">
      <c r="A1643" s="309"/>
      <c r="B1643" s="563"/>
      <c r="C1643" s="316"/>
      <c r="D1643" s="311"/>
      <c r="E1643" s="311"/>
      <c r="F1643" s="235"/>
      <c r="G1643" s="252"/>
      <c r="H1643" s="235"/>
      <c r="I1643" s="312"/>
      <c r="J1643" s="319"/>
      <c r="K1643" s="313"/>
      <c r="L1643" s="314"/>
      <c r="M1643" s="315"/>
      <c r="N1643" s="314"/>
      <c r="O1643" s="314"/>
    </row>
    <row r="1644" spans="1:15" ht="20.100000000000001" customHeight="1">
      <c r="A1644" s="309" t="s">
        <v>106</v>
      </c>
      <c r="B1644" s="563" t="s">
        <v>1326</v>
      </c>
      <c r="C1644" s="316" t="s">
        <v>115</v>
      </c>
      <c r="D1644" s="311" t="s">
        <v>1616</v>
      </c>
      <c r="E1644" s="311" t="s">
        <v>1612</v>
      </c>
      <c r="F1644" s="155" t="s">
        <v>2101</v>
      </c>
      <c r="G1644" s="252" t="s">
        <v>3133</v>
      </c>
      <c r="H1644" s="235" t="s">
        <v>1473</v>
      </c>
      <c r="I1644" s="312" t="s">
        <v>2572</v>
      </c>
      <c r="J1644" s="323" t="s">
        <v>2572</v>
      </c>
      <c r="K1644" s="313" t="s">
        <v>1452</v>
      </c>
      <c r="L1644" s="314"/>
      <c r="M1644" s="315"/>
      <c r="N1644" s="314"/>
      <c r="O1644" s="314"/>
    </row>
    <row r="1645" spans="1:15" ht="20.100000000000001" customHeight="1">
      <c r="A1645" s="309" t="s">
        <v>106</v>
      </c>
      <c r="B1645" s="563" t="s">
        <v>1329</v>
      </c>
      <c r="C1645" s="316" t="s">
        <v>115</v>
      </c>
      <c r="D1645" s="311" t="s">
        <v>1618</v>
      </c>
      <c r="E1645" s="311" t="s">
        <v>1612</v>
      </c>
      <c r="F1645" s="155" t="s">
        <v>2101</v>
      </c>
      <c r="G1645" s="252" t="s">
        <v>3133</v>
      </c>
      <c r="H1645" s="235" t="s">
        <v>1473</v>
      </c>
      <c r="I1645" s="312" t="s">
        <v>2572</v>
      </c>
      <c r="J1645" s="323" t="s">
        <v>2572</v>
      </c>
      <c r="K1645" s="313" t="s">
        <v>1452</v>
      </c>
      <c r="L1645" s="314"/>
      <c r="M1645" s="315"/>
      <c r="N1645" s="314"/>
      <c r="O1645" s="314"/>
    </row>
    <row r="1646" spans="1:15" ht="20.100000000000001" customHeight="1">
      <c r="A1646" s="309" t="s">
        <v>106</v>
      </c>
      <c r="B1646" s="563" t="s">
        <v>1333</v>
      </c>
      <c r="C1646" s="316" t="s">
        <v>115</v>
      </c>
      <c r="D1646" s="311" t="s">
        <v>1620</v>
      </c>
      <c r="E1646" s="311" t="s">
        <v>1612</v>
      </c>
      <c r="F1646" s="155" t="s">
        <v>2101</v>
      </c>
      <c r="G1646" s="252" t="s">
        <v>3133</v>
      </c>
      <c r="H1646" s="235" t="s">
        <v>1473</v>
      </c>
      <c r="I1646" s="312" t="s">
        <v>2572</v>
      </c>
      <c r="J1646" s="323" t="s">
        <v>2572</v>
      </c>
      <c r="K1646" s="313" t="s">
        <v>1452</v>
      </c>
      <c r="L1646" s="314"/>
      <c r="M1646" s="315"/>
      <c r="N1646" s="314"/>
      <c r="O1646" s="314"/>
    </row>
    <row r="1647" spans="1:15" ht="20.100000000000001" customHeight="1">
      <c r="A1647" s="309"/>
      <c r="B1647" s="563"/>
      <c r="C1647" s="310"/>
      <c r="D1647" s="311"/>
      <c r="E1647" s="311"/>
      <c r="F1647" s="235"/>
      <c r="G1647" s="252"/>
      <c r="H1647" s="235"/>
      <c r="I1647" s="312"/>
      <c r="J1647" s="319"/>
      <c r="K1647" s="313"/>
      <c r="L1647" s="314"/>
      <c r="M1647" s="315"/>
      <c r="N1647" s="314"/>
      <c r="O1647" s="314"/>
    </row>
    <row r="1648" spans="1:15" ht="20.100000000000001" customHeight="1">
      <c r="A1648" s="309" t="s">
        <v>106</v>
      </c>
      <c r="B1648" s="563" t="s">
        <v>1388</v>
      </c>
      <c r="C1648" s="316" t="s">
        <v>115</v>
      </c>
      <c r="D1648" s="364" t="s">
        <v>1622</v>
      </c>
      <c r="E1648" s="311" t="s">
        <v>1612</v>
      </c>
      <c r="F1648" s="155" t="s">
        <v>2101</v>
      </c>
      <c r="G1648" s="252" t="s">
        <v>3145</v>
      </c>
      <c r="H1648" s="235" t="s">
        <v>1502</v>
      </c>
      <c r="I1648" s="312" t="s">
        <v>2572</v>
      </c>
      <c r="J1648" s="323" t="s">
        <v>2572</v>
      </c>
      <c r="K1648" s="313" t="s">
        <v>1452</v>
      </c>
      <c r="L1648" s="314"/>
      <c r="M1648" s="315"/>
      <c r="N1648" s="314"/>
      <c r="O1648" s="314"/>
    </row>
    <row r="1649" spans="1:15" ht="20.100000000000001" customHeight="1">
      <c r="A1649" s="309" t="s">
        <v>106</v>
      </c>
      <c r="B1649" s="563" t="s">
        <v>992</v>
      </c>
      <c r="C1649" s="316" t="s">
        <v>115</v>
      </c>
      <c r="D1649" s="364" t="s">
        <v>1623</v>
      </c>
      <c r="E1649" s="311" t="s">
        <v>1612</v>
      </c>
      <c r="F1649" s="155" t="s">
        <v>2101</v>
      </c>
      <c r="G1649" s="252" t="s">
        <v>3145</v>
      </c>
      <c r="H1649" s="235" t="s">
        <v>1473</v>
      </c>
      <c r="I1649" s="312" t="s">
        <v>2572</v>
      </c>
      <c r="J1649" s="323" t="s">
        <v>2572</v>
      </c>
      <c r="K1649" s="313" t="s">
        <v>1452</v>
      </c>
      <c r="L1649" s="314"/>
      <c r="M1649" s="315"/>
      <c r="N1649" s="314"/>
      <c r="O1649" s="314"/>
    </row>
    <row r="1650" spans="1:15" ht="20.100000000000001" customHeight="1">
      <c r="A1650" s="309" t="s">
        <v>106</v>
      </c>
      <c r="B1650" s="563" t="s">
        <v>994</v>
      </c>
      <c r="C1650" s="316" t="s">
        <v>115</v>
      </c>
      <c r="D1650" s="364" t="s">
        <v>1624</v>
      </c>
      <c r="E1650" s="311" t="s">
        <v>1612</v>
      </c>
      <c r="F1650" s="155" t="s">
        <v>2101</v>
      </c>
      <c r="G1650" s="252" t="s">
        <v>3145</v>
      </c>
      <c r="H1650" s="235" t="s">
        <v>1473</v>
      </c>
      <c r="I1650" s="312" t="s">
        <v>2572</v>
      </c>
      <c r="J1650" s="323" t="s">
        <v>2572</v>
      </c>
      <c r="K1650" s="313" t="s">
        <v>1452</v>
      </c>
      <c r="L1650" s="314"/>
      <c r="M1650" s="315"/>
      <c r="N1650" s="315"/>
      <c r="O1650" s="314"/>
    </row>
    <row r="1651" spans="1:15" ht="20.100000000000001" customHeight="1">
      <c r="A1651" s="322"/>
      <c r="B1651" s="563"/>
      <c r="C1651" s="316"/>
      <c r="D1651" s="311"/>
      <c r="E1651" s="311"/>
      <c r="F1651" s="235"/>
      <c r="G1651" s="252"/>
      <c r="H1651" s="235"/>
      <c r="I1651" s="312"/>
      <c r="J1651" s="340"/>
      <c r="K1651" s="313"/>
      <c r="L1651" s="314"/>
      <c r="M1651" s="315"/>
      <c r="N1651" s="315"/>
      <c r="O1651" s="314"/>
    </row>
    <row r="1652" spans="1:15" ht="20.100000000000001" customHeight="1">
      <c r="A1652" s="309" t="s">
        <v>106</v>
      </c>
      <c r="B1652" s="563" t="s">
        <v>1390</v>
      </c>
      <c r="C1652" s="316" t="s">
        <v>115</v>
      </c>
      <c r="D1652" s="364" t="s">
        <v>1625</v>
      </c>
      <c r="E1652" s="311" t="s">
        <v>1612</v>
      </c>
      <c r="F1652" s="155" t="s">
        <v>2101</v>
      </c>
      <c r="G1652" s="252" t="s">
        <v>3146</v>
      </c>
      <c r="H1652" s="235" t="s">
        <v>1502</v>
      </c>
      <c r="I1652" s="312" t="s">
        <v>2572</v>
      </c>
      <c r="J1652" s="323" t="s">
        <v>2572</v>
      </c>
      <c r="K1652" s="313" t="s">
        <v>1452</v>
      </c>
      <c r="L1652" s="314"/>
      <c r="M1652" s="315"/>
      <c r="N1652" s="314"/>
      <c r="O1652" s="314"/>
    </row>
    <row r="1653" spans="1:15" ht="20.100000000000001" customHeight="1">
      <c r="A1653" s="309" t="s">
        <v>106</v>
      </c>
      <c r="B1653" s="563" t="s">
        <v>996</v>
      </c>
      <c r="C1653" s="316" t="s">
        <v>115</v>
      </c>
      <c r="D1653" s="364" t="s">
        <v>1626</v>
      </c>
      <c r="E1653" s="311" t="s">
        <v>1612</v>
      </c>
      <c r="F1653" s="155" t="s">
        <v>2101</v>
      </c>
      <c r="G1653" s="252" t="s">
        <v>3146</v>
      </c>
      <c r="H1653" s="235" t="s">
        <v>1473</v>
      </c>
      <c r="I1653" s="312" t="s">
        <v>2572</v>
      </c>
      <c r="J1653" s="323" t="s">
        <v>2572</v>
      </c>
      <c r="K1653" s="313" t="s">
        <v>1452</v>
      </c>
      <c r="L1653" s="314"/>
      <c r="M1653" s="315"/>
      <c r="N1653" s="314"/>
      <c r="O1653" s="314"/>
    </row>
    <row r="1654" spans="1:15" ht="20.100000000000001" customHeight="1">
      <c r="A1654" s="309" t="s">
        <v>106</v>
      </c>
      <c r="B1654" s="563" t="s">
        <v>998</v>
      </c>
      <c r="C1654" s="316" t="s">
        <v>115</v>
      </c>
      <c r="D1654" s="364" t="s">
        <v>1627</v>
      </c>
      <c r="E1654" s="311" t="s">
        <v>1612</v>
      </c>
      <c r="F1654" s="155" t="s">
        <v>2101</v>
      </c>
      <c r="G1654" s="252" t="s">
        <v>3146</v>
      </c>
      <c r="H1654" s="235" t="s">
        <v>1473</v>
      </c>
      <c r="I1654" s="312" t="s">
        <v>2572</v>
      </c>
      <c r="J1654" s="323" t="s">
        <v>2572</v>
      </c>
      <c r="K1654" s="313" t="s">
        <v>1452</v>
      </c>
      <c r="L1654" s="314"/>
      <c r="M1654" s="315"/>
      <c r="N1654" s="315"/>
      <c r="O1654" s="314"/>
    </row>
    <row r="1655" spans="1:15" ht="20.100000000000001" customHeight="1">
      <c r="A1655" s="322"/>
      <c r="B1655" s="563"/>
      <c r="C1655" s="310"/>
      <c r="D1655" s="311"/>
      <c r="E1655" s="311"/>
      <c r="F1655" s="235"/>
      <c r="G1655" s="252"/>
      <c r="H1655" s="235"/>
      <c r="I1655" s="312"/>
      <c r="J1655" s="340"/>
      <c r="K1655" s="313"/>
      <c r="L1655" s="314"/>
      <c r="M1655" s="315"/>
      <c r="N1655" s="315"/>
      <c r="O1655" s="314"/>
    </row>
    <row r="1656" spans="1:15" ht="20.100000000000001" customHeight="1">
      <c r="A1656" s="309" t="s">
        <v>106</v>
      </c>
      <c r="B1656" s="563" t="s">
        <v>506</v>
      </c>
      <c r="C1656" s="316" t="s">
        <v>115</v>
      </c>
      <c r="D1656" s="311" t="s">
        <v>507</v>
      </c>
      <c r="E1656" s="311" t="s">
        <v>1612</v>
      </c>
      <c r="F1656" s="155" t="s">
        <v>2101</v>
      </c>
      <c r="G1656" s="252" t="s">
        <v>3147</v>
      </c>
      <c r="H1656" s="235" t="s">
        <v>113</v>
      </c>
      <c r="I1656" s="312" t="s">
        <v>2572</v>
      </c>
      <c r="J1656" s="323" t="s">
        <v>2572</v>
      </c>
      <c r="K1656" s="313" t="s">
        <v>1452</v>
      </c>
      <c r="L1656" s="314"/>
      <c r="M1656" s="315"/>
      <c r="N1656" s="314"/>
      <c r="O1656" s="314"/>
    </row>
    <row r="1657" spans="1:15" ht="20.100000000000001" customHeight="1">
      <c r="A1657" s="322"/>
      <c r="B1657" s="563"/>
      <c r="C1657" s="316"/>
      <c r="D1657" s="311"/>
      <c r="E1657" s="311"/>
      <c r="F1657" s="235"/>
      <c r="G1657" s="252"/>
      <c r="H1657" s="235"/>
      <c r="I1657" s="312"/>
      <c r="J1657" s="323"/>
      <c r="K1657" s="313"/>
      <c r="L1657" s="314"/>
      <c r="M1657" s="315"/>
      <c r="N1657" s="315"/>
      <c r="O1657" s="314"/>
    </row>
    <row r="1658" spans="1:15" ht="20.100000000000001" customHeight="1">
      <c r="A1658" s="309" t="s">
        <v>106</v>
      </c>
      <c r="B1658" s="563" t="s">
        <v>508</v>
      </c>
      <c r="C1658" s="316" t="s">
        <v>115</v>
      </c>
      <c r="D1658" s="311" t="s">
        <v>507</v>
      </c>
      <c r="E1658" s="311" t="s">
        <v>1612</v>
      </c>
      <c r="F1658" s="155" t="s">
        <v>2101</v>
      </c>
      <c r="G1658" s="252" t="s">
        <v>3148</v>
      </c>
      <c r="H1658" s="235" t="s">
        <v>113</v>
      </c>
      <c r="I1658" s="312" t="s">
        <v>2572</v>
      </c>
      <c r="J1658" s="323" t="s">
        <v>2572</v>
      </c>
      <c r="K1658" s="313" t="s">
        <v>1452</v>
      </c>
      <c r="L1658" s="314"/>
      <c r="M1658" s="315"/>
      <c r="N1658" s="314"/>
      <c r="O1658" s="314"/>
    </row>
    <row r="1659" spans="1:15" ht="20.100000000000001" customHeight="1">
      <c r="A1659" s="322"/>
      <c r="B1659" s="563"/>
      <c r="C1659" s="316"/>
      <c r="D1659" s="311"/>
      <c r="E1659" s="311"/>
      <c r="F1659" s="235"/>
      <c r="G1659" s="252"/>
      <c r="H1659" s="235"/>
      <c r="I1659" s="312"/>
      <c r="J1659" s="323"/>
      <c r="K1659" s="313"/>
      <c r="L1659" s="370" t="s">
        <v>1949</v>
      </c>
      <c r="M1659" s="315"/>
      <c r="N1659" s="315"/>
      <c r="O1659" s="314"/>
    </row>
    <row r="1660" spans="1:15" ht="20.100000000000001" customHeight="1">
      <c r="A1660" s="301" t="s">
        <v>106</v>
      </c>
      <c r="B1660" s="562" t="s">
        <v>1349</v>
      </c>
      <c r="C1660" s="307" t="s">
        <v>115</v>
      </c>
      <c r="D1660" s="303" t="s">
        <v>1643</v>
      </c>
      <c r="E1660" s="303" t="s">
        <v>1612</v>
      </c>
      <c r="F1660" s="229" t="s">
        <v>515</v>
      </c>
      <c r="G1660" s="240" t="s">
        <v>3149</v>
      </c>
      <c r="H1660" s="229" t="s">
        <v>1473</v>
      </c>
      <c r="I1660" s="308" t="s">
        <v>2572</v>
      </c>
      <c r="J1660" s="363" t="s">
        <v>2572</v>
      </c>
      <c r="K1660" s="304" t="s">
        <v>1452</v>
      </c>
      <c r="L1660" s="305" t="s">
        <v>3150</v>
      </c>
      <c r="M1660" s="306" t="s">
        <v>3105</v>
      </c>
      <c r="N1660" s="306"/>
      <c r="O1660" s="305"/>
    </row>
    <row r="1661" spans="1:15" ht="20.100000000000001" customHeight="1">
      <c r="A1661" s="301" t="s">
        <v>106</v>
      </c>
      <c r="B1661" s="562" t="s">
        <v>1118</v>
      </c>
      <c r="C1661" s="307" t="s">
        <v>115</v>
      </c>
      <c r="D1661" s="303" t="s">
        <v>1644</v>
      </c>
      <c r="E1661" s="303" t="s">
        <v>1612</v>
      </c>
      <c r="F1661" s="229" t="s">
        <v>515</v>
      </c>
      <c r="G1661" s="240" t="s">
        <v>3149</v>
      </c>
      <c r="H1661" s="229" t="s">
        <v>1502</v>
      </c>
      <c r="I1661" s="308" t="s">
        <v>2572</v>
      </c>
      <c r="J1661" s="363" t="s">
        <v>2572</v>
      </c>
      <c r="K1661" s="304" t="s">
        <v>1452</v>
      </c>
      <c r="L1661" s="305" t="s">
        <v>3151</v>
      </c>
      <c r="M1661" s="306" t="s">
        <v>3105</v>
      </c>
      <c r="N1661" s="305"/>
      <c r="O1661" s="305"/>
    </row>
    <row r="1662" spans="1:15" ht="20.100000000000001" customHeight="1">
      <c r="A1662" s="301" t="s">
        <v>106</v>
      </c>
      <c r="B1662" s="562" t="s">
        <v>1424</v>
      </c>
      <c r="C1662" s="307" t="s">
        <v>115</v>
      </c>
      <c r="D1662" s="303" t="s">
        <v>1645</v>
      </c>
      <c r="E1662" s="303" t="s">
        <v>1612</v>
      </c>
      <c r="F1662" s="229" t="s">
        <v>515</v>
      </c>
      <c r="G1662" s="240" t="s">
        <v>3149</v>
      </c>
      <c r="H1662" s="229" t="s">
        <v>1502</v>
      </c>
      <c r="I1662" s="308" t="s">
        <v>2572</v>
      </c>
      <c r="J1662" s="363" t="s">
        <v>2572</v>
      </c>
      <c r="K1662" s="304" t="s">
        <v>1452</v>
      </c>
      <c r="L1662" s="305" t="s">
        <v>3152</v>
      </c>
      <c r="M1662" s="306" t="s">
        <v>3105</v>
      </c>
      <c r="N1662" s="305"/>
      <c r="O1662" s="305"/>
    </row>
    <row r="1663" spans="1:15" ht="20.100000000000001" customHeight="1">
      <c r="A1663" s="301" t="s">
        <v>106</v>
      </c>
      <c r="B1663" s="562" t="s">
        <v>1426</v>
      </c>
      <c r="C1663" s="307" t="s">
        <v>115</v>
      </c>
      <c r="D1663" s="303" t="s">
        <v>1646</v>
      </c>
      <c r="E1663" s="303" t="s">
        <v>1612</v>
      </c>
      <c r="F1663" s="229" t="s">
        <v>515</v>
      </c>
      <c r="G1663" s="240" t="s">
        <v>3149</v>
      </c>
      <c r="H1663" s="229" t="s">
        <v>1502</v>
      </c>
      <c r="I1663" s="308" t="s">
        <v>2572</v>
      </c>
      <c r="J1663" s="363" t="s">
        <v>2572</v>
      </c>
      <c r="K1663" s="304" t="s">
        <v>1452</v>
      </c>
      <c r="L1663" s="305" t="s">
        <v>3153</v>
      </c>
      <c r="M1663" s="306" t="s">
        <v>3105</v>
      </c>
      <c r="N1663" s="305"/>
      <c r="O1663" s="305"/>
    </row>
    <row r="1664" spans="1:15" ht="20.100000000000001" customHeight="1">
      <c r="A1664" s="301" t="s">
        <v>106</v>
      </c>
      <c r="B1664" s="562" t="s">
        <v>1351</v>
      </c>
      <c r="C1664" s="307" t="s">
        <v>115</v>
      </c>
      <c r="D1664" s="303" t="s">
        <v>1647</v>
      </c>
      <c r="E1664" s="303" t="s">
        <v>1612</v>
      </c>
      <c r="F1664" s="229" t="s">
        <v>515</v>
      </c>
      <c r="G1664" s="240" t="s">
        <v>3149</v>
      </c>
      <c r="H1664" s="229" t="s">
        <v>1473</v>
      </c>
      <c r="I1664" s="308" t="s">
        <v>2572</v>
      </c>
      <c r="J1664" s="363" t="s">
        <v>2572</v>
      </c>
      <c r="K1664" s="304" t="s">
        <v>1452</v>
      </c>
      <c r="L1664" s="305" t="s">
        <v>3154</v>
      </c>
      <c r="M1664" s="306" t="s">
        <v>3105</v>
      </c>
      <c r="N1664" s="305"/>
      <c r="O1664" s="305"/>
    </row>
    <row r="1665" spans="1:15" ht="20.100000000000001" customHeight="1">
      <c r="A1665" s="301" t="s">
        <v>106</v>
      </c>
      <c r="B1665" s="562" t="s">
        <v>1353</v>
      </c>
      <c r="C1665" s="307" t="s">
        <v>115</v>
      </c>
      <c r="D1665" s="303" t="s">
        <v>1648</v>
      </c>
      <c r="E1665" s="303" t="s">
        <v>1612</v>
      </c>
      <c r="F1665" s="229" t="s">
        <v>515</v>
      </c>
      <c r="G1665" s="240" t="s">
        <v>3149</v>
      </c>
      <c r="H1665" s="229" t="s">
        <v>1473</v>
      </c>
      <c r="I1665" s="308" t="s">
        <v>2572</v>
      </c>
      <c r="J1665" s="363" t="s">
        <v>2572</v>
      </c>
      <c r="K1665" s="304" t="s">
        <v>1452</v>
      </c>
      <c r="L1665" s="305" t="s">
        <v>3155</v>
      </c>
      <c r="M1665" s="306" t="s">
        <v>3105</v>
      </c>
      <c r="N1665" s="305"/>
      <c r="O1665" s="305"/>
    </row>
    <row r="1666" spans="1:15" ht="20.100000000000001" customHeight="1">
      <c r="A1666" s="301" t="s">
        <v>106</v>
      </c>
      <c r="B1666" s="562" t="s">
        <v>793</v>
      </c>
      <c r="C1666" s="307" t="s">
        <v>115</v>
      </c>
      <c r="D1666" s="386" t="s">
        <v>794</v>
      </c>
      <c r="E1666" s="303" t="s">
        <v>1612</v>
      </c>
      <c r="F1666" s="229" t="s">
        <v>515</v>
      </c>
      <c r="G1666" s="240" t="s">
        <v>3149</v>
      </c>
      <c r="H1666" s="229" t="s">
        <v>113</v>
      </c>
      <c r="I1666" s="308" t="s">
        <v>2572</v>
      </c>
      <c r="J1666" s="363" t="s">
        <v>2572</v>
      </c>
      <c r="K1666" s="304" t="s">
        <v>1452</v>
      </c>
      <c r="L1666" s="305" t="s">
        <v>3156</v>
      </c>
      <c r="M1666" s="306" t="s">
        <v>3105</v>
      </c>
      <c r="N1666" s="305"/>
      <c r="O1666" s="305"/>
    </row>
    <row r="1667" spans="1:15" ht="20.100000000000001" customHeight="1">
      <c r="A1667" s="309"/>
      <c r="B1667" s="563"/>
      <c r="C1667" s="310"/>
      <c r="D1667" s="311"/>
      <c r="E1667" s="311"/>
      <c r="F1667" s="235"/>
      <c r="G1667" s="252"/>
      <c r="H1667" s="235"/>
      <c r="I1667" s="312"/>
      <c r="J1667" s="235"/>
      <c r="K1667" s="313"/>
      <c r="L1667" s="370" t="s">
        <v>1949</v>
      </c>
      <c r="M1667" s="315"/>
      <c r="N1667" s="314"/>
      <c r="O1667" s="314"/>
    </row>
    <row r="1668" spans="1:15" ht="20.100000000000001" customHeight="1">
      <c r="A1668" s="309" t="s">
        <v>106</v>
      </c>
      <c r="B1668" s="563" t="s">
        <v>751</v>
      </c>
      <c r="C1668" s="316" t="s">
        <v>115</v>
      </c>
      <c r="D1668" s="364" t="s">
        <v>752</v>
      </c>
      <c r="E1668" s="311" t="s">
        <v>1612</v>
      </c>
      <c r="F1668" s="155" t="s">
        <v>2101</v>
      </c>
      <c r="G1668" s="563" t="s">
        <v>3157</v>
      </c>
      <c r="H1668" s="235" t="s">
        <v>113</v>
      </c>
      <c r="I1668" s="312" t="s">
        <v>2572</v>
      </c>
      <c r="J1668" s="323" t="s">
        <v>2572</v>
      </c>
      <c r="K1668" s="313" t="s">
        <v>1452</v>
      </c>
      <c r="L1668" s="314"/>
      <c r="M1668" s="315"/>
      <c r="N1668" s="314"/>
      <c r="O1668" s="314"/>
    </row>
    <row r="1669" spans="1:15" ht="20.100000000000001" customHeight="1">
      <c r="A1669" s="309" t="s">
        <v>106</v>
      </c>
      <c r="B1669" s="563" t="s">
        <v>754</v>
      </c>
      <c r="C1669" s="316" t="s">
        <v>115</v>
      </c>
      <c r="D1669" s="364" t="s">
        <v>752</v>
      </c>
      <c r="E1669" s="311" t="s">
        <v>1612</v>
      </c>
      <c r="F1669" s="155" t="s">
        <v>2101</v>
      </c>
      <c r="G1669" s="563" t="s">
        <v>3158</v>
      </c>
      <c r="H1669" s="235" t="s">
        <v>113</v>
      </c>
      <c r="I1669" s="312" t="s">
        <v>2572</v>
      </c>
      <c r="J1669" s="323" t="s">
        <v>2572</v>
      </c>
      <c r="K1669" s="313" t="s">
        <v>1452</v>
      </c>
      <c r="L1669" s="314"/>
      <c r="M1669" s="315"/>
      <c r="N1669" s="315"/>
      <c r="O1669" s="314"/>
    </row>
    <row r="1670" spans="1:15" ht="20.100000000000001" customHeight="1">
      <c r="A1670" s="309" t="s">
        <v>106</v>
      </c>
      <c r="B1670" s="563" t="s">
        <v>755</v>
      </c>
      <c r="C1670" s="316" t="s">
        <v>115</v>
      </c>
      <c r="D1670" s="364" t="s">
        <v>752</v>
      </c>
      <c r="E1670" s="311" t="s">
        <v>1612</v>
      </c>
      <c r="F1670" s="155" t="s">
        <v>2101</v>
      </c>
      <c r="G1670" s="563" t="s">
        <v>3159</v>
      </c>
      <c r="H1670" s="235" t="s">
        <v>113</v>
      </c>
      <c r="I1670" s="312" t="s">
        <v>2572</v>
      </c>
      <c r="J1670" s="323" t="s">
        <v>2572</v>
      </c>
      <c r="K1670" s="313" t="s">
        <v>1452</v>
      </c>
      <c r="L1670" s="314"/>
      <c r="M1670" s="315"/>
      <c r="N1670" s="315"/>
      <c r="O1670" s="314"/>
    </row>
    <row r="1671" spans="1:15" ht="20.100000000000001" customHeight="1">
      <c r="A1671" s="309" t="s">
        <v>106</v>
      </c>
      <c r="B1671" s="563" t="s">
        <v>756</v>
      </c>
      <c r="C1671" s="316" t="s">
        <v>115</v>
      </c>
      <c r="D1671" s="311" t="s">
        <v>757</v>
      </c>
      <c r="E1671" s="311" t="s">
        <v>1612</v>
      </c>
      <c r="F1671" s="155" t="s">
        <v>2101</v>
      </c>
      <c r="G1671" s="563" t="s">
        <v>3160</v>
      </c>
      <c r="H1671" s="235" t="s">
        <v>113</v>
      </c>
      <c r="I1671" s="312" t="s">
        <v>2572</v>
      </c>
      <c r="J1671" s="323" t="s">
        <v>2572</v>
      </c>
      <c r="K1671" s="313" t="s">
        <v>1452</v>
      </c>
      <c r="L1671" s="314"/>
      <c r="M1671" s="315"/>
      <c r="N1671" s="315"/>
      <c r="O1671" s="314"/>
    </row>
    <row r="1672" spans="1:15" ht="20.100000000000001" customHeight="1">
      <c r="A1672" s="309" t="s">
        <v>106</v>
      </c>
      <c r="B1672" s="563" t="s">
        <v>758</v>
      </c>
      <c r="C1672" s="316" t="s">
        <v>115</v>
      </c>
      <c r="D1672" s="311" t="s">
        <v>757</v>
      </c>
      <c r="E1672" s="311" t="s">
        <v>1612</v>
      </c>
      <c r="F1672" s="155" t="s">
        <v>2101</v>
      </c>
      <c r="G1672" s="563" t="s">
        <v>3161</v>
      </c>
      <c r="H1672" s="235" t="s">
        <v>113</v>
      </c>
      <c r="I1672" s="312" t="s">
        <v>2572</v>
      </c>
      <c r="J1672" s="323" t="s">
        <v>2572</v>
      </c>
      <c r="K1672" s="313" t="s">
        <v>1452</v>
      </c>
      <c r="L1672" s="314"/>
      <c r="M1672" s="315"/>
      <c r="N1672" s="314"/>
      <c r="O1672" s="314"/>
    </row>
    <row r="1673" spans="1:15" ht="20.100000000000001" customHeight="1">
      <c r="A1673" s="309"/>
      <c r="B1673" s="563"/>
      <c r="C1673" s="316"/>
      <c r="D1673" s="311"/>
      <c r="E1673" s="311"/>
      <c r="F1673" s="235"/>
      <c r="G1673" s="252"/>
      <c r="H1673" s="235"/>
      <c r="I1673" s="312"/>
      <c r="J1673" s="319"/>
      <c r="K1673" s="313"/>
      <c r="L1673" s="314"/>
      <c r="M1673" s="315"/>
      <c r="N1673" s="314"/>
      <c r="O1673" s="314"/>
    </row>
    <row r="1674" spans="1:15" ht="20.100000000000001" customHeight="1">
      <c r="A1674" s="309" t="s">
        <v>106</v>
      </c>
      <c r="B1674" s="563" t="s">
        <v>1336</v>
      </c>
      <c r="C1674" s="316" t="s">
        <v>115</v>
      </c>
      <c r="D1674" s="311" t="s">
        <v>1628</v>
      </c>
      <c r="E1674" s="311" t="s">
        <v>1612</v>
      </c>
      <c r="F1674" s="155" t="s">
        <v>2101</v>
      </c>
      <c r="G1674" s="252" t="s">
        <v>3149</v>
      </c>
      <c r="H1674" s="235" t="s">
        <v>1473</v>
      </c>
      <c r="I1674" s="312" t="s">
        <v>2572</v>
      </c>
      <c r="J1674" s="323" t="s">
        <v>2572</v>
      </c>
      <c r="K1674" s="313" t="s">
        <v>1452</v>
      </c>
      <c r="L1674" s="314"/>
      <c r="M1674" s="315"/>
      <c r="N1674" s="314"/>
      <c r="O1674" s="314"/>
    </row>
    <row r="1675" spans="1:15" ht="20.100000000000001" customHeight="1">
      <c r="A1675" s="309" t="s">
        <v>106</v>
      </c>
      <c r="B1675" s="563" t="s">
        <v>1339</v>
      </c>
      <c r="C1675" s="316" t="s">
        <v>115</v>
      </c>
      <c r="D1675" s="311" t="s">
        <v>1629</v>
      </c>
      <c r="E1675" s="311" t="s">
        <v>1612</v>
      </c>
      <c r="F1675" s="155" t="s">
        <v>2101</v>
      </c>
      <c r="G1675" s="252" t="s">
        <v>3149</v>
      </c>
      <c r="H1675" s="235" t="s">
        <v>1473</v>
      </c>
      <c r="I1675" s="312" t="s">
        <v>2572</v>
      </c>
      <c r="J1675" s="323" t="s">
        <v>2572</v>
      </c>
      <c r="K1675" s="313" t="s">
        <v>1452</v>
      </c>
      <c r="L1675" s="314"/>
      <c r="M1675" s="315"/>
      <c r="N1675" s="314"/>
      <c r="O1675" s="314"/>
    </row>
    <row r="1676" spans="1:15" ht="20.100000000000001" customHeight="1">
      <c r="A1676" s="309" t="s">
        <v>106</v>
      </c>
      <c r="B1676" s="563" t="s">
        <v>3162</v>
      </c>
      <c r="C1676" s="316" t="s">
        <v>115</v>
      </c>
      <c r="D1676" s="311" t="s">
        <v>1630</v>
      </c>
      <c r="E1676" s="311" t="s">
        <v>1612</v>
      </c>
      <c r="F1676" s="155" t="s">
        <v>2101</v>
      </c>
      <c r="G1676" s="252" t="s">
        <v>3149</v>
      </c>
      <c r="H1676" s="235" t="s">
        <v>1473</v>
      </c>
      <c r="I1676" s="312" t="s">
        <v>2572</v>
      </c>
      <c r="J1676" s="323" t="s">
        <v>2572</v>
      </c>
      <c r="K1676" s="313" t="s">
        <v>1452</v>
      </c>
      <c r="L1676" s="314"/>
      <c r="M1676" s="315"/>
      <c r="N1676" s="314"/>
      <c r="O1676" s="314"/>
    </row>
    <row r="1677" spans="1:15" ht="20.100000000000001" customHeight="1">
      <c r="A1677" s="309"/>
      <c r="B1677" s="563"/>
      <c r="C1677" s="310"/>
      <c r="D1677" s="311"/>
      <c r="E1677" s="311"/>
      <c r="F1677" s="235"/>
      <c r="G1677" s="252"/>
      <c r="H1677" s="235"/>
      <c r="I1677" s="312"/>
      <c r="J1677" s="319"/>
      <c r="K1677" s="313"/>
      <c r="L1677" s="314"/>
      <c r="M1677" s="315"/>
      <c r="N1677" s="314"/>
      <c r="O1677" s="314"/>
    </row>
    <row r="1678" spans="1:15" ht="20.100000000000001" customHeight="1">
      <c r="A1678" s="309" t="s">
        <v>106</v>
      </c>
      <c r="B1678" s="563" t="s">
        <v>1392</v>
      </c>
      <c r="C1678" s="316" t="s">
        <v>115</v>
      </c>
      <c r="D1678" s="364" t="s">
        <v>1631</v>
      </c>
      <c r="E1678" s="311" t="s">
        <v>1612</v>
      </c>
      <c r="F1678" s="155" t="s">
        <v>2101</v>
      </c>
      <c r="G1678" s="252" t="s">
        <v>3163</v>
      </c>
      <c r="H1678" s="235" t="s">
        <v>1502</v>
      </c>
      <c r="I1678" s="312" t="s">
        <v>2572</v>
      </c>
      <c r="J1678" s="323" t="s">
        <v>2572</v>
      </c>
      <c r="K1678" s="313" t="s">
        <v>1452</v>
      </c>
      <c r="L1678" s="314"/>
      <c r="M1678" s="315"/>
      <c r="N1678" s="314"/>
      <c r="O1678" s="314"/>
    </row>
    <row r="1679" spans="1:15" ht="20.100000000000001" customHeight="1">
      <c r="A1679" s="309" t="s">
        <v>106</v>
      </c>
      <c r="B1679" s="563" t="s">
        <v>1000</v>
      </c>
      <c r="C1679" s="316" t="s">
        <v>115</v>
      </c>
      <c r="D1679" s="364" t="s">
        <v>1632</v>
      </c>
      <c r="E1679" s="311" t="s">
        <v>1612</v>
      </c>
      <c r="F1679" s="155" t="s">
        <v>2101</v>
      </c>
      <c r="G1679" s="252" t="s">
        <v>3163</v>
      </c>
      <c r="H1679" s="235" t="s">
        <v>1473</v>
      </c>
      <c r="I1679" s="312" t="s">
        <v>2572</v>
      </c>
      <c r="J1679" s="323" t="s">
        <v>2572</v>
      </c>
      <c r="K1679" s="313" t="s">
        <v>1452</v>
      </c>
      <c r="L1679" s="314"/>
      <c r="M1679" s="315"/>
      <c r="N1679" s="314"/>
      <c r="O1679" s="314"/>
    </row>
    <row r="1680" spans="1:15" ht="20.100000000000001" customHeight="1">
      <c r="A1680" s="309" t="s">
        <v>106</v>
      </c>
      <c r="B1680" s="563" t="s">
        <v>1002</v>
      </c>
      <c r="C1680" s="316" t="s">
        <v>115</v>
      </c>
      <c r="D1680" s="364" t="s">
        <v>1633</v>
      </c>
      <c r="E1680" s="311" t="s">
        <v>1612</v>
      </c>
      <c r="F1680" s="155" t="s">
        <v>2101</v>
      </c>
      <c r="G1680" s="252" t="s">
        <v>3163</v>
      </c>
      <c r="H1680" s="235" t="s">
        <v>1473</v>
      </c>
      <c r="I1680" s="312" t="s">
        <v>2572</v>
      </c>
      <c r="J1680" s="323" t="s">
        <v>2572</v>
      </c>
      <c r="K1680" s="313" t="s">
        <v>1452</v>
      </c>
      <c r="L1680" s="314"/>
      <c r="M1680" s="315"/>
      <c r="N1680" s="315"/>
      <c r="O1680" s="314"/>
    </row>
    <row r="1681" spans="1:15" ht="20.100000000000001" customHeight="1">
      <c r="A1681" s="322"/>
      <c r="B1681" s="563"/>
      <c r="C1681" s="310"/>
      <c r="D1681" s="311"/>
      <c r="E1681" s="311"/>
      <c r="F1681" s="235"/>
      <c r="G1681" s="252"/>
      <c r="H1681" s="235"/>
      <c r="I1681" s="312"/>
      <c r="J1681" s="340"/>
      <c r="K1681" s="313"/>
      <c r="L1681" s="314"/>
      <c r="M1681" s="315"/>
      <c r="N1681" s="315"/>
      <c r="O1681" s="314"/>
    </row>
    <row r="1682" spans="1:15" ht="20.100000000000001" customHeight="1">
      <c r="A1682" s="309" t="s">
        <v>106</v>
      </c>
      <c r="B1682" s="563" t="s">
        <v>509</v>
      </c>
      <c r="C1682" s="316" t="s">
        <v>115</v>
      </c>
      <c r="D1682" s="364" t="s">
        <v>510</v>
      </c>
      <c r="E1682" s="311" t="s">
        <v>1612</v>
      </c>
      <c r="F1682" s="155" t="s">
        <v>2101</v>
      </c>
      <c r="G1682" s="563" t="s">
        <v>3164</v>
      </c>
      <c r="H1682" s="235" t="s">
        <v>113</v>
      </c>
      <c r="I1682" s="312"/>
      <c r="J1682" s="340"/>
      <c r="K1682" s="313"/>
      <c r="L1682" s="314"/>
      <c r="M1682" s="315"/>
      <c r="N1682" s="315"/>
      <c r="O1682" s="314"/>
    </row>
    <row r="1683" spans="1:15" ht="20.100000000000001" customHeight="1">
      <c r="A1683" s="322"/>
      <c r="B1683" s="563"/>
      <c r="C1683" s="316"/>
      <c r="D1683" s="311"/>
      <c r="E1683" s="311"/>
      <c r="F1683" s="235"/>
      <c r="G1683" s="252"/>
      <c r="H1683" s="235"/>
      <c r="I1683" s="312"/>
      <c r="J1683" s="340"/>
      <c r="K1683" s="313"/>
      <c r="L1683" s="314"/>
      <c r="M1683" s="315"/>
      <c r="N1683" s="315"/>
      <c r="O1683" s="314"/>
    </row>
    <row r="1684" spans="1:15" ht="20.100000000000001" customHeight="1">
      <c r="A1684" s="309" t="s">
        <v>106</v>
      </c>
      <c r="B1684" s="563" t="s">
        <v>1394</v>
      </c>
      <c r="C1684" s="316" t="s">
        <v>115</v>
      </c>
      <c r="D1684" s="364" t="s">
        <v>1634</v>
      </c>
      <c r="E1684" s="311" t="s">
        <v>1612</v>
      </c>
      <c r="F1684" s="155" t="s">
        <v>2101</v>
      </c>
      <c r="G1684" s="252" t="s">
        <v>3165</v>
      </c>
      <c r="H1684" s="235" t="s">
        <v>1502</v>
      </c>
      <c r="I1684" s="312" t="s">
        <v>2572</v>
      </c>
      <c r="J1684" s="323" t="s">
        <v>2572</v>
      </c>
      <c r="K1684" s="313" t="s">
        <v>1452</v>
      </c>
      <c r="L1684" s="314"/>
      <c r="M1684" s="315"/>
      <c r="N1684" s="314"/>
      <c r="O1684" s="314"/>
    </row>
    <row r="1685" spans="1:15" ht="20.100000000000001" customHeight="1">
      <c r="A1685" s="309" t="s">
        <v>106</v>
      </c>
      <c r="B1685" s="563" t="s">
        <v>1004</v>
      </c>
      <c r="C1685" s="316" t="s">
        <v>115</v>
      </c>
      <c r="D1685" s="364" t="s">
        <v>1635</v>
      </c>
      <c r="E1685" s="311" t="s">
        <v>1612</v>
      </c>
      <c r="F1685" s="155" t="s">
        <v>2101</v>
      </c>
      <c r="G1685" s="252" t="s">
        <v>3165</v>
      </c>
      <c r="H1685" s="235" t="s">
        <v>1473</v>
      </c>
      <c r="I1685" s="312" t="s">
        <v>2572</v>
      </c>
      <c r="J1685" s="323" t="s">
        <v>2572</v>
      </c>
      <c r="K1685" s="313" t="s">
        <v>1452</v>
      </c>
      <c r="L1685" s="314"/>
      <c r="M1685" s="315"/>
      <c r="N1685" s="314"/>
      <c r="O1685" s="314"/>
    </row>
    <row r="1686" spans="1:15" ht="20.100000000000001" customHeight="1">
      <c r="A1686" s="309" t="s">
        <v>106</v>
      </c>
      <c r="B1686" s="563" t="s">
        <v>1006</v>
      </c>
      <c r="C1686" s="316" t="s">
        <v>115</v>
      </c>
      <c r="D1686" s="364" t="s">
        <v>1636</v>
      </c>
      <c r="E1686" s="311" t="s">
        <v>1612</v>
      </c>
      <c r="F1686" s="155" t="s">
        <v>2101</v>
      </c>
      <c r="G1686" s="252" t="s">
        <v>3165</v>
      </c>
      <c r="H1686" s="235" t="s">
        <v>1473</v>
      </c>
      <c r="I1686" s="312" t="s">
        <v>2572</v>
      </c>
      <c r="J1686" s="323" t="s">
        <v>2572</v>
      </c>
      <c r="K1686" s="313" t="s">
        <v>1452</v>
      </c>
      <c r="L1686" s="314"/>
      <c r="M1686" s="315"/>
      <c r="N1686" s="315"/>
      <c r="O1686" s="314"/>
    </row>
    <row r="1687" spans="1:15" ht="20.100000000000001" customHeight="1">
      <c r="A1687" s="322"/>
      <c r="B1687" s="563"/>
      <c r="C1687" s="310"/>
      <c r="D1687" s="311"/>
      <c r="E1687" s="311"/>
      <c r="F1687" s="235"/>
      <c r="G1687" s="252"/>
      <c r="H1687" s="235"/>
      <c r="I1687" s="312"/>
      <c r="J1687" s="340"/>
      <c r="K1687" s="313"/>
      <c r="L1687" s="314"/>
      <c r="M1687" s="315"/>
      <c r="N1687" s="315"/>
      <c r="O1687" s="314"/>
    </row>
    <row r="1688" spans="1:15" ht="20.100000000000001" customHeight="1">
      <c r="A1688" s="309" t="s">
        <v>106</v>
      </c>
      <c r="B1688" s="563" t="s">
        <v>385</v>
      </c>
      <c r="C1688" s="316" t="s">
        <v>115</v>
      </c>
      <c r="D1688" s="364" t="s">
        <v>386</v>
      </c>
      <c r="E1688" s="311" t="s">
        <v>1612</v>
      </c>
      <c r="F1688" s="155" t="s">
        <v>2101</v>
      </c>
      <c r="G1688" s="563" t="s">
        <v>3166</v>
      </c>
      <c r="H1688" s="235" t="s">
        <v>113</v>
      </c>
      <c r="I1688" s="312"/>
      <c r="J1688" s="340"/>
      <c r="K1688" s="313"/>
      <c r="L1688" s="314"/>
      <c r="M1688" s="315"/>
      <c r="N1688" s="315"/>
      <c r="O1688" s="314"/>
    </row>
    <row r="1689" spans="1:15" ht="20.100000000000001" customHeight="1">
      <c r="A1689" s="322"/>
      <c r="B1689" s="563"/>
      <c r="C1689" s="316"/>
      <c r="D1689" s="364"/>
      <c r="E1689" s="311"/>
      <c r="F1689" s="155"/>
      <c r="G1689" s="563"/>
      <c r="H1689" s="235"/>
      <c r="I1689" s="312"/>
      <c r="J1689" s="340"/>
      <c r="K1689" s="313"/>
      <c r="L1689" s="314"/>
      <c r="M1689" s="315"/>
      <c r="N1689" s="315"/>
      <c r="O1689" s="314"/>
    </row>
    <row r="1690" spans="1:15" ht="20.100000000000001" customHeight="1">
      <c r="A1690" s="322"/>
      <c r="B1690" s="563"/>
      <c r="C1690" s="316"/>
      <c r="D1690" s="364"/>
      <c r="E1690" s="311"/>
      <c r="F1690" s="155"/>
      <c r="G1690" s="563"/>
      <c r="H1690" s="235"/>
      <c r="I1690" s="312"/>
      <c r="J1690" s="340"/>
      <c r="K1690" s="313"/>
      <c r="L1690" s="314"/>
      <c r="M1690" s="315"/>
      <c r="N1690" s="315"/>
      <c r="O1690" s="314"/>
    </row>
    <row r="1691" spans="1:15" ht="20.100000000000001" customHeight="1">
      <c r="A1691" s="322"/>
      <c r="B1691" s="566" t="s">
        <v>3167</v>
      </c>
      <c r="C1691" s="316"/>
      <c r="D1691" s="311"/>
      <c r="E1691" s="311"/>
      <c r="F1691" s="235"/>
      <c r="G1691" s="252"/>
      <c r="H1691" s="235"/>
      <c r="I1691" s="312"/>
      <c r="J1691" s="340"/>
      <c r="K1691" s="313"/>
      <c r="L1691" s="314"/>
      <c r="M1691" s="315"/>
      <c r="N1691" s="315"/>
      <c r="O1691" s="314"/>
    </row>
    <row r="1692" spans="1:15" ht="20.100000000000001" customHeight="1">
      <c r="A1692" s="309" t="s">
        <v>106</v>
      </c>
      <c r="B1692" s="563" t="s">
        <v>3168</v>
      </c>
      <c r="C1692" s="316" t="s">
        <v>2591</v>
      </c>
      <c r="D1692" s="311" t="s">
        <v>3169</v>
      </c>
      <c r="E1692" s="311" t="s">
        <v>3170</v>
      </c>
      <c r="F1692" s="155" t="s">
        <v>1860</v>
      </c>
      <c r="G1692" s="312" t="s">
        <v>106</v>
      </c>
      <c r="H1692" s="312" t="s">
        <v>106</v>
      </c>
      <c r="I1692" s="312" t="s">
        <v>106</v>
      </c>
      <c r="J1692" s="319" t="s">
        <v>106</v>
      </c>
      <c r="K1692" s="342" t="s">
        <v>1452</v>
      </c>
      <c r="L1692" s="314"/>
      <c r="M1692" s="315"/>
      <c r="N1692" s="314"/>
      <c r="O1692" s="314"/>
    </row>
    <row r="1693" spans="1:15" ht="20.100000000000001" customHeight="1">
      <c r="A1693" s="309" t="s">
        <v>106</v>
      </c>
      <c r="B1693" s="563" t="s">
        <v>3171</v>
      </c>
      <c r="C1693" s="316" t="s">
        <v>1517</v>
      </c>
      <c r="D1693" s="311" t="s">
        <v>3169</v>
      </c>
      <c r="E1693" s="311" t="s">
        <v>3170</v>
      </c>
      <c r="F1693" s="155" t="s">
        <v>2101</v>
      </c>
      <c r="G1693" s="252" t="s">
        <v>3172</v>
      </c>
      <c r="H1693" s="235" t="s">
        <v>3173</v>
      </c>
      <c r="I1693" s="235" t="s">
        <v>106</v>
      </c>
      <c r="J1693" s="235" t="s">
        <v>3174</v>
      </c>
      <c r="K1693" s="313" t="s">
        <v>1452</v>
      </c>
      <c r="L1693" s="314"/>
      <c r="M1693" s="315"/>
      <c r="N1693" s="314"/>
      <c r="O1693" s="314"/>
    </row>
    <row r="1694" spans="1:15" ht="20.100000000000001" customHeight="1">
      <c r="A1694" s="309"/>
      <c r="B1694" s="563"/>
      <c r="C1694" s="310"/>
      <c r="D1694" s="311"/>
      <c r="E1694" s="311"/>
      <c r="F1694" s="235"/>
      <c r="G1694" s="252"/>
      <c r="H1694" s="235"/>
      <c r="I1694" s="312"/>
      <c r="J1694" s="319"/>
      <c r="K1694" s="313"/>
      <c r="L1694" s="314"/>
      <c r="M1694" s="315"/>
      <c r="N1694" s="314"/>
      <c r="O1694" s="314"/>
    </row>
    <row r="1695" spans="1:15" ht="20.100000000000001" customHeight="1">
      <c r="A1695" s="309" t="s">
        <v>106</v>
      </c>
      <c r="B1695" s="563" t="s">
        <v>3175</v>
      </c>
      <c r="C1695" s="316" t="s">
        <v>2591</v>
      </c>
      <c r="D1695" s="311" t="s">
        <v>3176</v>
      </c>
      <c r="E1695" s="311" t="s">
        <v>3170</v>
      </c>
      <c r="F1695" s="155" t="s">
        <v>1860</v>
      </c>
      <c r="G1695" s="312" t="s">
        <v>106</v>
      </c>
      <c r="H1695" s="312" t="s">
        <v>106</v>
      </c>
      <c r="I1695" s="312" t="s">
        <v>106</v>
      </c>
      <c r="J1695" s="319" t="s">
        <v>106</v>
      </c>
      <c r="K1695" s="342" t="s">
        <v>1452</v>
      </c>
      <c r="L1695" s="314"/>
      <c r="M1695" s="315"/>
      <c r="N1695" s="314"/>
      <c r="O1695" s="314"/>
    </row>
    <row r="1696" spans="1:15" ht="20.100000000000001" customHeight="1">
      <c r="A1696" s="309" t="s">
        <v>106</v>
      </c>
      <c r="B1696" s="563" t="s">
        <v>3177</v>
      </c>
      <c r="C1696" s="316" t="s">
        <v>1517</v>
      </c>
      <c r="D1696" s="311" t="s">
        <v>3176</v>
      </c>
      <c r="E1696" s="311" t="s">
        <v>3170</v>
      </c>
      <c r="F1696" s="155" t="s">
        <v>2101</v>
      </c>
      <c r="G1696" s="252" t="s">
        <v>3178</v>
      </c>
      <c r="H1696" s="235" t="s">
        <v>3179</v>
      </c>
      <c r="I1696" s="235" t="s">
        <v>106</v>
      </c>
      <c r="J1696" s="235" t="s">
        <v>3174</v>
      </c>
      <c r="K1696" s="313" t="s">
        <v>1452</v>
      </c>
      <c r="L1696" s="314"/>
      <c r="M1696" s="315"/>
      <c r="N1696" s="314"/>
      <c r="O1696" s="314"/>
    </row>
    <row r="1697" spans="1:15" ht="20.100000000000001" customHeight="1">
      <c r="A1697" s="322"/>
      <c r="B1697" s="563"/>
      <c r="C1697" s="316"/>
      <c r="D1697" s="311"/>
      <c r="E1697" s="311"/>
      <c r="F1697" s="235"/>
      <c r="G1697" s="252"/>
      <c r="H1697" s="235"/>
      <c r="I1697" s="312"/>
      <c r="J1697" s="323"/>
      <c r="K1697" s="313"/>
      <c r="L1697" s="314"/>
      <c r="M1697" s="315"/>
      <c r="N1697" s="315"/>
      <c r="O1697" s="314"/>
    </row>
    <row r="1698" spans="1:15" ht="20.100000000000001" customHeight="1">
      <c r="A1698" s="309" t="s">
        <v>106</v>
      </c>
      <c r="B1698" s="563" t="s">
        <v>3180</v>
      </c>
      <c r="C1698" s="316" t="s">
        <v>2591</v>
      </c>
      <c r="D1698" s="311" t="s">
        <v>3181</v>
      </c>
      <c r="E1698" s="311" t="s">
        <v>3170</v>
      </c>
      <c r="F1698" s="155" t="s">
        <v>1860</v>
      </c>
      <c r="G1698" s="312" t="s">
        <v>106</v>
      </c>
      <c r="H1698" s="312" t="s">
        <v>106</v>
      </c>
      <c r="I1698" s="312" t="s">
        <v>106</v>
      </c>
      <c r="J1698" s="319" t="s">
        <v>106</v>
      </c>
      <c r="K1698" s="342" t="s">
        <v>1452</v>
      </c>
      <c r="L1698" s="314"/>
      <c r="M1698" s="315"/>
      <c r="N1698" s="314"/>
      <c r="O1698" s="314"/>
    </row>
    <row r="1699" spans="1:15" ht="20.100000000000001" customHeight="1">
      <c r="A1699" s="309" t="s">
        <v>106</v>
      </c>
      <c r="B1699" s="563" t="s">
        <v>3182</v>
      </c>
      <c r="C1699" s="316" t="s">
        <v>1517</v>
      </c>
      <c r="D1699" s="311" t="s">
        <v>3181</v>
      </c>
      <c r="E1699" s="311" t="s">
        <v>3170</v>
      </c>
      <c r="F1699" s="155" t="s">
        <v>2101</v>
      </c>
      <c r="G1699" s="252" t="s">
        <v>3178</v>
      </c>
      <c r="H1699" s="235" t="s">
        <v>3179</v>
      </c>
      <c r="I1699" s="235" t="s">
        <v>106</v>
      </c>
      <c r="J1699" s="235" t="s">
        <v>3174</v>
      </c>
      <c r="K1699" s="313" t="s">
        <v>1452</v>
      </c>
      <c r="L1699" s="314"/>
      <c r="M1699" s="315"/>
      <c r="N1699" s="314"/>
      <c r="O1699" s="314"/>
    </row>
    <row r="1700" spans="1:15" ht="20.100000000000001" customHeight="1">
      <c r="A1700" s="322"/>
      <c r="B1700" s="563"/>
      <c r="C1700" s="316"/>
      <c r="D1700" s="311"/>
      <c r="E1700" s="311"/>
      <c r="F1700" s="235"/>
      <c r="G1700" s="252"/>
      <c r="H1700" s="235"/>
      <c r="I1700" s="312"/>
      <c r="J1700" s="340"/>
      <c r="K1700" s="313"/>
      <c r="L1700" s="314"/>
      <c r="M1700" s="315"/>
      <c r="N1700" s="315"/>
      <c r="O1700" s="314"/>
    </row>
    <row r="1701" spans="1:15" ht="20.100000000000001" customHeight="1">
      <c r="A1701" s="309" t="s">
        <v>106</v>
      </c>
      <c r="B1701" s="563" t="s">
        <v>3183</v>
      </c>
      <c r="C1701" s="316" t="s">
        <v>2591</v>
      </c>
      <c r="D1701" s="311" t="s">
        <v>3184</v>
      </c>
      <c r="E1701" s="311" t="s">
        <v>3170</v>
      </c>
      <c r="F1701" s="155" t="s">
        <v>1860</v>
      </c>
      <c r="G1701" s="312" t="s">
        <v>106</v>
      </c>
      <c r="H1701" s="312" t="s">
        <v>106</v>
      </c>
      <c r="I1701" s="312" t="s">
        <v>106</v>
      </c>
      <c r="J1701" s="319" t="s">
        <v>106</v>
      </c>
      <c r="K1701" s="342" t="s">
        <v>1452</v>
      </c>
      <c r="L1701" s="314"/>
      <c r="M1701" s="315"/>
      <c r="N1701" s="314"/>
      <c r="O1701" s="314"/>
    </row>
    <row r="1702" spans="1:15" ht="20.100000000000001" customHeight="1">
      <c r="A1702" s="309" t="s">
        <v>106</v>
      </c>
      <c r="B1702" s="563" t="s">
        <v>3185</v>
      </c>
      <c r="C1702" s="316" t="s">
        <v>3186</v>
      </c>
      <c r="D1702" s="311" t="s">
        <v>3184</v>
      </c>
      <c r="E1702" s="311" t="s">
        <v>3170</v>
      </c>
      <c r="F1702" s="155" t="s">
        <v>2101</v>
      </c>
      <c r="G1702" s="252" t="s">
        <v>3187</v>
      </c>
      <c r="H1702" s="235" t="s">
        <v>3179</v>
      </c>
      <c r="I1702" s="235" t="s">
        <v>106</v>
      </c>
      <c r="J1702" s="319" t="s">
        <v>3188</v>
      </c>
      <c r="K1702" s="313" t="s">
        <v>1452</v>
      </c>
      <c r="L1702" s="314"/>
      <c r="M1702" s="315"/>
      <c r="N1702" s="314"/>
      <c r="O1702" s="314"/>
    </row>
    <row r="1703" spans="1:15" ht="20.100000000000001" customHeight="1">
      <c r="A1703" s="322"/>
      <c r="B1703" s="563"/>
      <c r="C1703" s="316"/>
      <c r="D1703" s="311"/>
      <c r="E1703" s="311"/>
      <c r="F1703" s="235"/>
      <c r="G1703" s="252"/>
      <c r="H1703" s="235"/>
      <c r="I1703" s="312"/>
      <c r="J1703" s="323"/>
      <c r="K1703" s="313"/>
      <c r="L1703" s="314"/>
      <c r="M1703" s="315"/>
      <c r="N1703" s="315"/>
      <c r="O1703" s="314"/>
    </row>
    <row r="1704" spans="1:15" ht="20.100000000000001" customHeight="1">
      <c r="A1704" s="309" t="s">
        <v>106</v>
      </c>
      <c r="B1704" s="563" t="s">
        <v>3189</v>
      </c>
      <c r="C1704" s="316" t="s">
        <v>2591</v>
      </c>
      <c r="D1704" s="311" t="s">
        <v>3190</v>
      </c>
      <c r="E1704" s="311" t="s">
        <v>3170</v>
      </c>
      <c r="F1704" s="155" t="s">
        <v>1860</v>
      </c>
      <c r="G1704" s="312" t="s">
        <v>106</v>
      </c>
      <c r="H1704" s="312" t="s">
        <v>106</v>
      </c>
      <c r="I1704" s="312" t="s">
        <v>106</v>
      </c>
      <c r="J1704" s="319" t="s">
        <v>106</v>
      </c>
      <c r="K1704" s="342" t="s">
        <v>1452</v>
      </c>
      <c r="L1704" s="314"/>
      <c r="M1704" s="315"/>
      <c r="N1704" s="314"/>
      <c r="O1704" s="314"/>
    </row>
    <row r="1705" spans="1:15" ht="20.100000000000001" customHeight="1">
      <c r="A1705" s="309" t="s">
        <v>106</v>
      </c>
      <c r="B1705" s="563" t="s">
        <v>3191</v>
      </c>
      <c r="C1705" s="316" t="s">
        <v>3186</v>
      </c>
      <c r="D1705" s="311" t="s">
        <v>3190</v>
      </c>
      <c r="E1705" s="311" t="s">
        <v>3170</v>
      </c>
      <c r="F1705" s="155" t="s">
        <v>2101</v>
      </c>
      <c r="G1705" s="252" t="s">
        <v>3187</v>
      </c>
      <c r="H1705" s="235" t="s">
        <v>3179</v>
      </c>
      <c r="I1705" s="235" t="s">
        <v>106</v>
      </c>
      <c r="J1705" s="319" t="s">
        <v>3188</v>
      </c>
      <c r="K1705" s="313" t="s">
        <v>1452</v>
      </c>
      <c r="L1705" s="314"/>
      <c r="M1705" s="315"/>
      <c r="N1705" s="314"/>
      <c r="O1705" s="314"/>
    </row>
    <row r="1706" spans="1:15" ht="20.100000000000001" customHeight="1">
      <c r="A1706" s="322"/>
      <c r="B1706" s="563"/>
      <c r="C1706" s="316"/>
      <c r="D1706" s="311"/>
      <c r="E1706" s="311"/>
      <c r="F1706" s="235"/>
      <c r="G1706" s="252"/>
      <c r="H1706" s="235"/>
      <c r="I1706" s="312"/>
      <c r="J1706" s="323"/>
      <c r="K1706" s="313"/>
      <c r="L1706" s="314"/>
      <c r="M1706" s="315"/>
      <c r="N1706" s="315"/>
      <c r="O1706" s="314"/>
    </row>
    <row r="1707" spans="1:15" ht="20.100000000000001" customHeight="1">
      <c r="A1707" s="309" t="s">
        <v>106</v>
      </c>
      <c r="B1707" s="563" t="s">
        <v>3192</v>
      </c>
      <c r="C1707" s="316" t="s">
        <v>2591</v>
      </c>
      <c r="D1707" s="311" t="s">
        <v>3193</v>
      </c>
      <c r="E1707" s="311" t="s">
        <v>3170</v>
      </c>
      <c r="F1707" s="155" t="s">
        <v>1860</v>
      </c>
      <c r="G1707" s="312" t="s">
        <v>106</v>
      </c>
      <c r="H1707" s="312" t="s">
        <v>106</v>
      </c>
      <c r="I1707" s="312" t="s">
        <v>106</v>
      </c>
      <c r="J1707" s="319" t="s">
        <v>106</v>
      </c>
      <c r="K1707" s="342" t="s">
        <v>1452</v>
      </c>
      <c r="L1707" s="314"/>
      <c r="M1707" s="315"/>
      <c r="N1707" s="314"/>
      <c r="O1707" s="314"/>
    </row>
    <row r="1708" spans="1:15" ht="20.100000000000001" customHeight="1">
      <c r="A1708" s="309" t="s">
        <v>106</v>
      </c>
      <c r="B1708" s="563" t="s">
        <v>3192</v>
      </c>
      <c r="C1708" s="316" t="s">
        <v>3194</v>
      </c>
      <c r="D1708" s="311" t="s">
        <v>3193</v>
      </c>
      <c r="E1708" s="311" t="s">
        <v>3170</v>
      </c>
      <c r="F1708" s="155" t="s">
        <v>2101</v>
      </c>
      <c r="G1708" s="252" t="s">
        <v>3195</v>
      </c>
      <c r="H1708" s="235" t="s">
        <v>3196</v>
      </c>
      <c r="I1708" s="235" t="s">
        <v>106</v>
      </c>
      <c r="J1708" s="319" t="s">
        <v>3197</v>
      </c>
      <c r="K1708" s="313" t="s">
        <v>1452</v>
      </c>
      <c r="L1708" s="314"/>
      <c r="M1708" s="315"/>
      <c r="N1708" s="314"/>
      <c r="O1708" s="314"/>
    </row>
    <row r="1709" spans="1:15" ht="20.100000000000001" customHeight="1">
      <c r="A1709" s="322"/>
      <c r="B1709" s="563"/>
      <c r="C1709" s="316"/>
      <c r="D1709" s="311"/>
      <c r="E1709" s="311"/>
      <c r="F1709" s="235"/>
      <c r="G1709" s="252"/>
      <c r="H1709" s="235"/>
      <c r="I1709" s="312"/>
      <c r="J1709" s="340"/>
      <c r="K1709" s="313"/>
      <c r="L1709" s="314"/>
      <c r="M1709" s="315"/>
      <c r="N1709" s="315"/>
      <c r="O1709" s="314"/>
    </row>
    <row r="1710" spans="1:15" ht="20.100000000000001" customHeight="1">
      <c r="A1710" s="309" t="s">
        <v>106</v>
      </c>
      <c r="B1710" s="563" t="s">
        <v>3198</v>
      </c>
      <c r="C1710" s="316" t="s">
        <v>2591</v>
      </c>
      <c r="D1710" s="311" t="s">
        <v>106</v>
      </c>
      <c r="E1710" s="311" t="s">
        <v>3170</v>
      </c>
      <c r="F1710" s="155" t="s">
        <v>1860</v>
      </c>
      <c r="G1710" s="312" t="s">
        <v>106</v>
      </c>
      <c r="H1710" s="312" t="s">
        <v>106</v>
      </c>
      <c r="I1710" s="312" t="s">
        <v>106</v>
      </c>
      <c r="J1710" s="319" t="s">
        <v>106</v>
      </c>
      <c r="K1710" s="342" t="s">
        <v>1452</v>
      </c>
      <c r="L1710" s="314"/>
      <c r="M1710" s="315"/>
      <c r="N1710" s="314"/>
      <c r="O1710" s="314"/>
    </row>
    <row r="1711" spans="1:15" ht="20.100000000000001" customHeight="1">
      <c r="A1711" s="309" t="s">
        <v>106</v>
      </c>
      <c r="B1711" s="563" t="s">
        <v>3199</v>
      </c>
      <c r="C1711" s="316" t="s">
        <v>3200</v>
      </c>
      <c r="D1711" s="311" t="s">
        <v>106</v>
      </c>
      <c r="E1711" s="311" t="s">
        <v>3170</v>
      </c>
      <c r="F1711" s="155" t="s">
        <v>3201</v>
      </c>
      <c r="G1711" s="252" t="s">
        <v>106</v>
      </c>
      <c r="H1711" s="235" t="s">
        <v>2280</v>
      </c>
      <c r="I1711" s="235" t="s">
        <v>106</v>
      </c>
      <c r="J1711" s="319" t="s">
        <v>3188</v>
      </c>
      <c r="K1711" s="313" t="s">
        <v>1452</v>
      </c>
      <c r="L1711" s="314"/>
      <c r="M1711" s="315"/>
      <c r="N1711" s="314"/>
      <c r="O1711" s="314"/>
    </row>
    <row r="1712" spans="1:15" ht="20.100000000000001" customHeight="1">
      <c r="A1712" s="322"/>
      <c r="B1712" s="563"/>
      <c r="C1712" s="316"/>
      <c r="D1712" s="311"/>
      <c r="E1712" s="311"/>
      <c r="F1712" s="235"/>
      <c r="G1712" s="252"/>
      <c r="H1712" s="235"/>
      <c r="I1712" s="312"/>
      <c r="J1712" s="340"/>
      <c r="K1712" s="313"/>
      <c r="L1712" s="314"/>
      <c r="M1712" s="315"/>
      <c r="N1712" s="315"/>
      <c r="O1712" s="314"/>
    </row>
    <row r="1713" spans="1:15" ht="20.100000000000001" customHeight="1">
      <c r="A1713" s="309" t="s">
        <v>106</v>
      </c>
      <c r="B1713" s="563" t="s">
        <v>3202</v>
      </c>
      <c r="C1713" s="316" t="s">
        <v>2591</v>
      </c>
      <c r="D1713" s="311" t="s">
        <v>106</v>
      </c>
      <c r="E1713" s="311" t="s">
        <v>3170</v>
      </c>
      <c r="F1713" s="155" t="s">
        <v>1860</v>
      </c>
      <c r="G1713" s="312" t="s">
        <v>106</v>
      </c>
      <c r="H1713" s="312" t="s">
        <v>106</v>
      </c>
      <c r="I1713" s="312" t="s">
        <v>106</v>
      </c>
      <c r="J1713" s="319" t="s">
        <v>106</v>
      </c>
      <c r="K1713" s="342" t="s">
        <v>1452</v>
      </c>
      <c r="L1713" s="314"/>
      <c r="M1713" s="315"/>
      <c r="N1713" s="314"/>
      <c r="O1713" s="314"/>
    </row>
    <row r="1714" spans="1:15" ht="20.100000000000001" customHeight="1">
      <c r="A1714" s="309" t="s">
        <v>106</v>
      </c>
      <c r="B1714" s="563" t="s">
        <v>3203</v>
      </c>
      <c r="C1714" s="316" t="s">
        <v>3200</v>
      </c>
      <c r="D1714" s="311" t="s">
        <v>106</v>
      </c>
      <c r="E1714" s="311" t="s">
        <v>3170</v>
      </c>
      <c r="F1714" s="155" t="s">
        <v>3201</v>
      </c>
      <c r="G1714" s="252" t="s">
        <v>106</v>
      </c>
      <c r="H1714" s="235" t="s">
        <v>2280</v>
      </c>
      <c r="I1714" s="235" t="s">
        <v>106</v>
      </c>
      <c r="J1714" s="319" t="s">
        <v>3188</v>
      </c>
      <c r="K1714" s="313" t="s">
        <v>1452</v>
      </c>
      <c r="L1714" s="314"/>
      <c r="M1714" s="315"/>
      <c r="N1714" s="314"/>
      <c r="O1714" s="314"/>
    </row>
    <row r="1715" spans="1:15" ht="20.100000000000001" customHeight="1">
      <c r="A1715" s="322"/>
      <c r="B1715" s="563"/>
      <c r="C1715" s="316"/>
      <c r="D1715" s="311"/>
      <c r="E1715" s="311"/>
      <c r="F1715" s="235"/>
      <c r="G1715" s="252"/>
      <c r="H1715" s="235"/>
      <c r="I1715" s="312"/>
      <c r="J1715" s="340"/>
      <c r="K1715" s="313"/>
      <c r="L1715" s="314"/>
      <c r="M1715" s="315"/>
      <c r="N1715" s="315"/>
      <c r="O1715" s="314"/>
    </row>
    <row r="1716" spans="1:15" ht="20.100000000000001" customHeight="1">
      <c r="A1716" s="309" t="s">
        <v>106</v>
      </c>
      <c r="B1716" s="563" t="s">
        <v>3204</v>
      </c>
      <c r="C1716" s="316" t="s">
        <v>2591</v>
      </c>
      <c r="D1716" s="311" t="s">
        <v>3205</v>
      </c>
      <c r="E1716" s="311" t="s">
        <v>3170</v>
      </c>
      <c r="F1716" s="155" t="s">
        <v>1860</v>
      </c>
      <c r="G1716" s="312" t="s">
        <v>106</v>
      </c>
      <c r="H1716" s="312" t="s">
        <v>106</v>
      </c>
      <c r="I1716" s="312" t="s">
        <v>106</v>
      </c>
      <c r="J1716" s="319" t="s">
        <v>106</v>
      </c>
      <c r="K1716" s="342" t="s">
        <v>1452</v>
      </c>
      <c r="L1716" s="314"/>
      <c r="M1716" s="315"/>
      <c r="N1716" s="314"/>
      <c r="O1716" s="314"/>
    </row>
    <row r="1717" spans="1:15" ht="20.100000000000001" customHeight="1">
      <c r="A1717" s="309" t="s">
        <v>106</v>
      </c>
      <c r="B1717" s="563" t="s">
        <v>3206</v>
      </c>
      <c r="C1717" s="316" t="s">
        <v>3200</v>
      </c>
      <c r="D1717" s="311" t="s">
        <v>3205</v>
      </c>
      <c r="E1717" s="311" t="s">
        <v>3170</v>
      </c>
      <c r="F1717" s="155" t="s">
        <v>3201</v>
      </c>
      <c r="G1717" s="252" t="s">
        <v>3207</v>
      </c>
      <c r="H1717" s="235" t="s">
        <v>2280</v>
      </c>
      <c r="I1717" s="235" t="s">
        <v>106</v>
      </c>
      <c r="J1717" s="319" t="s">
        <v>3188</v>
      </c>
      <c r="K1717" s="313" t="s">
        <v>1452</v>
      </c>
      <c r="L1717" s="314"/>
      <c r="M1717" s="315"/>
      <c r="N1717" s="314"/>
      <c r="O1717" s="314"/>
    </row>
    <row r="1718" spans="1:15" ht="20.100000000000001" customHeight="1">
      <c r="A1718" s="322"/>
      <c r="B1718" s="563"/>
      <c r="C1718" s="316"/>
      <c r="D1718" s="311"/>
      <c r="E1718" s="311"/>
      <c r="F1718" s="235"/>
      <c r="G1718" s="252"/>
      <c r="H1718" s="235"/>
      <c r="I1718" s="312"/>
      <c r="J1718" s="340"/>
      <c r="K1718" s="313"/>
      <c r="L1718" s="314"/>
      <c r="M1718" s="315"/>
      <c r="N1718" s="315"/>
      <c r="O1718" s="314"/>
    </row>
    <row r="1719" spans="1:15" ht="20.100000000000001" customHeight="1">
      <c r="A1719" s="309" t="s">
        <v>106</v>
      </c>
      <c r="B1719" s="563" t="s">
        <v>3208</v>
      </c>
      <c r="C1719" s="316" t="s">
        <v>2591</v>
      </c>
      <c r="D1719" s="311" t="s">
        <v>3209</v>
      </c>
      <c r="E1719" s="311" t="s">
        <v>3170</v>
      </c>
      <c r="F1719" s="155" t="s">
        <v>1860</v>
      </c>
      <c r="G1719" s="312" t="s">
        <v>106</v>
      </c>
      <c r="H1719" s="312" t="s">
        <v>106</v>
      </c>
      <c r="I1719" s="312" t="s">
        <v>106</v>
      </c>
      <c r="J1719" s="319" t="s">
        <v>106</v>
      </c>
      <c r="K1719" s="342" t="s">
        <v>1452</v>
      </c>
      <c r="L1719" s="314"/>
      <c r="M1719" s="315"/>
      <c r="N1719" s="314"/>
      <c r="O1719" s="314"/>
    </row>
    <row r="1720" spans="1:15" ht="20.100000000000001" customHeight="1">
      <c r="A1720" s="309" t="s">
        <v>106</v>
      </c>
      <c r="B1720" s="563" t="s">
        <v>3210</v>
      </c>
      <c r="C1720" s="316" t="s">
        <v>1460</v>
      </c>
      <c r="D1720" s="311" t="s">
        <v>3209</v>
      </c>
      <c r="E1720" s="311" t="s">
        <v>3170</v>
      </c>
      <c r="F1720" s="155" t="s">
        <v>2101</v>
      </c>
      <c r="G1720" s="252" t="s">
        <v>3211</v>
      </c>
      <c r="H1720" s="235" t="s">
        <v>2280</v>
      </c>
      <c r="I1720" s="235" t="s">
        <v>106</v>
      </c>
      <c r="J1720" s="319" t="s">
        <v>3188</v>
      </c>
      <c r="K1720" s="313" t="s">
        <v>1452</v>
      </c>
      <c r="L1720" s="314"/>
      <c r="M1720" s="315"/>
      <c r="N1720" s="314"/>
      <c r="O1720" s="314"/>
    </row>
    <row r="1721" spans="1:15" ht="20.100000000000001" customHeight="1">
      <c r="A1721" s="322"/>
      <c r="B1721" s="563"/>
      <c r="C1721" s="316"/>
      <c r="D1721" s="311"/>
      <c r="E1721" s="311"/>
      <c r="F1721" s="235"/>
      <c r="G1721" s="252"/>
      <c r="H1721" s="235"/>
      <c r="I1721" s="312"/>
      <c r="J1721" s="340"/>
      <c r="K1721" s="313"/>
      <c r="L1721" s="314"/>
      <c r="M1721" s="315"/>
      <c r="N1721" s="315"/>
      <c r="O1721" s="314"/>
    </row>
    <row r="1722" spans="1:15" ht="20.100000000000001" customHeight="1">
      <c r="A1722" s="309" t="s">
        <v>106</v>
      </c>
      <c r="B1722" s="563" t="s">
        <v>3212</v>
      </c>
      <c r="C1722" s="316" t="s">
        <v>2591</v>
      </c>
      <c r="D1722" s="311" t="s">
        <v>3209</v>
      </c>
      <c r="E1722" s="311" t="s">
        <v>3170</v>
      </c>
      <c r="F1722" s="155" t="s">
        <v>1860</v>
      </c>
      <c r="G1722" s="312" t="s">
        <v>106</v>
      </c>
      <c r="H1722" s="312" t="s">
        <v>106</v>
      </c>
      <c r="I1722" s="312" t="s">
        <v>106</v>
      </c>
      <c r="J1722" s="319" t="s">
        <v>106</v>
      </c>
      <c r="K1722" s="342" t="s">
        <v>1452</v>
      </c>
      <c r="L1722" s="314"/>
      <c r="M1722" s="315"/>
      <c r="N1722" s="314"/>
      <c r="O1722" s="314"/>
    </row>
    <row r="1723" spans="1:15" ht="20.100000000000001" customHeight="1">
      <c r="A1723" s="309" t="s">
        <v>106</v>
      </c>
      <c r="B1723" s="563" t="s">
        <v>3213</v>
      </c>
      <c r="C1723" s="316" t="s">
        <v>1460</v>
      </c>
      <c r="D1723" s="311" t="s">
        <v>3209</v>
      </c>
      <c r="E1723" s="311" t="s">
        <v>3170</v>
      </c>
      <c r="F1723" s="155" t="s">
        <v>2101</v>
      </c>
      <c r="G1723" s="252" t="s">
        <v>3211</v>
      </c>
      <c r="H1723" s="235" t="s">
        <v>2280</v>
      </c>
      <c r="I1723" s="235" t="s">
        <v>106</v>
      </c>
      <c r="J1723" s="319" t="s">
        <v>3188</v>
      </c>
      <c r="K1723" s="313" t="s">
        <v>1452</v>
      </c>
      <c r="L1723" s="314"/>
      <c r="M1723" s="315"/>
      <c r="N1723" s="314"/>
      <c r="O1723" s="314"/>
    </row>
    <row r="1724" spans="1:15" ht="20.100000000000001" customHeight="1">
      <c r="A1724" s="322"/>
      <c r="B1724" s="563"/>
      <c r="C1724" s="316"/>
      <c r="D1724" s="311"/>
      <c r="E1724" s="311"/>
      <c r="F1724" s="235"/>
      <c r="G1724" s="252"/>
      <c r="H1724" s="235"/>
      <c r="I1724" s="312"/>
      <c r="J1724" s="340"/>
      <c r="K1724" s="313"/>
      <c r="L1724" s="314"/>
      <c r="M1724" s="315"/>
      <c r="N1724" s="315"/>
      <c r="O1724" s="314"/>
    </row>
    <row r="1725" spans="1:15" ht="20.100000000000001" customHeight="1">
      <c r="A1725" s="309" t="s">
        <v>106</v>
      </c>
      <c r="B1725" s="563" t="s">
        <v>3214</v>
      </c>
      <c r="C1725" s="316" t="s">
        <v>2591</v>
      </c>
      <c r="D1725" s="311" t="s">
        <v>3215</v>
      </c>
      <c r="E1725" s="311" t="s">
        <v>3170</v>
      </c>
      <c r="F1725" s="155" t="s">
        <v>1860</v>
      </c>
      <c r="G1725" s="312" t="s">
        <v>106</v>
      </c>
      <c r="H1725" s="312" t="s">
        <v>106</v>
      </c>
      <c r="I1725" s="312" t="s">
        <v>106</v>
      </c>
      <c r="J1725" s="319" t="s">
        <v>106</v>
      </c>
      <c r="K1725" s="342" t="s">
        <v>1452</v>
      </c>
      <c r="L1725" s="314"/>
      <c r="M1725" s="315"/>
      <c r="N1725" s="314"/>
      <c r="O1725" s="314"/>
    </row>
    <row r="1726" spans="1:15" ht="20.100000000000001" customHeight="1">
      <c r="A1726" s="309" t="s">
        <v>106</v>
      </c>
      <c r="B1726" s="563" t="s">
        <v>3216</v>
      </c>
      <c r="C1726" s="316" t="s">
        <v>3217</v>
      </c>
      <c r="D1726" s="311" t="s">
        <v>3215</v>
      </c>
      <c r="E1726" s="311" t="s">
        <v>3170</v>
      </c>
      <c r="F1726" s="155" t="s">
        <v>2101</v>
      </c>
      <c r="G1726" s="252" t="s">
        <v>3218</v>
      </c>
      <c r="H1726" s="235" t="s">
        <v>2280</v>
      </c>
      <c r="I1726" s="235" t="s">
        <v>106</v>
      </c>
      <c r="J1726" s="319" t="s">
        <v>3188</v>
      </c>
      <c r="K1726" s="313" t="s">
        <v>1452</v>
      </c>
      <c r="L1726" s="314"/>
      <c r="M1726" s="315"/>
      <c r="N1726" s="314"/>
      <c r="O1726" s="314"/>
    </row>
    <row r="1727" spans="1:15" ht="20.100000000000001" customHeight="1">
      <c r="A1727" s="309"/>
      <c r="B1727" s="563"/>
      <c r="C1727" s="316"/>
      <c r="D1727" s="311"/>
      <c r="E1727" s="311"/>
      <c r="F1727" s="235"/>
      <c r="G1727" s="252"/>
      <c r="H1727" s="235"/>
      <c r="I1727" s="312"/>
      <c r="J1727" s="340"/>
      <c r="K1727" s="313"/>
      <c r="L1727" s="314"/>
      <c r="M1727" s="315"/>
      <c r="N1727" s="314"/>
      <c r="O1727" s="314"/>
    </row>
    <row r="1728" spans="1:15" ht="20.100000000000001" customHeight="1">
      <c r="A1728" s="309" t="s">
        <v>106</v>
      </c>
      <c r="B1728" s="563" t="s">
        <v>3219</v>
      </c>
      <c r="C1728" s="316" t="s">
        <v>2591</v>
      </c>
      <c r="D1728" s="311" t="s">
        <v>3220</v>
      </c>
      <c r="E1728" s="311" t="s">
        <v>3170</v>
      </c>
      <c r="F1728" s="155" t="s">
        <v>1860</v>
      </c>
      <c r="G1728" s="312" t="s">
        <v>106</v>
      </c>
      <c r="H1728" s="312" t="s">
        <v>106</v>
      </c>
      <c r="I1728" s="312" t="s">
        <v>106</v>
      </c>
      <c r="J1728" s="319" t="s">
        <v>106</v>
      </c>
      <c r="K1728" s="342" t="s">
        <v>1452</v>
      </c>
      <c r="L1728" s="314"/>
      <c r="M1728" s="315"/>
      <c r="N1728" s="314"/>
      <c r="O1728" s="314"/>
    </row>
    <row r="1729" spans="1:15" ht="20.100000000000001" customHeight="1">
      <c r="A1729" s="309" t="s">
        <v>106</v>
      </c>
      <c r="B1729" s="563" t="s">
        <v>3221</v>
      </c>
      <c r="C1729" s="316" t="s">
        <v>1460</v>
      </c>
      <c r="D1729" s="311" t="s">
        <v>3220</v>
      </c>
      <c r="E1729" s="311" t="s">
        <v>3170</v>
      </c>
      <c r="F1729" s="155" t="s">
        <v>2101</v>
      </c>
      <c r="G1729" s="252" t="s">
        <v>3218</v>
      </c>
      <c r="H1729" s="235" t="s">
        <v>2280</v>
      </c>
      <c r="I1729" s="235" t="s">
        <v>106</v>
      </c>
      <c r="J1729" s="319" t="s">
        <v>3188</v>
      </c>
      <c r="K1729" s="313" t="s">
        <v>1452</v>
      </c>
      <c r="L1729" s="314"/>
      <c r="M1729" s="315"/>
      <c r="N1729" s="314"/>
      <c r="O1729" s="314"/>
    </row>
    <row r="1730" spans="1:15" ht="20.100000000000001" customHeight="1">
      <c r="A1730" s="309"/>
      <c r="B1730" s="563"/>
      <c r="C1730" s="316"/>
      <c r="D1730" s="311"/>
      <c r="E1730" s="311"/>
      <c r="F1730" s="235"/>
      <c r="G1730" s="252"/>
      <c r="H1730" s="235"/>
      <c r="I1730" s="312"/>
      <c r="J1730" s="340"/>
      <c r="K1730" s="313"/>
      <c r="L1730" s="314"/>
      <c r="M1730" s="315"/>
      <c r="N1730" s="314"/>
      <c r="O1730" s="314"/>
    </row>
    <row r="1731" spans="1:15" ht="20.100000000000001" customHeight="1">
      <c r="A1731" s="309" t="s">
        <v>106</v>
      </c>
      <c r="B1731" s="563" t="s">
        <v>3222</v>
      </c>
      <c r="C1731" s="316" t="s">
        <v>2591</v>
      </c>
      <c r="D1731" s="311" t="s">
        <v>3220</v>
      </c>
      <c r="E1731" s="311" t="s">
        <v>3170</v>
      </c>
      <c r="F1731" s="155" t="s">
        <v>1860</v>
      </c>
      <c r="G1731" s="312" t="s">
        <v>106</v>
      </c>
      <c r="H1731" s="312" t="s">
        <v>106</v>
      </c>
      <c r="I1731" s="312" t="s">
        <v>106</v>
      </c>
      <c r="J1731" s="319" t="s">
        <v>106</v>
      </c>
      <c r="K1731" s="342" t="s">
        <v>1452</v>
      </c>
      <c r="L1731" s="314"/>
      <c r="M1731" s="315"/>
      <c r="N1731" s="314"/>
      <c r="O1731" s="314"/>
    </row>
    <row r="1732" spans="1:15" ht="20.100000000000001" customHeight="1">
      <c r="A1732" s="309" t="s">
        <v>106</v>
      </c>
      <c r="B1732" s="563" t="s">
        <v>3223</v>
      </c>
      <c r="C1732" s="316" t="s">
        <v>1460</v>
      </c>
      <c r="D1732" s="311" t="s">
        <v>3220</v>
      </c>
      <c r="E1732" s="311" t="s">
        <v>3170</v>
      </c>
      <c r="F1732" s="155" t="s">
        <v>2101</v>
      </c>
      <c r="G1732" s="252" t="s">
        <v>3218</v>
      </c>
      <c r="H1732" s="235" t="s">
        <v>2280</v>
      </c>
      <c r="I1732" s="235" t="s">
        <v>106</v>
      </c>
      <c r="J1732" s="319" t="s">
        <v>3188</v>
      </c>
      <c r="K1732" s="313" t="s">
        <v>1452</v>
      </c>
      <c r="L1732" s="314"/>
      <c r="M1732" s="315"/>
      <c r="N1732" s="314"/>
      <c r="O1732" s="314"/>
    </row>
    <row r="1733" spans="1:15" ht="20.100000000000001" customHeight="1">
      <c r="A1733" s="309"/>
      <c r="B1733" s="563"/>
      <c r="C1733" s="316"/>
      <c r="D1733" s="311"/>
      <c r="E1733" s="311"/>
      <c r="F1733" s="235"/>
      <c r="G1733" s="252"/>
      <c r="H1733" s="235"/>
      <c r="I1733" s="312"/>
      <c r="J1733" s="340"/>
      <c r="K1733" s="313"/>
      <c r="L1733" s="314"/>
      <c r="M1733" s="315"/>
      <c r="N1733" s="314"/>
      <c r="O1733" s="314"/>
    </row>
    <row r="1734" spans="1:15" ht="20.100000000000001" customHeight="1">
      <c r="A1734" s="309" t="s">
        <v>106</v>
      </c>
      <c r="B1734" s="563" t="s">
        <v>3224</v>
      </c>
      <c r="C1734" s="316" t="s">
        <v>2591</v>
      </c>
      <c r="D1734" s="311" t="s">
        <v>3225</v>
      </c>
      <c r="E1734" s="311" t="s">
        <v>3170</v>
      </c>
      <c r="F1734" s="155" t="s">
        <v>1860</v>
      </c>
      <c r="G1734" s="312" t="s">
        <v>106</v>
      </c>
      <c r="H1734" s="312" t="s">
        <v>106</v>
      </c>
      <c r="I1734" s="312" t="s">
        <v>106</v>
      </c>
      <c r="J1734" s="319" t="s">
        <v>106</v>
      </c>
      <c r="K1734" s="342" t="s">
        <v>1452</v>
      </c>
      <c r="L1734" s="314"/>
      <c r="M1734" s="315"/>
      <c r="N1734" s="314"/>
      <c r="O1734" s="314"/>
    </row>
    <row r="1735" spans="1:15" ht="20.100000000000001" customHeight="1">
      <c r="A1735" s="309" t="s">
        <v>106</v>
      </c>
      <c r="B1735" s="563" t="s">
        <v>3226</v>
      </c>
      <c r="C1735" s="316" t="s">
        <v>1517</v>
      </c>
      <c r="D1735" s="311" t="s">
        <v>3225</v>
      </c>
      <c r="E1735" s="311" t="s">
        <v>3170</v>
      </c>
      <c r="F1735" s="155" t="s">
        <v>2101</v>
      </c>
      <c r="G1735" s="252" t="s">
        <v>3218</v>
      </c>
      <c r="H1735" s="235" t="s">
        <v>2280</v>
      </c>
      <c r="I1735" s="235" t="s">
        <v>106</v>
      </c>
      <c r="J1735" s="319" t="s">
        <v>3188</v>
      </c>
      <c r="K1735" s="313" t="s">
        <v>1452</v>
      </c>
      <c r="L1735" s="314"/>
      <c r="M1735" s="315"/>
      <c r="N1735" s="314"/>
      <c r="O1735" s="314"/>
    </row>
    <row r="1736" spans="1:15" ht="20.100000000000001" customHeight="1">
      <c r="A1736" s="322"/>
      <c r="B1736" s="563"/>
      <c r="C1736" s="316"/>
      <c r="D1736" s="311"/>
      <c r="E1736" s="311"/>
      <c r="F1736" s="235"/>
      <c r="G1736" s="252"/>
      <c r="H1736" s="235"/>
      <c r="I1736" s="312"/>
      <c r="J1736" s="340"/>
      <c r="K1736" s="313"/>
      <c r="L1736" s="314"/>
      <c r="M1736" s="315"/>
      <c r="N1736" s="315"/>
      <c r="O1736" s="314"/>
    </row>
    <row r="1737" spans="1:15" ht="20.100000000000001" customHeight="1">
      <c r="A1737" s="309" t="s">
        <v>106</v>
      </c>
      <c r="B1737" s="563" t="s">
        <v>3227</v>
      </c>
      <c r="C1737" s="316" t="s">
        <v>2591</v>
      </c>
      <c r="D1737" s="311" t="s">
        <v>3225</v>
      </c>
      <c r="E1737" s="311" t="s">
        <v>3170</v>
      </c>
      <c r="F1737" s="155" t="s">
        <v>1860</v>
      </c>
      <c r="G1737" s="312" t="s">
        <v>106</v>
      </c>
      <c r="H1737" s="312" t="s">
        <v>106</v>
      </c>
      <c r="I1737" s="312" t="s">
        <v>106</v>
      </c>
      <c r="J1737" s="319" t="s">
        <v>106</v>
      </c>
      <c r="K1737" s="342" t="s">
        <v>1452</v>
      </c>
      <c r="L1737" s="314"/>
      <c r="M1737" s="315"/>
      <c r="N1737" s="314"/>
      <c r="O1737" s="314"/>
    </row>
    <row r="1738" spans="1:15" ht="20.100000000000001" customHeight="1">
      <c r="A1738" s="309" t="s">
        <v>106</v>
      </c>
      <c r="B1738" s="563" t="s">
        <v>3228</v>
      </c>
      <c r="C1738" s="316" t="s">
        <v>1517</v>
      </c>
      <c r="D1738" s="311" t="s">
        <v>3225</v>
      </c>
      <c r="E1738" s="311" t="s">
        <v>3170</v>
      </c>
      <c r="F1738" s="155" t="s">
        <v>2101</v>
      </c>
      <c r="G1738" s="252" t="s">
        <v>3218</v>
      </c>
      <c r="H1738" s="235" t="s">
        <v>2280</v>
      </c>
      <c r="I1738" s="235" t="s">
        <v>106</v>
      </c>
      <c r="J1738" s="319" t="s">
        <v>3188</v>
      </c>
      <c r="K1738" s="313" t="s">
        <v>1452</v>
      </c>
      <c r="L1738" s="314"/>
      <c r="M1738" s="315"/>
      <c r="N1738" s="314"/>
      <c r="O1738" s="314"/>
    </row>
    <row r="1739" spans="1:15" ht="20.100000000000001" customHeight="1">
      <c r="A1739" s="322"/>
      <c r="B1739" s="563"/>
      <c r="C1739" s="316"/>
      <c r="D1739" s="311"/>
      <c r="E1739" s="311"/>
      <c r="F1739" s="235"/>
      <c r="G1739" s="252"/>
      <c r="H1739" s="235"/>
      <c r="I1739" s="312"/>
      <c r="J1739" s="340"/>
      <c r="K1739" s="313"/>
      <c r="L1739" s="314"/>
      <c r="M1739" s="315"/>
      <c r="N1739" s="315"/>
      <c r="O1739" s="314"/>
    </row>
    <row r="1740" spans="1:15" ht="20.100000000000001" customHeight="1">
      <c r="A1740" s="309" t="s">
        <v>106</v>
      </c>
      <c r="B1740" s="563" t="s">
        <v>3229</v>
      </c>
      <c r="C1740" s="316" t="s">
        <v>2591</v>
      </c>
      <c r="D1740" s="311" t="s">
        <v>3225</v>
      </c>
      <c r="E1740" s="311" t="s">
        <v>3170</v>
      </c>
      <c r="F1740" s="155" t="s">
        <v>1860</v>
      </c>
      <c r="G1740" s="312" t="s">
        <v>106</v>
      </c>
      <c r="H1740" s="312" t="s">
        <v>106</v>
      </c>
      <c r="I1740" s="312" t="s">
        <v>106</v>
      </c>
      <c r="J1740" s="319" t="s">
        <v>106</v>
      </c>
      <c r="K1740" s="342" t="s">
        <v>1452</v>
      </c>
      <c r="L1740" s="314"/>
      <c r="M1740" s="315"/>
      <c r="N1740" s="315"/>
      <c r="O1740" s="314"/>
    </row>
    <row r="1741" spans="1:15" ht="20.100000000000001" customHeight="1">
      <c r="A1741" s="309" t="s">
        <v>106</v>
      </c>
      <c r="B1741" s="563" t="s">
        <v>3229</v>
      </c>
      <c r="C1741" s="316" t="s">
        <v>3230</v>
      </c>
      <c r="D1741" s="311" t="s">
        <v>3225</v>
      </c>
      <c r="E1741" s="311" t="s">
        <v>3170</v>
      </c>
      <c r="F1741" s="155" t="s">
        <v>1864</v>
      </c>
      <c r="G1741" s="252" t="s">
        <v>3231</v>
      </c>
      <c r="H1741" s="235" t="s">
        <v>2463</v>
      </c>
      <c r="I1741" s="235" t="s">
        <v>106</v>
      </c>
      <c r="J1741" s="319" t="s">
        <v>3232</v>
      </c>
      <c r="K1741" s="313" t="s">
        <v>1452</v>
      </c>
      <c r="L1741" s="314"/>
      <c r="M1741" s="315"/>
      <c r="N1741" s="314"/>
      <c r="O1741" s="314"/>
    </row>
    <row r="1742" spans="1:15" ht="20.100000000000001" customHeight="1">
      <c r="A1742" s="322"/>
      <c r="B1742" s="563"/>
      <c r="C1742" s="316"/>
      <c r="D1742" s="311"/>
      <c r="E1742" s="311"/>
      <c r="F1742" s="235"/>
      <c r="G1742" s="252"/>
      <c r="H1742" s="235"/>
      <c r="I1742" s="312"/>
      <c r="J1742" s="340"/>
      <c r="K1742" s="313"/>
      <c r="L1742" s="314"/>
      <c r="M1742" s="315"/>
      <c r="N1742" s="314"/>
      <c r="O1742" s="314"/>
    </row>
    <row r="1743" spans="1:15" ht="20.100000000000001" customHeight="1">
      <c r="A1743" s="309" t="s">
        <v>106</v>
      </c>
      <c r="B1743" s="563" t="s">
        <v>3233</v>
      </c>
      <c r="C1743" s="316" t="s">
        <v>2591</v>
      </c>
      <c r="D1743" s="311" t="s">
        <v>3234</v>
      </c>
      <c r="E1743" s="311" t="s">
        <v>3170</v>
      </c>
      <c r="F1743" s="155" t="s">
        <v>1860</v>
      </c>
      <c r="G1743" s="312" t="s">
        <v>106</v>
      </c>
      <c r="H1743" s="312" t="s">
        <v>106</v>
      </c>
      <c r="I1743" s="312" t="s">
        <v>106</v>
      </c>
      <c r="J1743" s="319" t="s">
        <v>106</v>
      </c>
      <c r="K1743" s="342" t="s">
        <v>1452</v>
      </c>
      <c r="L1743" s="314"/>
      <c r="M1743" s="315"/>
      <c r="N1743" s="315"/>
      <c r="O1743" s="314"/>
    </row>
    <row r="1744" spans="1:15" ht="20.100000000000001" customHeight="1">
      <c r="A1744" s="309" t="s">
        <v>106</v>
      </c>
      <c r="B1744" s="563" t="s">
        <v>3235</v>
      </c>
      <c r="C1744" s="316" t="s">
        <v>3217</v>
      </c>
      <c r="D1744" s="311" t="s">
        <v>3234</v>
      </c>
      <c r="E1744" s="311" t="s">
        <v>3170</v>
      </c>
      <c r="F1744" s="155" t="s">
        <v>1864</v>
      </c>
      <c r="G1744" s="252" t="s">
        <v>3218</v>
      </c>
      <c r="H1744" s="235" t="s">
        <v>2280</v>
      </c>
      <c r="I1744" s="235" t="s">
        <v>106</v>
      </c>
      <c r="J1744" s="319" t="s">
        <v>3188</v>
      </c>
      <c r="K1744" s="313" t="s">
        <v>1452</v>
      </c>
      <c r="L1744" s="314"/>
      <c r="M1744" s="315"/>
      <c r="N1744" s="314"/>
      <c r="O1744" s="314"/>
    </row>
    <row r="1745" spans="1:15" ht="20.100000000000001" customHeight="1">
      <c r="A1745" s="322"/>
      <c r="B1745" s="563"/>
      <c r="C1745" s="316"/>
      <c r="D1745" s="311"/>
      <c r="E1745" s="311"/>
      <c r="F1745" s="235"/>
      <c r="G1745" s="252"/>
      <c r="H1745" s="235"/>
      <c r="I1745" s="312"/>
      <c r="J1745" s="340"/>
      <c r="K1745" s="313"/>
      <c r="L1745" s="314"/>
      <c r="M1745" s="315"/>
      <c r="N1745" s="314"/>
      <c r="O1745" s="314"/>
    </row>
    <row r="1746" spans="1:15" ht="20.100000000000001" customHeight="1">
      <c r="A1746" s="309" t="s">
        <v>106</v>
      </c>
      <c r="B1746" s="563" t="s">
        <v>3236</v>
      </c>
      <c r="C1746" s="316" t="s">
        <v>2591</v>
      </c>
      <c r="D1746" s="311" t="s">
        <v>3237</v>
      </c>
      <c r="E1746" s="311" t="s">
        <v>3170</v>
      </c>
      <c r="F1746" s="155" t="s">
        <v>1860</v>
      </c>
      <c r="G1746" s="312" t="s">
        <v>106</v>
      </c>
      <c r="H1746" s="312" t="s">
        <v>106</v>
      </c>
      <c r="I1746" s="312" t="s">
        <v>106</v>
      </c>
      <c r="J1746" s="319" t="s">
        <v>106</v>
      </c>
      <c r="K1746" s="342" t="s">
        <v>1452</v>
      </c>
      <c r="L1746" s="314"/>
      <c r="M1746" s="315"/>
      <c r="N1746" s="314"/>
      <c r="O1746" s="314"/>
    </row>
    <row r="1747" spans="1:15" ht="20.100000000000001" customHeight="1">
      <c r="A1747" s="309" t="s">
        <v>106</v>
      </c>
      <c r="B1747" s="563" t="s">
        <v>3238</v>
      </c>
      <c r="C1747" s="316" t="s">
        <v>3239</v>
      </c>
      <c r="D1747" s="311" t="s">
        <v>3237</v>
      </c>
      <c r="E1747" s="311" t="s">
        <v>3170</v>
      </c>
      <c r="F1747" s="155" t="s">
        <v>2101</v>
      </c>
      <c r="G1747" s="252" t="s">
        <v>3240</v>
      </c>
      <c r="H1747" s="235" t="s">
        <v>2463</v>
      </c>
      <c r="I1747" s="235" t="s">
        <v>106</v>
      </c>
      <c r="J1747" s="319" t="s">
        <v>3188</v>
      </c>
      <c r="K1747" s="313" t="s">
        <v>1452</v>
      </c>
      <c r="L1747" s="314"/>
      <c r="M1747" s="315"/>
      <c r="N1747" s="314"/>
      <c r="O1747" s="314"/>
    </row>
    <row r="1748" spans="1:15" ht="20.100000000000001" customHeight="1">
      <c r="A1748" s="322"/>
      <c r="B1748" s="563"/>
      <c r="C1748" s="316"/>
      <c r="D1748" s="311"/>
      <c r="E1748" s="311"/>
      <c r="F1748" s="235"/>
      <c r="G1748" s="252"/>
      <c r="H1748" s="235"/>
      <c r="I1748" s="312"/>
      <c r="J1748" s="340"/>
      <c r="K1748" s="313"/>
      <c r="L1748" s="314"/>
      <c r="M1748" s="315"/>
      <c r="N1748" s="315"/>
      <c r="O1748" s="314"/>
    </row>
    <row r="1749" spans="1:15" ht="20.100000000000001" customHeight="1">
      <c r="A1749" s="309" t="s">
        <v>106</v>
      </c>
      <c r="B1749" s="563" t="s">
        <v>3241</v>
      </c>
      <c r="C1749" s="316" t="s">
        <v>2591</v>
      </c>
      <c r="D1749" s="311" t="s">
        <v>3242</v>
      </c>
      <c r="E1749" s="311" t="s">
        <v>3170</v>
      </c>
      <c r="F1749" s="155" t="s">
        <v>1860</v>
      </c>
      <c r="G1749" s="312" t="s">
        <v>106</v>
      </c>
      <c r="H1749" s="312" t="s">
        <v>106</v>
      </c>
      <c r="I1749" s="312" t="s">
        <v>106</v>
      </c>
      <c r="J1749" s="319" t="s">
        <v>106</v>
      </c>
      <c r="K1749" s="342" t="s">
        <v>1452</v>
      </c>
      <c r="L1749" s="314"/>
      <c r="M1749" s="315"/>
      <c r="N1749" s="314"/>
      <c r="O1749" s="314"/>
    </row>
    <row r="1750" spans="1:15" ht="20.100000000000001" customHeight="1">
      <c r="A1750" s="309" t="s">
        <v>106</v>
      </c>
      <c r="B1750" s="563" t="s">
        <v>3243</v>
      </c>
      <c r="C1750" s="316" t="s">
        <v>3239</v>
      </c>
      <c r="D1750" s="311" t="s">
        <v>3242</v>
      </c>
      <c r="E1750" s="311" t="s">
        <v>3170</v>
      </c>
      <c r="F1750" s="155" t="s">
        <v>2101</v>
      </c>
      <c r="G1750" s="252" t="s">
        <v>3240</v>
      </c>
      <c r="H1750" s="235" t="s">
        <v>2463</v>
      </c>
      <c r="I1750" s="235" t="s">
        <v>106</v>
      </c>
      <c r="J1750" s="319" t="s">
        <v>3188</v>
      </c>
      <c r="K1750" s="313" t="s">
        <v>1452</v>
      </c>
      <c r="L1750" s="314"/>
      <c r="M1750" s="315"/>
      <c r="N1750" s="314"/>
      <c r="O1750" s="314"/>
    </row>
    <row r="1751" spans="1:15" ht="20.100000000000001" customHeight="1">
      <c r="A1751" s="309"/>
      <c r="B1751" s="563"/>
      <c r="C1751" s="316"/>
      <c r="D1751" s="311"/>
      <c r="E1751" s="311"/>
      <c r="F1751" s="235"/>
      <c r="G1751" s="252"/>
      <c r="H1751" s="235"/>
      <c r="I1751" s="312"/>
      <c r="J1751" s="319"/>
      <c r="K1751" s="313"/>
      <c r="L1751" s="314"/>
      <c r="M1751" s="315"/>
      <c r="N1751" s="314"/>
      <c r="O1751" s="314"/>
    </row>
    <row r="1752" spans="1:15" ht="20.100000000000001" customHeight="1">
      <c r="A1752" s="309" t="s">
        <v>106</v>
      </c>
      <c r="B1752" s="563" t="s">
        <v>3244</v>
      </c>
      <c r="C1752" s="316" t="s">
        <v>3239</v>
      </c>
      <c r="D1752" s="311" t="s">
        <v>3245</v>
      </c>
      <c r="E1752" s="311" t="s">
        <v>3170</v>
      </c>
      <c r="F1752" s="155" t="s">
        <v>2101</v>
      </c>
      <c r="G1752" s="252" t="s">
        <v>3246</v>
      </c>
      <c r="H1752" s="235" t="s">
        <v>2463</v>
      </c>
      <c r="I1752" s="235" t="s">
        <v>106</v>
      </c>
      <c r="J1752" s="319" t="s">
        <v>3232</v>
      </c>
      <c r="K1752" s="342" t="s">
        <v>1452</v>
      </c>
      <c r="L1752" s="314"/>
      <c r="M1752" s="315"/>
      <c r="N1752" s="314"/>
      <c r="O1752" s="314"/>
    </row>
    <row r="1753" spans="1:15" ht="20.100000000000001" customHeight="1">
      <c r="A1753" s="309" t="s">
        <v>106</v>
      </c>
      <c r="B1753" s="563" t="s">
        <v>3247</v>
      </c>
      <c r="C1753" s="316" t="s">
        <v>3239</v>
      </c>
      <c r="D1753" s="311" t="s">
        <v>3248</v>
      </c>
      <c r="E1753" s="311" t="s">
        <v>3170</v>
      </c>
      <c r="F1753" s="155" t="s">
        <v>2101</v>
      </c>
      <c r="G1753" s="252" t="s">
        <v>3246</v>
      </c>
      <c r="H1753" s="235" t="s">
        <v>2463</v>
      </c>
      <c r="I1753" s="235" t="s">
        <v>106</v>
      </c>
      <c r="J1753" s="319" t="s">
        <v>3232</v>
      </c>
      <c r="K1753" s="313" t="s">
        <v>1452</v>
      </c>
      <c r="L1753" s="314"/>
      <c r="M1753" s="315"/>
      <c r="N1753" s="314"/>
      <c r="O1753" s="314"/>
    </row>
    <row r="1754" spans="1:15" ht="20.100000000000001" customHeight="1">
      <c r="A1754" s="309"/>
      <c r="B1754" s="563"/>
      <c r="C1754" s="310"/>
      <c r="D1754" s="311"/>
      <c r="E1754" s="311"/>
      <c r="F1754" s="235"/>
      <c r="G1754" s="252"/>
      <c r="H1754" s="235"/>
      <c r="I1754" s="312"/>
      <c r="J1754" s="319"/>
      <c r="K1754" s="313"/>
      <c r="L1754" s="314"/>
      <c r="M1754" s="315"/>
      <c r="N1754" s="314"/>
      <c r="O1754" s="314"/>
    </row>
    <row r="1755" spans="1:15" ht="20.100000000000001" customHeight="1">
      <c r="A1755" s="309" t="s">
        <v>106</v>
      </c>
      <c r="B1755" s="563" t="s">
        <v>3249</v>
      </c>
      <c r="C1755" s="219" t="s">
        <v>1500</v>
      </c>
      <c r="D1755" s="311" t="s">
        <v>3250</v>
      </c>
      <c r="E1755" s="311" t="s">
        <v>3170</v>
      </c>
      <c r="F1755" s="155" t="s">
        <v>2101</v>
      </c>
      <c r="G1755" s="252" t="s">
        <v>3251</v>
      </c>
      <c r="H1755" s="235" t="s">
        <v>3252</v>
      </c>
      <c r="I1755" s="235" t="s">
        <v>106</v>
      </c>
      <c r="J1755" s="319" t="s">
        <v>3253</v>
      </c>
      <c r="K1755" s="342" t="s">
        <v>1452</v>
      </c>
      <c r="L1755" s="314"/>
      <c r="M1755" s="315"/>
      <c r="N1755" s="314"/>
      <c r="O1755" s="314"/>
    </row>
    <row r="1756" spans="1:15" ht="20.100000000000001" customHeight="1">
      <c r="A1756" s="309" t="s">
        <v>106</v>
      </c>
      <c r="B1756" s="563" t="s">
        <v>3254</v>
      </c>
      <c r="C1756" s="219" t="s">
        <v>1500</v>
      </c>
      <c r="D1756" s="311" t="s">
        <v>3255</v>
      </c>
      <c r="E1756" s="311" t="s">
        <v>3170</v>
      </c>
      <c r="F1756" s="155" t="s">
        <v>2101</v>
      </c>
      <c r="G1756" s="252" t="s">
        <v>3251</v>
      </c>
      <c r="H1756" s="235" t="s">
        <v>2603</v>
      </c>
      <c r="I1756" s="235" t="s">
        <v>106</v>
      </c>
      <c r="J1756" s="319" t="s">
        <v>3253</v>
      </c>
      <c r="K1756" s="313" t="s">
        <v>1452</v>
      </c>
      <c r="L1756" s="314"/>
      <c r="M1756" s="315"/>
      <c r="N1756" s="314"/>
      <c r="O1756" s="314"/>
    </row>
    <row r="1757" spans="1:15" ht="20.100000000000001" customHeight="1">
      <c r="A1757" s="309"/>
      <c r="B1757" s="563"/>
      <c r="C1757" s="219"/>
      <c r="D1757" s="311"/>
      <c r="E1757" s="311"/>
      <c r="F1757" s="235"/>
      <c r="G1757" s="252"/>
      <c r="H1757" s="235"/>
      <c r="I1757" s="312"/>
      <c r="J1757" s="319"/>
      <c r="K1757" s="313"/>
      <c r="L1757" s="314"/>
      <c r="M1757" s="315"/>
      <c r="N1757" s="314"/>
      <c r="O1757" s="314"/>
    </row>
    <row r="1758" spans="1:15" ht="20.100000000000001" customHeight="1">
      <c r="A1758" s="309" t="s">
        <v>106</v>
      </c>
      <c r="B1758" s="563" t="s">
        <v>3256</v>
      </c>
      <c r="C1758" s="219" t="s">
        <v>2591</v>
      </c>
      <c r="D1758" s="311" t="s">
        <v>3257</v>
      </c>
      <c r="E1758" s="311" t="s">
        <v>3170</v>
      </c>
      <c r="F1758" s="155" t="s">
        <v>1860</v>
      </c>
      <c r="G1758" s="312" t="s">
        <v>106</v>
      </c>
      <c r="H1758" s="312" t="s">
        <v>106</v>
      </c>
      <c r="I1758" s="312" t="s">
        <v>106</v>
      </c>
      <c r="J1758" s="319" t="s">
        <v>106</v>
      </c>
      <c r="K1758" s="342" t="s">
        <v>1452</v>
      </c>
      <c r="L1758" s="314"/>
      <c r="M1758" s="315"/>
      <c r="N1758" s="314"/>
      <c r="O1758" s="314"/>
    </row>
    <row r="1759" spans="1:15" ht="20.100000000000001" customHeight="1">
      <c r="A1759" s="309" t="s">
        <v>106</v>
      </c>
      <c r="B1759" s="563" t="s">
        <v>3258</v>
      </c>
      <c r="C1759" s="219" t="s">
        <v>1517</v>
      </c>
      <c r="D1759" s="311" t="s">
        <v>3257</v>
      </c>
      <c r="E1759" s="311" t="s">
        <v>3170</v>
      </c>
      <c r="F1759" s="155" t="s">
        <v>2101</v>
      </c>
      <c r="G1759" s="252" t="s">
        <v>3259</v>
      </c>
      <c r="H1759" s="235" t="s">
        <v>3260</v>
      </c>
      <c r="I1759" s="235" t="s">
        <v>106</v>
      </c>
      <c r="J1759" s="235" t="s">
        <v>3174</v>
      </c>
      <c r="K1759" s="313" t="s">
        <v>1452</v>
      </c>
      <c r="L1759" s="314"/>
      <c r="M1759" s="315"/>
      <c r="N1759" s="314"/>
      <c r="O1759" s="314"/>
    </row>
    <row r="1760" spans="1:15" ht="20.100000000000001" customHeight="1">
      <c r="A1760" s="309"/>
      <c r="B1760" s="563"/>
      <c r="C1760" s="219"/>
      <c r="D1760" s="311"/>
      <c r="E1760" s="311"/>
      <c r="F1760" s="235"/>
      <c r="G1760" s="252"/>
      <c r="H1760" s="235"/>
      <c r="I1760" s="312"/>
      <c r="J1760" s="319"/>
      <c r="K1760" s="313"/>
      <c r="L1760" s="314"/>
      <c r="M1760" s="315"/>
      <c r="N1760" s="314"/>
      <c r="O1760" s="314"/>
    </row>
    <row r="1761" spans="1:15" ht="20.100000000000001" customHeight="1">
      <c r="A1761" s="309" t="s">
        <v>106</v>
      </c>
      <c r="B1761" s="563" t="s">
        <v>3261</v>
      </c>
      <c r="C1761" s="219" t="s">
        <v>2591</v>
      </c>
      <c r="D1761" s="311" t="s">
        <v>3262</v>
      </c>
      <c r="E1761" s="311" t="s">
        <v>3170</v>
      </c>
      <c r="F1761" s="155" t="s">
        <v>1860</v>
      </c>
      <c r="G1761" s="312" t="s">
        <v>106</v>
      </c>
      <c r="H1761" s="312" t="s">
        <v>106</v>
      </c>
      <c r="I1761" s="312" t="s">
        <v>106</v>
      </c>
      <c r="J1761" s="319" t="s">
        <v>106</v>
      </c>
      <c r="K1761" s="342" t="s">
        <v>1452</v>
      </c>
      <c r="L1761" s="314"/>
      <c r="M1761" s="315"/>
      <c r="N1761" s="314"/>
      <c r="O1761" s="314"/>
    </row>
    <row r="1762" spans="1:15" ht="20.100000000000001" customHeight="1">
      <c r="A1762" s="309" t="s">
        <v>106</v>
      </c>
      <c r="B1762" s="563" t="s">
        <v>3263</v>
      </c>
      <c r="C1762" s="219" t="s">
        <v>1517</v>
      </c>
      <c r="D1762" s="311" t="s">
        <v>3262</v>
      </c>
      <c r="E1762" s="311" t="s">
        <v>3170</v>
      </c>
      <c r="F1762" s="155" t="s">
        <v>2101</v>
      </c>
      <c r="G1762" s="252" t="s">
        <v>3259</v>
      </c>
      <c r="H1762" s="235" t="s">
        <v>2280</v>
      </c>
      <c r="I1762" s="235" t="s">
        <v>106</v>
      </c>
      <c r="J1762" s="235" t="s">
        <v>3174</v>
      </c>
      <c r="K1762" s="313" t="s">
        <v>1452</v>
      </c>
      <c r="L1762" s="314"/>
      <c r="M1762" s="315"/>
      <c r="N1762" s="314"/>
      <c r="O1762" s="314"/>
    </row>
    <row r="1763" spans="1:15" ht="20.100000000000001" customHeight="1">
      <c r="A1763" s="322"/>
      <c r="B1763" s="563"/>
      <c r="C1763" s="219"/>
      <c r="D1763" s="311"/>
      <c r="E1763" s="311"/>
      <c r="F1763" s="235"/>
      <c r="G1763" s="252"/>
      <c r="H1763" s="235"/>
      <c r="I1763" s="312"/>
      <c r="J1763" s="323"/>
      <c r="K1763" s="313"/>
      <c r="L1763" s="314"/>
      <c r="M1763" s="315"/>
      <c r="N1763" s="315"/>
      <c r="O1763" s="314"/>
    </row>
    <row r="1764" spans="1:15" ht="20.100000000000001" customHeight="1">
      <c r="A1764" s="309" t="s">
        <v>106</v>
      </c>
      <c r="B1764" s="563" t="s">
        <v>3264</v>
      </c>
      <c r="C1764" s="219" t="s">
        <v>2591</v>
      </c>
      <c r="D1764" s="311" t="s">
        <v>3265</v>
      </c>
      <c r="E1764" s="311" t="s">
        <v>3170</v>
      </c>
      <c r="F1764" s="155" t="s">
        <v>1860</v>
      </c>
      <c r="G1764" s="312" t="s">
        <v>106</v>
      </c>
      <c r="H1764" s="312" t="s">
        <v>106</v>
      </c>
      <c r="I1764" s="312" t="s">
        <v>106</v>
      </c>
      <c r="J1764" s="319" t="s">
        <v>106</v>
      </c>
      <c r="K1764" s="342" t="s">
        <v>1452</v>
      </c>
      <c r="L1764" s="314"/>
      <c r="M1764" s="315"/>
      <c r="N1764" s="314"/>
      <c r="O1764" s="314"/>
    </row>
    <row r="1765" spans="1:15" ht="20.100000000000001" customHeight="1">
      <c r="A1765" s="309" t="s">
        <v>106</v>
      </c>
      <c r="B1765" s="563" t="s">
        <v>3266</v>
      </c>
      <c r="C1765" s="219" t="s">
        <v>1517</v>
      </c>
      <c r="D1765" s="311" t="s">
        <v>3265</v>
      </c>
      <c r="E1765" s="311" t="s">
        <v>3170</v>
      </c>
      <c r="F1765" s="155" t="s">
        <v>2101</v>
      </c>
      <c r="G1765" s="252" t="s">
        <v>3259</v>
      </c>
      <c r="H1765" s="235" t="s">
        <v>2280</v>
      </c>
      <c r="I1765" s="235" t="s">
        <v>106</v>
      </c>
      <c r="J1765" s="235" t="s">
        <v>3174</v>
      </c>
      <c r="K1765" s="313" t="s">
        <v>1452</v>
      </c>
      <c r="L1765" s="314"/>
      <c r="M1765" s="315"/>
      <c r="N1765" s="315"/>
      <c r="O1765" s="314"/>
    </row>
    <row r="1766" spans="1:15" ht="20.100000000000001" customHeight="1">
      <c r="A1766" s="309"/>
      <c r="B1766" s="563"/>
      <c r="C1766" s="219"/>
      <c r="D1766" s="311"/>
      <c r="E1766" s="311"/>
      <c r="F1766" s="235"/>
      <c r="G1766" s="252"/>
      <c r="H1766" s="235"/>
      <c r="I1766" s="312"/>
      <c r="J1766" s="319"/>
      <c r="K1766" s="313"/>
      <c r="L1766" s="314"/>
      <c r="M1766" s="315"/>
      <c r="N1766" s="314"/>
      <c r="O1766" s="314"/>
    </row>
    <row r="1767" spans="1:15" ht="20.100000000000001" customHeight="1">
      <c r="A1767" s="309" t="s">
        <v>106</v>
      </c>
      <c r="B1767" s="563" t="s">
        <v>3267</v>
      </c>
      <c r="C1767" s="219" t="s">
        <v>2591</v>
      </c>
      <c r="D1767" s="311" t="s">
        <v>3268</v>
      </c>
      <c r="E1767" s="311" t="s">
        <v>3170</v>
      </c>
      <c r="F1767" s="155" t="s">
        <v>1860</v>
      </c>
      <c r="G1767" s="312" t="s">
        <v>106</v>
      </c>
      <c r="H1767" s="312" t="s">
        <v>106</v>
      </c>
      <c r="I1767" s="312" t="s">
        <v>106</v>
      </c>
      <c r="J1767" s="235" t="s">
        <v>106</v>
      </c>
      <c r="K1767" s="342" t="s">
        <v>1452</v>
      </c>
      <c r="L1767" s="314"/>
      <c r="M1767" s="315"/>
      <c r="N1767" s="314"/>
      <c r="O1767" s="314"/>
    </row>
    <row r="1768" spans="1:15" ht="20.100000000000001" customHeight="1">
      <c r="A1768" s="309" t="s">
        <v>106</v>
      </c>
      <c r="B1768" s="563" t="s">
        <v>3269</v>
      </c>
      <c r="C1768" s="219" t="s">
        <v>3270</v>
      </c>
      <c r="D1768" s="311" t="s">
        <v>3271</v>
      </c>
      <c r="E1768" s="311" t="s">
        <v>3170</v>
      </c>
      <c r="F1768" s="155" t="s">
        <v>2101</v>
      </c>
      <c r="G1768" s="252" t="s">
        <v>3272</v>
      </c>
      <c r="H1768" s="235" t="s">
        <v>3179</v>
      </c>
      <c r="I1768" s="235" t="s">
        <v>106</v>
      </c>
      <c r="J1768" s="319" t="s">
        <v>3188</v>
      </c>
      <c r="K1768" s="313" t="s">
        <v>1452</v>
      </c>
      <c r="L1768" s="314"/>
      <c r="M1768" s="315"/>
      <c r="N1768" s="315"/>
      <c r="O1768" s="314"/>
    </row>
    <row r="1769" spans="1:15" ht="20.100000000000001" customHeight="1">
      <c r="A1769" s="309"/>
      <c r="B1769" s="563"/>
      <c r="C1769" s="219"/>
      <c r="D1769" s="311"/>
      <c r="E1769" s="311"/>
      <c r="F1769" s="235"/>
      <c r="G1769" s="252"/>
      <c r="H1769" s="235"/>
      <c r="I1769" s="312"/>
      <c r="J1769" s="319"/>
      <c r="K1769" s="313"/>
      <c r="L1769" s="314"/>
      <c r="M1769" s="315"/>
      <c r="N1769" s="314"/>
      <c r="O1769" s="314"/>
    </row>
    <row r="1770" spans="1:15" ht="20.100000000000001" customHeight="1">
      <c r="A1770" s="309" t="s">
        <v>106</v>
      </c>
      <c r="B1770" s="563" t="s">
        <v>3273</v>
      </c>
      <c r="C1770" s="219" t="s">
        <v>3239</v>
      </c>
      <c r="D1770" s="311" t="s">
        <v>3274</v>
      </c>
      <c r="E1770" s="311" t="s">
        <v>3170</v>
      </c>
      <c r="F1770" s="155" t="s">
        <v>2101</v>
      </c>
      <c r="G1770" s="252" t="s">
        <v>3275</v>
      </c>
      <c r="H1770" s="235" t="s">
        <v>2463</v>
      </c>
      <c r="I1770" s="312" t="s">
        <v>106</v>
      </c>
      <c r="J1770" s="319" t="s">
        <v>3232</v>
      </c>
      <c r="K1770" s="342" t="s">
        <v>1452</v>
      </c>
      <c r="L1770" s="314"/>
      <c r="M1770" s="315"/>
      <c r="N1770" s="314"/>
      <c r="O1770" s="314"/>
    </row>
    <row r="1771" spans="1:15" ht="20.100000000000001" customHeight="1">
      <c r="A1771" s="309" t="s">
        <v>106</v>
      </c>
      <c r="B1771" s="563" t="s">
        <v>3276</v>
      </c>
      <c r="C1771" s="219" t="s">
        <v>3239</v>
      </c>
      <c r="D1771" s="311" t="s">
        <v>3277</v>
      </c>
      <c r="E1771" s="311" t="s">
        <v>3170</v>
      </c>
      <c r="F1771" s="155" t="s">
        <v>2101</v>
      </c>
      <c r="G1771" s="252" t="s">
        <v>3275</v>
      </c>
      <c r="H1771" s="235" t="s">
        <v>2463</v>
      </c>
      <c r="I1771" s="235" t="s">
        <v>106</v>
      </c>
      <c r="J1771" s="319" t="s">
        <v>3232</v>
      </c>
      <c r="K1771" s="313" t="s">
        <v>1452</v>
      </c>
      <c r="L1771" s="314"/>
      <c r="M1771" s="315"/>
      <c r="N1771" s="315"/>
      <c r="O1771" s="314"/>
    </row>
    <row r="1772" spans="1:15" ht="20.100000000000001" customHeight="1">
      <c r="A1772" s="322"/>
      <c r="B1772" s="563"/>
      <c r="C1772" s="219"/>
      <c r="D1772" s="311"/>
      <c r="E1772" s="311"/>
      <c r="F1772" s="235"/>
      <c r="G1772" s="252"/>
      <c r="H1772" s="235"/>
      <c r="I1772" s="312"/>
      <c r="J1772" s="340"/>
      <c r="K1772" s="313"/>
      <c r="L1772" s="314"/>
      <c r="M1772" s="315"/>
      <c r="N1772" s="315"/>
      <c r="O1772" s="314"/>
    </row>
    <row r="1773" spans="1:15" ht="20.100000000000001" customHeight="1">
      <c r="A1773" s="309" t="s">
        <v>106</v>
      </c>
      <c r="B1773" s="563" t="s">
        <v>3278</v>
      </c>
      <c r="C1773" s="219" t="s">
        <v>2591</v>
      </c>
      <c r="D1773" s="311" t="s">
        <v>3279</v>
      </c>
      <c r="E1773" s="311" t="s">
        <v>3170</v>
      </c>
      <c r="F1773" s="155" t="s">
        <v>1860</v>
      </c>
      <c r="G1773" s="312" t="s">
        <v>106</v>
      </c>
      <c r="H1773" s="312" t="s">
        <v>106</v>
      </c>
      <c r="I1773" s="312" t="s">
        <v>106</v>
      </c>
      <c r="J1773" s="319" t="s">
        <v>106</v>
      </c>
      <c r="K1773" s="342" t="s">
        <v>1452</v>
      </c>
      <c r="L1773" s="314"/>
      <c r="M1773" s="315"/>
      <c r="N1773" s="314"/>
      <c r="O1773" s="314"/>
    </row>
    <row r="1774" spans="1:15" ht="20.100000000000001" customHeight="1">
      <c r="A1774" s="309" t="s">
        <v>106</v>
      </c>
      <c r="B1774" s="563" t="s">
        <v>3280</v>
      </c>
      <c r="C1774" s="219" t="s">
        <v>1517</v>
      </c>
      <c r="D1774" s="311" t="s">
        <v>3279</v>
      </c>
      <c r="E1774" s="311" t="s">
        <v>3170</v>
      </c>
      <c r="F1774" s="155" t="s">
        <v>2101</v>
      </c>
      <c r="G1774" s="252" t="s">
        <v>3272</v>
      </c>
      <c r="H1774" s="235" t="s">
        <v>3179</v>
      </c>
      <c r="I1774" s="235" t="s">
        <v>106</v>
      </c>
      <c r="J1774" s="235" t="s">
        <v>3174</v>
      </c>
      <c r="K1774" s="313" t="s">
        <v>1452</v>
      </c>
      <c r="L1774" s="314"/>
      <c r="M1774" s="315"/>
      <c r="N1774" s="314"/>
      <c r="O1774" s="314"/>
    </row>
    <row r="1775" spans="1:15" ht="20.100000000000001" customHeight="1">
      <c r="A1775" s="309"/>
      <c r="B1775" s="563"/>
      <c r="C1775" s="219"/>
      <c r="D1775" s="311"/>
      <c r="E1775" s="311"/>
      <c r="F1775" s="235"/>
      <c r="G1775" s="252"/>
      <c r="H1775" s="235"/>
      <c r="I1775" s="312"/>
      <c r="J1775" s="235"/>
      <c r="K1775" s="313"/>
      <c r="L1775" s="314"/>
      <c r="M1775" s="315"/>
      <c r="N1775" s="314"/>
      <c r="O1775" s="314"/>
    </row>
    <row r="1776" spans="1:15" ht="20.100000000000001" customHeight="1">
      <c r="A1776" s="309" t="s">
        <v>106</v>
      </c>
      <c r="B1776" s="563" t="s">
        <v>3281</v>
      </c>
      <c r="C1776" s="219" t="s">
        <v>2591</v>
      </c>
      <c r="D1776" s="311" t="s">
        <v>3279</v>
      </c>
      <c r="E1776" s="311" t="s">
        <v>3170</v>
      </c>
      <c r="F1776" s="155" t="s">
        <v>1860</v>
      </c>
      <c r="G1776" s="312" t="s">
        <v>106</v>
      </c>
      <c r="H1776" s="312" t="s">
        <v>106</v>
      </c>
      <c r="I1776" s="312" t="s">
        <v>106</v>
      </c>
      <c r="J1776" s="319" t="s">
        <v>106</v>
      </c>
      <c r="K1776" s="342" t="s">
        <v>1452</v>
      </c>
      <c r="L1776" s="314"/>
      <c r="M1776" s="315"/>
      <c r="N1776" s="314"/>
      <c r="O1776" s="314"/>
    </row>
    <row r="1777" spans="1:15" ht="20.100000000000001" customHeight="1">
      <c r="A1777" s="309" t="s">
        <v>106</v>
      </c>
      <c r="B1777" s="563" t="s">
        <v>3282</v>
      </c>
      <c r="C1777" s="219" t="s">
        <v>1517</v>
      </c>
      <c r="D1777" s="311" t="s">
        <v>3279</v>
      </c>
      <c r="E1777" s="311" t="s">
        <v>3170</v>
      </c>
      <c r="F1777" s="155" t="s">
        <v>2101</v>
      </c>
      <c r="G1777" s="252" t="s">
        <v>3272</v>
      </c>
      <c r="H1777" s="235" t="s">
        <v>3179</v>
      </c>
      <c r="I1777" s="235" t="s">
        <v>106</v>
      </c>
      <c r="J1777" s="235" t="s">
        <v>3174</v>
      </c>
      <c r="K1777" s="313" t="s">
        <v>1452</v>
      </c>
      <c r="L1777" s="314"/>
      <c r="M1777" s="315"/>
      <c r="N1777" s="315"/>
      <c r="O1777" s="314"/>
    </row>
    <row r="1778" spans="1:15" ht="20.100000000000001" customHeight="1">
      <c r="A1778" s="309"/>
      <c r="B1778" s="563"/>
      <c r="C1778" s="219"/>
      <c r="D1778" s="311"/>
      <c r="E1778" s="311"/>
      <c r="F1778" s="235"/>
      <c r="G1778" s="252"/>
      <c r="H1778" s="235"/>
      <c r="I1778" s="312"/>
      <c r="J1778" s="235"/>
      <c r="K1778" s="313"/>
      <c r="L1778" s="314"/>
      <c r="M1778" s="315"/>
      <c r="N1778" s="314"/>
      <c r="O1778" s="314"/>
    </row>
    <row r="1779" spans="1:15" ht="20.100000000000001" customHeight="1">
      <c r="A1779" s="309" t="s">
        <v>106</v>
      </c>
      <c r="B1779" s="563" t="s">
        <v>3283</v>
      </c>
      <c r="C1779" s="219" t="s">
        <v>2591</v>
      </c>
      <c r="D1779" s="311" t="s">
        <v>3284</v>
      </c>
      <c r="E1779" s="311" t="s">
        <v>3170</v>
      </c>
      <c r="F1779" s="155" t="s">
        <v>1860</v>
      </c>
      <c r="G1779" s="312" t="s">
        <v>106</v>
      </c>
      <c r="H1779" s="312" t="s">
        <v>106</v>
      </c>
      <c r="I1779" s="312" t="s">
        <v>106</v>
      </c>
      <c r="J1779" s="319" t="s">
        <v>106</v>
      </c>
      <c r="K1779" s="342" t="s">
        <v>1452</v>
      </c>
      <c r="L1779" s="314"/>
      <c r="M1779" s="315"/>
      <c r="N1779" s="314"/>
      <c r="O1779" s="314"/>
    </row>
    <row r="1780" spans="1:15" ht="20.100000000000001" customHeight="1">
      <c r="A1780" s="309" t="s">
        <v>106</v>
      </c>
      <c r="B1780" s="563" t="s">
        <v>3285</v>
      </c>
      <c r="C1780" s="219" t="s">
        <v>1517</v>
      </c>
      <c r="D1780" s="311" t="s">
        <v>3284</v>
      </c>
      <c r="E1780" s="311" t="s">
        <v>3170</v>
      </c>
      <c r="F1780" s="155" t="s">
        <v>2101</v>
      </c>
      <c r="G1780" s="252" t="s">
        <v>3272</v>
      </c>
      <c r="H1780" s="235" t="s">
        <v>2280</v>
      </c>
      <c r="I1780" s="235" t="s">
        <v>106</v>
      </c>
      <c r="J1780" s="235" t="s">
        <v>3174</v>
      </c>
      <c r="K1780" s="313" t="s">
        <v>1452</v>
      </c>
      <c r="L1780" s="314"/>
      <c r="M1780" s="315"/>
      <c r="N1780" s="315"/>
      <c r="O1780" s="314"/>
    </row>
    <row r="1781" spans="1:15" ht="20.100000000000001" customHeight="1">
      <c r="A1781" s="309"/>
      <c r="B1781" s="563"/>
      <c r="C1781" s="219"/>
      <c r="D1781" s="311"/>
      <c r="E1781" s="311"/>
      <c r="F1781" s="235"/>
      <c r="G1781" s="252"/>
      <c r="H1781" s="235"/>
      <c r="I1781" s="312"/>
      <c r="J1781" s="235"/>
      <c r="K1781" s="313"/>
      <c r="L1781" s="314"/>
      <c r="M1781" s="315"/>
      <c r="N1781" s="314"/>
      <c r="O1781" s="314"/>
    </row>
    <row r="1782" spans="1:15" ht="20.100000000000001" customHeight="1">
      <c r="A1782" s="309" t="s">
        <v>106</v>
      </c>
      <c r="B1782" s="563" t="s">
        <v>3286</v>
      </c>
      <c r="C1782" s="219" t="s">
        <v>2591</v>
      </c>
      <c r="D1782" s="311" t="s">
        <v>3287</v>
      </c>
      <c r="E1782" s="311" t="s">
        <v>3170</v>
      </c>
      <c r="F1782" s="155" t="s">
        <v>1860</v>
      </c>
      <c r="G1782" s="312" t="s">
        <v>106</v>
      </c>
      <c r="H1782" s="312" t="s">
        <v>106</v>
      </c>
      <c r="I1782" s="312" t="s">
        <v>106</v>
      </c>
      <c r="J1782" s="319" t="s">
        <v>106</v>
      </c>
      <c r="K1782" s="342" t="s">
        <v>1452</v>
      </c>
      <c r="L1782" s="314"/>
      <c r="M1782" s="315"/>
      <c r="N1782" s="314"/>
      <c r="O1782" s="314"/>
    </row>
    <row r="1783" spans="1:15" ht="20.100000000000001" customHeight="1">
      <c r="A1783" s="309" t="s">
        <v>106</v>
      </c>
      <c r="B1783" s="563" t="s">
        <v>3288</v>
      </c>
      <c r="C1783" s="219" t="s">
        <v>3289</v>
      </c>
      <c r="D1783" s="311" t="s">
        <v>3287</v>
      </c>
      <c r="E1783" s="311" t="s">
        <v>3170</v>
      </c>
      <c r="F1783" s="155" t="s">
        <v>2101</v>
      </c>
      <c r="G1783" s="252" t="s">
        <v>3290</v>
      </c>
      <c r="H1783" s="235" t="s">
        <v>3260</v>
      </c>
      <c r="I1783" s="235" t="s">
        <v>106</v>
      </c>
      <c r="J1783" s="319" t="s">
        <v>3188</v>
      </c>
      <c r="K1783" s="313" t="s">
        <v>1452</v>
      </c>
      <c r="L1783" s="314"/>
      <c r="M1783" s="315"/>
      <c r="N1783" s="315"/>
      <c r="O1783" s="314"/>
    </row>
    <row r="1784" spans="1:15" ht="20.100000000000001" customHeight="1">
      <c r="A1784" s="309"/>
      <c r="B1784" s="563"/>
      <c r="C1784" s="219"/>
      <c r="D1784" s="311"/>
      <c r="E1784" s="311"/>
      <c r="F1784" s="235"/>
      <c r="G1784" s="252"/>
      <c r="H1784" s="235"/>
      <c r="I1784" s="312"/>
      <c r="J1784" s="319"/>
      <c r="K1784" s="313"/>
      <c r="L1784" s="314"/>
      <c r="M1784" s="315"/>
      <c r="N1784" s="314"/>
      <c r="O1784" s="314"/>
    </row>
    <row r="1785" spans="1:15" ht="20.100000000000001" customHeight="1">
      <c r="A1785" s="309" t="s">
        <v>106</v>
      </c>
      <c r="B1785" s="563" t="s">
        <v>3291</v>
      </c>
      <c r="C1785" s="219" t="s">
        <v>3292</v>
      </c>
      <c r="D1785" s="311" t="s">
        <v>3293</v>
      </c>
      <c r="E1785" s="311" t="s">
        <v>3170</v>
      </c>
      <c r="F1785" s="155" t="s">
        <v>2101</v>
      </c>
      <c r="G1785" s="252" t="s">
        <v>106</v>
      </c>
      <c r="H1785" s="235" t="s">
        <v>2463</v>
      </c>
      <c r="I1785" s="235" t="s">
        <v>106</v>
      </c>
      <c r="J1785" s="319" t="s">
        <v>3232</v>
      </c>
      <c r="K1785" s="313" t="s">
        <v>1452</v>
      </c>
      <c r="L1785" s="314"/>
      <c r="M1785" s="315"/>
      <c r="N1785" s="315"/>
      <c r="O1785" s="314"/>
    </row>
    <row r="1786" spans="1:15" ht="20.100000000000001" customHeight="1">
      <c r="A1786" s="309" t="s">
        <v>106</v>
      </c>
      <c r="B1786" s="563" t="s">
        <v>3294</v>
      </c>
      <c r="C1786" s="219" t="s">
        <v>3292</v>
      </c>
      <c r="D1786" s="311" t="s">
        <v>3295</v>
      </c>
      <c r="E1786" s="311" t="s">
        <v>3170</v>
      </c>
      <c r="F1786" s="155" t="s">
        <v>2101</v>
      </c>
      <c r="G1786" s="252" t="s">
        <v>106</v>
      </c>
      <c r="H1786" s="235" t="s">
        <v>2463</v>
      </c>
      <c r="I1786" s="235" t="s">
        <v>106</v>
      </c>
      <c r="J1786" s="319" t="s">
        <v>3232</v>
      </c>
      <c r="K1786" s="313" t="s">
        <v>1452</v>
      </c>
      <c r="L1786" s="314"/>
      <c r="M1786" s="315"/>
      <c r="N1786" s="315"/>
      <c r="O1786" s="314"/>
    </row>
    <row r="1787" spans="1:15" ht="20.100000000000001" customHeight="1">
      <c r="A1787" s="309"/>
      <c r="B1787" s="563"/>
      <c r="C1787" s="219"/>
      <c r="D1787" s="311"/>
      <c r="E1787" s="311"/>
      <c r="F1787" s="235"/>
      <c r="G1787" s="252"/>
      <c r="H1787" s="235"/>
      <c r="I1787" s="312"/>
      <c r="J1787" s="235"/>
      <c r="K1787" s="313"/>
      <c r="L1787" s="314"/>
      <c r="M1787" s="315"/>
      <c r="N1787" s="314"/>
      <c r="O1787" s="314"/>
    </row>
    <row r="1788" spans="1:15" ht="20.100000000000001" customHeight="1">
      <c r="A1788" s="309" t="s">
        <v>106</v>
      </c>
      <c r="B1788" s="563" t="s">
        <v>3296</v>
      </c>
      <c r="C1788" s="219" t="s">
        <v>2591</v>
      </c>
      <c r="D1788" s="311" t="s">
        <v>3297</v>
      </c>
      <c r="E1788" s="311" t="s">
        <v>3170</v>
      </c>
      <c r="F1788" s="155" t="s">
        <v>1860</v>
      </c>
      <c r="G1788" s="312" t="s">
        <v>106</v>
      </c>
      <c r="H1788" s="312" t="s">
        <v>106</v>
      </c>
      <c r="I1788" s="312" t="s">
        <v>106</v>
      </c>
      <c r="J1788" s="319" t="s">
        <v>106</v>
      </c>
      <c r="K1788" s="342" t="s">
        <v>1452</v>
      </c>
      <c r="L1788" s="314"/>
      <c r="M1788" s="315"/>
      <c r="N1788" s="314"/>
      <c r="O1788" s="314"/>
    </row>
    <row r="1789" spans="1:15" ht="20.100000000000001" customHeight="1">
      <c r="A1789" s="309" t="s">
        <v>106</v>
      </c>
      <c r="B1789" s="563" t="s">
        <v>3298</v>
      </c>
      <c r="C1789" s="219" t="s">
        <v>3217</v>
      </c>
      <c r="D1789" s="311" t="s">
        <v>3297</v>
      </c>
      <c r="E1789" s="311" t="s">
        <v>3170</v>
      </c>
      <c r="F1789" s="155" t="s">
        <v>2101</v>
      </c>
      <c r="G1789" s="252" t="s">
        <v>3299</v>
      </c>
      <c r="H1789" s="235" t="s">
        <v>2280</v>
      </c>
      <c r="I1789" s="235" t="s">
        <v>106</v>
      </c>
      <c r="J1789" s="319" t="s">
        <v>3188</v>
      </c>
      <c r="K1789" s="313" t="s">
        <v>1452</v>
      </c>
      <c r="L1789" s="314"/>
      <c r="M1789" s="315"/>
      <c r="N1789" s="314"/>
      <c r="O1789" s="314"/>
    </row>
    <row r="1790" spans="1:15" ht="20.100000000000001" customHeight="1">
      <c r="A1790" s="322"/>
      <c r="B1790" s="563"/>
      <c r="C1790" s="219"/>
      <c r="D1790" s="311"/>
      <c r="E1790" s="311"/>
      <c r="F1790" s="235"/>
      <c r="G1790" s="252"/>
      <c r="H1790" s="235"/>
      <c r="I1790" s="312"/>
      <c r="J1790" s="340"/>
      <c r="K1790" s="313"/>
      <c r="L1790" s="314"/>
      <c r="M1790" s="315"/>
      <c r="N1790" s="315"/>
      <c r="O1790" s="314"/>
    </row>
    <row r="1791" spans="1:15" ht="20.100000000000001" customHeight="1">
      <c r="A1791" s="309" t="s">
        <v>106</v>
      </c>
      <c r="B1791" s="563" t="s">
        <v>3300</v>
      </c>
      <c r="C1791" s="219" t="s">
        <v>2591</v>
      </c>
      <c r="D1791" s="311" t="s">
        <v>3301</v>
      </c>
      <c r="E1791" s="311" t="s">
        <v>3170</v>
      </c>
      <c r="F1791" s="155" t="s">
        <v>1860</v>
      </c>
      <c r="G1791" s="312" t="s">
        <v>106</v>
      </c>
      <c r="H1791" s="312" t="s">
        <v>106</v>
      </c>
      <c r="I1791" s="312" t="s">
        <v>106</v>
      </c>
      <c r="J1791" s="319" t="s">
        <v>106</v>
      </c>
      <c r="K1791" s="342" t="s">
        <v>1452</v>
      </c>
      <c r="L1791" s="314"/>
      <c r="M1791" s="315"/>
      <c r="N1791" s="314"/>
      <c r="O1791" s="314"/>
    </row>
    <row r="1792" spans="1:15" ht="20.100000000000001" customHeight="1">
      <c r="A1792" s="309" t="s">
        <v>106</v>
      </c>
      <c r="B1792" s="563" t="s">
        <v>3302</v>
      </c>
      <c r="C1792" s="219" t="s">
        <v>1460</v>
      </c>
      <c r="D1792" s="311" t="s">
        <v>3301</v>
      </c>
      <c r="E1792" s="311" t="s">
        <v>3170</v>
      </c>
      <c r="F1792" s="155" t="s">
        <v>2101</v>
      </c>
      <c r="G1792" s="252" t="s">
        <v>3299</v>
      </c>
      <c r="H1792" s="235" t="s">
        <v>2280</v>
      </c>
      <c r="I1792" s="235" t="s">
        <v>106</v>
      </c>
      <c r="J1792" s="319" t="s">
        <v>3188</v>
      </c>
      <c r="K1792" s="313" t="s">
        <v>1452</v>
      </c>
      <c r="L1792" s="314"/>
      <c r="M1792" s="315"/>
      <c r="N1792" s="314"/>
      <c r="O1792" s="314"/>
    </row>
    <row r="1793" spans="1:15" ht="20.100000000000001" customHeight="1">
      <c r="A1793" s="322"/>
      <c r="B1793" s="563"/>
      <c r="C1793" s="219"/>
      <c r="D1793" s="311"/>
      <c r="E1793" s="311"/>
      <c r="F1793" s="235"/>
      <c r="G1793" s="252"/>
      <c r="H1793" s="235"/>
      <c r="I1793" s="312"/>
      <c r="J1793" s="340"/>
      <c r="K1793" s="313"/>
      <c r="L1793" s="314"/>
      <c r="M1793" s="315"/>
      <c r="N1793" s="315"/>
      <c r="O1793" s="314"/>
    </row>
    <row r="1794" spans="1:15" ht="20.100000000000001" customHeight="1">
      <c r="A1794" s="309" t="s">
        <v>106</v>
      </c>
      <c r="B1794" s="563" t="s">
        <v>3303</v>
      </c>
      <c r="C1794" s="219" t="s">
        <v>2591</v>
      </c>
      <c r="D1794" s="311" t="s">
        <v>3301</v>
      </c>
      <c r="E1794" s="311" t="s">
        <v>3170</v>
      </c>
      <c r="F1794" s="155" t="s">
        <v>1860</v>
      </c>
      <c r="G1794" s="312" t="s">
        <v>106</v>
      </c>
      <c r="H1794" s="312" t="s">
        <v>106</v>
      </c>
      <c r="I1794" s="312" t="s">
        <v>106</v>
      </c>
      <c r="J1794" s="319" t="s">
        <v>106</v>
      </c>
      <c r="K1794" s="342" t="s">
        <v>1452</v>
      </c>
      <c r="L1794" s="314"/>
      <c r="M1794" s="315"/>
      <c r="N1794" s="314"/>
      <c r="O1794" s="314"/>
    </row>
    <row r="1795" spans="1:15" ht="20.100000000000001" customHeight="1">
      <c r="A1795" s="309" t="s">
        <v>106</v>
      </c>
      <c r="B1795" s="563" t="s">
        <v>3304</v>
      </c>
      <c r="C1795" s="219" t="s">
        <v>1460</v>
      </c>
      <c r="D1795" s="311" t="s">
        <v>3301</v>
      </c>
      <c r="E1795" s="311" t="s">
        <v>3170</v>
      </c>
      <c r="F1795" s="155" t="s">
        <v>2101</v>
      </c>
      <c r="G1795" s="252" t="s">
        <v>3299</v>
      </c>
      <c r="H1795" s="235" t="s">
        <v>2280</v>
      </c>
      <c r="I1795" s="235" t="s">
        <v>106</v>
      </c>
      <c r="J1795" s="319" t="s">
        <v>3188</v>
      </c>
      <c r="K1795" s="313" t="s">
        <v>1452</v>
      </c>
      <c r="L1795" s="314"/>
      <c r="M1795" s="315"/>
      <c r="N1795" s="314"/>
      <c r="O1795" s="314"/>
    </row>
    <row r="1796" spans="1:15" ht="20.100000000000001" customHeight="1">
      <c r="A1796" s="322"/>
      <c r="B1796" s="563"/>
      <c r="C1796" s="219"/>
      <c r="D1796" s="311"/>
      <c r="E1796" s="311"/>
      <c r="F1796" s="235"/>
      <c r="G1796" s="252"/>
      <c r="H1796" s="235"/>
      <c r="I1796" s="312"/>
      <c r="J1796" s="340"/>
      <c r="K1796" s="313"/>
      <c r="L1796" s="314"/>
      <c r="M1796" s="315"/>
      <c r="N1796" s="315"/>
      <c r="O1796" s="314"/>
    </row>
    <row r="1797" spans="1:15" ht="20.100000000000001" customHeight="1">
      <c r="A1797" s="309" t="s">
        <v>106</v>
      </c>
      <c r="B1797" s="563" t="s">
        <v>3305</v>
      </c>
      <c r="C1797" s="219" t="s">
        <v>2591</v>
      </c>
      <c r="D1797" s="311" t="s">
        <v>3306</v>
      </c>
      <c r="E1797" s="311" t="s">
        <v>3170</v>
      </c>
      <c r="F1797" s="155" t="s">
        <v>1860</v>
      </c>
      <c r="G1797" s="312" t="s">
        <v>106</v>
      </c>
      <c r="H1797" s="312" t="s">
        <v>106</v>
      </c>
      <c r="I1797" s="312" t="s">
        <v>106</v>
      </c>
      <c r="J1797" s="319" t="s">
        <v>106</v>
      </c>
      <c r="K1797" s="342" t="s">
        <v>1452</v>
      </c>
      <c r="L1797" s="314"/>
      <c r="M1797" s="315"/>
      <c r="N1797" s="314"/>
      <c r="O1797" s="314"/>
    </row>
    <row r="1798" spans="1:15" ht="20.100000000000001" customHeight="1">
      <c r="A1798" s="309" t="s">
        <v>106</v>
      </c>
      <c r="B1798" s="563" t="s">
        <v>3307</v>
      </c>
      <c r="C1798" s="219" t="s">
        <v>1517</v>
      </c>
      <c r="D1798" s="311" t="s">
        <v>3306</v>
      </c>
      <c r="E1798" s="311" t="s">
        <v>3170</v>
      </c>
      <c r="F1798" s="155" t="s">
        <v>2101</v>
      </c>
      <c r="G1798" s="252" t="s">
        <v>3299</v>
      </c>
      <c r="H1798" s="235" t="s">
        <v>2280</v>
      </c>
      <c r="I1798" s="235" t="s">
        <v>106</v>
      </c>
      <c r="J1798" s="319" t="s">
        <v>3188</v>
      </c>
      <c r="K1798" s="313" t="s">
        <v>1452</v>
      </c>
      <c r="L1798" s="314"/>
      <c r="M1798" s="315"/>
      <c r="N1798" s="314"/>
      <c r="O1798" s="314"/>
    </row>
    <row r="1799" spans="1:15" ht="20.100000000000001" customHeight="1">
      <c r="A1799" s="322"/>
      <c r="B1799" s="563"/>
      <c r="C1799" s="219"/>
      <c r="D1799" s="311"/>
      <c r="E1799" s="311"/>
      <c r="F1799" s="235"/>
      <c r="G1799" s="252"/>
      <c r="H1799" s="235"/>
      <c r="I1799" s="312"/>
      <c r="J1799" s="340"/>
      <c r="K1799" s="313"/>
      <c r="L1799" s="314"/>
      <c r="M1799" s="315"/>
      <c r="N1799" s="315"/>
      <c r="O1799" s="314"/>
    </row>
    <row r="1800" spans="1:15" ht="20.100000000000001" customHeight="1">
      <c r="A1800" s="309" t="s">
        <v>106</v>
      </c>
      <c r="B1800" s="563" t="s">
        <v>3308</v>
      </c>
      <c r="C1800" s="219" t="s">
        <v>2591</v>
      </c>
      <c r="D1800" s="311" t="s">
        <v>3309</v>
      </c>
      <c r="E1800" s="311" t="s">
        <v>3310</v>
      </c>
      <c r="F1800" s="155" t="s">
        <v>1860</v>
      </c>
      <c r="G1800" s="312" t="s">
        <v>106</v>
      </c>
      <c r="H1800" s="312" t="s">
        <v>106</v>
      </c>
      <c r="I1800" s="312" t="s">
        <v>106</v>
      </c>
      <c r="J1800" s="319" t="s">
        <v>106</v>
      </c>
      <c r="K1800" s="342" t="s">
        <v>1452</v>
      </c>
      <c r="L1800" s="314"/>
      <c r="M1800" s="315"/>
      <c r="N1800" s="314"/>
      <c r="O1800" s="314"/>
    </row>
    <row r="1801" spans="1:15" ht="20.100000000000001" customHeight="1">
      <c r="A1801" s="309" t="s">
        <v>106</v>
      </c>
      <c r="B1801" s="563" t="s">
        <v>3311</v>
      </c>
      <c r="C1801" s="219" t="s">
        <v>1460</v>
      </c>
      <c r="D1801" s="311" t="s">
        <v>3309</v>
      </c>
      <c r="E1801" s="311" t="s">
        <v>3310</v>
      </c>
      <c r="F1801" s="155" t="s">
        <v>2101</v>
      </c>
      <c r="G1801" s="252" t="s">
        <v>3312</v>
      </c>
      <c r="H1801" s="235" t="s">
        <v>2280</v>
      </c>
      <c r="I1801" s="235" t="s">
        <v>106</v>
      </c>
      <c r="J1801" s="319" t="s">
        <v>3188</v>
      </c>
      <c r="K1801" s="313" t="s">
        <v>1452</v>
      </c>
      <c r="L1801" s="314"/>
      <c r="M1801" s="315"/>
      <c r="N1801" s="314"/>
      <c r="O1801" s="314"/>
    </row>
    <row r="1802" spans="1:15" ht="20.100000000000001" customHeight="1">
      <c r="A1802" s="322"/>
      <c r="B1802" s="563"/>
      <c r="C1802" s="219"/>
      <c r="D1802" s="311"/>
      <c r="E1802" s="311"/>
      <c r="F1802" s="235"/>
      <c r="G1802" s="252"/>
      <c r="H1802" s="235"/>
      <c r="I1802" s="312"/>
      <c r="J1802" s="340"/>
      <c r="K1802" s="313"/>
      <c r="L1802" s="314"/>
      <c r="M1802" s="315"/>
      <c r="N1802" s="315"/>
      <c r="O1802" s="314"/>
    </row>
    <row r="1803" spans="1:15" ht="20.100000000000001" customHeight="1">
      <c r="A1803" s="309" t="s">
        <v>106</v>
      </c>
      <c r="B1803" s="563" t="s">
        <v>3313</v>
      </c>
      <c r="C1803" s="219" t="s">
        <v>2591</v>
      </c>
      <c r="D1803" s="311" t="s">
        <v>106</v>
      </c>
      <c r="E1803" s="311" t="s">
        <v>3310</v>
      </c>
      <c r="F1803" s="155" t="s">
        <v>1860</v>
      </c>
      <c r="G1803" s="312" t="s">
        <v>106</v>
      </c>
      <c r="H1803" s="312" t="s">
        <v>106</v>
      </c>
      <c r="I1803" s="312" t="s">
        <v>106</v>
      </c>
      <c r="J1803" s="319" t="s">
        <v>106</v>
      </c>
      <c r="K1803" s="342" t="s">
        <v>1452</v>
      </c>
      <c r="L1803" s="314"/>
      <c r="M1803" s="315"/>
      <c r="N1803" s="314"/>
      <c r="O1803" s="314"/>
    </row>
    <row r="1804" spans="1:15" ht="20.100000000000001" customHeight="1">
      <c r="A1804" s="309" t="s">
        <v>106</v>
      </c>
      <c r="B1804" s="563" t="s">
        <v>3314</v>
      </c>
      <c r="C1804" s="219" t="s">
        <v>1460</v>
      </c>
      <c r="D1804" s="311" t="s">
        <v>106</v>
      </c>
      <c r="E1804" s="311" t="s">
        <v>3310</v>
      </c>
      <c r="F1804" s="155" t="s">
        <v>2101</v>
      </c>
      <c r="G1804" s="252" t="s">
        <v>106</v>
      </c>
      <c r="H1804" s="235" t="s">
        <v>2463</v>
      </c>
      <c r="I1804" s="235" t="s">
        <v>106</v>
      </c>
      <c r="J1804" s="319" t="s">
        <v>3232</v>
      </c>
      <c r="K1804" s="313" t="s">
        <v>1452</v>
      </c>
      <c r="L1804" s="314"/>
      <c r="M1804" s="315"/>
      <c r="N1804" s="314"/>
      <c r="O1804" s="314"/>
    </row>
    <row r="1805" spans="1:15" ht="20.100000000000001" customHeight="1">
      <c r="A1805" s="322"/>
      <c r="B1805" s="563"/>
      <c r="C1805" s="219"/>
      <c r="D1805" s="311"/>
      <c r="E1805" s="311"/>
      <c r="F1805" s="235"/>
      <c r="G1805" s="252"/>
      <c r="H1805" s="235"/>
      <c r="I1805" s="312"/>
      <c r="J1805" s="340"/>
      <c r="K1805" s="313"/>
      <c r="L1805" s="314"/>
      <c r="M1805" s="315"/>
      <c r="N1805" s="315"/>
      <c r="O1805" s="314"/>
    </row>
    <row r="1806" spans="1:15" ht="20.100000000000001" customHeight="1">
      <c r="A1806" s="309" t="s">
        <v>106</v>
      </c>
      <c r="B1806" s="563" t="s">
        <v>3315</v>
      </c>
      <c r="C1806" s="219" t="s">
        <v>2591</v>
      </c>
      <c r="D1806" s="311" t="s">
        <v>3316</v>
      </c>
      <c r="E1806" s="311" t="s">
        <v>3310</v>
      </c>
      <c r="F1806" s="155" t="s">
        <v>1860</v>
      </c>
      <c r="G1806" s="312" t="s">
        <v>106</v>
      </c>
      <c r="H1806" s="312" t="s">
        <v>106</v>
      </c>
      <c r="I1806" s="312" t="s">
        <v>106</v>
      </c>
      <c r="J1806" s="319" t="s">
        <v>106</v>
      </c>
      <c r="K1806" s="342" t="s">
        <v>1452</v>
      </c>
      <c r="L1806" s="314"/>
      <c r="M1806" s="315"/>
      <c r="N1806" s="314"/>
      <c r="O1806" s="314"/>
    </row>
    <row r="1807" spans="1:15" ht="20.100000000000001" customHeight="1">
      <c r="A1807" s="309" t="s">
        <v>106</v>
      </c>
      <c r="B1807" s="563" t="s">
        <v>3315</v>
      </c>
      <c r="C1807" s="219" t="s">
        <v>1534</v>
      </c>
      <c r="D1807" s="311" t="s">
        <v>3316</v>
      </c>
      <c r="E1807" s="311" t="s">
        <v>3310</v>
      </c>
      <c r="F1807" s="155" t="s">
        <v>1864</v>
      </c>
      <c r="G1807" s="252" t="s">
        <v>3317</v>
      </c>
      <c r="H1807" s="235" t="s">
        <v>2463</v>
      </c>
      <c r="I1807" s="235" t="s">
        <v>106</v>
      </c>
      <c r="J1807" s="319" t="s">
        <v>3232</v>
      </c>
      <c r="K1807" s="313" t="s">
        <v>1452</v>
      </c>
      <c r="L1807" s="314"/>
      <c r="M1807" s="315"/>
      <c r="N1807" s="314"/>
      <c r="O1807" s="314"/>
    </row>
    <row r="1808" spans="1:15" ht="20.100000000000001" customHeight="1">
      <c r="A1808" s="322"/>
      <c r="B1808" s="563"/>
      <c r="C1808" s="219"/>
      <c r="D1808" s="311"/>
      <c r="E1808" s="311"/>
      <c r="F1808" s="235"/>
      <c r="G1808" s="252"/>
      <c r="H1808" s="235"/>
      <c r="I1808" s="312"/>
      <c r="J1808" s="340"/>
      <c r="K1808" s="313"/>
      <c r="L1808" s="314"/>
      <c r="M1808" s="315"/>
      <c r="N1808" s="315"/>
      <c r="O1808" s="314"/>
    </row>
    <row r="1809" spans="1:15" ht="20.100000000000001" customHeight="1">
      <c r="A1809" s="309" t="s">
        <v>106</v>
      </c>
      <c r="B1809" s="563" t="s">
        <v>3318</v>
      </c>
      <c r="C1809" s="219" t="s">
        <v>2591</v>
      </c>
      <c r="D1809" s="311" t="s">
        <v>3319</v>
      </c>
      <c r="E1809" s="311" t="s">
        <v>3310</v>
      </c>
      <c r="F1809" s="155" t="s">
        <v>1860</v>
      </c>
      <c r="G1809" s="312" t="s">
        <v>106</v>
      </c>
      <c r="H1809" s="312" t="s">
        <v>106</v>
      </c>
      <c r="I1809" s="312" t="s">
        <v>106</v>
      </c>
      <c r="J1809" s="319" t="s">
        <v>106</v>
      </c>
      <c r="K1809" s="342" t="s">
        <v>1452</v>
      </c>
      <c r="L1809" s="314"/>
      <c r="M1809" s="315"/>
      <c r="N1809" s="314"/>
      <c r="O1809" s="314"/>
    </row>
    <row r="1810" spans="1:15" ht="20.100000000000001" customHeight="1">
      <c r="A1810" s="309" t="s">
        <v>106</v>
      </c>
      <c r="B1810" s="563" t="s">
        <v>3320</v>
      </c>
      <c r="C1810" s="219" t="s">
        <v>3217</v>
      </c>
      <c r="D1810" s="311" t="s">
        <v>3319</v>
      </c>
      <c r="E1810" s="311" t="s">
        <v>3310</v>
      </c>
      <c r="F1810" s="155" t="s">
        <v>2101</v>
      </c>
      <c r="G1810" s="252" t="s">
        <v>3321</v>
      </c>
      <c r="H1810" s="235" t="s">
        <v>2280</v>
      </c>
      <c r="I1810" s="235" t="s">
        <v>106</v>
      </c>
      <c r="J1810" s="319" t="s">
        <v>3188</v>
      </c>
      <c r="K1810" s="313" t="s">
        <v>1452</v>
      </c>
      <c r="L1810" s="314"/>
      <c r="M1810" s="315"/>
      <c r="N1810" s="314"/>
      <c r="O1810" s="314"/>
    </row>
    <row r="1811" spans="1:15" ht="20.100000000000001" customHeight="1">
      <c r="A1811" s="322"/>
      <c r="B1811" s="563"/>
      <c r="C1811" s="219"/>
      <c r="D1811" s="311"/>
      <c r="E1811" s="311"/>
      <c r="F1811" s="235"/>
      <c r="G1811" s="252"/>
      <c r="H1811" s="235"/>
      <c r="I1811" s="312"/>
      <c r="J1811" s="340"/>
      <c r="K1811" s="313"/>
      <c r="L1811" s="314"/>
      <c r="M1811" s="315"/>
      <c r="N1811" s="315"/>
      <c r="O1811" s="314"/>
    </row>
    <row r="1812" spans="1:15" ht="20.100000000000001" customHeight="1">
      <c r="A1812" s="309" t="s">
        <v>106</v>
      </c>
      <c r="B1812" s="563" t="s">
        <v>3322</v>
      </c>
      <c r="C1812" s="219" t="s">
        <v>2591</v>
      </c>
      <c r="D1812" s="311" t="s">
        <v>3323</v>
      </c>
      <c r="E1812" s="311" t="s">
        <v>3310</v>
      </c>
      <c r="F1812" s="155" t="s">
        <v>1860</v>
      </c>
      <c r="G1812" s="312" t="s">
        <v>106</v>
      </c>
      <c r="H1812" s="312" t="s">
        <v>106</v>
      </c>
      <c r="I1812" s="312" t="s">
        <v>106</v>
      </c>
      <c r="J1812" s="235" t="s">
        <v>106</v>
      </c>
      <c r="K1812" s="342" t="s">
        <v>1452</v>
      </c>
      <c r="L1812" s="314"/>
      <c r="M1812" s="315"/>
      <c r="N1812" s="314"/>
      <c r="O1812" s="314"/>
    </row>
    <row r="1813" spans="1:15" ht="20.100000000000001" customHeight="1">
      <c r="A1813" s="309" t="s">
        <v>106</v>
      </c>
      <c r="B1813" s="563" t="s">
        <v>3324</v>
      </c>
      <c r="C1813" s="219" t="s">
        <v>3325</v>
      </c>
      <c r="D1813" s="311" t="s">
        <v>3323</v>
      </c>
      <c r="E1813" s="311" t="s">
        <v>3310</v>
      </c>
      <c r="F1813" s="155" t="s">
        <v>2101</v>
      </c>
      <c r="G1813" s="252" t="s">
        <v>3326</v>
      </c>
      <c r="H1813" s="235" t="s">
        <v>2280</v>
      </c>
      <c r="I1813" s="235" t="s">
        <v>106</v>
      </c>
      <c r="J1813" s="319" t="s">
        <v>3327</v>
      </c>
      <c r="K1813" s="313" t="s">
        <v>1452</v>
      </c>
      <c r="L1813" s="314"/>
      <c r="M1813" s="315"/>
      <c r="N1813" s="315"/>
      <c r="O1813" s="314"/>
    </row>
    <row r="1814" spans="1:15" ht="20.100000000000001" customHeight="1">
      <c r="A1814" s="309"/>
      <c r="B1814" s="563"/>
      <c r="C1814" s="219"/>
      <c r="D1814" s="311"/>
      <c r="E1814" s="311"/>
      <c r="F1814" s="235"/>
      <c r="G1814" s="252"/>
      <c r="H1814" s="235"/>
      <c r="I1814" s="312"/>
      <c r="J1814" s="319"/>
      <c r="K1814" s="313"/>
      <c r="L1814" s="314"/>
      <c r="M1814" s="315"/>
      <c r="N1814" s="314"/>
      <c r="O1814" s="314"/>
    </row>
    <row r="1815" spans="1:15" ht="20.100000000000001" customHeight="1">
      <c r="A1815" s="309" t="s">
        <v>106</v>
      </c>
      <c r="B1815" s="563" t="s">
        <v>3328</v>
      </c>
      <c r="C1815" s="219" t="s">
        <v>3239</v>
      </c>
      <c r="D1815" s="311" t="s">
        <v>3329</v>
      </c>
      <c r="E1815" s="311" t="s">
        <v>3310</v>
      </c>
      <c r="F1815" s="155" t="s">
        <v>2101</v>
      </c>
      <c r="G1815" s="252" t="s">
        <v>3330</v>
      </c>
      <c r="H1815" s="235" t="s">
        <v>2463</v>
      </c>
      <c r="I1815" s="235" t="s">
        <v>106</v>
      </c>
      <c r="J1815" s="319" t="s">
        <v>3232</v>
      </c>
      <c r="K1815" s="313" t="s">
        <v>1452</v>
      </c>
      <c r="L1815" s="314"/>
      <c r="M1815" s="315"/>
      <c r="N1815" s="315"/>
      <c r="O1815" s="314"/>
    </row>
    <row r="1816" spans="1:15" ht="20.100000000000001" customHeight="1">
      <c r="A1816" s="309" t="s">
        <v>106</v>
      </c>
      <c r="B1816" s="563" t="s">
        <v>3331</v>
      </c>
      <c r="C1816" s="219" t="s">
        <v>3239</v>
      </c>
      <c r="D1816" s="311" t="s">
        <v>3332</v>
      </c>
      <c r="E1816" s="311" t="s">
        <v>3310</v>
      </c>
      <c r="F1816" s="155" t="s">
        <v>2101</v>
      </c>
      <c r="G1816" s="252" t="s">
        <v>3330</v>
      </c>
      <c r="H1816" s="235" t="s">
        <v>2463</v>
      </c>
      <c r="I1816" s="235" t="s">
        <v>106</v>
      </c>
      <c r="J1816" s="319" t="s">
        <v>3232</v>
      </c>
      <c r="K1816" s="313" t="s">
        <v>1452</v>
      </c>
      <c r="L1816" s="314"/>
      <c r="M1816" s="315"/>
      <c r="N1816" s="315"/>
      <c r="O1816" s="314"/>
    </row>
    <row r="1817" spans="1:15" ht="20.100000000000001" customHeight="1">
      <c r="A1817" s="309"/>
      <c r="B1817" s="563"/>
      <c r="C1817" s="219"/>
      <c r="D1817" s="311"/>
      <c r="E1817" s="311"/>
      <c r="F1817" s="235"/>
      <c r="G1817" s="252"/>
      <c r="H1817" s="235"/>
      <c r="I1817" s="312"/>
      <c r="J1817" s="235"/>
      <c r="K1817" s="313"/>
      <c r="L1817" s="314"/>
      <c r="M1817" s="315"/>
      <c r="N1817" s="314"/>
      <c r="O1817" s="314"/>
    </row>
    <row r="1818" spans="1:15" ht="20.100000000000001" customHeight="1">
      <c r="A1818" s="309" t="s">
        <v>106</v>
      </c>
      <c r="B1818" s="563" t="s">
        <v>3333</v>
      </c>
      <c r="C1818" s="219" t="s">
        <v>2591</v>
      </c>
      <c r="D1818" s="311" t="s">
        <v>3334</v>
      </c>
      <c r="E1818" s="311" t="s">
        <v>3310</v>
      </c>
      <c r="F1818" s="155" t="s">
        <v>1860</v>
      </c>
      <c r="G1818" s="312" t="s">
        <v>106</v>
      </c>
      <c r="H1818" s="312" t="s">
        <v>106</v>
      </c>
      <c r="I1818" s="312" t="s">
        <v>106</v>
      </c>
      <c r="J1818" s="319" t="s">
        <v>106</v>
      </c>
      <c r="K1818" s="342" t="s">
        <v>1452</v>
      </c>
      <c r="L1818" s="314"/>
      <c r="M1818" s="315"/>
      <c r="N1818" s="314"/>
      <c r="O1818" s="314"/>
    </row>
    <row r="1819" spans="1:15" ht="20.100000000000001" customHeight="1">
      <c r="A1819" s="309" t="s">
        <v>106</v>
      </c>
      <c r="B1819" s="563" t="s">
        <v>3335</v>
      </c>
      <c r="C1819" s="219" t="s">
        <v>1517</v>
      </c>
      <c r="D1819" s="311" t="s">
        <v>3334</v>
      </c>
      <c r="E1819" s="311" t="s">
        <v>3310</v>
      </c>
      <c r="F1819" s="155" t="s">
        <v>2101</v>
      </c>
      <c r="G1819" s="252" t="s">
        <v>3336</v>
      </c>
      <c r="H1819" s="235" t="s">
        <v>2280</v>
      </c>
      <c r="I1819" s="235" t="s">
        <v>106</v>
      </c>
      <c r="J1819" s="319" t="s">
        <v>3188</v>
      </c>
      <c r="K1819" s="313" t="s">
        <v>1452</v>
      </c>
      <c r="L1819" s="314"/>
      <c r="M1819" s="315"/>
      <c r="N1819" s="314"/>
      <c r="O1819" s="314"/>
    </row>
    <row r="1820" spans="1:15" ht="20.100000000000001" customHeight="1">
      <c r="A1820" s="322"/>
      <c r="B1820" s="563"/>
      <c r="C1820" s="219"/>
      <c r="D1820" s="311"/>
      <c r="E1820" s="311"/>
      <c r="F1820" s="235"/>
      <c r="G1820" s="252"/>
      <c r="H1820" s="235"/>
      <c r="I1820" s="312"/>
      <c r="J1820" s="340"/>
      <c r="K1820" s="313"/>
      <c r="L1820" s="314"/>
      <c r="M1820" s="315"/>
      <c r="N1820" s="315"/>
      <c r="O1820" s="314"/>
    </row>
    <row r="1821" spans="1:15" ht="20.100000000000001" customHeight="1">
      <c r="A1821" s="309" t="s">
        <v>106</v>
      </c>
      <c r="B1821" s="563" t="s">
        <v>3337</v>
      </c>
      <c r="C1821" s="219" t="s">
        <v>2591</v>
      </c>
      <c r="D1821" s="311" t="s">
        <v>3338</v>
      </c>
      <c r="E1821" s="311" t="s">
        <v>3310</v>
      </c>
      <c r="F1821" s="155" t="s">
        <v>1860</v>
      </c>
      <c r="G1821" s="312" t="s">
        <v>106</v>
      </c>
      <c r="H1821" s="312" t="s">
        <v>106</v>
      </c>
      <c r="I1821" s="312" t="s">
        <v>106</v>
      </c>
      <c r="J1821" s="319" t="s">
        <v>106</v>
      </c>
      <c r="K1821" s="342" t="s">
        <v>1452</v>
      </c>
      <c r="L1821" s="314"/>
      <c r="M1821" s="315"/>
      <c r="N1821" s="314"/>
      <c r="O1821" s="314"/>
    </row>
    <row r="1822" spans="1:15" ht="20.100000000000001" customHeight="1">
      <c r="A1822" s="309" t="s">
        <v>106</v>
      </c>
      <c r="B1822" s="563" t="s">
        <v>3339</v>
      </c>
      <c r="C1822" s="219" t="s">
        <v>1517</v>
      </c>
      <c r="D1822" s="311" t="s">
        <v>3338</v>
      </c>
      <c r="E1822" s="311" t="s">
        <v>3310</v>
      </c>
      <c r="F1822" s="155" t="s">
        <v>2101</v>
      </c>
      <c r="G1822" s="252" t="s">
        <v>3336</v>
      </c>
      <c r="H1822" s="235" t="s">
        <v>2280</v>
      </c>
      <c r="I1822" s="235" t="s">
        <v>106</v>
      </c>
      <c r="J1822" s="319" t="s">
        <v>3188</v>
      </c>
      <c r="K1822" s="313" t="s">
        <v>1452</v>
      </c>
      <c r="L1822" s="314"/>
      <c r="M1822" s="315"/>
      <c r="N1822" s="314"/>
      <c r="O1822" s="314"/>
    </row>
    <row r="1823" spans="1:15" ht="20.100000000000001" customHeight="1">
      <c r="A1823" s="322"/>
      <c r="B1823" s="563"/>
      <c r="C1823" s="219"/>
      <c r="D1823" s="311"/>
      <c r="E1823" s="311"/>
      <c r="F1823" s="235"/>
      <c r="G1823" s="252"/>
      <c r="H1823" s="235"/>
      <c r="I1823" s="312"/>
      <c r="J1823" s="340"/>
      <c r="K1823" s="313"/>
      <c r="L1823" s="314"/>
      <c r="M1823" s="315"/>
      <c r="N1823" s="315"/>
      <c r="O1823" s="314"/>
    </row>
    <row r="1824" spans="1:15" ht="20.100000000000001" customHeight="1">
      <c r="A1824" s="309" t="s">
        <v>106</v>
      </c>
      <c r="B1824" s="563" t="s">
        <v>3340</v>
      </c>
      <c r="C1824" s="219" t="s">
        <v>2591</v>
      </c>
      <c r="D1824" s="311" t="s">
        <v>3341</v>
      </c>
      <c r="E1824" s="311" t="s">
        <v>3310</v>
      </c>
      <c r="F1824" s="155" t="s">
        <v>1860</v>
      </c>
      <c r="G1824" s="312" t="s">
        <v>106</v>
      </c>
      <c r="H1824" s="312" t="s">
        <v>106</v>
      </c>
      <c r="I1824" s="312" t="s">
        <v>106</v>
      </c>
      <c r="J1824" s="319" t="s">
        <v>106</v>
      </c>
      <c r="K1824" s="342" t="s">
        <v>1452</v>
      </c>
      <c r="L1824" s="314"/>
      <c r="M1824" s="315"/>
      <c r="N1824" s="314"/>
      <c r="O1824" s="314"/>
    </row>
    <row r="1825" spans="1:15" ht="20.100000000000001" customHeight="1">
      <c r="A1825" s="309" t="s">
        <v>106</v>
      </c>
      <c r="B1825" s="563" t="s">
        <v>3342</v>
      </c>
      <c r="C1825" s="219" t="s">
        <v>1517</v>
      </c>
      <c r="D1825" s="311" t="s">
        <v>3341</v>
      </c>
      <c r="E1825" s="311" t="s">
        <v>3310</v>
      </c>
      <c r="F1825" s="155" t="s">
        <v>2101</v>
      </c>
      <c r="G1825" s="252" t="s">
        <v>3336</v>
      </c>
      <c r="H1825" s="235" t="s">
        <v>3343</v>
      </c>
      <c r="I1825" s="235" t="s">
        <v>106</v>
      </c>
      <c r="J1825" s="319" t="s">
        <v>3188</v>
      </c>
      <c r="K1825" s="313" t="s">
        <v>1452</v>
      </c>
      <c r="L1825" s="314"/>
      <c r="M1825" s="315"/>
      <c r="N1825" s="314"/>
      <c r="O1825" s="314"/>
    </row>
    <row r="1826" spans="1:15" ht="20.100000000000001" customHeight="1">
      <c r="A1826" s="322"/>
      <c r="B1826" s="563"/>
      <c r="C1826" s="219"/>
      <c r="D1826" s="311"/>
      <c r="E1826" s="311"/>
      <c r="F1826" s="235"/>
      <c r="G1826" s="252"/>
      <c r="H1826" s="235"/>
      <c r="I1826" s="312"/>
      <c r="J1826" s="340"/>
      <c r="K1826" s="313"/>
      <c r="L1826" s="314"/>
      <c r="M1826" s="315"/>
      <c r="N1826" s="315"/>
      <c r="O1826" s="314"/>
    </row>
    <row r="1827" spans="1:15" ht="20.100000000000001" customHeight="1">
      <c r="A1827" s="309" t="s">
        <v>106</v>
      </c>
      <c r="B1827" s="563" t="s">
        <v>3344</v>
      </c>
      <c r="C1827" s="219" t="s">
        <v>2591</v>
      </c>
      <c r="D1827" s="311" t="s">
        <v>3345</v>
      </c>
      <c r="E1827" s="311" t="s">
        <v>3310</v>
      </c>
      <c r="F1827" s="155" t="s">
        <v>1860</v>
      </c>
      <c r="G1827" s="312" t="s">
        <v>106</v>
      </c>
      <c r="H1827" s="312" t="s">
        <v>106</v>
      </c>
      <c r="I1827" s="312" t="s">
        <v>106</v>
      </c>
      <c r="J1827" s="319" t="s">
        <v>106</v>
      </c>
      <c r="K1827" s="342" t="s">
        <v>1452</v>
      </c>
      <c r="L1827" s="314"/>
      <c r="M1827" s="315"/>
      <c r="N1827" s="314"/>
      <c r="O1827" s="314"/>
    </row>
    <row r="1828" spans="1:15" ht="20.100000000000001" customHeight="1">
      <c r="A1828" s="309" t="s">
        <v>106</v>
      </c>
      <c r="B1828" s="563" t="s">
        <v>3346</v>
      </c>
      <c r="C1828" s="219" t="s">
        <v>1517</v>
      </c>
      <c r="D1828" s="311" t="s">
        <v>3345</v>
      </c>
      <c r="E1828" s="311" t="s">
        <v>3310</v>
      </c>
      <c r="F1828" s="155" t="s">
        <v>2101</v>
      </c>
      <c r="G1828" s="252" t="s">
        <v>3336</v>
      </c>
      <c r="H1828" s="235" t="s">
        <v>3343</v>
      </c>
      <c r="I1828" s="235" t="s">
        <v>106</v>
      </c>
      <c r="J1828" s="319" t="s">
        <v>3188</v>
      </c>
      <c r="K1828" s="313" t="s">
        <v>1452</v>
      </c>
      <c r="L1828" s="314"/>
      <c r="M1828" s="315"/>
      <c r="N1828" s="314"/>
      <c r="O1828" s="314"/>
    </row>
    <row r="1829" spans="1:15" ht="20.100000000000001" customHeight="1">
      <c r="A1829" s="309"/>
      <c r="B1829" s="563"/>
      <c r="C1829" s="219"/>
      <c r="D1829" s="311"/>
      <c r="E1829" s="311"/>
      <c r="F1829" s="235"/>
      <c r="G1829" s="252"/>
      <c r="H1829" s="235"/>
      <c r="I1829" s="312"/>
      <c r="J1829" s="235"/>
      <c r="K1829" s="313"/>
      <c r="L1829" s="314"/>
      <c r="M1829" s="315"/>
      <c r="N1829" s="314"/>
      <c r="O1829" s="314"/>
    </row>
    <row r="1830" spans="1:15" ht="20.100000000000001" customHeight="1">
      <c r="A1830" s="309" t="s">
        <v>106</v>
      </c>
      <c r="B1830" s="563" t="s">
        <v>3347</v>
      </c>
      <c r="C1830" s="219" t="s">
        <v>2591</v>
      </c>
      <c r="D1830" s="311" t="s">
        <v>3341</v>
      </c>
      <c r="E1830" s="311" t="s">
        <v>3310</v>
      </c>
      <c r="F1830" s="155" t="s">
        <v>1860</v>
      </c>
      <c r="G1830" s="312" t="s">
        <v>106</v>
      </c>
      <c r="H1830" s="312" t="s">
        <v>106</v>
      </c>
      <c r="I1830" s="312" t="s">
        <v>106</v>
      </c>
      <c r="J1830" s="319" t="s">
        <v>106</v>
      </c>
      <c r="K1830" s="342" t="s">
        <v>1452</v>
      </c>
      <c r="L1830" s="314"/>
      <c r="M1830" s="315"/>
      <c r="N1830" s="314"/>
      <c r="O1830" s="314"/>
    </row>
    <row r="1831" spans="1:15" ht="20.100000000000001" customHeight="1">
      <c r="A1831" s="309" t="s">
        <v>106</v>
      </c>
      <c r="B1831" s="563" t="s">
        <v>3348</v>
      </c>
      <c r="C1831" s="219" t="s">
        <v>1517</v>
      </c>
      <c r="D1831" s="311" t="s">
        <v>3341</v>
      </c>
      <c r="E1831" s="311" t="s">
        <v>3310</v>
      </c>
      <c r="F1831" s="155" t="s">
        <v>2101</v>
      </c>
      <c r="G1831" s="252" t="s">
        <v>3349</v>
      </c>
      <c r="H1831" s="235" t="s">
        <v>3343</v>
      </c>
      <c r="I1831" s="235" t="s">
        <v>106</v>
      </c>
      <c r="J1831" s="319" t="s">
        <v>3188</v>
      </c>
      <c r="K1831" s="313" t="s">
        <v>1452</v>
      </c>
      <c r="L1831" s="314"/>
      <c r="M1831" s="315"/>
      <c r="N1831" s="314"/>
      <c r="O1831" s="314"/>
    </row>
    <row r="1832" spans="1:15" ht="20.100000000000001" customHeight="1">
      <c r="A1832" s="322"/>
      <c r="B1832" s="563"/>
      <c r="C1832" s="219"/>
      <c r="D1832" s="311"/>
      <c r="E1832" s="311"/>
      <c r="F1832" s="235"/>
      <c r="G1832" s="252"/>
      <c r="H1832" s="235"/>
      <c r="I1832" s="312"/>
      <c r="J1832" s="340"/>
      <c r="K1832" s="313"/>
      <c r="L1832" s="314"/>
      <c r="M1832" s="315"/>
      <c r="N1832" s="315"/>
      <c r="O1832" s="314"/>
    </row>
    <row r="1833" spans="1:15" ht="20.100000000000001" customHeight="1">
      <c r="A1833" s="309" t="s">
        <v>106</v>
      </c>
      <c r="B1833" s="563" t="s">
        <v>3350</v>
      </c>
      <c r="C1833" s="219" t="s">
        <v>2591</v>
      </c>
      <c r="D1833" s="311" t="s">
        <v>3345</v>
      </c>
      <c r="E1833" s="311" t="s">
        <v>3310</v>
      </c>
      <c r="F1833" s="155" t="s">
        <v>1860</v>
      </c>
      <c r="G1833" s="312" t="s">
        <v>106</v>
      </c>
      <c r="H1833" s="312" t="s">
        <v>106</v>
      </c>
      <c r="I1833" s="312" t="s">
        <v>106</v>
      </c>
      <c r="J1833" s="319" t="s">
        <v>106</v>
      </c>
      <c r="K1833" s="342" t="s">
        <v>1452</v>
      </c>
      <c r="L1833" s="314"/>
      <c r="M1833" s="315"/>
      <c r="N1833" s="314"/>
      <c r="O1833" s="314"/>
    </row>
    <row r="1834" spans="1:15" ht="20.100000000000001" customHeight="1">
      <c r="A1834" s="309" t="s">
        <v>106</v>
      </c>
      <c r="B1834" s="563" t="s">
        <v>3351</v>
      </c>
      <c r="C1834" s="219" t="s">
        <v>1517</v>
      </c>
      <c r="D1834" s="311" t="s">
        <v>3345</v>
      </c>
      <c r="E1834" s="311" t="s">
        <v>3310</v>
      </c>
      <c r="F1834" s="155" t="s">
        <v>2101</v>
      </c>
      <c r="G1834" s="252" t="s">
        <v>3349</v>
      </c>
      <c r="H1834" s="235" t="s">
        <v>3343</v>
      </c>
      <c r="I1834" s="235" t="s">
        <v>106</v>
      </c>
      <c r="J1834" s="319" t="s">
        <v>3188</v>
      </c>
      <c r="K1834" s="313" t="s">
        <v>1452</v>
      </c>
      <c r="L1834" s="314"/>
      <c r="M1834" s="315"/>
      <c r="N1834" s="314"/>
      <c r="O1834" s="314"/>
    </row>
    <row r="1835" spans="1:15" ht="20.100000000000001" customHeight="1">
      <c r="A1835" s="309"/>
      <c r="B1835" s="563"/>
      <c r="C1835" s="219"/>
      <c r="D1835" s="311"/>
      <c r="E1835" s="311"/>
      <c r="F1835" s="235"/>
      <c r="G1835" s="252"/>
      <c r="H1835" s="235"/>
      <c r="I1835" s="312"/>
      <c r="J1835" s="235"/>
      <c r="K1835" s="313"/>
      <c r="L1835" s="314"/>
      <c r="M1835" s="315"/>
      <c r="N1835" s="314"/>
      <c r="O1835" s="314"/>
    </row>
    <row r="1836" spans="1:15" ht="20.100000000000001" customHeight="1">
      <c r="A1836" s="309" t="s">
        <v>106</v>
      </c>
      <c r="B1836" s="563" t="s">
        <v>3352</v>
      </c>
      <c r="C1836" s="219" t="s">
        <v>1500</v>
      </c>
      <c r="D1836" s="311" t="s">
        <v>3353</v>
      </c>
      <c r="E1836" s="311" t="s">
        <v>3310</v>
      </c>
      <c r="F1836" s="155" t="s">
        <v>2101</v>
      </c>
      <c r="G1836" s="252" t="s">
        <v>3354</v>
      </c>
      <c r="H1836" s="235" t="s">
        <v>3355</v>
      </c>
      <c r="I1836" s="235" t="s">
        <v>106</v>
      </c>
      <c r="J1836" s="319" t="s">
        <v>3253</v>
      </c>
      <c r="K1836" s="342" t="s">
        <v>1452</v>
      </c>
      <c r="L1836" s="314"/>
      <c r="M1836" s="315"/>
      <c r="N1836" s="314"/>
      <c r="O1836" s="314"/>
    </row>
    <row r="1837" spans="1:15" ht="20.100000000000001" customHeight="1">
      <c r="A1837" s="322"/>
      <c r="B1837" s="563"/>
      <c r="C1837" s="219"/>
      <c r="D1837" s="311"/>
      <c r="E1837" s="311"/>
      <c r="F1837" s="235"/>
      <c r="G1837" s="252"/>
      <c r="H1837" s="235"/>
      <c r="I1837" s="312"/>
      <c r="J1837" s="323"/>
      <c r="K1837" s="313"/>
      <c r="L1837" s="314"/>
      <c r="M1837" s="315"/>
      <c r="N1837" s="315"/>
      <c r="O1837" s="314"/>
    </row>
    <row r="1838" spans="1:15" ht="20.100000000000001" customHeight="1">
      <c r="A1838" s="309" t="s">
        <v>106</v>
      </c>
      <c r="B1838" s="563" t="s">
        <v>3356</v>
      </c>
      <c r="C1838" s="219" t="s">
        <v>2591</v>
      </c>
      <c r="D1838" s="311" t="s">
        <v>3357</v>
      </c>
      <c r="E1838" s="311" t="s">
        <v>3310</v>
      </c>
      <c r="F1838" s="155" t="s">
        <v>1860</v>
      </c>
      <c r="G1838" s="312" t="s">
        <v>106</v>
      </c>
      <c r="H1838" s="312" t="s">
        <v>106</v>
      </c>
      <c r="I1838" s="312" t="s">
        <v>106</v>
      </c>
      <c r="J1838" s="319" t="s">
        <v>106</v>
      </c>
      <c r="K1838" s="342" t="s">
        <v>1452</v>
      </c>
      <c r="L1838" s="314"/>
      <c r="M1838" s="315"/>
      <c r="N1838" s="314"/>
      <c r="O1838" s="314"/>
    </row>
    <row r="1839" spans="1:15" ht="20.100000000000001" customHeight="1">
      <c r="A1839" s="309" t="s">
        <v>106</v>
      </c>
      <c r="B1839" s="563" t="s">
        <v>3358</v>
      </c>
      <c r="C1839" s="219" t="s">
        <v>1517</v>
      </c>
      <c r="D1839" s="311" t="s">
        <v>3357</v>
      </c>
      <c r="E1839" s="311" t="s">
        <v>3310</v>
      </c>
      <c r="F1839" s="155" t="s">
        <v>2101</v>
      </c>
      <c r="G1839" s="252" t="s">
        <v>3349</v>
      </c>
      <c r="H1839" s="235" t="s">
        <v>2280</v>
      </c>
      <c r="I1839" s="235" t="s">
        <v>106</v>
      </c>
      <c r="J1839" s="319" t="s">
        <v>3188</v>
      </c>
      <c r="K1839" s="313" t="s">
        <v>1452</v>
      </c>
      <c r="L1839" s="314"/>
      <c r="M1839" s="315"/>
      <c r="N1839" s="314"/>
      <c r="O1839" s="314"/>
    </row>
    <row r="1840" spans="1:15" ht="20.100000000000001" customHeight="1">
      <c r="A1840" s="309"/>
      <c r="B1840" s="563"/>
      <c r="C1840" s="219"/>
      <c r="D1840" s="311"/>
      <c r="E1840" s="311"/>
      <c r="F1840" s="235"/>
      <c r="G1840" s="252"/>
      <c r="H1840" s="235"/>
      <c r="I1840" s="312"/>
      <c r="J1840" s="235"/>
      <c r="K1840" s="313"/>
      <c r="L1840" s="314"/>
      <c r="M1840" s="315"/>
      <c r="N1840" s="314"/>
      <c r="O1840" s="314"/>
    </row>
    <row r="1841" spans="1:15" ht="20.100000000000001" customHeight="1">
      <c r="A1841" s="309" t="s">
        <v>106</v>
      </c>
      <c r="B1841" s="563" t="s">
        <v>3359</v>
      </c>
      <c r="C1841" s="219" t="s">
        <v>2591</v>
      </c>
      <c r="D1841" s="311" t="s">
        <v>3360</v>
      </c>
      <c r="E1841" s="311" t="s">
        <v>3310</v>
      </c>
      <c r="F1841" s="155" t="s">
        <v>1860</v>
      </c>
      <c r="G1841" s="312" t="s">
        <v>106</v>
      </c>
      <c r="H1841" s="312" t="s">
        <v>106</v>
      </c>
      <c r="I1841" s="312" t="s">
        <v>106</v>
      </c>
      <c r="J1841" s="319" t="s">
        <v>106</v>
      </c>
      <c r="K1841" s="342" t="s">
        <v>1452</v>
      </c>
      <c r="L1841" s="314"/>
      <c r="M1841" s="315"/>
      <c r="N1841" s="314"/>
      <c r="O1841" s="314"/>
    </row>
    <row r="1842" spans="1:15" ht="20.100000000000001" customHeight="1">
      <c r="A1842" s="309" t="s">
        <v>106</v>
      </c>
      <c r="B1842" s="563" t="s">
        <v>3361</v>
      </c>
      <c r="C1842" s="219" t="s">
        <v>1460</v>
      </c>
      <c r="D1842" s="311" t="s">
        <v>3360</v>
      </c>
      <c r="E1842" s="311" t="s">
        <v>3310</v>
      </c>
      <c r="F1842" s="155" t="s">
        <v>2101</v>
      </c>
      <c r="G1842" s="252" t="s">
        <v>3349</v>
      </c>
      <c r="H1842" s="235" t="s">
        <v>2280</v>
      </c>
      <c r="I1842" s="235" t="s">
        <v>106</v>
      </c>
      <c r="J1842" s="319" t="s">
        <v>3188</v>
      </c>
      <c r="K1842" s="313" t="s">
        <v>1452</v>
      </c>
      <c r="L1842" s="314"/>
      <c r="M1842" s="315"/>
      <c r="N1842" s="314"/>
      <c r="O1842" s="314"/>
    </row>
    <row r="1843" spans="1:15" ht="20.100000000000001" customHeight="1">
      <c r="A1843" s="309"/>
      <c r="B1843" s="563"/>
      <c r="C1843" s="219"/>
      <c r="D1843" s="311"/>
      <c r="E1843" s="311"/>
      <c r="F1843" s="155"/>
      <c r="G1843" s="252"/>
      <c r="H1843" s="235"/>
      <c r="I1843" s="235"/>
      <c r="J1843" s="319"/>
      <c r="K1843" s="313"/>
      <c r="L1843" s="314"/>
      <c r="M1843" s="315"/>
      <c r="N1843" s="314"/>
      <c r="O1843" s="314"/>
    </row>
    <row r="1844" spans="1:15" ht="20.100000000000001" customHeight="1">
      <c r="A1844" s="309" t="s">
        <v>106</v>
      </c>
      <c r="B1844" s="563" t="s">
        <v>3362</v>
      </c>
      <c r="C1844" s="219" t="s">
        <v>2591</v>
      </c>
      <c r="D1844" s="311" t="s">
        <v>3363</v>
      </c>
      <c r="E1844" s="311" t="s">
        <v>3310</v>
      </c>
      <c r="F1844" s="155" t="s">
        <v>1860</v>
      </c>
      <c r="G1844" s="312" t="s">
        <v>106</v>
      </c>
      <c r="H1844" s="312" t="s">
        <v>106</v>
      </c>
      <c r="I1844" s="312" t="s">
        <v>106</v>
      </c>
      <c r="J1844" s="319" t="s">
        <v>106</v>
      </c>
      <c r="K1844" s="342" t="s">
        <v>1452</v>
      </c>
      <c r="L1844" s="314"/>
      <c r="M1844" s="315"/>
      <c r="N1844" s="314"/>
      <c r="O1844" s="314"/>
    </row>
    <row r="1845" spans="1:15" ht="20.100000000000001" customHeight="1">
      <c r="A1845" s="309" t="s">
        <v>106</v>
      </c>
      <c r="B1845" s="563" t="s">
        <v>3364</v>
      </c>
      <c r="C1845" s="219" t="s">
        <v>1517</v>
      </c>
      <c r="D1845" s="311" t="s">
        <v>3363</v>
      </c>
      <c r="E1845" s="311" t="s">
        <v>3310</v>
      </c>
      <c r="F1845" s="155" t="s">
        <v>2101</v>
      </c>
      <c r="G1845" s="252" t="s">
        <v>3365</v>
      </c>
      <c r="H1845" s="235" t="s">
        <v>2280</v>
      </c>
      <c r="I1845" s="235" t="s">
        <v>106</v>
      </c>
      <c r="J1845" s="319" t="s">
        <v>3188</v>
      </c>
      <c r="K1845" s="313" t="s">
        <v>1452</v>
      </c>
      <c r="L1845" s="314"/>
      <c r="M1845" s="315"/>
      <c r="N1845" s="314"/>
      <c r="O1845" s="314"/>
    </row>
    <row r="1846" spans="1:15" ht="20.100000000000001" customHeight="1">
      <c r="A1846" s="309" t="s">
        <v>106</v>
      </c>
      <c r="B1846" s="563" t="s">
        <v>3366</v>
      </c>
      <c r="C1846" s="219" t="s">
        <v>3367</v>
      </c>
      <c r="D1846" s="311" t="s">
        <v>3368</v>
      </c>
      <c r="E1846" s="311" t="s">
        <v>3310</v>
      </c>
      <c r="F1846" s="155" t="s">
        <v>2101</v>
      </c>
      <c r="G1846" s="252" t="s">
        <v>3365</v>
      </c>
      <c r="H1846" s="235" t="s">
        <v>2280</v>
      </c>
      <c r="I1846" s="235" t="s">
        <v>106</v>
      </c>
      <c r="J1846" s="319" t="s">
        <v>3188</v>
      </c>
      <c r="K1846" s="313" t="s">
        <v>1452</v>
      </c>
      <c r="L1846" s="314"/>
      <c r="M1846" s="315"/>
      <c r="N1846" s="314"/>
      <c r="O1846" s="314"/>
    </row>
    <row r="1847" spans="1:15" ht="20.100000000000001" customHeight="1">
      <c r="A1847" s="309"/>
      <c r="B1847" s="563"/>
      <c r="C1847" s="219"/>
      <c r="D1847" s="311"/>
      <c r="E1847" s="311"/>
      <c r="F1847" s="235"/>
      <c r="G1847" s="252"/>
      <c r="H1847" s="235"/>
      <c r="I1847" s="312"/>
      <c r="J1847" s="235"/>
      <c r="K1847" s="313"/>
      <c r="L1847" s="314"/>
      <c r="M1847" s="315"/>
      <c r="N1847" s="314"/>
      <c r="O1847" s="314"/>
    </row>
    <row r="1848" spans="1:15" ht="20.100000000000001" customHeight="1">
      <c r="A1848" s="309" t="s">
        <v>106</v>
      </c>
      <c r="B1848" s="563" t="s">
        <v>3369</v>
      </c>
      <c r="C1848" s="219" t="s">
        <v>2591</v>
      </c>
      <c r="D1848" s="311" t="s">
        <v>3370</v>
      </c>
      <c r="E1848" s="311" t="s">
        <v>3310</v>
      </c>
      <c r="F1848" s="155" t="s">
        <v>1860</v>
      </c>
      <c r="G1848" s="312" t="s">
        <v>106</v>
      </c>
      <c r="H1848" s="312" t="s">
        <v>106</v>
      </c>
      <c r="I1848" s="312" t="s">
        <v>106</v>
      </c>
      <c r="J1848" s="319" t="s">
        <v>106</v>
      </c>
      <c r="K1848" s="342" t="s">
        <v>1452</v>
      </c>
      <c r="L1848" s="314"/>
      <c r="M1848" s="315"/>
      <c r="N1848" s="314"/>
      <c r="O1848" s="314"/>
    </row>
    <row r="1849" spans="1:15" ht="20.100000000000001" customHeight="1">
      <c r="A1849" s="309" t="s">
        <v>106</v>
      </c>
      <c r="B1849" s="563" t="s">
        <v>3371</v>
      </c>
      <c r="C1849" s="219" t="s">
        <v>3372</v>
      </c>
      <c r="D1849" s="311" t="s">
        <v>3370</v>
      </c>
      <c r="E1849" s="311" t="s">
        <v>3310</v>
      </c>
      <c r="F1849" s="155" t="s">
        <v>2101</v>
      </c>
      <c r="G1849" s="252" t="s">
        <v>3365</v>
      </c>
      <c r="H1849" s="235" t="s">
        <v>2280</v>
      </c>
      <c r="I1849" s="235" t="s">
        <v>106</v>
      </c>
      <c r="J1849" s="319" t="s">
        <v>3188</v>
      </c>
      <c r="K1849" s="313" t="s">
        <v>1452</v>
      </c>
      <c r="L1849" s="314"/>
      <c r="M1849" s="315"/>
      <c r="N1849" s="314"/>
      <c r="O1849" s="314"/>
    </row>
    <row r="1850" spans="1:15" ht="20.100000000000001" customHeight="1">
      <c r="A1850" s="309" t="s">
        <v>106</v>
      </c>
      <c r="B1850" s="563" t="s">
        <v>3373</v>
      </c>
      <c r="C1850" s="219" t="s">
        <v>1500</v>
      </c>
      <c r="D1850" s="311" t="s">
        <v>106</v>
      </c>
      <c r="E1850" s="311" t="s">
        <v>3310</v>
      </c>
      <c r="F1850" s="155" t="s">
        <v>2101</v>
      </c>
      <c r="G1850" s="252" t="s">
        <v>106</v>
      </c>
      <c r="H1850" s="235" t="s">
        <v>2280</v>
      </c>
      <c r="I1850" s="235" t="s">
        <v>106</v>
      </c>
      <c r="J1850" s="319" t="s">
        <v>3253</v>
      </c>
      <c r="K1850" s="313" t="s">
        <v>1452</v>
      </c>
      <c r="L1850" s="314"/>
      <c r="M1850" s="315"/>
      <c r="N1850" s="314"/>
      <c r="O1850" s="314"/>
    </row>
    <row r="1851" spans="1:15" ht="20.100000000000001" customHeight="1">
      <c r="A1851" s="322"/>
      <c r="B1851" s="563"/>
      <c r="C1851" s="219"/>
      <c r="D1851" s="311"/>
      <c r="E1851" s="311"/>
      <c r="F1851" s="235"/>
      <c r="G1851" s="252"/>
      <c r="H1851" s="235"/>
      <c r="I1851" s="312"/>
      <c r="J1851" s="323"/>
      <c r="K1851" s="313"/>
      <c r="L1851" s="314"/>
      <c r="M1851" s="315"/>
      <c r="N1851" s="315"/>
      <c r="O1851" s="314"/>
    </row>
    <row r="1852" spans="1:15" ht="20.100000000000001" customHeight="1">
      <c r="A1852" s="309" t="s">
        <v>106</v>
      </c>
      <c r="B1852" s="563" t="s">
        <v>3374</v>
      </c>
      <c r="C1852" s="219" t="s">
        <v>1500</v>
      </c>
      <c r="D1852" s="311" t="s">
        <v>3375</v>
      </c>
      <c r="E1852" s="311" t="s">
        <v>3310</v>
      </c>
      <c r="F1852" s="155" t="s">
        <v>2101</v>
      </c>
      <c r="G1852" s="252" t="s">
        <v>106</v>
      </c>
      <c r="H1852" s="235" t="s">
        <v>2603</v>
      </c>
      <c r="I1852" s="235" t="s">
        <v>106</v>
      </c>
      <c r="J1852" s="319" t="s">
        <v>3253</v>
      </c>
      <c r="K1852" s="313" t="s">
        <v>1452</v>
      </c>
      <c r="L1852" s="314"/>
      <c r="M1852" s="315"/>
      <c r="N1852" s="314"/>
      <c r="O1852" s="314"/>
    </row>
    <row r="1853" spans="1:15" ht="20.100000000000001" customHeight="1">
      <c r="A1853" s="309"/>
      <c r="B1853" s="563"/>
      <c r="C1853" s="219"/>
      <c r="D1853" s="311"/>
      <c r="E1853" s="311"/>
      <c r="F1853" s="235"/>
      <c r="G1853" s="252"/>
      <c r="H1853" s="235"/>
      <c r="I1853" s="312"/>
      <c r="J1853" s="319"/>
      <c r="K1853" s="313"/>
      <c r="L1853" s="314"/>
      <c r="M1853" s="315"/>
      <c r="N1853" s="314"/>
      <c r="O1853" s="314"/>
    </row>
    <row r="1854" spans="1:15" ht="20.100000000000001" customHeight="1">
      <c r="A1854" s="309" t="s">
        <v>106</v>
      </c>
      <c r="B1854" s="563" t="s">
        <v>3376</v>
      </c>
      <c r="C1854" s="219" t="s">
        <v>3239</v>
      </c>
      <c r="D1854" s="311" t="s">
        <v>3274</v>
      </c>
      <c r="E1854" s="311" t="s">
        <v>3377</v>
      </c>
      <c r="F1854" s="155" t="s">
        <v>2101</v>
      </c>
      <c r="G1854" s="252" t="s">
        <v>3378</v>
      </c>
      <c r="H1854" s="235" t="s">
        <v>2463</v>
      </c>
      <c r="I1854" s="312" t="s">
        <v>106</v>
      </c>
      <c r="J1854" s="319" t="s">
        <v>3232</v>
      </c>
      <c r="K1854" s="342" t="s">
        <v>1452</v>
      </c>
      <c r="L1854" s="314"/>
      <c r="M1854" s="315"/>
      <c r="N1854" s="314"/>
      <c r="O1854" s="314"/>
    </row>
    <row r="1855" spans="1:15" ht="20.100000000000001" customHeight="1">
      <c r="A1855" s="309" t="s">
        <v>106</v>
      </c>
      <c r="B1855" s="563" t="s">
        <v>3379</v>
      </c>
      <c r="C1855" s="219" t="s">
        <v>3239</v>
      </c>
      <c r="D1855" s="311" t="s">
        <v>3277</v>
      </c>
      <c r="E1855" s="311" t="s">
        <v>3377</v>
      </c>
      <c r="F1855" s="155" t="s">
        <v>2101</v>
      </c>
      <c r="G1855" s="252" t="s">
        <v>3378</v>
      </c>
      <c r="H1855" s="235" t="s">
        <v>2463</v>
      </c>
      <c r="I1855" s="235" t="s">
        <v>106</v>
      </c>
      <c r="J1855" s="319" t="s">
        <v>3232</v>
      </c>
      <c r="K1855" s="313" t="s">
        <v>1452</v>
      </c>
      <c r="L1855" s="314"/>
      <c r="M1855" s="315"/>
      <c r="N1855" s="315"/>
      <c r="O1855" s="314"/>
    </row>
    <row r="1856" spans="1:15" ht="20.100000000000001" customHeight="1">
      <c r="A1856" s="322"/>
      <c r="B1856" s="563"/>
      <c r="C1856" s="219"/>
      <c r="D1856" s="311"/>
      <c r="E1856" s="311"/>
      <c r="F1856" s="235"/>
      <c r="G1856" s="252"/>
      <c r="H1856" s="235"/>
      <c r="I1856" s="312"/>
      <c r="J1856" s="340"/>
      <c r="K1856" s="313"/>
      <c r="L1856" s="314"/>
      <c r="M1856" s="315"/>
      <c r="N1856" s="315"/>
      <c r="O1856" s="314"/>
    </row>
    <row r="1857" spans="1:15" ht="20.100000000000001" customHeight="1">
      <c r="A1857" s="309" t="s">
        <v>106</v>
      </c>
      <c r="B1857" s="563" t="s">
        <v>3380</v>
      </c>
      <c r="C1857" s="219" t="s">
        <v>1500</v>
      </c>
      <c r="D1857" s="311" t="s">
        <v>3381</v>
      </c>
      <c r="E1857" s="311" t="s">
        <v>3377</v>
      </c>
      <c r="F1857" s="155" t="s">
        <v>2101</v>
      </c>
      <c r="G1857" s="252" t="s">
        <v>3382</v>
      </c>
      <c r="H1857" s="235" t="s">
        <v>2603</v>
      </c>
      <c r="I1857" s="235" t="s">
        <v>106</v>
      </c>
      <c r="J1857" s="319" t="s">
        <v>3253</v>
      </c>
      <c r="K1857" s="342" t="s">
        <v>1452</v>
      </c>
      <c r="L1857" s="314"/>
      <c r="M1857" s="315"/>
      <c r="N1857" s="314"/>
      <c r="O1857" s="314"/>
    </row>
    <row r="1858" spans="1:15" ht="20.100000000000001" customHeight="1">
      <c r="A1858" s="309" t="s">
        <v>106</v>
      </c>
      <c r="B1858" s="563" t="s">
        <v>3383</v>
      </c>
      <c r="C1858" s="219" t="s">
        <v>1500</v>
      </c>
      <c r="D1858" s="311" t="s">
        <v>3384</v>
      </c>
      <c r="E1858" s="311" t="s">
        <v>3377</v>
      </c>
      <c r="F1858" s="155" t="s">
        <v>2101</v>
      </c>
      <c r="G1858" s="252" t="s">
        <v>3382</v>
      </c>
      <c r="H1858" s="235" t="s">
        <v>2603</v>
      </c>
      <c r="I1858" s="235" t="s">
        <v>106</v>
      </c>
      <c r="J1858" s="319" t="s">
        <v>3253</v>
      </c>
      <c r="K1858" s="313" t="s">
        <v>1452</v>
      </c>
      <c r="L1858" s="314"/>
      <c r="M1858" s="315"/>
      <c r="N1858" s="314"/>
      <c r="O1858" s="314"/>
    </row>
    <row r="1859" spans="1:15" ht="20.100000000000001" customHeight="1">
      <c r="A1859" s="309"/>
      <c r="B1859" s="563"/>
      <c r="C1859" s="219"/>
      <c r="D1859" s="311"/>
      <c r="E1859" s="311"/>
      <c r="F1859" s="235"/>
      <c r="G1859" s="252"/>
      <c r="H1859" s="235"/>
      <c r="I1859" s="312"/>
      <c r="J1859" s="319"/>
      <c r="K1859" s="313"/>
      <c r="L1859" s="314"/>
      <c r="M1859" s="315"/>
      <c r="N1859" s="314"/>
      <c r="O1859" s="314"/>
    </row>
    <row r="1860" spans="1:15" ht="20.100000000000001" customHeight="1">
      <c r="A1860" s="309" t="s">
        <v>106</v>
      </c>
      <c r="B1860" s="563" t="s">
        <v>3385</v>
      </c>
      <c r="C1860" s="219" t="s">
        <v>2591</v>
      </c>
      <c r="D1860" s="311" t="s">
        <v>3386</v>
      </c>
      <c r="E1860" s="311" t="s">
        <v>3377</v>
      </c>
      <c r="F1860" s="155" t="s">
        <v>1860</v>
      </c>
      <c r="G1860" s="312" t="s">
        <v>106</v>
      </c>
      <c r="H1860" s="312" t="s">
        <v>106</v>
      </c>
      <c r="I1860" s="312" t="s">
        <v>106</v>
      </c>
      <c r="J1860" s="319" t="s">
        <v>106</v>
      </c>
      <c r="K1860" s="342" t="s">
        <v>1452</v>
      </c>
      <c r="L1860" s="314"/>
      <c r="M1860" s="315"/>
      <c r="N1860" s="314"/>
      <c r="O1860" s="314"/>
    </row>
    <row r="1861" spans="1:15" ht="20.100000000000001" customHeight="1">
      <c r="A1861" s="309" t="s">
        <v>106</v>
      </c>
      <c r="B1861" s="563" t="s">
        <v>3387</v>
      </c>
      <c r="C1861" s="219" t="s">
        <v>1460</v>
      </c>
      <c r="D1861" s="311" t="s">
        <v>3386</v>
      </c>
      <c r="E1861" s="311" t="s">
        <v>3377</v>
      </c>
      <c r="F1861" s="155" t="s">
        <v>2101</v>
      </c>
      <c r="G1861" s="252" t="s">
        <v>3388</v>
      </c>
      <c r="H1861" s="235" t="s">
        <v>3179</v>
      </c>
      <c r="I1861" s="235" t="s">
        <v>106</v>
      </c>
      <c r="J1861" s="319" t="s">
        <v>3188</v>
      </c>
      <c r="K1861" s="313" t="s">
        <v>1452</v>
      </c>
      <c r="L1861" s="314"/>
      <c r="M1861" s="315"/>
      <c r="N1861" s="314"/>
      <c r="O1861" s="314"/>
    </row>
    <row r="1862" spans="1:15" ht="20.100000000000001" customHeight="1">
      <c r="A1862" s="309"/>
      <c r="B1862" s="563"/>
      <c r="C1862" s="219"/>
      <c r="D1862" s="311"/>
      <c r="E1862" s="311"/>
      <c r="F1862" s="155"/>
      <c r="G1862" s="252"/>
      <c r="H1862" s="235"/>
      <c r="I1862" s="235"/>
      <c r="J1862" s="319"/>
      <c r="K1862" s="313"/>
      <c r="L1862" s="314"/>
      <c r="M1862" s="315"/>
      <c r="N1862" s="314"/>
      <c r="O1862" s="314"/>
    </row>
    <row r="1863" spans="1:15" ht="20.100000000000001" customHeight="1">
      <c r="A1863" s="309" t="s">
        <v>106</v>
      </c>
      <c r="B1863" s="563" t="s">
        <v>3389</v>
      </c>
      <c r="C1863" s="219" t="s">
        <v>2591</v>
      </c>
      <c r="D1863" s="311" t="s">
        <v>3390</v>
      </c>
      <c r="E1863" s="311" t="s">
        <v>3377</v>
      </c>
      <c r="F1863" s="155" t="s">
        <v>1860</v>
      </c>
      <c r="G1863" s="312" t="s">
        <v>106</v>
      </c>
      <c r="H1863" s="312" t="s">
        <v>106</v>
      </c>
      <c r="I1863" s="312" t="s">
        <v>106</v>
      </c>
      <c r="J1863" s="319" t="s">
        <v>106</v>
      </c>
      <c r="K1863" s="342" t="s">
        <v>1452</v>
      </c>
      <c r="L1863" s="314"/>
      <c r="M1863" s="315"/>
      <c r="N1863" s="314"/>
      <c r="O1863" s="314"/>
    </row>
    <row r="1864" spans="1:15" ht="20.100000000000001" customHeight="1">
      <c r="A1864" s="309" t="s">
        <v>106</v>
      </c>
      <c r="B1864" s="563" t="s">
        <v>3391</v>
      </c>
      <c r="C1864" s="219" t="s">
        <v>1517</v>
      </c>
      <c r="D1864" s="311" t="s">
        <v>3390</v>
      </c>
      <c r="E1864" s="311" t="s">
        <v>3377</v>
      </c>
      <c r="F1864" s="155" t="s">
        <v>2101</v>
      </c>
      <c r="G1864" s="252" t="s">
        <v>3388</v>
      </c>
      <c r="H1864" s="235" t="s">
        <v>2280</v>
      </c>
      <c r="I1864" s="235" t="s">
        <v>106</v>
      </c>
      <c r="J1864" s="319" t="s">
        <v>3188</v>
      </c>
      <c r="K1864" s="313" t="s">
        <v>1452</v>
      </c>
      <c r="L1864" s="314"/>
      <c r="M1864" s="315"/>
      <c r="N1864" s="314"/>
      <c r="O1864" s="314"/>
    </row>
    <row r="1865" spans="1:15" ht="20.100000000000001" customHeight="1">
      <c r="A1865" s="322"/>
      <c r="B1865" s="563"/>
      <c r="C1865" s="219"/>
      <c r="D1865" s="311"/>
      <c r="E1865" s="311"/>
      <c r="F1865" s="235"/>
      <c r="G1865" s="252"/>
      <c r="H1865" s="235"/>
      <c r="I1865" s="312"/>
      <c r="J1865" s="340"/>
      <c r="K1865" s="313"/>
      <c r="L1865" s="314"/>
      <c r="M1865" s="315"/>
      <c r="N1865" s="315"/>
      <c r="O1865" s="314"/>
    </row>
    <row r="1866" spans="1:15" ht="20.100000000000001" customHeight="1">
      <c r="A1866" s="309" t="s">
        <v>106</v>
      </c>
      <c r="B1866" s="563" t="s">
        <v>3392</v>
      </c>
      <c r="C1866" s="219" t="s">
        <v>2591</v>
      </c>
      <c r="D1866" s="311" t="s">
        <v>3393</v>
      </c>
      <c r="E1866" s="311" t="s">
        <v>3377</v>
      </c>
      <c r="F1866" s="155" t="s">
        <v>1860</v>
      </c>
      <c r="G1866" s="312" t="s">
        <v>106</v>
      </c>
      <c r="H1866" s="312" t="s">
        <v>106</v>
      </c>
      <c r="I1866" s="312" t="s">
        <v>106</v>
      </c>
      <c r="J1866" s="319" t="s">
        <v>106</v>
      </c>
      <c r="K1866" s="342" t="s">
        <v>1452</v>
      </c>
      <c r="L1866" s="314"/>
      <c r="M1866" s="315"/>
      <c r="N1866" s="314"/>
      <c r="O1866" s="314"/>
    </row>
    <row r="1867" spans="1:15" ht="20.100000000000001" customHeight="1">
      <c r="A1867" s="309" t="s">
        <v>106</v>
      </c>
      <c r="B1867" s="563" t="s">
        <v>3394</v>
      </c>
      <c r="C1867" s="219" t="s">
        <v>1517</v>
      </c>
      <c r="D1867" s="311" t="s">
        <v>3393</v>
      </c>
      <c r="E1867" s="311" t="s">
        <v>3377</v>
      </c>
      <c r="F1867" s="155" t="s">
        <v>2101</v>
      </c>
      <c r="G1867" s="252" t="s">
        <v>3388</v>
      </c>
      <c r="H1867" s="235" t="s">
        <v>2280</v>
      </c>
      <c r="I1867" s="235" t="s">
        <v>106</v>
      </c>
      <c r="J1867" s="319" t="s">
        <v>3188</v>
      </c>
      <c r="K1867" s="313" t="s">
        <v>1452</v>
      </c>
      <c r="L1867" s="314"/>
      <c r="M1867" s="315"/>
      <c r="N1867" s="314"/>
      <c r="O1867" s="314"/>
    </row>
    <row r="1868" spans="1:15" ht="20.100000000000001" customHeight="1">
      <c r="A1868" s="309"/>
      <c r="B1868" s="563"/>
      <c r="C1868" s="219"/>
      <c r="D1868" s="311"/>
      <c r="E1868" s="311"/>
      <c r="F1868" s="235"/>
      <c r="G1868" s="252"/>
      <c r="H1868" s="235"/>
      <c r="I1868" s="312"/>
      <c r="J1868" s="235"/>
      <c r="K1868" s="313"/>
      <c r="L1868" s="314"/>
      <c r="M1868" s="315"/>
      <c r="N1868" s="314"/>
      <c r="O1868" s="314"/>
    </row>
    <row r="1869" spans="1:15" ht="20.100000000000001" customHeight="1">
      <c r="A1869" s="309" t="s">
        <v>106</v>
      </c>
      <c r="B1869" s="563" t="s">
        <v>3395</v>
      </c>
      <c r="C1869" s="219" t="s">
        <v>3239</v>
      </c>
      <c r="D1869" s="311" t="s">
        <v>3396</v>
      </c>
      <c r="E1869" s="311" t="s">
        <v>3377</v>
      </c>
      <c r="F1869" s="155" t="s">
        <v>2101</v>
      </c>
      <c r="G1869" s="252" t="s">
        <v>3378</v>
      </c>
      <c r="H1869" s="235" t="s">
        <v>2463</v>
      </c>
      <c r="I1869" s="312" t="s">
        <v>106</v>
      </c>
      <c r="J1869" s="319" t="s">
        <v>3232</v>
      </c>
      <c r="K1869" s="342" t="s">
        <v>1452</v>
      </c>
      <c r="L1869" s="314"/>
      <c r="M1869" s="315"/>
      <c r="N1869" s="314"/>
      <c r="O1869" s="314"/>
    </row>
    <row r="1870" spans="1:15" ht="20.100000000000001" customHeight="1">
      <c r="A1870" s="309" t="s">
        <v>106</v>
      </c>
      <c r="B1870" s="563" t="s">
        <v>3397</v>
      </c>
      <c r="C1870" s="219" t="s">
        <v>3239</v>
      </c>
      <c r="D1870" s="311" t="s">
        <v>3398</v>
      </c>
      <c r="E1870" s="311" t="s">
        <v>3377</v>
      </c>
      <c r="F1870" s="155" t="s">
        <v>2101</v>
      </c>
      <c r="G1870" s="252" t="s">
        <v>3378</v>
      </c>
      <c r="H1870" s="235" t="s">
        <v>2463</v>
      </c>
      <c r="I1870" s="312" t="s">
        <v>106</v>
      </c>
      <c r="J1870" s="319" t="s">
        <v>3232</v>
      </c>
      <c r="K1870" s="342" t="s">
        <v>1452</v>
      </c>
      <c r="L1870" s="314"/>
      <c r="M1870" s="315"/>
      <c r="N1870" s="314"/>
      <c r="O1870" s="314"/>
    </row>
    <row r="1871" spans="1:15" ht="20.100000000000001" customHeight="1">
      <c r="A1871" s="309" t="s">
        <v>106</v>
      </c>
      <c r="B1871" s="563" t="s">
        <v>3399</v>
      </c>
      <c r="C1871" s="219" t="s">
        <v>3239</v>
      </c>
      <c r="D1871" s="311" t="s">
        <v>3398</v>
      </c>
      <c r="E1871" s="311" t="s">
        <v>3377</v>
      </c>
      <c r="F1871" s="155" t="s">
        <v>2101</v>
      </c>
      <c r="G1871" s="252" t="s">
        <v>3378</v>
      </c>
      <c r="H1871" s="235" t="s">
        <v>2463</v>
      </c>
      <c r="I1871" s="312" t="s">
        <v>106</v>
      </c>
      <c r="J1871" s="319" t="s">
        <v>3232</v>
      </c>
      <c r="K1871" s="342" t="s">
        <v>1452</v>
      </c>
      <c r="L1871" s="314"/>
      <c r="M1871" s="315"/>
      <c r="N1871" s="314"/>
      <c r="O1871" s="314"/>
    </row>
    <row r="1872" spans="1:15" ht="20.100000000000001" customHeight="1">
      <c r="A1872" s="309" t="s">
        <v>106</v>
      </c>
      <c r="B1872" s="563" t="s">
        <v>3400</v>
      </c>
      <c r="C1872" s="219" t="s">
        <v>3239</v>
      </c>
      <c r="D1872" s="311" t="s">
        <v>3401</v>
      </c>
      <c r="E1872" s="311" t="s">
        <v>3377</v>
      </c>
      <c r="F1872" s="155" t="s">
        <v>2101</v>
      </c>
      <c r="G1872" s="252" t="s">
        <v>3378</v>
      </c>
      <c r="H1872" s="235" t="s">
        <v>2463</v>
      </c>
      <c r="I1872" s="312" t="s">
        <v>106</v>
      </c>
      <c r="J1872" s="319" t="s">
        <v>3232</v>
      </c>
      <c r="K1872" s="342" t="s">
        <v>1452</v>
      </c>
      <c r="L1872" s="314"/>
      <c r="M1872" s="315"/>
      <c r="N1872" s="314"/>
      <c r="O1872" s="314"/>
    </row>
    <row r="1873" spans="1:15" ht="20.100000000000001" customHeight="1">
      <c r="A1873" s="309" t="s">
        <v>106</v>
      </c>
      <c r="B1873" s="563" t="s">
        <v>3402</v>
      </c>
      <c r="C1873" s="219" t="s">
        <v>3239</v>
      </c>
      <c r="D1873" s="311" t="s">
        <v>3396</v>
      </c>
      <c r="E1873" s="311" t="s">
        <v>3377</v>
      </c>
      <c r="F1873" s="155" t="s">
        <v>2101</v>
      </c>
      <c r="G1873" s="252" t="s">
        <v>3378</v>
      </c>
      <c r="H1873" s="235" t="s">
        <v>2463</v>
      </c>
      <c r="I1873" s="312" t="s">
        <v>106</v>
      </c>
      <c r="J1873" s="319" t="s">
        <v>3232</v>
      </c>
      <c r="K1873" s="342" t="s">
        <v>1452</v>
      </c>
      <c r="L1873" s="314"/>
      <c r="M1873" s="315"/>
      <c r="N1873" s="314"/>
      <c r="O1873" s="314"/>
    </row>
    <row r="1874" spans="1:15" ht="20.100000000000001" customHeight="1">
      <c r="A1874" s="309" t="s">
        <v>106</v>
      </c>
      <c r="B1874" s="563" t="s">
        <v>3403</v>
      </c>
      <c r="C1874" s="219" t="s">
        <v>3239</v>
      </c>
      <c r="D1874" s="311" t="s">
        <v>3398</v>
      </c>
      <c r="E1874" s="311" t="s">
        <v>3377</v>
      </c>
      <c r="F1874" s="155" t="s">
        <v>2101</v>
      </c>
      <c r="G1874" s="252" t="s">
        <v>3378</v>
      </c>
      <c r="H1874" s="235" t="s">
        <v>2463</v>
      </c>
      <c r="I1874" s="312" t="s">
        <v>106</v>
      </c>
      <c r="J1874" s="319" t="s">
        <v>3232</v>
      </c>
      <c r="K1874" s="342" t="s">
        <v>1452</v>
      </c>
      <c r="L1874" s="314"/>
      <c r="M1874" s="315"/>
      <c r="N1874" s="314"/>
      <c r="O1874" s="314"/>
    </row>
    <row r="1875" spans="1:15" ht="20.100000000000001" customHeight="1">
      <c r="A1875" s="309" t="s">
        <v>106</v>
      </c>
      <c r="B1875" s="563" t="s">
        <v>3404</v>
      </c>
      <c r="C1875" s="219" t="s">
        <v>3239</v>
      </c>
      <c r="D1875" s="311" t="s">
        <v>3398</v>
      </c>
      <c r="E1875" s="311" t="s">
        <v>3377</v>
      </c>
      <c r="F1875" s="155" t="s">
        <v>2101</v>
      </c>
      <c r="G1875" s="252" t="s">
        <v>3378</v>
      </c>
      <c r="H1875" s="235" t="s">
        <v>2463</v>
      </c>
      <c r="I1875" s="312" t="s">
        <v>106</v>
      </c>
      <c r="J1875" s="319" t="s">
        <v>3232</v>
      </c>
      <c r="K1875" s="342" t="s">
        <v>1452</v>
      </c>
      <c r="L1875" s="314"/>
      <c r="M1875" s="315"/>
      <c r="N1875" s="314"/>
      <c r="O1875" s="314"/>
    </row>
    <row r="1876" spans="1:15" ht="20.100000000000001" customHeight="1">
      <c r="A1876" s="309" t="s">
        <v>106</v>
      </c>
      <c r="B1876" s="563" t="s">
        <v>3405</v>
      </c>
      <c r="C1876" s="219" t="s">
        <v>3239</v>
      </c>
      <c r="D1876" s="311" t="s">
        <v>3401</v>
      </c>
      <c r="E1876" s="311" t="s">
        <v>3377</v>
      </c>
      <c r="F1876" s="155" t="s">
        <v>2101</v>
      </c>
      <c r="G1876" s="252" t="s">
        <v>3378</v>
      </c>
      <c r="H1876" s="235" t="s">
        <v>2463</v>
      </c>
      <c r="I1876" s="312" t="s">
        <v>106</v>
      </c>
      <c r="J1876" s="319" t="s">
        <v>3232</v>
      </c>
      <c r="K1876" s="342" t="s">
        <v>1452</v>
      </c>
      <c r="L1876" s="314"/>
      <c r="M1876" s="315"/>
      <c r="N1876" s="314"/>
      <c r="O1876" s="314"/>
    </row>
    <row r="1877" spans="1:15" ht="20.100000000000001" customHeight="1">
      <c r="A1877" s="309"/>
      <c r="B1877" s="563"/>
      <c r="C1877" s="219"/>
      <c r="D1877" s="311"/>
      <c r="E1877" s="311"/>
      <c r="F1877" s="235"/>
      <c r="G1877" s="252"/>
      <c r="H1877" s="235"/>
      <c r="I1877" s="312"/>
      <c r="J1877" s="235"/>
      <c r="K1877" s="313"/>
      <c r="L1877" s="314"/>
      <c r="M1877" s="315"/>
      <c r="N1877" s="314"/>
      <c r="O1877" s="314"/>
    </row>
    <row r="1878" spans="1:15" ht="20.100000000000001" customHeight="1">
      <c r="A1878" s="309" t="s">
        <v>106</v>
      </c>
      <c r="B1878" s="563" t="s">
        <v>3406</v>
      </c>
      <c r="C1878" s="219" t="s">
        <v>3239</v>
      </c>
      <c r="D1878" s="311" t="s">
        <v>3407</v>
      </c>
      <c r="E1878" s="311" t="s">
        <v>3377</v>
      </c>
      <c r="F1878" s="155" t="s">
        <v>2101</v>
      </c>
      <c r="G1878" s="252" t="s">
        <v>3378</v>
      </c>
      <c r="H1878" s="235" t="s">
        <v>2463</v>
      </c>
      <c r="I1878" s="312" t="s">
        <v>106</v>
      </c>
      <c r="J1878" s="319" t="s">
        <v>3232</v>
      </c>
      <c r="K1878" s="342" t="s">
        <v>1452</v>
      </c>
      <c r="L1878" s="314"/>
      <c r="M1878" s="315"/>
      <c r="N1878" s="314"/>
      <c r="O1878" s="314"/>
    </row>
    <row r="1879" spans="1:15" ht="20.100000000000001" customHeight="1">
      <c r="A1879" s="309"/>
      <c r="B1879" s="563"/>
      <c r="C1879" s="219"/>
      <c r="D1879" s="311"/>
      <c r="E1879" s="311"/>
      <c r="F1879" s="235"/>
      <c r="G1879" s="252"/>
      <c r="H1879" s="235"/>
      <c r="I1879" s="312"/>
      <c r="J1879" s="235"/>
      <c r="K1879" s="313"/>
      <c r="L1879" s="314"/>
      <c r="M1879" s="315"/>
      <c r="N1879" s="314"/>
      <c r="O1879" s="314"/>
    </row>
    <row r="1880" spans="1:15" ht="20.100000000000001" customHeight="1">
      <c r="A1880" s="309" t="s">
        <v>106</v>
      </c>
      <c r="B1880" s="563" t="s">
        <v>3408</v>
      </c>
      <c r="C1880" s="219" t="s">
        <v>2591</v>
      </c>
      <c r="D1880" s="311" t="s">
        <v>3409</v>
      </c>
      <c r="E1880" s="311" t="s">
        <v>3377</v>
      </c>
      <c r="F1880" s="155" t="s">
        <v>1860</v>
      </c>
      <c r="G1880" s="312" t="s">
        <v>106</v>
      </c>
      <c r="H1880" s="312" t="s">
        <v>106</v>
      </c>
      <c r="I1880" s="312" t="s">
        <v>106</v>
      </c>
      <c r="J1880" s="319" t="s">
        <v>106</v>
      </c>
      <c r="K1880" s="342" t="s">
        <v>1452</v>
      </c>
      <c r="L1880" s="314"/>
      <c r="M1880" s="315"/>
      <c r="N1880" s="314"/>
      <c r="O1880" s="314"/>
    </row>
    <row r="1881" spans="1:15" ht="20.100000000000001" customHeight="1">
      <c r="A1881" s="309" t="s">
        <v>106</v>
      </c>
      <c r="B1881" s="563" t="s">
        <v>3410</v>
      </c>
      <c r="C1881" s="219" t="s">
        <v>1460</v>
      </c>
      <c r="D1881" s="311" t="s">
        <v>3409</v>
      </c>
      <c r="E1881" s="311" t="s">
        <v>3377</v>
      </c>
      <c r="F1881" s="155" t="s">
        <v>1864</v>
      </c>
      <c r="G1881" s="252" t="s">
        <v>3411</v>
      </c>
      <c r="H1881" s="235" t="s">
        <v>2280</v>
      </c>
      <c r="I1881" s="235" t="s">
        <v>106</v>
      </c>
      <c r="J1881" s="319" t="s">
        <v>3188</v>
      </c>
      <c r="K1881" s="313" t="s">
        <v>1452</v>
      </c>
      <c r="L1881" s="314"/>
      <c r="M1881" s="315"/>
      <c r="N1881" s="314"/>
      <c r="O1881" s="314"/>
    </row>
    <row r="1882" spans="1:15" ht="20.100000000000001" customHeight="1">
      <c r="A1882" s="309"/>
      <c r="B1882" s="563"/>
      <c r="C1882" s="219"/>
      <c r="D1882" s="311"/>
      <c r="E1882" s="311"/>
      <c r="F1882" s="155"/>
      <c r="G1882" s="252"/>
      <c r="H1882" s="235"/>
      <c r="I1882" s="235"/>
      <c r="J1882" s="319"/>
      <c r="K1882" s="313"/>
      <c r="L1882" s="314"/>
      <c r="M1882" s="315"/>
      <c r="N1882" s="314"/>
      <c r="O1882" s="314"/>
    </row>
    <row r="1883" spans="1:15" s="111" customFormat="1" ht="20.100000000000001" customHeight="1">
      <c r="A1883" s="309" t="s">
        <v>106</v>
      </c>
      <c r="B1883" s="563" t="s">
        <v>3412</v>
      </c>
      <c r="C1883" s="219" t="s">
        <v>1500</v>
      </c>
      <c r="D1883" s="311" t="s">
        <v>3413</v>
      </c>
      <c r="E1883" s="311" t="s">
        <v>3377</v>
      </c>
      <c r="F1883" s="155" t="s">
        <v>2101</v>
      </c>
      <c r="G1883" s="252" t="s">
        <v>3414</v>
      </c>
      <c r="H1883" s="235" t="s">
        <v>3252</v>
      </c>
      <c r="I1883" s="235" t="s">
        <v>106</v>
      </c>
      <c r="J1883" s="319" t="s">
        <v>3253</v>
      </c>
      <c r="K1883" s="342" t="s">
        <v>1452</v>
      </c>
      <c r="L1883" s="314"/>
      <c r="M1883" s="315"/>
      <c r="N1883" s="314"/>
      <c r="O1883" s="314"/>
    </row>
    <row r="1884" spans="1:15" ht="20.100000000000001" customHeight="1">
      <c r="A1884" s="309" t="s">
        <v>106</v>
      </c>
      <c r="B1884" s="563" t="s">
        <v>3415</v>
      </c>
      <c r="C1884" s="219" t="s">
        <v>1500</v>
      </c>
      <c r="D1884" s="311" t="s">
        <v>3416</v>
      </c>
      <c r="E1884" s="311" t="s">
        <v>3377</v>
      </c>
      <c r="F1884" s="155" t="s">
        <v>2101</v>
      </c>
      <c r="G1884" s="252" t="s">
        <v>3414</v>
      </c>
      <c r="H1884" s="235" t="s">
        <v>3252</v>
      </c>
      <c r="I1884" s="235" t="s">
        <v>106</v>
      </c>
      <c r="J1884" s="319" t="s">
        <v>3253</v>
      </c>
      <c r="K1884" s="342" t="s">
        <v>1452</v>
      </c>
      <c r="L1884" s="314"/>
      <c r="M1884" s="315"/>
      <c r="N1884" s="314"/>
      <c r="O1884" s="314"/>
    </row>
    <row r="1885" spans="1:15" ht="20.100000000000001" customHeight="1">
      <c r="A1885" s="309" t="s">
        <v>106</v>
      </c>
      <c r="B1885" s="563" t="s">
        <v>3417</v>
      </c>
      <c r="C1885" s="219" t="s">
        <v>1500</v>
      </c>
      <c r="D1885" s="311" t="s">
        <v>3418</v>
      </c>
      <c r="E1885" s="311" t="s">
        <v>3377</v>
      </c>
      <c r="F1885" s="155" t="s">
        <v>2101</v>
      </c>
      <c r="G1885" s="252" t="s">
        <v>3414</v>
      </c>
      <c r="H1885" s="235" t="s">
        <v>3252</v>
      </c>
      <c r="I1885" s="235" t="s">
        <v>106</v>
      </c>
      <c r="J1885" s="319" t="s">
        <v>3253</v>
      </c>
      <c r="K1885" s="342" t="s">
        <v>1452</v>
      </c>
      <c r="L1885" s="314"/>
      <c r="M1885" s="315"/>
      <c r="N1885" s="315"/>
      <c r="O1885" s="314"/>
    </row>
    <row r="1886" spans="1:15" s="111" customFormat="1" ht="20.100000000000001" customHeight="1">
      <c r="A1886" s="309" t="s">
        <v>106</v>
      </c>
      <c r="B1886" s="563" t="s">
        <v>3419</v>
      </c>
      <c r="C1886" s="219" t="s">
        <v>1500</v>
      </c>
      <c r="D1886" s="311" t="s">
        <v>3420</v>
      </c>
      <c r="E1886" s="311" t="s">
        <v>3377</v>
      </c>
      <c r="F1886" s="155" t="s">
        <v>2101</v>
      </c>
      <c r="G1886" s="252" t="s">
        <v>3414</v>
      </c>
      <c r="H1886" s="235" t="s">
        <v>3252</v>
      </c>
      <c r="I1886" s="235" t="s">
        <v>106</v>
      </c>
      <c r="J1886" s="319" t="s">
        <v>3253</v>
      </c>
      <c r="K1886" s="342" t="s">
        <v>1452</v>
      </c>
      <c r="L1886" s="314"/>
      <c r="M1886" s="315"/>
      <c r="N1886" s="315"/>
      <c r="O1886" s="314"/>
    </row>
    <row r="1887" spans="1:15" ht="20.100000000000001" customHeight="1">
      <c r="A1887" s="322"/>
      <c r="B1887" s="563"/>
      <c r="C1887" s="219"/>
      <c r="D1887" s="311"/>
      <c r="E1887" s="311"/>
      <c r="F1887" s="235"/>
      <c r="G1887" s="252"/>
      <c r="H1887" s="235"/>
      <c r="I1887" s="312"/>
      <c r="J1887" s="323"/>
      <c r="K1887" s="313"/>
      <c r="L1887" s="314"/>
      <c r="M1887" s="315"/>
      <c r="N1887" s="315"/>
      <c r="O1887" s="314"/>
    </row>
    <row r="1888" spans="1:15" s="111" customFormat="1" ht="20.100000000000001" customHeight="1">
      <c r="A1888" s="309" t="s">
        <v>106</v>
      </c>
      <c r="B1888" s="563" t="s">
        <v>3421</v>
      </c>
      <c r="C1888" s="219" t="s">
        <v>2591</v>
      </c>
      <c r="D1888" s="311" t="s">
        <v>3422</v>
      </c>
      <c r="E1888" s="311" t="s">
        <v>3377</v>
      </c>
      <c r="F1888" s="155" t="s">
        <v>1860</v>
      </c>
      <c r="G1888" s="312" t="s">
        <v>106</v>
      </c>
      <c r="H1888" s="312" t="s">
        <v>106</v>
      </c>
      <c r="I1888" s="312" t="s">
        <v>106</v>
      </c>
      <c r="J1888" s="319" t="s">
        <v>106</v>
      </c>
      <c r="K1888" s="342" t="s">
        <v>1452</v>
      </c>
      <c r="L1888" s="314"/>
      <c r="M1888" s="315"/>
      <c r="N1888" s="314"/>
      <c r="O1888" s="314"/>
    </row>
    <row r="1889" spans="1:15" ht="20.100000000000001" customHeight="1">
      <c r="A1889" s="309" t="s">
        <v>106</v>
      </c>
      <c r="B1889" s="563" t="s">
        <v>3423</v>
      </c>
      <c r="C1889" s="219" t="s">
        <v>1460</v>
      </c>
      <c r="D1889" s="311" t="s">
        <v>3422</v>
      </c>
      <c r="E1889" s="311" t="s">
        <v>3377</v>
      </c>
      <c r="F1889" s="155" t="s">
        <v>2101</v>
      </c>
      <c r="G1889" s="252" t="s">
        <v>3388</v>
      </c>
      <c r="H1889" s="235" t="s">
        <v>3179</v>
      </c>
      <c r="I1889" s="235" t="s">
        <v>106</v>
      </c>
      <c r="J1889" s="319" t="s">
        <v>3188</v>
      </c>
      <c r="K1889" s="313" t="s">
        <v>1452</v>
      </c>
      <c r="L1889" s="314"/>
      <c r="M1889" s="315"/>
      <c r="N1889" s="314"/>
      <c r="O1889" s="314"/>
    </row>
    <row r="1890" spans="1:15" s="111" customFormat="1" ht="20.100000000000001" customHeight="1">
      <c r="A1890" s="309"/>
      <c r="B1890" s="563"/>
      <c r="C1890" s="219"/>
      <c r="D1890" s="311"/>
      <c r="E1890" s="311"/>
      <c r="F1890" s="155"/>
      <c r="G1890" s="252"/>
      <c r="H1890" s="235"/>
      <c r="I1890" s="235"/>
      <c r="J1890" s="319"/>
      <c r="K1890" s="313"/>
      <c r="L1890" s="314"/>
      <c r="M1890" s="315"/>
      <c r="N1890" s="314"/>
      <c r="O1890" s="314"/>
    </row>
    <row r="1891" spans="1:15" ht="20.100000000000001" customHeight="1">
      <c r="A1891" s="309" t="s">
        <v>106</v>
      </c>
      <c r="B1891" s="563" t="s">
        <v>3424</v>
      </c>
      <c r="C1891" s="219" t="s">
        <v>2591</v>
      </c>
      <c r="D1891" s="311" t="s">
        <v>3425</v>
      </c>
      <c r="E1891" s="311" t="s">
        <v>3377</v>
      </c>
      <c r="F1891" s="155" t="s">
        <v>1860</v>
      </c>
      <c r="G1891" s="312" t="s">
        <v>106</v>
      </c>
      <c r="H1891" s="312" t="s">
        <v>106</v>
      </c>
      <c r="I1891" s="312" t="s">
        <v>106</v>
      </c>
      <c r="J1891" s="319" t="s">
        <v>106</v>
      </c>
      <c r="K1891" s="342" t="s">
        <v>1452</v>
      </c>
      <c r="L1891" s="314"/>
      <c r="M1891" s="315"/>
      <c r="N1891" s="314"/>
      <c r="O1891" s="314"/>
    </row>
    <row r="1892" spans="1:15" ht="20.100000000000001" customHeight="1">
      <c r="A1892" s="309" t="s">
        <v>106</v>
      </c>
      <c r="B1892" s="563" t="s">
        <v>3426</v>
      </c>
      <c r="C1892" s="219" t="s">
        <v>1517</v>
      </c>
      <c r="D1892" s="311" t="s">
        <v>3425</v>
      </c>
      <c r="E1892" s="311" t="s">
        <v>3377</v>
      </c>
      <c r="F1892" s="155" t="s">
        <v>2101</v>
      </c>
      <c r="G1892" s="252" t="s">
        <v>3388</v>
      </c>
      <c r="H1892" s="235" t="s">
        <v>2280</v>
      </c>
      <c r="I1892" s="235" t="s">
        <v>106</v>
      </c>
      <c r="J1892" s="319" t="s">
        <v>3188</v>
      </c>
      <c r="K1892" s="313" t="s">
        <v>1452</v>
      </c>
      <c r="L1892" s="314"/>
      <c r="M1892" s="315"/>
      <c r="N1892" s="314"/>
      <c r="O1892" s="314"/>
    </row>
    <row r="1893" spans="1:15" ht="20.100000000000001" customHeight="1">
      <c r="A1893" s="322"/>
      <c r="B1893" s="563"/>
      <c r="C1893" s="219"/>
      <c r="D1893" s="311"/>
      <c r="E1893" s="311"/>
      <c r="F1893" s="235"/>
      <c r="G1893" s="252"/>
      <c r="H1893" s="235"/>
      <c r="I1893" s="312"/>
      <c r="J1893" s="340"/>
      <c r="K1893" s="313"/>
      <c r="L1893" s="314"/>
      <c r="M1893" s="315"/>
      <c r="N1893" s="315"/>
      <c r="O1893" s="314"/>
    </row>
    <row r="1894" spans="1:15" ht="20.100000000000001" customHeight="1">
      <c r="A1894" s="309" t="s">
        <v>106</v>
      </c>
      <c r="B1894" s="563" t="s">
        <v>3427</v>
      </c>
      <c r="C1894" s="219" t="s">
        <v>2591</v>
      </c>
      <c r="D1894" s="311" t="s">
        <v>3428</v>
      </c>
      <c r="E1894" s="311" t="s">
        <v>3377</v>
      </c>
      <c r="F1894" s="155" t="s">
        <v>1860</v>
      </c>
      <c r="G1894" s="312" t="s">
        <v>106</v>
      </c>
      <c r="H1894" s="312" t="s">
        <v>106</v>
      </c>
      <c r="I1894" s="312" t="s">
        <v>106</v>
      </c>
      <c r="J1894" s="319" t="s">
        <v>106</v>
      </c>
      <c r="K1894" s="342" t="s">
        <v>1452</v>
      </c>
      <c r="L1894" s="314"/>
      <c r="M1894" s="315"/>
      <c r="N1894" s="314"/>
      <c r="O1894" s="314"/>
    </row>
    <row r="1895" spans="1:15" ht="20.100000000000001" customHeight="1">
      <c r="A1895" s="309" t="s">
        <v>106</v>
      </c>
      <c r="B1895" s="563" t="s">
        <v>3429</v>
      </c>
      <c r="C1895" s="219" t="s">
        <v>1517</v>
      </c>
      <c r="D1895" s="311" t="s">
        <v>3428</v>
      </c>
      <c r="E1895" s="311" t="s">
        <v>3377</v>
      </c>
      <c r="F1895" s="155" t="s">
        <v>2101</v>
      </c>
      <c r="G1895" s="252" t="s">
        <v>3388</v>
      </c>
      <c r="H1895" s="235" t="s">
        <v>2280</v>
      </c>
      <c r="I1895" s="235" t="s">
        <v>106</v>
      </c>
      <c r="J1895" s="319" t="s">
        <v>3188</v>
      </c>
      <c r="K1895" s="313" t="s">
        <v>1452</v>
      </c>
      <c r="L1895" s="314"/>
      <c r="M1895" s="315"/>
      <c r="N1895" s="314"/>
      <c r="O1895" s="314"/>
    </row>
    <row r="1896" spans="1:15" ht="20.100000000000001" customHeight="1">
      <c r="A1896" s="322"/>
      <c r="B1896" s="563"/>
      <c r="C1896" s="219"/>
      <c r="D1896" s="311"/>
      <c r="E1896" s="311"/>
      <c r="F1896" s="235"/>
      <c r="G1896" s="252"/>
      <c r="H1896" s="235"/>
      <c r="I1896" s="312"/>
      <c r="J1896" s="340"/>
      <c r="K1896" s="313"/>
      <c r="L1896" s="314"/>
      <c r="M1896" s="315"/>
      <c r="N1896" s="315"/>
      <c r="O1896" s="314"/>
    </row>
    <row r="1897" spans="1:15" ht="20.100000000000001" customHeight="1">
      <c r="A1897" s="309" t="s">
        <v>106</v>
      </c>
      <c r="B1897" s="563" t="s">
        <v>3430</v>
      </c>
      <c r="C1897" s="219" t="s">
        <v>3239</v>
      </c>
      <c r="D1897" s="311" t="s">
        <v>3431</v>
      </c>
      <c r="E1897" s="311" t="s">
        <v>3377</v>
      </c>
      <c r="F1897" s="155" t="s">
        <v>2101</v>
      </c>
      <c r="G1897" s="252" t="s">
        <v>3378</v>
      </c>
      <c r="H1897" s="235" t="s">
        <v>2463</v>
      </c>
      <c r="I1897" s="312" t="s">
        <v>106</v>
      </c>
      <c r="J1897" s="319" t="s">
        <v>3232</v>
      </c>
      <c r="K1897" s="342" t="s">
        <v>1452</v>
      </c>
      <c r="L1897" s="314"/>
      <c r="M1897" s="315"/>
      <c r="N1897" s="314"/>
      <c r="O1897" s="314"/>
    </row>
    <row r="1898" spans="1:15" ht="20.100000000000001" customHeight="1">
      <c r="A1898" s="309" t="s">
        <v>106</v>
      </c>
      <c r="B1898" s="563" t="s">
        <v>3432</v>
      </c>
      <c r="C1898" s="219" t="s">
        <v>3239</v>
      </c>
      <c r="D1898" s="311" t="s">
        <v>3433</v>
      </c>
      <c r="E1898" s="311" t="s">
        <v>3377</v>
      </c>
      <c r="F1898" s="155" t="s">
        <v>2101</v>
      </c>
      <c r="G1898" s="252" t="s">
        <v>3378</v>
      </c>
      <c r="H1898" s="235" t="s">
        <v>2463</v>
      </c>
      <c r="I1898" s="312" t="s">
        <v>106</v>
      </c>
      <c r="J1898" s="319" t="s">
        <v>3232</v>
      </c>
      <c r="K1898" s="342" t="s">
        <v>1452</v>
      </c>
      <c r="L1898" s="314"/>
      <c r="M1898" s="315"/>
      <c r="N1898" s="314"/>
      <c r="O1898" s="314"/>
    </row>
    <row r="1899" spans="1:15" ht="20.100000000000001" customHeight="1">
      <c r="A1899" s="309"/>
      <c r="B1899" s="563"/>
      <c r="C1899" s="219"/>
      <c r="D1899" s="311"/>
      <c r="E1899" s="311"/>
      <c r="F1899" s="235"/>
      <c r="G1899" s="252"/>
      <c r="H1899" s="235"/>
      <c r="I1899" s="312"/>
      <c r="J1899" s="235"/>
      <c r="K1899" s="313"/>
      <c r="L1899" s="314"/>
      <c r="M1899" s="315"/>
      <c r="N1899" s="314"/>
      <c r="O1899" s="314"/>
    </row>
    <row r="1900" spans="1:15" ht="20.100000000000001" customHeight="1">
      <c r="A1900" s="309" t="s">
        <v>106</v>
      </c>
      <c r="B1900" s="563" t="s">
        <v>3434</v>
      </c>
      <c r="C1900" s="219" t="s">
        <v>1500</v>
      </c>
      <c r="D1900" s="311" t="s">
        <v>3435</v>
      </c>
      <c r="E1900" s="311" t="s">
        <v>3377</v>
      </c>
      <c r="F1900" s="155" t="s">
        <v>2101</v>
      </c>
      <c r="G1900" s="252" t="s">
        <v>3382</v>
      </c>
      <c r="H1900" s="235" t="s">
        <v>3252</v>
      </c>
      <c r="I1900" s="235" t="s">
        <v>106</v>
      </c>
      <c r="J1900" s="319" t="s">
        <v>3253</v>
      </c>
      <c r="K1900" s="342" t="s">
        <v>1452</v>
      </c>
      <c r="L1900" s="314"/>
      <c r="M1900" s="315"/>
      <c r="N1900" s="315"/>
      <c r="O1900" s="314"/>
    </row>
    <row r="1901" spans="1:15" ht="20.100000000000001" customHeight="1">
      <c r="A1901" s="309"/>
      <c r="B1901" s="563"/>
      <c r="C1901" s="219"/>
      <c r="D1901" s="311"/>
      <c r="E1901" s="311"/>
      <c r="F1901" s="235"/>
      <c r="G1901" s="252"/>
      <c r="H1901" s="235"/>
      <c r="I1901" s="312"/>
      <c r="J1901" s="319"/>
      <c r="K1901" s="313"/>
      <c r="L1901" s="314"/>
      <c r="M1901" s="315"/>
      <c r="N1901" s="314"/>
      <c r="O1901" s="314"/>
    </row>
    <row r="1902" spans="1:15" ht="20.100000000000001" customHeight="1">
      <c r="A1902" s="309" t="s">
        <v>106</v>
      </c>
      <c r="B1902" s="563" t="s">
        <v>3436</v>
      </c>
      <c r="C1902" s="219" t="s">
        <v>3239</v>
      </c>
      <c r="D1902" s="311" t="s">
        <v>3437</v>
      </c>
      <c r="E1902" s="311" t="s">
        <v>3438</v>
      </c>
      <c r="F1902" s="155" t="s">
        <v>2101</v>
      </c>
      <c r="G1902" s="252" t="s">
        <v>3439</v>
      </c>
      <c r="H1902" s="235" t="s">
        <v>2463</v>
      </c>
      <c r="I1902" s="312" t="s">
        <v>106</v>
      </c>
      <c r="J1902" s="319" t="s">
        <v>3232</v>
      </c>
      <c r="K1902" s="342" t="s">
        <v>1452</v>
      </c>
      <c r="L1902" s="314"/>
      <c r="M1902" s="315"/>
      <c r="N1902" s="314"/>
      <c r="O1902" s="314"/>
    </row>
    <row r="1903" spans="1:15" ht="20.100000000000001" customHeight="1">
      <c r="A1903" s="322"/>
      <c r="B1903" s="563"/>
      <c r="C1903" s="219"/>
      <c r="D1903" s="311"/>
      <c r="E1903" s="311"/>
      <c r="F1903" s="235"/>
      <c r="G1903" s="252"/>
      <c r="H1903" s="235"/>
      <c r="I1903" s="312"/>
      <c r="J1903" s="340"/>
      <c r="K1903" s="313"/>
      <c r="L1903" s="314"/>
      <c r="M1903" s="315"/>
      <c r="N1903" s="315"/>
      <c r="O1903" s="314"/>
    </row>
    <row r="1904" spans="1:15" ht="20.100000000000001" customHeight="1">
      <c r="A1904" s="309" t="s">
        <v>106</v>
      </c>
      <c r="B1904" s="563" t="s">
        <v>3440</v>
      </c>
      <c r="C1904" s="219" t="s">
        <v>2591</v>
      </c>
      <c r="D1904" s="311" t="s">
        <v>3441</v>
      </c>
      <c r="E1904" s="311" t="s">
        <v>3438</v>
      </c>
      <c r="F1904" s="155" t="s">
        <v>1860</v>
      </c>
      <c r="G1904" s="312" t="s">
        <v>106</v>
      </c>
      <c r="H1904" s="312" t="s">
        <v>106</v>
      </c>
      <c r="I1904" s="312" t="s">
        <v>106</v>
      </c>
      <c r="J1904" s="235" t="s">
        <v>106</v>
      </c>
      <c r="K1904" s="342" t="s">
        <v>1452</v>
      </c>
      <c r="L1904" s="314"/>
      <c r="M1904" s="315"/>
      <c r="N1904" s="314"/>
      <c r="O1904" s="314"/>
    </row>
    <row r="1905" spans="1:15" s="111" customFormat="1" ht="20.100000000000001" customHeight="1">
      <c r="A1905" s="309" t="s">
        <v>106</v>
      </c>
      <c r="B1905" s="563" t="s">
        <v>3442</v>
      </c>
      <c r="C1905" s="219" t="s">
        <v>3270</v>
      </c>
      <c r="D1905" s="311" t="s">
        <v>3441</v>
      </c>
      <c r="E1905" s="311" t="s">
        <v>3438</v>
      </c>
      <c r="F1905" s="155" t="s">
        <v>2101</v>
      </c>
      <c r="G1905" s="252" t="s">
        <v>3443</v>
      </c>
      <c r="H1905" s="235" t="s">
        <v>2280</v>
      </c>
      <c r="I1905" s="235" t="s">
        <v>106</v>
      </c>
      <c r="J1905" s="319" t="s">
        <v>3188</v>
      </c>
      <c r="K1905" s="313" t="s">
        <v>1452</v>
      </c>
      <c r="L1905" s="314"/>
      <c r="M1905" s="315"/>
      <c r="N1905" s="315"/>
      <c r="O1905" s="314"/>
    </row>
    <row r="1906" spans="1:15" ht="20.100000000000001" customHeight="1">
      <c r="A1906" s="322"/>
      <c r="B1906" s="563"/>
      <c r="C1906" s="219"/>
      <c r="D1906" s="311"/>
      <c r="E1906" s="311"/>
      <c r="F1906" s="235"/>
      <c r="G1906" s="252"/>
      <c r="H1906" s="235"/>
      <c r="I1906" s="312"/>
      <c r="J1906" s="340"/>
      <c r="K1906" s="313"/>
      <c r="L1906" s="314"/>
      <c r="M1906" s="315"/>
      <c r="N1906" s="315"/>
      <c r="O1906" s="314"/>
    </row>
    <row r="1907" spans="1:15" ht="20.100000000000001" customHeight="1">
      <c r="A1907" s="309" t="s">
        <v>106</v>
      </c>
      <c r="B1907" s="563" t="s">
        <v>3444</v>
      </c>
      <c r="C1907" s="219" t="s">
        <v>3445</v>
      </c>
      <c r="D1907" s="311" t="s">
        <v>3446</v>
      </c>
      <c r="E1907" s="311" t="s">
        <v>3438</v>
      </c>
      <c r="F1907" s="155" t="s">
        <v>2101</v>
      </c>
      <c r="G1907" s="252" t="s">
        <v>3443</v>
      </c>
      <c r="H1907" s="235" t="s">
        <v>2280</v>
      </c>
      <c r="I1907" s="235" t="s">
        <v>106</v>
      </c>
      <c r="J1907" s="319" t="s">
        <v>3188</v>
      </c>
      <c r="K1907" s="313" t="s">
        <v>1452</v>
      </c>
      <c r="L1907" s="314"/>
      <c r="M1907" s="315"/>
      <c r="N1907" s="315"/>
      <c r="O1907" s="314"/>
    </row>
    <row r="1908" spans="1:15" s="111" customFormat="1" ht="20.100000000000001" customHeight="1">
      <c r="A1908" s="309"/>
      <c r="B1908" s="563"/>
      <c r="C1908" s="219"/>
      <c r="D1908" s="311"/>
      <c r="E1908" s="311"/>
      <c r="F1908" s="235"/>
      <c r="G1908" s="252"/>
      <c r="H1908" s="235"/>
      <c r="I1908" s="312"/>
      <c r="J1908" s="235"/>
      <c r="K1908" s="313"/>
      <c r="L1908" s="314"/>
      <c r="M1908" s="315"/>
      <c r="N1908" s="314"/>
      <c r="O1908" s="314"/>
    </row>
    <row r="1909" spans="1:15" ht="20.100000000000001" customHeight="1">
      <c r="A1909" s="309" t="s">
        <v>106</v>
      </c>
      <c r="B1909" s="563" t="s">
        <v>3447</v>
      </c>
      <c r="C1909" s="219" t="s">
        <v>1500</v>
      </c>
      <c r="D1909" s="311" t="s">
        <v>3448</v>
      </c>
      <c r="E1909" s="311" t="s">
        <v>3438</v>
      </c>
      <c r="F1909" s="155" t="s">
        <v>2101</v>
      </c>
      <c r="G1909" s="252" t="s">
        <v>3449</v>
      </c>
      <c r="H1909" s="235" t="s">
        <v>3252</v>
      </c>
      <c r="I1909" s="235" t="s">
        <v>106</v>
      </c>
      <c r="J1909" s="319" t="s">
        <v>3253</v>
      </c>
      <c r="K1909" s="342" t="s">
        <v>1452</v>
      </c>
      <c r="L1909" s="314"/>
      <c r="M1909" s="315"/>
      <c r="N1909" s="315"/>
      <c r="O1909" s="314"/>
    </row>
    <row r="1910" spans="1:15" s="111" customFormat="1" ht="20.100000000000001" customHeight="1">
      <c r="A1910" s="309"/>
      <c r="B1910" s="563"/>
      <c r="C1910" s="219"/>
      <c r="D1910" s="311"/>
      <c r="E1910" s="311"/>
      <c r="F1910" s="235"/>
      <c r="G1910" s="252"/>
      <c r="H1910" s="235"/>
      <c r="I1910" s="312"/>
      <c r="J1910" s="235"/>
      <c r="K1910" s="313"/>
      <c r="L1910" s="314"/>
      <c r="M1910" s="315"/>
      <c r="N1910" s="314"/>
      <c r="O1910" s="314"/>
    </row>
    <row r="1911" spans="1:15" ht="20.100000000000001" customHeight="1">
      <c r="A1911" s="309" t="s">
        <v>106</v>
      </c>
      <c r="B1911" s="563" t="s">
        <v>3450</v>
      </c>
      <c r="C1911" s="219" t="s">
        <v>3445</v>
      </c>
      <c r="D1911" s="311" t="s">
        <v>3451</v>
      </c>
      <c r="E1911" s="311" t="s">
        <v>3438</v>
      </c>
      <c r="F1911" s="155" t="s">
        <v>2101</v>
      </c>
      <c r="G1911" s="252" t="s">
        <v>3443</v>
      </c>
      <c r="H1911" s="235" t="s">
        <v>2280</v>
      </c>
      <c r="I1911" s="235" t="s">
        <v>106</v>
      </c>
      <c r="J1911" s="319" t="s">
        <v>3188</v>
      </c>
      <c r="K1911" s="313" t="s">
        <v>1452</v>
      </c>
      <c r="L1911" s="314"/>
      <c r="M1911" s="315"/>
      <c r="N1911" s="315"/>
      <c r="O1911" s="314"/>
    </row>
    <row r="1912" spans="1:15" s="111" customFormat="1" ht="20.100000000000001" customHeight="1">
      <c r="A1912" s="309"/>
      <c r="B1912" s="563"/>
      <c r="C1912" s="219"/>
      <c r="D1912" s="311"/>
      <c r="E1912" s="311"/>
      <c r="F1912" s="235"/>
      <c r="G1912" s="252"/>
      <c r="H1912" s="235"/>
      <c r="I1912" s="312"/>
      <c r="J1912" s="235"/>
      <c r="K1912" s="313"/>
      <c r="L1912" s="314"/>
      <c r="M1912" s="315"/>
      <c r="N1912" s="314"/>
      <c r="O1912" s="314"/>
    </row>
    <row r="1913" spans="1:15" ht="20.100000000000001" customHeight="1">
      <c r="A1913" s="309" t="s">
        <v>106</v>
      </c>
      <c r="B1913" s="563" t="s">
        <v>3452</v>
      </c>
      <c r="C1913" s="219" t="s">
        <v>1500</v>
      </c>
      <c r="D1913" s="311" t="s">
        <v>3453</v>
      </c>
      <c r="E1913" s="311" t="s">
        <v>3438</v>
      </c>
      <c r="F1913" s="155" t="s">
        <v>2101</v>
      </c>
      <c r="G1913" s="252" t="s">
        <v>3449</v>
      </c>
      <c r="H1913" s="235" t="s">
        <v>3252</v>
      </c>
      <c r="I1913" s="235" t="s">
        <v>106</v>
      </c>
      <c r="J1913" s="319" t="s">
        <v>3253</v>
      </c>
      <c r="K1913" s="342" t="s">
        <v>1452</v>
      </c>
      <c r="L1913" s="314"/>
      <c r="M1913" s="315"/>
      <c r="N1913" s="315"/>
      <c r="O1913" s="314"/>
    </row>
    <row r="1914" spans="1:15" ht="20.100000000000001" customHeight="1">
      <c r="A1914" s="322"/>
      <c r="B1914" s="563"/>
      <c r="C1914" s="219"/>
      <c r="D1914" s="311"/>
      <c r="E1914" s="311"/>
      <c r="F1914" s="235"/>
      <c r="G1914" s="252"/>
      <c r="H1914" s="235"/>
      <c r="I1914" s="312"/>
      <c r="J1914" s="340"/>
      <c r="K1914" s="313"/>
      <c r="L1914" s="314"/>
      <c r="M1914" s="315"/>
      <c r="N1914" s="315"/>
      <c r="O1914" s="314"/>
    </row>
    <row r="1915" spans="1:15" ht="20.100000000000001" customHeight="1">
      <c r="A1915" s="309" t="s">
        <v>106</v>
      </c>
      <c r="B1915" s="563" t="s">
        <v>3454</v>
      </c>
      <c r="C1915" s="219" t="s">
        <v>2591</v>
      </c>
      <c r="D1915" s="311" t="s">
        <v>3455</v>
      </c>
      <c r="E1915" s="311" t="s">
        <v>3438</v>
      </c>
      <c r="F1915" s="155" t="s">
        <v>1860</v>
      </c>
      <c r="G1915" s="312" t="s">
        <v>106</v>
      </c>
      <c r="H1915" s="312" t="s">
        <v>106</v>
      </c>
      <c r="I1915" s="312" t="s">
        <v>106</v>
      </c>
      <c r="J1915" s="319" t="s">
        <v>106</v>
      </c>
      <c r="K1915" s="342" t="s">
        <v>1452</v>
      </c>
      <c r="L1915" s="314"/>
      <c r="M1915" s="315"/>
      <c r="N1915" s="314"/>
      <c r="O1915" s="314"/>
    </row>
    <row r="1916" spans="1:15" ht="20.100000000000001" customHeight="1">
      <c r="A1916" s="309" t="s">
        <v>106</v>
      </c>
      <c r="B1916" s="563" t="s">
        <v>3456</v>
      </c>
      <c r="C1916" s="219" t="s">
        <v>1460</v>
      </c>
      <c r="D1916" s="311" t="s">
        <v>3455</v>
      </c>
      <c r="E1916" s="311" t="s">
        <v>3438</v>
      </c>
      <c r="F1916" s="155" t="s">
        <v>2101</v>
      </c>
      <c r="G1916" s="252" t="s">
        <v>3443</v>
      </c>
      <c r="H1916" s="235" t="s">
        <v>3179</v>
      </c>
      <c r="I1916" s="235" t="s">
        <v>106</v>
      </c>
      <c r="J1916" s="319" t="s">
        <v>3188</v>
      </c>
      <c r="K1916" s="313" t="s">
        <v>1452</v>
      </c>
      <c r="L1916" s="314"/>
      <c r="M1916" s="315"/>
      <c r="N1916" s="314"/>
      <c r="O1916" s="314"/>
    </row>
    <row r="1917" spans="1:15" ht="20.100000000000001" customHeight="1">
      <c r="A1917" s="309"/>
      <c r="B1917" s="563"/>
      <c r="C1917" s="219"/>
      <c r="D1917" s="311"/>
      <c r="E1917" s="311"/>
      <c r="F1917" s="155"/>
      <c r="G1917" s="252"/>
      <c r="H1917" s="235"/>
      <c r="I1917" s="235"/>
      <c r="J1917" s="319"/>
      <c r="K1917" s="313"/>
      <c r="L1917" s="314"/>
      <c r="M1917" s="315"/>
      <c r="N1917" s="314"/>
      <c r="O1917" s="314"/>
    </row>
    <row r="1918" spans="1:15" ht="20.100000000000001" customHeight="1">
      <c r="A1918" s="309" t="s">
        <v>106</v>
      </c>
      <c r="B1918" s="563" t="s">
        <v>3457</v>
      </c>
      <c r="C1918" s="219" t="s">
        <v>1500</v>
      </c>
      <c r="D1918" s="311" t="s">
        <v>3458</v>
      </c>
      <c r="E1918" s="311" t="s">
        <v>3438</v>
      </c>
      <c r="F1918" s="155" t="s">
        <v>2101</v>
      </c>
      <c r="G1918" s="252" t="s">
        <v>3449</v>
      </c>
      <c r="H1918" s="235" t="s">
        <v>2603</v>
      </c>
      <c r="I1918" s="235" t="s">
        <v>106</v>
      </c>
      <c r="J1918" s="319" t="s">
        <v>3253</v>
      </c>
      <c r="K1918" s="342" t="s">
        <v>1452</v>
      </c>
      <c r="L1918" s="314"/>
      <c r="M1918" s="315"/>
      <c r="N1918" s="315"/>
      <c r="O1918" s="314"/>
    </row>
    <row r="1919" spans="1:15" ht="20.100000000000001" customHeight="1">
      <c r="A1919" s="309" t="s">
        <v>106</v>
      </c>
      <c r="B1919" s="563" t="s">
        <v>3459</v>
      </c>
      <c r="C1919" s="219" t="s">
        <v>1500</v>
      </c>
      <c r="D1919" s="311" t="s">
        <v>3460</v>
      </c>
      <c r="E1919" s="311" t="s">
        <v>3438</v>
      </c>
      <c r="F1919" s="155" t="s">
        <v>2101</v>
      </c>
      <c r="G1919" s="252" t="s">
        <v>3449</v>
      </c>
      <c r="H1919" s="235" t="s">
        <v>2603</v>
      </c>
      <c r="I1919" s="235" t="s">
        <v>106</v>
      </c>
      <c r="J1919" s="319" t="s">
        <v>3253</v>
      </c>
      <c r="K1919" s="342" t="s">
        <v>1452</v>
      </c>
      <c r="L1919" s="314"/>
      <c r="M1919" s="315"/>
      <c r="N1919" s="315"/>
      <c r="O1919" s="314"/>
    </row>
    <row r="1920" spans="1:15" ht="20.100000000000001" customHeight="1">
      <c r="A1920" s="322"/>
      <c r="B1920" s="563"/>
      <c r="C1920" s="219"/>
      <c r="D1920" s="311"/>
      <c r="E1920" s="311"/>
      <c r="F1920" s="235"/>
      <c r="G1920" s="252"/>
      <c r="H1920" s="235"/>
      <c r="I1920" s="312"/>
      <c r="J1920" s="340"/>
      <c r="K1920" s="313"/>
      <c r="L1920" s="314"/>
      <c r="M1920" s="315"/>
      <c r="N1920" s="315"/>
      <c r="O1920" s="314"/>
    </row>
    <row r="1921" spans="1:15" ht="20.100000000000001" customHeight="1">
      <c r="A1921" s="309" t="s">
        <v>106</v>
      </c>
      <c r="B1921" s="563" t="s">
        <v>3461</v>
      </c>
      <c r="C1921" s="219" t="s">
        <v>2591</v>
      </c>
      <c r="D1921" s="311" t="s">
        <v>3462</v>
      </c>
      <c r="E1921" s="311" t="s">
        <v>3438</v>
      </c>
      <c r="F1921" s="155" t="s">
        <v>1860</v>
      </c>
      <c r="G1921" s="312" t="s">
        <v>106</v>
      </c>
      <c r="H1921" s="312" t="s">
        <v>106</v>
      </c>
      <c r="I1921" s="312" t="s">
        <v>106</v>
      </c>
      <c r="J1921" s="319" t="s">
        <v>106</v>
      </c>
      <c r="K1921" s="342" t="s">
        <v>1452</v>
      </c>
      <c r="L1921" s="314"/>
      <c r="M1921" s="315"/>
      <c r="N1921" s="314"/>
      <c r="O1921" s="314"/>
    </row>
    <row r="1922" spans="1:15" ht="20.100000000000001" customHeight="1">
      <c r="A1922" s="309" t="s">
        <v>106</v>
      </c>
      <c r="B1922" s="563" t="s">
        <v>3463</v>
      </c>
      <c r="C1922" s="219" t="s">
        <v>1460</v>
      </c>
      <c r="D1922" s="311" t="s">
        <v>3462</v>
      </c>
      <c r="E1922" s="311" t="s">
        <v>3438</v>
      </c>
      <c r="F1922" s="155" t="s">
        <v>2101</v>
      </c>
      <c r="G1922" s="252" t="s">
        <v>3443</v>
      </c>
      <c r="H1922" s="235" t="s">
        <v>3179</v>
      </c>
      <c r="I1922" s="235" t="s">
        <v>106</v>
      </c>
      <c r="J1922" s="319" t="s">
        <v>3188</v>
      </c>
      <c r="K1922" s="313" t="s">
        <v>1452</v>
      </c>
      <c r="L1922" s="314"/>
      <c r="M1922" s="315"/>
      <c r="N1922" s="314"/>
      <c r="O1922" s="314"/>
    </row>
    <row r="1923" spans="1:15" ht="20.100000000000001" customHeight="1">
      <c r="A1923" s="309"/>
      <c r="B1923" s="563"/>
      <c r="C1923" s="219"/>
      <c r="D1923" s="311"/>
      <c r="E1923" s="311"/>
      <c r="F1923" s="155"/>
      <c r="G1923" s="252"/>
      <c r="H1923" s="235"/>
      <c r="I1923" s="235"/>
      <c r="J1923" s="319"/>
      <c r="K1923" s="313"/>
      <c r="L1923" s="314"/>
      <c r="M1923" s="315"/>
      <c r="N1923" s="314"/>
      <c r="O1923" s="314"/>
    </row>
    <row r="1924" spans="1:15" s="111" customFormat="1" ht="20.100000000000001" customHeight="1">
      <c r="A1924" s="309" t="s">
        <v>106</v>
      </c>
      <c r="B1924" s="563" t="s">
        <v>3464</v>
      </c>
      <c r="C1924" s="219" t="s">
        <v>2591</v>
      </c>
      <c r="D1924" s="311" t="s">
        <v>3465</v>
      </c>
      <c r="E1924" s="311" t="s">
        <v>3438</v>
      </c>
      <c r="F1924" s="155" t="s">
        <v>1860</v>
      </c>
      <c r="G1924" s="312" t="s">
        <v>106</v>
      </c>
      <c r="H1924" s="312" t="s">
        <v>106</v>
      </c>
      <c r="I1924" s="312" t="s">
        <v>106</v>
      </c>
      <c r="J1924" s="319" t="s">
        <v>106</v>
      </c>
      <c r="K1924" s="342" t="s">
        <v>1452</v>
      </c>
      <c r="L1924" s="314"/>
      <c r="M1924" s="315"/>
      <c r="N1924" s="314"/>
      <c r="O1924" s="314"/>
    </row>
    <row r="1925" spans="1:15" ht="20.100000000000001" customHeight="1">
      <c r="A1925" s="309" t="s">
        <v>106</v>
      </c>
      <c r="B1925" s="563" t="s">
        <v>3466</v>
      </c>
      <c r="C1925" s="219" t="s">
        <v>1517</v>
      </c>
      <c r="D1925" s="311" t="s">
        <v>3465</v>
      </c>
      <c r="E1925" s="311" t="s">
        <v>3438</v>
      </c>
      <c r="F1925" s="155" t="s">
        <v>2101</v>
      </c>
      <c r="G1925" s="252" t="s">
        <v>3443</v>
      </c>
      <c r="H1925" s="235" t="s">
        <v>2280</v>
      </c>
      <c r="I1925" s="235" t="s">
        <v>106</v>
      </c>
      <c r="J1925" s="319" t="s">
        <v>3188</v>
      </c>
      <c r="K1925" s="313" t="s">
        <v>1452</v>
      </c>
      <c r="L1925" s="314"/>
      <c r="M1925" s="315"/>
      <c r="N1925" s="314"/>
      <c r="O1925" s="314"/>
    </row>
    <row r="1926" spans="1:15" ht="20.100000000000001" customHeight="1">
      <c r="A1926" s="322"/>
      <c r="B1926" s="563"/>
      <c r="C1926" s="219"/>
      <c r="D1926" s="311"/>
      <c r="E1926" s="311"/>
      <c r="F1926" s="235"/>
      <c r="G1926" s="252"/>
      <c r="H1926" s="235"/>
      <c r="I1926" s="312"/>
      <c r="J1926" s="323"/>
      <c r="K1926" s="313"/>
      <c r="L1926" s="314"/>
      <c r="M1926" s="315"/>
      <c r="N1926" s="315"/>
      <c r="O1926" s="314"/>
    </row>
    <row r="1927" spans="1:15" s="111" customFormat="1" ht="20.100000000000001" customHeight="1">
      <c r="A1927" s="309" t="s">
        <v>106</v>
      </c>
      <c r="B1927" s="563" t="s">
        <v>3467</v>
      </c>
      <c r="C1927" s="219" t="s">
        <v>1534</v>
      </c>
      <c r="D1927" s="311" t="s">
        <v>3468</v>
      </c>
      <c r="E1927" s="311" t="s">
        <v>3438</v>
      </c>
      <c r="F1927" s="155" t="s">
        <v>2101</v>
      </c>
      <c r="G1927" s="252" t="s">
        <v>3439</v>
      </c>
      <c r="H1927" s="235" t="s">
        <v>2463</v>
      </c>
      <c r="I1927" s="312" t="s">
        <v>106</v>
      </c>
      <c r="J1927" s="319" t="s">
        <v>3232</v>
      </c>
      <c r="K1927" s="342" t="s">
        <v>1452</v>
      </c>
      <c r="L1927" s="314"/>
      <c r="M1927" s="315"/>
      <c r="N1927" s="314"/>
      <c r="O1927" s="314"/>
    </row>
    <row r="1928" spans="1:15" ht="20.100000000000001" customHeight="1">
      <c r="A1928" s="309"/>
      <c r="B1928" s="563"/>
      <c r="C1928" s="219"/>
      <c r="D1928" s="311"/>
      <c r="E1928" s="311"/>
      <c r="F1928" s="235"/>
      <c r="G1928" s="252"/>
      <c r="H1928" s="235"/>
      <c r="I1928" s="312"/>
      <c r="J1928" s="319"/>
      <c r="K1928" s="313"/>
      <c r="L1928" s="314"/>
      <c r="M1928" s="315"/>
      <c r="N1928" s="314"/>
      <c r="O1928" s="314"/>
    </row>
    <row r="1929" spans="1:15" ht="20.100000000000001" customHeight="1">
      <c r="A1929" s="309" t="s">
        <v>106</v>
      </c>
      <c r="B1929" s="563" t="s">
        <v>3469</v>
      </c>
      <c r="C1929" s="219" t="s">
        <v>3239</v>
      </c>
      <c r="D1929" s="311" t="s">
        <v>3470</v>
      </c>
      <c r="E1929" s="311" t="s">
        <v>3438</v>
      </c>
      <c r="F1929" s="155" t="s">
        <v>2101</v>
      </c>
      <c r="G1929" s="252" t="s">
        <v>3439</v>
      </c>
      <c r="H1929" s="235" t="s">
        <v>2463</v>
      </c>
      <c r="I1929" s="312" t="s">
        <v>106</v>
      </c>
      <c r="J1929" s="319" t="s">
        <v>3232</v>
      </c>
      <c r="K1929" s="342" t="s">
        <v>1452</v>
      </c>
      <c r="L1929" s="314"/>
      <c r="M1929" s="315"/>
      <c r="N1929" s="314"/>
      <c r="O1929" s="314"/>
    </row>
    <row r="1930" spans="1:15" s="111" customFormat="1" ht="20.100000000000001" customHeight="1">
      <c r="A1930" s="309" t="s">
        <v>106</v>
      </c>
      <c r="B1930" s="563" t="s">
        <v>3471</v>
      </c>
      <c r="C1930" s="219" t="s">
        <v>3239</v>
      </c>
      <c r="D1930" s="311" t="s">
        <v>3472</v>
      </c>
      <c r="E1930" s="311" t="s">
        <v>3438</v>
      </c>
      <c r="F1930" s="155" t="s">
        <v>2101</v>
      </c>
      <c r="G1930" s="252" t="s">
        <v>3439</v>
      </c>
      <c r="H1930" s="235" t="s">
        <v>2463</v>
      </c>
      <c r="I1930" s="312" t="s">
        <v>106</v>
      </c>
      <c r="J1930" s="319" t="s">
        <v>3232</v>
      </c>
      <c r="K1930" s="342" t="s">
        <v>1452</v>
      </c>
      <c r="L1930" s="314"/>
      <c r="M1930" s="315"/>
      <c r="N1930" s="314"/>
      <c r="O1930" s="314"/>
    </row>
    <row r="1931" spans="1:15" ht="20.100000000000001" customHeight="1">
      <c r="A1931" s="322"/>
      <c r="B1931" s="563"/>
      <c r="C1931" s="219"/>
      <c r="D1931" s="311"/>
      <c r="E1931" s="311"/>
      <c r="F1931" s="235"/>
      <c r="G1931" s="252"/>
      <c r="H1931" s="235"/>
      <c r="I1931" s="312"/>
      <c r="J1931" s="340"/>
      <c r="K1931" s="313"/>
      <c r="L1931" s="314"/>
      <c r="M1931" s="315"/>
      <c r="N1931" s="315"/>
      <c r="O1931" s="314"/>
    </row>
    <row r="1932" spans="1:15" s="111" customFormat="1" ht="20.100000000000001" customHeight="1">
      <c r="A1932" s="309" t="s">
        <v>106</v>
      </c>
      <c r="B1932" s="563" t="s">
        <v>3473</v>
      </c>
      <c r="C1932" s="219" t="s">
        <v>1500</v>
      </c>
      <c r="D1932" s="311" t="s">
        <v>3474</v>
      </c>
      <c r="E1932" s="311" t="s">
        <v>3438</v>
      </c>
      <c r="F1932" s="155" t="s">
        <v>2101</v>
      </c>
      <c r="G1932" s="252" t="s">
        <v>3449</v>
      </c>
      <c r="H1932" s="235" t="s">
        <v>3252</v>
      </c>
      <c r="I1932" s="235" t="s">
        <v>106</v>
      </c>
      <c r="J1932" s="319" t="s">
        <v>3253</v>
      </c>
      <c r="K1932" s="342" t="s">
        <v>1452</v>
      </c>
      <c r="L1932" s="314"/>
      <c r="M1932" s="315"/>
      <c r="N1932" s="315"/>
      <c r="O1932" s="314"/>
    </row>
    <row r="1933" spans="1:15" ht="20.100000000000001" customHeight="1">
      <c r="A1933" s="322"/>
      <c r="B1933" s="563"/>
      <c r="C1933" s="219"/>
      <c r="D1933" s="311"/>
      <c r="E1933" s="311"/>
      <c r="F1933" s="235"/>
      <c r="G1933" s="252"/>
      <c r="H1933" s="235"/>
      <c r="I1933" s="312"/>
      <c r="J1933" s="340"/>
      <c r="K1933" s="313"/>
      <c r="L1933" s="314"/>
      <c r="M1933" s="315"/>
      <c r="N1933" s="315"/>
      <c r="O1933" s="314"/>
    </row>
    <row r="1934" spans="1:15" s="111" customFormat="1" ht="20.100000000000001" customHeight="1">
      <c r="A1934" s="309" t="s">
        <v>106</v>
      </c>
      <c r="B1934" s="563" t="s">
        <v>3475</v>
      </c>
      <c r="C1934" s="219" t="s">
        <v>3239</v>
      </c>
      <c r="D1934" s="311" t="s">
        <v>3476</v>
      </c>
      <c r="E1934" s="311" t="s">
        <v>3438</v>
      </c>
      <c r="F1934" s="155" t="s">
        <v>2101</v>
      </c>
      <c r="G1934" s="252" t="s">
        <v>3439</v>
      </c>
      <c r="H1934" s="235" t="s">
        <v>2463</v>
      </c>
      <c r="I1934" s="312" t="s">
        <v>106</v>
      </c>
      <c r="J1934" s="319" t="s">
        <v>3232</v>
      </c>
      <c r="K1934" s="342" t="s">
        <v>1452</v>
      </c>
      <c r="L1934" s="314"/>
      <c r="M1934" s="315"/>
      <c r="N1934" s="314"/>
      <c r="O1934" s="314"/>
    </row>
    <row r="1935" spans="1:15" ht="20.100000000000001" customHeight="1">
      <c r="A1935" s="309"/>
      <c r="B1935" s="563"/>
      <c r="C1935" s="219"/>
      <c r="D1935" s="311"/>
      <c r="E1935" s="311"/>
      <c r="F1935" s="235"/>
      <c r="G1935" s="252"/>
      <c r="H1935" s="235"/>
      <c r="I1935" s="312"/>
      <c r="J1935" s="235"/>
      <c r="K1935" s="313"/>
      <c r="L1935" s="314"/>
      <c r="M1935" s="315"/>
      <c r="N1935" s="314"/>
      <c r="O1935" s="314"/>
    </row>
    <row r="1936" spans="1:15" ht="20.100000000000001" customHeight="1">
      <c r="A1936" s="309" t="s">
        <v>106</v>
      </c>
      <c r="B1936" s="563" t="s">
        <v>3477</v>
      </c>
      <c r="C1936" s="219" t="s">
        <v>106</v>
      </c>
      <c r="D1936" s="311" t="s">
        <v>106</v>
      </c>
      <c r="E1936" s="311" t="s">
        <v>3438</v>
      </c>
      <c r="F1936" s="155" t="s">
        <v>2101</v>
      </c>
      <c r="G1936" s="252" t="s">
        <v>3478</v>
      </c>
      <c r="H1936" s="235" t="s">
        <v>2603</v>
      </c>
      <c r="I1936" s="235" t="s">
        <v>106</v>
      </c>
      <c r="J1936" s="319" t="s">
        <v>3253</v>
      </c>
      <c r="K1936" s="342" t="s">
        <v>1452</v>
      </c>
      <c r="L1936" s="314"/>
      <c r="M1936" s="315"/>
      <c r="N1936" s="314"/>
      <c r="O1936" s="314"/>
    </row>
    <row r="1937" spans="1:15" ht="20.100000000000001" customHeight="1">
      <c r="A1937" s="309"/>
      <c r="B1937" s="563"/>
      <c r="C1937" s="219"/>
      <c r="D1937" s="311"/>
      <c r="E1937" s="311"/>
      <c r="F1937" s="155"/>
      <c r="G1937" s="252"/>
      <c r="H1937" s="235"/>
      <c r="I1937" s="235"/>
      <c r="J1937" s="319"/>
      <c r="K1937" s="342"/>
      <c r="L1937" s="314"/>
      <c r="M1937" s="315"/>
      <c r="N1937" s="314"/>
      <c r="O1937" s="314"/>
    </row>
    <row r="1938" spans="1:15" ht="20.100000000000001" customHeight="1">
      <c r="A1938" s="309" t="s">
        <v>106</v>
      </c>
      <c r="B1938" s="563" t="s">
        <v>3479</v>
      </c>
      <c r="C1938" s="219" t="s">
        <v>1500</v>
      </c>
      <c r="D1938" s="311" t="s">
        <v>3480</v>
      </c>
      <c r="E1938" s="311" t="s">
        <v>3438</v>
      </c>
      <c r="F1938" s="155" t="s">
        <v>2101</v>
      </c>
      <c r="G1938" s="252" t="s">
        <v>3449</v>
      </c>
      <c r="H1938" s="235" t="s">
        <v>2603</v>
      </c>
      <c r="I1938" s="235" t="s">
        <v>106</v>
      </c>
      <c r="J1938" s="319" t="s">
        <v>3253</v>
      </c>
      <c r="K1938" s="342" t="s">
        <v>1452</v>
      </c>
      <c r="L1938" s="314"/>
      <c r="M1938" s="315"/>
      <c r="N1938" s="314"/>
      <c r="O1938" s="314"/>
    </row>
    <row r="1939" spans="1:15" ht="20.100000000000001" customHeight="1">
      <c r="A1939" s="309" t="s">
        <v>106</v>
      </c>
      <c r="B1939" s="563" t="s">
        <v>3481</v>
      </c>
      <c r="C1939" s="219" t="s">
        <v>1500</v>
      </c>
      <c r="D1939" s="311" t="s">
        <v>3482</v>
      </c>
      <c r="E1939" s="311" t="s">
        <v>3438</v>
      </c>
      <c r="F1939" s="155" t="s">
        <v>2101</v>
      </c>
      <c r="G1939" s="252" t="s">
        <v>3449</v>
      </c>
      <c r="H1939" s="235" t="s">
        <v>2603</v>
      </c>
      <c r="I1939" s="235" t="s">
        <v>106</v>
      </c>
      <c r="J1939" s="319" t="s">
        <v>3253</v>
      </c>
      <c r="K1939" s="342" t="s">
        <v>1452</v>
      </c>
      <c r="L1939" s="314"/>
      <c r="M1939" s="315"/>
      <c r="N1939" s="314"/>
      <c r="O1939" s="314"/>
    </row>
    <row r="1940" spans="1:15" ht="20.100000000000001" customHeight="1">
      <c r="A1940" s="309" t="s">
        <v>106</v>
      </c>
      <c r="B1940" s="563" t="s">
        <v>3483</v>
      </c>
      <c r="C1940" s="219" t="s">
        <v>1500</v>
      </c>
      <c r="D1940" s="311" t="s">
        <v>3484</v>
      </c>
      <c r="E1940" s="311" t="s">
        <v>3438</v>
      </c>
      <c r="F1940" s="155" t="s">
        <v>2101</v>
      </c>
      <c r="G1940" s="252" t="s">
        <v>3449</v>
      </c>
      <c r="H1940" s="235" t="s">
        <v>2603</v>
      </c>
      <c r="I1940" s="235" t="s">
        <v>106</v>
      </c>
      <c r="J1940" s="319" t="s">
        <v>3253</v>
      </c>
      <c r="K1940" s="342" t="s">
        <v>1452</v>
      </c>
      <c r="L1940" s="314"/>
      <c r="M1940" s="315"/>
      <c r="N1940" s="315"/>
      <c r="O1940" s="314"/>
    </row>
    <row r="1941" spans="1:15" ht="20.100000000000001" customHeight="1">
      <c r="A1941" s="322"/>
      <c r="B1941" s="563"/>
      <c r="C1941" s="219"/>
      <c r="D1941" s="311"/>
      <c r="E1941" s="311"/>
      <c r="F1941" s="235"/>
      <c r="G1941" s="252"/>
      <c r="H1941" s="235"/>
      <c r="I1941" s="312"/>
      <c r="J1941" s="340"/>
      <c r="K1941" s="313"/>
      <c r="L1941" s="314"/>
      <c r="M1941" s="315"/>
      <c r="N1941" s="315"/>
      <c r="O1941" s="314"/>
    </row>
    <row r="1942" spans="1:15" ht="20.100000000000001" customHeight="1">
      <c r="A1942" s="309" t="s">
        <v>106</v>
      </c>
      <c r="B1942" s="563" t="s">
        <v>3485</v>
      </c>
      <c r="C1942" s="219" t="s">
        <v>2591</v>
      </c>
      <c r="D1942" s="311" t="s">
        <v>3486</v>
      </c>
      <c r="E1942" s="311" t="s">
        <v>3438</v>
      </c>
      <c r="F1942" s="155" t="s">
        <v>1860</v>
      </c>
      <c r="G1942" s="312" t="s">
        <v>106</v>
      </c>
      <c r="H1942" s="312" t="s">
        <v>106</v>
      </c>
      <c r="I1942" s="312" t="s">
        <v>106</v>
      </c>
      <c r="J1942" s="319" t="s">
        <v>106</v>
      </c>
      <c r="K1942" s="342" t="s">
        <v>1452</v>
      </c>
      <c r="L1942" s="314"/>
      <c r="M1942" s="315"/>
      <c r="N1942" s="314"/>
      <c r="O1942" s="314"/>
    </row>
    <row r="1943" spans="1:15" ht="20.100000000000001" customHeight="1">
      <c r="A1943" s="309" t="s">
        <v>106</v>
      </c>
      <c r="B1943" s="563" t="s">
        <v>3487</v>
      </c>
      <c r="C1943" s="219" t="s">
        <v>1517</v>
      </c>
      <c r="D1943" s="311" t="s">
        <v>3486</v>
      </c>
      <c r="E1943" s="311" t="s">
        <v>3438</v>
      </c>
      <c r="F1943" s="155" t="s">
        <v>2101</v>
      </c>
      <c r="G1943" s="252" t="s">
        <v>3488</v>
      </c>
      <c r="H1943" s="235" t="s">
        <v>2280</v>
      </c>
      <c r="I1943" s="235" t="s">
        <v>106</v>
      </c>
      <c r="J1943" s="319" t="s">
        <v>3188</v>
      </c>
      <c r="K1943" s="313" t="s">
        <v>1452</v>
      </c>
      <c r="L1943" s="314"/>
      <c r="M1943" s="315"/>
      <c r="N1943" s="314"/>
      <c r="O1943" s="314"/>
    </row>
    <row r="1944" spans="1:15" ht="20.100000000000001" customHeight="1">
      <c r="A1944" s="322"/>
      <c r="B1944" s="563"/>
      <c r="C1944" s="219"/>
      <c r="D1944" s="311"/>
      <c r="E1944" s="311"/>
      <c r="F1944" s="235"/>
      <c r="G1944" s="252"/>
      <c r="H1944" s="235"/>
      <c r="I1944" s="312"/>
      <c r="J1944" s="323"/>
      <c r="K1944" s="313"/>
      <c r="L1944" s="314"/>
      <c r="M1944" s="315"/>
      <c r="N1944" s="315"/>
      <c r="O1944" s="314"/>
    </row>
    <row r="1945" spans="1:15" ht="20.100000000000001" customHeight="1">
      <c r="A1945" s="309" t="s">
        <v>106</v>
      </c>
      <c r="B1945" s="563" t="s">
        <v>3489</v>
      </c>
      <c r="C1945" s="219" t="s">
        <v>2591</v>
      </c>
      <c r="D1945" s="311" t="s">
        <v>3486</v>
      </c>
      <c r="E1945" s="311" t="s">
        <v>3438</v>
      </c>
      <c r="F1945" s="155" t="s">
        <v>1860</v>
      </c>
      <c r="G1945" s="312" t="s">
        <v>106</v>
      </c>
      <c r="H1945" s="312" t="s">
        <v>106</v>
      </c>
      <c r="I1945" s="312" t="s">
        <v>106</v>
      </c>
      <c r="J1945" s="319" t="s">
        <v>106</v>
      </c>
      <c r="K1945" s="342" t="s">
        <v>1452</v>
      </c>
      <c r="L1945" s="314"/>
      <c r="M1945" s="315"/>
      <c r="N1945" s="314"/>
      <c r="O1945" s="314"/>
    </row>
    <row r="1946" spans="1:15" ht="20.100000000000001" customHeight="1">
      <c r="A1946" s="309" t="s">
        <v>106</v>
      </c>
      <c r="B1946" s="563" t="s">
        <v>3490</v>
      </c>
      <c r="C1946" s="219" t="s">
        <v>1517</v>
      </c>
      <c r="D1946" s="311" t="s">
        <v>3486</v>
      </c>
      <c r="E1946" s="311" t="s">
        <v>3438</v>
      </c>
      <c r="F1946" s="155" t="s">
        <v>2101</v>
      </c>
      <c r="G1946" s="252" t="s">
        <v>3488</v>
      </c>
      <c r="H1946" s="235" t="s">
        <v>2280</v>
      </c>
      <c r="I1946" s="235" t="s">
        <v>106</v>
      </c>
      <c r="J1946" s="319" t="s">
        <v>3188</v>
      </c>
      <c r="K1946" s="313" t="s">
        <v>1452</v>
      </c>
      <c r="L1946" s="314"/>
      <c r="M1946" s="315"/>
      <c r="N1946" s="314"/>
      <c r="O1946" s="314"/>
    </row>
    <row r="1947" spans="1:15" ht="20.100000000000001" customHeight="1">
      <c r="A1947" s="309"/>
      <c r="B1947" s="563"/>
      <c r="C1947" s="219"/>
      <c r="D1947" s="311"/>
      <c r="E1947" s="311"/>
      <c r="F1947" s="235"/>
      <c r="G1947" s="252"/>
      <c r="H1947" s="235"/>
      <c r="I1947" s="312"/>
      <c r="J1947" s="319"/>
      <c r="K1947" s="313"/>
      <c r="L1947" s="314"/>
      <c r="M1947" s="315"/>
      <c r="N1947" s="314"/>
      <c r="O1947" s="314"/>
    </row>
    <row r="1948" spans="1:15" ht="20.100000000000001" customHeight="1">
      <c r="A1948" s="309" t="s">
        <v>106</v>
      </c>
      <c r="B1948" s="563" t="s">
        <v>3491</v>
      </c>
      <c r="C1948" s="219" t="s">
        <v>2591</v>
      </c>
      <c r="D1948" s="311" t="s">
        <v>3486</v>
      </c>
      <c r="E1948" s="311" t="s">
        <v>3438</v>
      </c>
      <c r="F1948" s="155" t="s">
        <v>1860</v>
      </c>
      <c r="G1948" s="312" t="s">
        <v>106</v>
      </c>
      <c r="H1948" s="312" t="s">
        <v>106</v>
      </c>
      <c r="I1948" s="312" t="s">
        <v>106</v>
      </c>
      <c r="J1948" s="319" t="s">
        <v>106</v>
      </c>
      <c r="K1948" s="342" t="s">
        <v>1452</v>
      </c>
      <c r="L1948" s="314"/>
      <c r="M1948" s="315"/>
      <c r="N1948" s="314"/>
      <c r="O1948" s="314"/>
    </row>
    <row r="1949" spans="1:15" ht="20.100000000000001" customHeight="1">
      <c r="A1949" s="309" t="s">
        <v>106</v>
      </c>
      <c r="B1949" s="563" t="s">
        <v>3492</v>
      </c>
      <c r="C1949" s="219" t="s">
        <v>1517</v>
      </c>
      <c r="D1949" s="311" t="s">
        <v>3486</v>
      </c>
      <c r="E1949" s="311" t="s">
        <v>3438</v>
      </c>
      <c r="F1949" s="155" t="s">
        <v>2101</v>
      </c>
      <c r="G1949" s="252" t="s">
        <v>3488</v>
      </c>
      <c r="H1949" s="235" t="s">
        <v>2280</v>
      </c>
      <c r="I1949" s="235" t="s">
        <v>106</v>
      </c>
      <c r="J1949" s="319" t="s">
        <v>3188</v>
      </c>
      <c r="K1949" s="313" t="s">
        <v>1452</v>
      </c>
      <c r="L1949" s="314"/>
      <c r="M1949" s="315"/>
      <c r="N1949" s="314"/>
      <c r="O1949" s="314"/>
    </row>
    <row r="1950" spans="1:15" ht="20.100000000000001" customHeight="1">
      <c r="A1950" s="322"/>
      <c r="B1950" s="563"/>
      <c r="C1950" s="219"/>
      <c r="D1950" s="311"/>
      <c r="E1950" s="311"/>
      <c r="F1950" s="235"/>
      <c r="G1950" s="252"/>
      <c r="H1950" s="235"/>
      <c r="I1950" s="312"/>
      <c r="J1950" s="323"/>
      <c r="K1950" s="313"/>
      <c r="L1950" s="314"/>
      <c r="M1950" s="315"/>
      <c r="N1950" s="315"/>
      <c r="O1950" s="314"/>
    </row>
    <row r="1951" spans="1:15" ht="20.100000000000001" customHeight="1">
      <c r="A1951" s="309" t="s">
        <v>106</v>
      </c>
      <c r="B1951" s="563" t="s">
        <v>3493</v>
      </c>
      <c r="C1951" s="219" t="s">
        <v>2591</v>
      </c>
      <c r="D1951" s="311" t="s">
        <v>3494</v>
      </c>
      <c r="E1951" s="311" t="s">
        <v>3438</v>
      </c>
      <c r="F1951" s="155" t="s">
        <v>1860</v>
      </c>
      <c r="G1951" s="312" t="s">
        <v>106</v>
      </c>
      <c r="H1951" s="312" t="s">
        <v>106</v>
      </c>
      <c r="I1951" s="312" t="s">
        <v>106</v>
      </c>
      <c r="J1951" s="319" t="s">
        <v>106</v>
      </c>
      <c r="K1951" s="342" t="s">
        <v>1452</v>
      </c>
      <c r="L1951" s="314"/>
      <c r="M1951" s="315"/>
      <c r="N1951" s="314"/>
      <c r="O1951" s="314"/>
    </row>
    <row r="1952" spans="1:15" ht="20.100000000000001" customHeight="1">
      <c r="A1952" s="309" t="s">
        <v>106</v>
      </c>
      <c r="B1952" s="563" t="s">
        <v>3495</v>
      </c>
      <c r="C1952" s="219" t="s">
        <v>1517</v>
      </c>
      <c r="D1952" s="311" t="s">
        <v>3494</v>
      </c>
      <c r="E1952" s="311" t="s">
        <v>3438</v>
      </c>
      <c r="F1952" s="155" t="s">
        <v>2101</v>
      </c>
      <c r="G1952" s="252" t="s">
        <v>3488</v>
      </c>
      <c r="H1952" s="235" t="s">
        <v>2280</v>
      </c>
      <c r="I1952" s="235" t="s">
        <v>106</v>
      </c>
      <c r="J1952" s="319" t="s">
        <v>3188</v>
      </c>
      <c r="K1952" s="313" t="s">
        <v>1452</v>
      </c>
      <c r="L1952" s="314"/>
      <c r="M1952" s="315"/>
      <c r="N1952" s="314"/>
      <c r="O1952" s="314"/>
    </row>
    <row r="1953" spans="1:15" ht="20.100000000000001" customHeight="1">
      <c r="A1953" s="309"/>
      <c r="B1953" s="563"/>
      <c r="C1953" s="219"/>
      <c r="D1953" s="311"/>
      <c r="E1953" s="311"/>
      <c r="F1953" s="235"/>
      <c r="G1953" s="252"/>
      <c r="H1953" s="235"/>
      <c r="I1953" s="312"/>
      <c r="J1953" s="319"/>
      <c r="K1953" s="313"/>
      <c r="L1953" s="314"/>
      <c r="M1953" s="315"/>
      <c r="N1953" s="314"/>
      <c r="O1953" s="314"/>
    </row>
    <row r="1954" spans="1:15" ht="20.100000000000001" customHeight="1">
      <c r="A1954" s="309" t="s">
        <v>106</v>
      </c>
      <c r="B1954" s="563" t="s">
        <v>3496</v>
      </c>
      <c r="C1954" s="219" t="s">
        <v>2591</v>
      </c>
      <c r="D1954" s="311" t="s">
        <v>3497</v>
      </c>
      <c r="E1954" s="311" t="s">
        <v>3438</v>
      </c>
      <c r="F1954" s="155" t="s">
        <v>1860</v>
      </c>
      <c r="G1954" s="312" t="s">
        <v>106</v>
      </c>
      <c r="H1954" s="312" t="s">
        <v>106</v>
      </c>
      <c r="I1954" s="312" t="s">
        <v>106</v>
      </c>
      <c r="J1954" s="319" t="s">
        <v>106</v>
      </c>
      <c r="K1954" s="342" t="s">
        <v>1452</v>
      </c>
      <c r="L1954" s="314"/>
      <c r="M1954" s="315"/>
      <c r="N1954" s="315"/>
      <c r="O1954" s="314"/>
    </row>
    <row r="1955" spans="1:15" ht="20.100000000000001" customHeight="1">
      <c r="A1955" s="309" t="s">
        <v>106</v>
      </c>
      <c r="B1955" s="563" t="s">
        <v>3498</v>
      </c>
      <c r="C1955" s="219" t="s">
        <v>1517</v>
      </c>
      <c r="D1955" s="311" t="s">
        <v>3497</v>
      </c>
      <c r="E1955" s="311" t="s">
        <v>3438</v>
      </c>
      <c r="F1955" s="155" t="s">
        <v>2101</v>
      </c>
      <c r="G1955" s="252" t="s">
        <v>3488</v>
      </c>
      <c r="H1955" s="235" t="s">
        <v>2280</v>
      </c>
      <c r="I1955" s="235" t="s">
        <v>106</v>
      </c>
      <c r="J1955" s="319" t="s">
        <v>3188</v>
      </c>
      <c r="K1955" s="313" t="s">
        <v>1452</v>
      </c>
      <c r="L1955" s="314"/>
      <c r="M1955" s="315"/>
      <c r="N1955" s="314"/>
      <c r="O1955" s="314"/>
    </row>
    <row r="1956" spans="1:15" ht="20.100000000000001" customHeight="1">
      <c r="A1956" s="309"/>
      <c r="B1956" s="563"/>
      <c r="C1956" s="219"/>
      <c r="D1956" s="311"/>
      <c r="E1956" s="311"/>
      <c r="F1956" s="235"/>
      <c r="G1956" s="252"/>
      <c r="H1956" s="235"/>
      <c r="I1956" s="312"/>
      <c r="J1956" s="235"/>
      <c r="K1956" s="313"/>
      <c r="L1956" s="314"/>
      <c r="M1956" s="315"/>
      <c r="N1956" s="314"/>
      <c r="O1956" s="314"/>
    </row>
    <row r="1957" spans="1:15" ht="20.100000000000001" customHeight="1">
      <c r="A1957" s="309" t="s">
        <v>106</v>
      </c>
      <c r="B1957" s="563" t="s">
        <v>3499</v>
      </c>
      <c r="C1957" s="219" t="s">
        <v>3239</v>
      </c>
      <c r="D1957" s="311" t="s">
        <v>3500</v>
      </c>
      <c r="E1957" s="311" t="s">
        <v>3501</v>
      </c>
      <c r="F1957" s="155" t="s">
        <v>2101</v>
      </c>
      <c r="G1957" s="252" t="s">
        <v>3502</v>
      </c>
      <c r="H1957" s="235" t="s">
        <v>2463</v>
      </c>
      <c r="I1957" s="312" t="s">
        <v>106</v>
      </c>
      <c r="J1957" s="319" t="s">
        <v>3503</v>
      </c>
      <c r="K1957" s="342" t="s">
        <v>1452</v>
      </c>
      <c r="L1957" s="314"/>
      <c r="M1957" s="315"/>
      <c r="N1957" s="314"/>
      <c r="O1957" s="314"/>
    </row>
    <row r="1958" spans="1:15" ht="20.100000000000001" customHeight="1">
      <c r="A1958" s="309" t="s">
        <v>106</v>
      </c>
      <c r="B1958" s="563" t="s">
        <v>3504</v>
      </c>
      <c r="C1958" s="219" t="s">
        <v>3239</v>
      </c>
      <c r="D1958" s="311" t="s">
        <v>3500</v>
      </c>
      <c r="E1958" s="311" t="s">
        <v>3501</v>
      </c>
      <c r="F1958" s="155" t="s">
        <v>2101</v>
      </c>
      <c r="G1958" s="252" t="s">
        <v>3502</v>
      </c>
      <c r="H1958" s="235" t="s">
        <v>2463</v>
      </c>
      <c r="I1958" s="312" t="s">
        <v>106</v>
      </c>
      <c r="J1958" s="319" t="s">
        <v>3503</v>
      </c>
      <c r="K1958" s="342" t="s">
        <v>1452</v>
      </c>
      <c r="L1958" s="314"/>
      <c r="M1958" s="315"/>
      <c r="N1958" s="314"/>
      <c r="O1958" s="314"/>
    </row>
    <row r="1959" spans="1:15" ht="20.100000000000001" customHeight="1">
      <c r="A1959" s="309"/>
      <c r="B1959" s="563"/>
      <c r="C1959" s="219"/>
      <c r="D1959" s="311"/>
      <c r="E1959" s="311"/>
      <c r="F1959" s="235"/>
      <c r="G1959" s="252"/>
      <c r="H1959" s="235"/>
      <c r="I1959" s="312"/>
      <c r="J1959" s="235"/>
      <c r="K1959" s="313"/>
      <c r="L1959" s="314"/>
      <c r="M1959" s="315"/>
      <c r="N1959" s="314"/>
      <c r="O1959" s="314"/>
    </row>
    <row r="1960" spans="1:15" ht="20.100000000000001" customHeight="1">
      <c r="A1960" s="309" t="s">
        <v>106</v>
      </c>
      <c r="B1960" s="563" t="s">
        <v>3505</v>
      </c>
      <c r="C1960" s="219" t="s">
        <v>1500</v>
      </c>
      <c r="D1960" s="311" t="s">
        <v>3500</v>
      </c>
      <c r="E1960" s="311" t="s">
        <v>3501</v>
      </c>
      <c r="F1960" s="155" t="s">
        <v>2101</v>
      </c>
      <c r="G1960" s="252" t="s">
        <v>3502</v>
      </c>
      <c r="H1960" s="235" t="s">
        <v>2603</v>
      </c>
      <c r="I1960" s="235" t="s">
        <v>106</v>
      </c>
      <c r="J1960" s="319" t="s">
        <v>3506</v>
      </c>
      <c r="K1960" s="342" t="s">
        <v>1452</v>
      </c>
      <c r="L1960" s="314"/>
      <c r="M1960" s="315"/>
      <c r="N1960" s="315"/>
      <c r="O1960" s="314"/>
    </row>
    <row r="1961" spans="1:15" ht="20.100000000000001" customHeight="1">
      <c r="A1961" s="309"/>
      <c r="B1961" s="563"/>
      <c r="C1961" s="219"/>
      <c r="D1961" s="311"/>
      <c r="E1961" s="311"/>
      <c r="F1961" s="235"/>
      <c r="G1961" s="252"/>
      <c r="H1961" s="235"/>
      <c r="I1961" s="312"/>
      <c r="J1961" s="319"/>
      <c r="K1961" s="313"/>
      <c r="L1961" s="314"/>
      <c r="M1961" s="315"/>
      <c r="N1961" s="314"/>
      <c r="O1961" s="314"/>
    </row>
    <row r="1962" spans="1:15" ht="20.100000000000001" customHeight="1">
      <c r="A1962" s="309" t="s">
        <v>106</v>
      </c>
      <c r="B1962" s="563" t="s">
        <v>3507</v>
      </c>
      <c r="C1962" s="219" t="s">
        <v>2591</v>
      </c>
      <c r="D1962" s="311" t="s">
        <v>3508</v>
      </c>
      <c r="E1962" s="311" t="s">
        <v>3501</v>
      </c>
      <c r="F1962" s="155" t="s">
        <v>1860</v>
      </c>
      <c r="G1962" s="312" t="s">
        <v>106</v>
      </c>
      <c r="H1962" s="312" t="s">
        <v>106</v>
      </c>
      <c r="I1962" s="312" t="s">
        <v>106</v>
      </c>
      <c r="J1962" s="319" t="s">
        <v>106</v>
      </c>
      <c r="K1962" s="342" t="s">
        <v>1452</v>
      </c>
      <c r="L1962" s="314"/>
      <c r="M1962" s="315"/>
      <c r="N1962" s="315"/>
      <c r="O1962" s="314"/>
    </row>
    <row r="1963" spans="1:15" ht="20.100000000000001" customHeight="1">
      <c r="A1963" s="309" t="s">
        <v>106</v>
      </c>
      <c r="B1963" s="563" t="s">
        <v>3509</v>
      </c>
      <c r="C1963" s="219" t="s">
        <v>1517</v>
      </c>
      <c r="D1963" s="311" t="s">
        <v>3508</v>
      </c>
      <c r="E1963" s="311" t="s">
        <v>3501</v>
      </c>
      <c r="F1963" s="155" t="s">
        <v>1861</v>
      </c>
      <c r="G1963" s="252" t="s">
        <v>3510</v>
      </c>
      <c r="H1963" s="235" t="s">
        <v>2280</v>
      </c>
      <c r="I1963" s="235" t="s">
        <v>106</v>
      </c>
      <c r="J1963" s="319" t="s">
        <v>3188</v>
      </c>
      <c r="K1963" s="313" t="s">
        <v>1452</v>
      </c>
      <c r="L1963" s="314"/>
      <c r="M1963" s="315"/>
      <c r="N1963" s="314"/>
      <c r="O1963" s="314"/>
    </row>
    <row r="1964" spans="1:15" s="111" customFormat="1" ht="20.100000000000001" customHeight="1">
      <c r="A1964" s="309" t="s">
        <v>106</v>
      </c>
      <c r="B1964" s="563" t="s">
        <v>3511</v>
      </c>
      <c r="C1964" s="219" t="s">
        <v>3367</v>
      </c>
      <c r="D1964" s="311" t="s">
        <v>3508</v>
      </c>
      <c r="E1964" s="311" t="s">
        <v>3501</v>
      </c>
      <c r="F1964" s="155" t="s">
        <v>1886</v>
      </c>
      <c r="G1964" s="252" t="s">
        <v>3512</v>
      </c>
      <c r="H1964" s="235" t="s">
        <v>2280</v>
      </c>
      <c r="I1964" s="235" t="s">
        <v>106</v>
      </c>
      <c r="J1964" s="319" t="s">
        <v>3188</v>
      </c>
      <c r="K1964" s="313" t="s">
        <v>1452</v>
      </c>
      <c r="L1964" s="314"/>
      <c r="M1964" s="315"/>
      <c r="N1964" s="314"/>
      <c r="O1964" s="314"/>
    </row>
    <row r="1965" spans="1:15" s="111" customFormat="1" ht="20.100000000000001" customHeight="1">
      <c r="A1965" s="309"/>
      <c r="B1965" s="563"/>
      <c r="C1965" s="219"/>
      <c r="D1965" s="311"/>
      <c r="E1965" s="311"/>
      <c r="F1965" s="235"/>
      <c r="G1965" s="252"/>
      <c r="H1965" s="235"/>
      <c r="I1965" s="312"/>
      <c r="J1965" s="235"/>
      <c r="K1965" s="313"/>
      <c r="L1965" s="314"/>
      <c r="M1965" s="315"/>
      <c r="N1965" s="314"/>
      <c r="O1965" s="314"/>
    </row>
    <row r="1966" spans="1:15" s="111" customFormat="1" ht="20.100000000000001" customHeight="1">
      <c r="A1966" s="309" t="s">
        <v>106</v>
      </c>
      <c r="B1966" s="563" t="s">
        <v>3513</v>
      </c>
      <c r="C1966" s="219" t="s">
        <v>2591</v>
      </c>
      <c r="D1966" s="311" t="s">
        <v>3508</v>
      </c>
      <c r="E1966" s="311" t="s">
        <v>3501</v>
      </c>
      <c r="F1966" s="155" t="s">
        <v>1860</v>
      </c>
      <c r="G1966" s="312" t="s">
        <v>106</v>
      </c>
      <c r="H1966" s="312" t="s">
        <v>106</v>
      </c>
      <c r="I1966" s="312" t="s">
        <v>106</v>
      </c>
      <c r="J1966" s="319" t="s">
        <v>106</v>
      </c>
      <c r="K1966" s="342" t="s">
        <v>1452</v>
      </c>
      <c r="L1966" s="314"/>
      <c r="M1966" s="315"/>
      <c r="N1966" s="315"/>
      <c r="O1966" s="314"/>
    </row>
    <row r="1967" spans="1:15" s="111" customFormat="1" ht="20.100000000000001" customHeight="1">
      <c r="A1967" s="309" t="s">
        <v>106</v>
      </c>
      <c r="B1967" s="563" t="s">
        <v>3514</v>
      </c>
      <c r="C1967" s="219" t="s">
        <v>3372</v>
      </c>
      <c r="D1967" s="311" t="s">
        <v>3508</v>
      </c>
      <c r="E1967" s="311" t="s">
        <v>3501</v>
      </c>
      <c r="F1967" s="155" t="s">
        <v>1924</v>
      </c>
      <c r="G1967" s="252" t="s">
        <v>3510</v>
      </c>
      <c r="H1967" s="235" t="s">
        <v>3179</v>
      </c>
      <c r="I1967" s="235" t="s">
        <v>106</v>
      </c>
      <c r="J1967" s="319" t="s">
        <v>3188</v>
      </c>
      <c r="K1967" s="313" t="s">
        <v>1452</v>
      </c>
      <c r="L1967" s="314"/>
      <c r="M1967" s="315"/>
      <c r="N1967" s="314"/>
      <c r="O1967" s="314"/>
    </row>
    <row r="1968" spans="1:15" s="111" customFormat="1" ht="20.100000000000001" customHeight="1">
      <c r="A1968" s="309"/>
      <c r="B1968" s="563"/>
      <c r="C1968" s="219"/>
      <c r="D1968" s="311"/>
      <c r="E1968" s="311"/>
      <c r="F1968" s="235"/>
      <c r="G1968" s="252"/>
      <c r="H1968" s="235"/>
      <c r="I1968" s="312"/>
      <c r="J1968" s="235"/>
      <c r="K1968" s="313"/>
      <c r="L1968" s="314"/>
      <c r="M1968" s="315"/>
      <c r="N1968" s="314"/>
      <c r="O1968" s="314"/>
    </row>
    <row r="1969" spans="1:15" s="111" customFormat="1" ht="20.100000000000001" customHeight="1">
      <c r="A1969" s="309" t="s">
        <v>106</v>
      </c>
      <c r="B1969" s="563" t="s">
        <v>3515</v>
      </c>
      <c r="C1969" s="219" t="s">
        <v>2591</v>
      </c>
      <c r="D1969" s="311" t="s">
        <v>3516</v>
      </c>
      <c r="E1969" s="311" t="s">
        <v>3501</v>
      </c>
      <c r="F1969" s="155" t="s">
        <v>1860</v>
      </c>
      <c r="G1969" s="312" t="s">
        <v>106</v>
      </c>
      <c r="H1969" s="312" t="s">
        <v>106</v>
      </c>
      <c r="I1969" s="312" t="s">
        <v>106</v>
      </c>
      <c r="J1969" s="319" t="s">
        <v>106</v>
      </c>
      <c r="K1969" s="342" t="s">
        <v>1452</v>
      </c>
      <c r="L1969" s="314"/>
      <c r="M1969" s="315"/>
      <c r="N1969" s="315"/>
      <c r="O1969" s="314"/>
    </row>
    <row r="1970" spans="1:15" s="111" customFormat="1" ht="20.100000000000001" customHeight="1">
      <c r="A1970" s="309" t="s">
        <v>106</v>
      </c>
      <c r="B1970" s="563" t="s">
        <v>3517</v>
      </c>
      <c r="C1970" s="219" t="s">
        <v>3372</v>
      </c>
      <c r="D1970" s="311" t="s">
        <v>3516</v>
      </c>
      <c r="E1970" s="311" t="s">
        <v>3501</v>
      </c>
      <c r="F1970" s="155" t="s">
        <v>1864</v>
      </c>
      <c r="G1970" s="252" t="s">
        <v>3518</v>
      </c>
      <c r="H1970" s="235" t="s">
        <v>2280</v>
      </c>
      <c r="I1970" s="235" t="s">
        <v>106</v>
      </c>
      <c r="J1970" s="319" t="s">
        <v>3188</v>
      </c>
      <c r="K1970" s="313" t="s">
        <v>1452</v>
      </c>
      <c r="L1970" s="314"/>
      <c r="M1970" s="315"/>
      <c r="N1970" s="314"/>
      <c r="O1970" s="314"/>
    </row>
    <row r="1971" spans="1:15" s="111" customFormat="1" ht="20.100000000000001" customHeight="1">
      <c r="A1971" s="309"/>
      <c r="B1971" s="563"/>
      <c r="C1971" s="219"/>
      <c r="D1971" s="311"/>
      <c r="E1971" s="311"/>
      <c r="F1971" s="235"/>
      <c r="G1971" s="252"/>
      <c r="H1971" s="235"/>
      <c r="I1971" s="312"/>
      <c r="J1971" s="235"/>
      <c r="K1971" s="313"/>
      <c r="L1971" s="314"/>
      <c r="M1971" s="315"/>
      <c r="N1971" s="314"/>
      <c r="O1971" s="314"/>
    </row>
    <row r="1972" spans="1:15" s="111" customFormat="1" ht="20.100000000000001" customHeight="1">
      <c r="A1972" s="309" t="s">
        <v>106</v>
      </c>
      <c r="B1972" s="563" t="s">
        <v>3519</v>
      </c>
      <c r="C1972" s="219" t="s">
        <v>1500</v>
      </c>
      <c r="D1972" s="311" t="s">
        <v>3516</v>
      </c>
      <c r="E1972" s="311" t="s">
        <v>3501</v>
      </c>
      <c r="F1972" s="155" t="s">
        <v>2101</v>
      </c>
      <c r="G1972" s="252" t="s">
        <v>3520</v>
      </c>
      <c r="H1972" s="235" t="s">
        <v>2603</v>
      </c>
      <c r="I1972" s="235" t="s">
        <v>106</v>
      </c>
      <c r="J1972" s="319" t="s">
        <v>3253</v>
      </c>
      <c r="K1972" s="313" t="s">
        <v>1452</v>
      </c>
      <c r="L1972" s="314"/>
      <c r="M1972" s="315"/>
      <c r="N1972" s="314"/>
      <c r="O1972" s="314"/>
    </row>
    <row r="1973" spans="1:15" s="111" customFormat="1" ht="20.100000000000001" customHeight="1">
      <c r="A1973" s="322"/>
      <c r="B1973" s="563"/>
      <c r="C1973" s="219"/>
      <c r="D1973" s="311"/>
      <c r="E1973" s="311"/>
      <c r="F1973" s="235"/>
      <c r="G1973" s="252"/>
      <c r="H1973" s="235"/>
      <c r="I1973" s="312"/>
      <c r="J1973" s="323"/>
      <c r="K1973" s="313"/>
      <c r="L1973" s="314"/>
      <c r="M1973" s="315"/>
      <c r="N1973" s="315"/>
      <c r="O1973" s="314"/>
    </row>
    <row r="1974" spans="1:15" s="111" customFormat="1" ht="20.100000000000001" customHeight="1">
      <c r="A1974" s="309" t="s">
        <v>106</v>
      </c>
      <c r="B1974" s="563" t="s">
        <v>3521</v>
      </c>
      <c r="C1974" s="219" t="s">
        <v>2591</v>
      </c>
      <c r="D1974" s="311" t="s">
        <v>3522</v>
      </c>
      <c r="E1974" s="311" t="s">
        <v>3501</v>
      </c>
      <c r="F1974" s="155" t="s">
        <v>1860</v>
      </c>
      <c r="G1974" s="312" t="s">
        <v>106</v>
      </c>
      <c r="H1974" s="312" t="s">
        <v>106</v>
      </c>
      <c r="I1974" s="312" t="s">
        <v>106</v>
      </c>
      <c r="J1974" s="319" t="s">
        <v>106</v>
      </c>
      <c r="K1974" s="342" t="s">
        <v>1452</v>
      </c>
      <c r="L1974" s="314"/>
      <c r="M1974" s="315"/>
      <c r="N1974" s="315"/>
      <c r="O1974" s="314"/>
    </row>
    <row r="1975" spans="1:15" s="111" customFormat="1" ht="20.100000000000001" customHeight="1">
      <c r="A1975" s="309" t="s">
        <v>106</v>
      </c>
      <c r="B1975" s="563" t="s">
        <v>3523</v>
      </c>
      <c r="C1975" s="219" t="s">
        <v>1517</v>
      </c>
      <c r="D1975" s="311" t="s">
        <v>3522</v>
      </c>
      <c r="E1975" s="311" t="s">
        <v>3501</v>
      </c>
      <c r="F1975" s="155" t="s">
        <v>2101</v>
      </c>
      <c r="G1975" s="252" t="s">
        <v>3524</v>
      </c>
      <c r="H1975" s="235" t="s">
        <v>2280</v>
      </c>
      <c r="I1975" s="235" t="s">
        <v>106</v>
      </c>
      <c r="J1975" s="319" t="s">
        <v>3188</v>
      </c>
      <c r="K1975" s="313" t="s">
        <v>1452</v>
      </c>
      <c r="L1975" s="314"/>
      <c r="M1975" s="315"/>
      <c r="N1975" s="314"/>
      <c r="O1975" s="314"/>
    </row>
    <row r="1976" spans="1:15" s="111" customFormat="1" ht="20.100000000000001" customHeight="1">
      <c r="A1976" s="309"/>
      <c r="B1976" s="563"/>
      <c r="C1976" s="219"/>
      <c r="D1976" s="311"/>
      <c r="E1976" s="311"/>
      <c r="F1976" s="235"/>
      <c r="G1976" s="252"/>
      <c r="H1976" s="235"/>
      <c r="I1976" s="312"/>
      <c r="J1976" s="235"/>
      <c r="K1976" s="313"/>
      <c r="L1976" s="314"/>
      <c r="M1976" s="315"/>
      <c r="N1976" s="314"/>
      <c r="O1976" s="314"/>
    </row>
    <row r="1977" spans="1:15" s="111" customFormat="1" ht="20.100000000000001" customHeight="1">
      <c r="A1977" s="309" t="s">
        <v>106</v>
      </c>
      <c r="B1977" s="563" t="s">
        <v>3525</v>
      </c>
      <c r="C1977" s="219" t="s">
        <v>2591</v>
      </c>
      <c r="D1977" s="311" t="s">
        <v>3522</v>
      </c>
      <c r="E1977" s="311" t="s">
        <v>3501</v>
      </c>
      <c r="F1977" s="155" t="s">
        <v>1860</v>
      </c>
      <c r="G1977" s="312" t="s">
        <v>106</v>
      </c>
      <c r="H1977" s="312" t="s">
        <v>106</v>
      </c>
      <c r="I1977" s="312" t="s">
        <v>106</v>
      </c>
      <c r="J1977" s="319" t="s">
        <v>106</v>
      </c>
      <c r="K1977" s="342" t="s">
        <v>1452</v>
      </c>
      <c r="L1977" s="314"/>
      <c r="M1977" s="315"/>
      <c r="N1977" s="315"/>
      <c r="O1977" s="314"/>
    </row>
    <row r="1978" spans="1:15" s="111" customFormat="1" ht="20.100000000000001" customHeight="1">
      <c r="A1978" s="309" t="s">
        <v>106</v>
      </c>
      <c r="B1978" s="563" t="s">
        <v>3526</v>
      </c>
      <c r="C1978" s="219" t="s">
        <v>1517</v>
      </c>
      <c r="D1978" s="311" t="s">
        <v>3522</v>
      </c>
      <c r="E1978" s="311" t="s">
        <v>3501</v>
      </c>
      <c r="F1978" s="155" t="s">
        <v>2101</v>
      </c>
      <c r="G1978" s="252" t="s">
        <v>3524</v>
      </c>
      <c r="H1978" s="235" t="s">
        <v>2280</v>
      </c>
      <c r="I1978" s="235" t="s">
        <v>106</v>
      </c>
      <c r="J1978" s="319" t="s">
        <v>3188</v>
      </c>
      <c r="K1978" s="313" t="s">
        <v>1452</v>
      </c>
      <c r="L1978" s="314"/>
      <c r="M1978" s="315"/>
      <c r="N1978" s="314"/>
      <c r="O1978" s="314"/>
    </row>
    <row r="1979" spans="1:15" s="111" customFormat="1" ht="20.100000000000001" customHeight="1">
      <c r="A1979" s="309"/>
      <c r="B1979" s="563"/>
      <c r="C1979" s="219"/>
      <c r="D1979" s="311"/>
      <c r="E1979" s="311"/>
      <c r="F1979" s="235"/>
      <c r="G1979" s="252"/>
      <c r="H1979" s="235"/>
      <c r="I1979" s="312"/>
      <c r="J1979" s="235"/>
      <c r="K1979" s="313"/>
      <c r="L1979" s="314"/>
      <c r="M1979" s="315"/>
      <c r="N1979" s="314"/>
      <c r="O1979" s="314"/>
    </row>
    <row r="1980" spans="1:15" s="111" customFormat="1" ht="20.100000000000001" customHeight="1">
      <c r="A1980" s="309" t="s">
        <v>106</v>
      </c>
      <c r="B1980" s="563" t="s">
        <v>3527</v>
      </c>
      <c r="C1980" s="219" t="s">
        <v>2591</v>
      </c>
      <c r="D1980" s="311" t="s">
        <v>3522</v>
      </c>
      <c r="E1980" s="311" t="s">
        <v>3501</v>
      </c>
      <c r="F1980" s="155" t="s">
        <v>1860</v>
      </c>
      <c r="G1980" s="312" t="s">
        <v>106</v>
      </c>
      <c r="H1980" s="312" t="s">
        <v>106</v>
      </c>
      <c r="I1980" s="312" t="s">
        <v>106</v>
      </c>
      <c r="J1980" s="319" t="s">
        <v>106</v>
      </c>
      <c r="K1980" s="342" t="s">
        <v>1452</v>
      </c>
      <c r="L1980" s="314"/>
      <c r="M1980" s="315"/>
      <c r="N1980" s="315"/>
      <c r="O1980" s="314"/>
    </row>
    <row r="1981" spans="1:15" s="111" customFormat="1" ht="20.100000000000001" customHeight="1">
      <c r="A1981" s="309" t="s">
        <v>106</v>
      </c>
      <c r="B1981" s="563" t="s">
        <v>3528</v>
      </c>
      <c r="C1981" s="219" t="s">
        <v>1517</v>
      </c>
      <c r="D1981" s="311" t="s">
        <v>3522</v>
      </c>
      <c r="E1981" s="311" t="s">
        <v>3501</v>
      </c>
      <c r="F1981" s="155" t="s">
        <v>2101</v>
      </c>
      <c r="G1981" s="252" t="s">
        <v>3524</v>
      </c>
      <c r="H1981" s="235" t="s">
        <v>2280</v>
      </c>
      <c r="I1981" s="235" t="s">
        <v>106</v>
      </c>
      <c r="J1981" s="319" t="s">
        <v>3188</v>
      </c>
      <c r="K1981" s="313" t="s">
        <v>1452</v>
      </c>
      <c r="L1981" s="314"/>
      <c r="M1981" s="315"/>
      <c r="N1981" s="314"/>
      <c r="O1981" s="314"/>
    </row>
    <row r="1982" spans="1:15" ht="20.100000000000001" customHeight="1">
      <c r="A1982" s="309"/>
      <c r="B1982" s="563"/>
      <c r="C1982" s="219"/>
      <c r="D1982" s="311"/>
      <c r="E1982" s="311"/>
      <c r="F1982" s="155"/>
      <c r="G1982" s="252"/>
      <c r="H1982" s="235"/>
      <c r="I1982" s="235"/>
      <c r="J1982" s="319"/>
      <c r="K1982" s="313"/>
      <c r="L1982" s="314"/>
      <c r="M1982" s="315"/>
      <c r="N1982" s="314"/>
      <c r="O1982" s="314"/>
    </row>
    <row r="1983" spans="1:15" ht="20.100000000000001" customHeight="1">
      <c r="A1983" s="309" t="s">
        <v>106</v>
      </c>
      <c r="B1983" s="563" t="s">
        <v>3529</v>
      </c>
      <c r="C1983" s="219" t="s">
        <v>2591</v>
      </c>
      <c r="D1983" s="311" t="s">
        <v>3530</v>
      </c>
      <c r="E1983" s="311" t="s">
        <v>3501</v>
      </c>
      <c r="F1983" s="155" t="s">
        <v>1860</v>
      </c>
      <c r="G1983" s="312" t="s">
        <v>106</v>
      </c>
      <c r="H1983" s="312" t="s">
        <v>106</v>
      </c>
      <c r="I1983" s="312" t="s">
        <v>106</v>
      </c>
      <c r="J1983" s="319" t="s">
        <v>106</v>
      </c>
      <c r="K1983" s="342" t="s">
        <v>1452</v>
      </c>
      <c r="L1983" s="314"/>
      <c r="M1983" s="315"/>
      <c r="N1983" s="315"/>
      <c r="O1983" s="314"/>
    </row>
    <row r="1984" spans="1:15" ht="20.100000000000001" customHeight="1">
      <c r="A1984" s="309" t="s">
        <v>106</v>
      </c>
      <c r="B1984" s="563" t="s">
        <v>3531</v>
      </c>
      <c r="C1984" s="219" t="s">
        <v>1517</v>
      </c>
      <c r="D1984" s="311" t="s">
        <v>3530</v>
      </c>
      <c r="E1984" s="311" t="s">
        <v>3501</v>
      </c>
      <c r="F1984" s="155" t="s">
        <v>2101</v>
      </c>
      <c r="G1984" s="252" t="s">
        <v>3524</v>
      </c>
      <c r="H1984" s="235" t="s">
        <v>2280</v>
      </c>
      <c r="I1984" s="235" t="s">
        <v>106</v>
      </c>
      <c r="J1984" s="319" t="s">
        <v>3188</v>
      </c>
      <c r="K1984" s="313" t="s">
        <v>1452</v>
      </c>
      <c r="L1984" s="314"/>
      <c r="M1984" s="315"/>
      <c r="N1984" s="314"/>
      <c r="O1984" s="314"/>
    </row>
    <row r="1985" spans="1:15" ht="20.100000000000001" customHeight="1">
      <c r="A1985" s="309"/>
      <c r="B1985" s="563"/>
      <c r="C1985" s="219"/>
      <c r="D1985" s="311"/>
      <c r="E1985" s="311"/>
      <c r="F1985" s="155"/>
      <c r="G1985" s="252"/>
      <c r="H1985" s="235"/>
      <c r="I1985" s="235"/>
      <c r="J1985" s="319"/>
      <c r="K1985" s="313"/>
      <c r="L1985" s="314"/>
      <c r="M1985" s="315"/>
      <c r="N1985" s="314"/>
      <c r="O1985" s="314"/>
    </row>
    <row r="1986" spans="1:15" ht="20.100000000000001" customHeight="1">
      <c r="A1986" s="309" t="s">
        <v>106</v>
      </c>
      <c r="B1986" s="563" t="s">
        <v>3532</v>
      </c>
      <c r="C1986" s="219" t="s">
        <v>2591</v>
      </c>
      <c r="D1986" s="311" t="s">
        <v>3533</v>
      </c>
      <c r="E1986" s="311" t="s">
        <v>3501</v>
      </c>
      <c r="F1986" s="155" t="s">
        <v>1860</v>
      </c>
      <c r="G1986" s="312" t="s">
        <v>106</v>
      </c>
      <c r="H1986" s="312" t="s">
        <v>106</v>
      </c>
      <c r="I1986" s="312" t="s">
        <v>106</v>
      </c>
      <c r="J1986" s="319" t="s">
        <v>106</v>
      </c>
      <c r="K1986" s="342" t="s">
        <v>1452</v>
      </c>
      <c r="L1986" s="314"/>
      <c r="M1986" s="315"/>
      <c r="N1986" s="315"/>
      <c r="O1986" s="314"/>
    </row>
    <row r="1987" spans="1:15" ht="20.100000000000001" customHeight="1">
      <c r="A1987" s="309" t="s">
        <v>106</v>
      </c>
      <c r="B1987" s="563" t="s">
        <v>3534</v>
      </c>
      <c r="C1987" s="219" t="s">
        <v>1517</v>
      </c>
      <c r="D1987" s="311" t="s">
        <v>3533</v>
      </c>
      <c r="E1987" s="311" t="s">
        <v>3501</v>
      </c>
      <c r="F1987" s="155" t="s">
        <v>2101</v>
      </c>
      <c r="G1987" s="252" t="s">
        <v>3524</v>
      </c>
      <c r="H1987" s="235" t="s">
        <v>2280</v>
      </c>
      <c r="I1987" s="235" t="s">
        <v>106</v>
      </c>
      <c r="J1987" s="319" t="s">
        <v>3188</v>
      </c>
      <c r="K1987" s="313" t="s">
        <v>1452</v>
      </c>
      <c r="L1987" s="314"/>
      <c r="M1987" s="315"/>
      <c r="N1987" s="314"/>
      <c r="O1987" s="314"/>
    </row>
    <row r="1988" spans="1:15" s="111" customFormat="1" ht="20.100000000000001" customHeight="1">
      <c r="A1988" s="309"/>
      <c r="B1988" s="563"/>
      <c r="C1988" s="219"/>
      <c r="D1988" s="311"/>
      <c r="E1988" s="311"/>
      <c r="F1988" s="155"/>
      <c r="G1988" s="252"/>
      <c r="H1988" s="235"/>
      <c r="I1988" s="235"/>
      <c r="J1988" s="319"/>
      <c r="K1988" s="313"/>
      <c r="L1988" s="314"/>
      <c r="M1988" s="315"/>
      <c r="N1988" s="314"/>
      <c r="O1988" s="314"/>
    </row>
    <row r="1989" spans="1:15" s="111" customFormat="1" ht="20.100000000000001" customHeight="1">
      <c r="A1989" s="309" t="s">
        <v>106</v>
      </c>
      <c r="B1989" s="563" t="s">
        <v>3535</v>
      </c>
      <c r="C1989" s="219" t="s">
        <v>2591</v>
      </c>
      <c r="D1989" s="311" t="s">
        <v>3522</v>
      </c>
      <c r="E1989" s="311" t="s">
        <v>3501</v>
      </c>
      <c r="F1989" s="155" t="s">
        <v>1860</v>
      </c>
      <c r="G1989" s="312" t="s">
        <v>106</v>
      </c>
      <c r="H1989" s="312" t="s">
        <v>106</v>
      </c>
      <c r="I1989" s="312" t="s">
        <v>106</v>
      </c>
      <c r="J1989" s="319" t="s">
        <v>106</v>
      </c>
      <c r="K1989" s="342" t="s">
        <v>1452</v>
      </c>
      <c r="L1989" s="314"/>
      <c r="M1989" s="315"/>
      <c r="N1989" s="315"/>
      <c r="O1989" s="314"/>
    </row>
    <row r="1990" spans="1:15" s="111" customFormat="1" ht="20.100000000000001" customHeight="1">
      <c r="A1990" s="309" t="s">
        <v>106</v>
      </c>
      <c r="B1990" s="563" t="s">
        <v>3536</v>
      </c>
      <c r="C1990" s="219" t="s">
        <v>1517</v>
      </c>
      <c r="D1990" s="311" t="s">
        <v>3522</v>
      </c>
      <c r="E1990" s="311" t="s">
        <v>3501</v>
      </c>
      <c r="F1990" s="155" t="s">
        <v>2101</v>
      </c>
      <c r="G1990" s="252" t="s">
        <v>3537</v>
      </c>
      <c r="H1990" s="235" t="s">
        <v>2280</v>
      </c>
      <c r="I1990" s="235" t="s">
        <v>106</v>
      </c>
      <c r="J1990" s="319" t="s">
        <v>3188</v>
      </c>
      <c r="K1990" s="313" t="s">
        <v>1452</v>
      </c>
      <c r="L1990" s="314"/>
      <c r="M1990" s="315"/>
      <c r="N1990" s="314"/>
      <c r="O1990" s="314"/>
    </row>
    <row r="1991" spans="1:15" s="111" customFormat="1" ht="20.100000000000001" customHeight="1">
      <c r="A1991" s="309"/>
      <c r="B1991" s="563"/>
      <c r="C1991" s="219"/>
      <c r="D1991" s="311"/>
      <c r="E1991" s="311"/>
      <c r="F1991" s="235"/>
      <c r="G1991" s="252"/>
      <c r="H1991" s="235"/>
      <c r="I1991" s="312"/>
      <c r="J1991" s="235"/>
      <c r="K1991" s="313"/>
      <c r="L1991" s="314"/>
      <c r="M1991" s="315"/>
      <c r="N1991" s="314"/>
      <c r="O1991" s="314"/>
    </row>
    <row r="1992" spans="1:15" s="111" customFormat="1" ht="20.100000000000001" customHeight="1">
      <c r="A1992" s="309" t="s">
        <v>106</v>
      </c>
      <c r="B1992" s="563" t="s">
        <v>3538</v>
      </c>
      <c r="C1992" s="219" t="s">
        <v>2591</v>
      </c>
      <c r="D1992" s="311" t="s">
        <v>3522</v>
      </c>
      <c r="E1992" s="311" t="s">
        <v>3501</v>
      </c>
      <c r="F1992" s="155" t="s">
        <v>1860</v>
      </c>
      <c r="G1992" s="312" t="s">
        <v>106</v>
      </c>
      <c r="H1992" s="312" t="s">
        <v>106</v>
      </c>
      <c r="I1992" s="312" t="s">
        <v>106</v>
      </c>
      <c r="J1992" s="319" t="s">
        <v>106</v>
      </c>
      <c r="K1992" s="342" t="s">
        <v>1452</v>
      </c>
      <c r="L1992" s="314"/>
      <c r="M1992" s="315"/>
      <c r="N1992" s="315"/>
      <c r="O1992" s="314"/>
    </row>
    <row r="1993" spans="1:15" s="111" customFormat="1" ht="20.100000000000001" customHeight="1">
      <c r="A1993" s="309" t="s">
        <v>106</v>
      </c>
      <c r="B1993" s="563" t="s">
        <v>3539</v>
      </c>
      <c r="C1993" s="219" t="s">
        <v>1517</v>
      </c>
      <c r="D1993" s="311" t="s">
        <v>3522</v>
      </c>
      <c r="E1993" s="311" t="s">
        <v>3501</v>
      </c>
      <c r="F1993" s="155" t="s">
        <v>2101</v>
      </c>
      <c r="G1993" s="252" t="s">
        <v>3537</v>
      </c>
      <c r="H1993" s="235" t="s">
        <v>2280</v>
      </c>
      <c r="I1993" s="235" t="s">
        <v>106</v>
      </c>
      <c r="J1993" s="319" t="s">
        <v>3188</v>
      </c>
      <c r="K1993" s="313" t="s">
        <v>1452</v>
      </c>
      <c r="L1993" s="314"/>
      <c r="M1993" s="315"/>
      <c r="N1993" s="314"/>
      <c r="O1993" s="314"/>
    </row>
    <row r="1994" spans="1:15" s="111" customFormat="1" ht="20.100000000000001" customHeight="1">
      <c r="A1994" s="309"/>
      <c r="B1994" s="563"/>
      <c r="C1994" s="219"/>
      <c r="D1994" s="311"/>
      <c r="E1994" s="311"/>
      <c r="F1994" s="235"/>
      <c r="G1994" s="252"/>
      <c r="H1994" s="235"/>
      <c r="I1994" s="312"/>
      <c r="J1994" s="235"/>
      <c r="K1994" s="313"/>
      <c r="L1994" s="314"/>
      <c r="M1994" s="315"/>
      <c r="N1994" s="314"/>
      <c r="O1994" s="314"/>
    </row>
    <row r="1995" spans="1:15" s="111" customFormat="1" ht="20.100000000000001" customHeight="1">
      <c r="A1995" s="309" t="s">
        <v>106</v>
      </c>
      <c r="B1995" s="563" t="s">
        <v>3540</v>
      </c>
      <c r="C1995" s="219" t="s">
        <v>2591</v>
      </c>
      <c r="D1995" s="311" t="s">
        <v>3522</v>
      </c>
      <c r="E1995" s="311" t="s">
        <v>3501</v>
      </c>
      <c r="F1995" s="155" t="s">
        <v>1860</v>
      </c>
      <c r="G1995" s="312" t="s">
        <v>106</v>
      </c>
      <c r="H1995" s="312" t="s">
        <v>106</v>
      </c>
      <c r="I1995" s="312" t="s">
        <v>106</v>
      </c>
      <c r="J1995" s="319" t="s">
        <v>106</v>
      </c>
      <c r="K1995" s="342" t="s">
        <v>1452</v>
      </c>
      <c r="L1995" s="314"/>
      <c r="M1995" s="315"/>
      <c r="N1995" s="315"/>
      <c r="O1995" s="314"/>
    </row>
    <row r="1996" spans="1:15" s="111" customFormat="1" ht="20.100000000000001" customHeight="1">
      <c r="A1996" s="309" t="s">
        <v>106</v>
      </c>
      <c r="B1996" s="563" t="s">
        <v>3541</v>
      </c>
      <c r="C1996" s="219" t="s">
        <v>1517</v>
      </c>
      <c r="D1996" s="311" t="s">
        <v>3522</v>
      </c>
      <c r="E1996" s="311" t="s">
        <v>3501</v>
      </c>
      <c r="F1996" s="155" t="s">
        <v>2101</v>
      </c>
      <c r="G1996" s="252" t="s">
        <v>3537</v>
      </c>
      <c r="H1996" s="235" t="s">
        <v>2280</v>
      </c>
      <c r="I1996" s="235" t="s">
        <v>106</v>
      </c>
      <c r="J1996" s="319" t="s">
        <v>3188</v>
      </c>
      <c r="K1996" s="313" t="s">
        <v>1452</v>
      </c>
      <c r="L1996" s="314"/>
      <c r="M1996" s="315"/>
      <c r="N1996" s="314"/>
      <c r="O1996" s="314"/>
    </row>
    <row r="1997" spans="1:15" s="111" customFormat="1" ht="20.100000000000001" customHeight="1">
      <c r="A1997" s="309"/>
      <c r="B1997" s="563"/>
      <c r="C1997" s="219"/>
      <c r="D1997" s="311"/>
      <c r="E1997" s="311"/>
      <c r="F1997" s="155"/>
      <c r="G1997" s="252"/>
      <c r="H1997" s="235"/>
      <c r="I1997" s="235"/>
      <c r="J1997" s="319"/>
      <c r="K1997" s="313"/>
      <c r="L1997" s="314"/>
      <c r="M1997" s="315"/>
      <c r="N1997" s="314"/>
      <c r="O1997" s="314"/>
    </row>
    <row r="1998" spans="1:15" s="111" customFormat="1" ht="20.100000000000001" customHeight="1">
      <c r="A1998" s="309" t="s">
        <v>106</v>
      </c>
      <c r="B1998" s="563" t="s">
        <v>3542</v>
      </c>
      <c r="C1998" s="219" t="s">
        <v>2591</v>
      </c>
      <c r="D1998" s="311" t="s">
        <v>3530</v>
      </c>
      <c r="E1998" s="311" t="s">
        <v>3501</v>
      </c>
      <c r="F1998" s="155" t="s">
        <v>1860</v>
      </c>
      <c r="G1998" s="312" t="s">
        <v>106</v>
      </c>
      <c r="H1998" s="312" t="s">
        <v>106</v>
      </c>
      <c r="I1998" s="312" t="s">
        <v>106</v>
      </c>
      <c r="J1998" s="319" t="s">
        <v>106</v>
      </c>
      <c r="K1998" s="342" t="s">
        <v>1452</v>
      </c>
      <c r="L1998" s="314"/>
      <c r="M1998" s="315"/>
      <c r="N1998" s="315"/>
      <c r="O1998" s="314"/>
    </row>
    <row r="1999" spans="1:15" s="111" customFormat="1" ht="20.100000000000001" customHeight="1">
      <c r="A1999" s="309" t="s">
        <v>106</v>
      </c>
      <c r="B1999" s="563" t="s">
        <v>3543</v>
      </c>
      <c r="C1999" s="219" t="s">
        <v>1517</v>
      </c>
      <c r="D1999" s="311" t="s">
        <v>3530</v>
      </c>
      <c r="E1999" s="311" t="s">
        <v>3501</v>
      </c>
      <c r="F1999" s="155" t="s">
        <v>2101</v>
      </c>
      <c r="G1999" s="252" t="s">
        <v>3537</v>
      </c>
      <c r="H1999" s="235" t="s">
        <v>2280</v>
      </c>
      <c r="I1999" s="235" t="s">
        <v>106</v>
      </c>
      <c r="J1999" s="319" t="s">
        <v>3188</v>
      </c>
      <c r="K1999" s="313" t="s">
        <v>1452</v>
      </c>
      <c r="L1999" s="314"/>
      <c r="M1999" s="315"/>
      <c r="N1999" s="314"/>
      <c r="O1999" s="314"/>
    </row>
    <row r="2000" spans="1:15" s="111" customFormat="1" ht="20.100000000000001" customHeight="1">
      <c r="A2000" s="309"/>
      <c r="B2000" s="563"/>
      <c r="C2000" s="219"/>
      <c r="D2000" s="311"/>
      <c r="E2000" s="311"/>
      <c r="F2000" s="155"/>
      <c r="G2000" s="252"/>
      <c r="H2000" s="235"/>
      <c r="I2000" s="235"/>
      <c r="J2000" s="319"/>
      <c r="K2000" s="313"/>
      <c r="L2000" s="314"/>
      <c r="M2000" s="315"/>
      <c r="N2000" s="314"/>
      <c r="O2000" s="314"/>
    </row>
    <row r="2001" spans="1:15" s="111" customFormat="1" ht="20.100000000000001" customHeight="1">
      <c r="A2001" s="309" t="s">
        <v>106</v>
      </c>
      <c r="B2001" s="563" t="s">
        <v>3544</v>
      </c>
      <c r="C2001" s="219" t="s">
        <v>2591</v>
      </c>
      <c r="D2001" s="311" t="s">
        <v>3533</v>
      </c>
      <c r="E2001" s="311" t="s">
        <v>3501</v>
      </c>
      <c r="F2001" s="155" t="s">
        <v>1860</v>
      </c>
      <c r="G2001" s="312" t="s">
        <v>106</v>
      </c>
      <c r="H2001" s="312" t="s">
        <v>106</v>
      </c>
      <c r="I2001" s="312" t="s">
        <v>106</v>
      </c>
      <c r="J2001" s="319" t="s">
        <v>106</v>
      </c>
      <c r="K2001" s="342" t="s">
        <v>1452</v>
      </c>
      <c r="L2001" s="314"/>
      <c r="M2001" s="315"/>
      <c r="N2001" s="315"/>
      <c r="O2001" s="314"/>
    </row>
    <row r="2002" spans="1:15" s="111" customFormat="1" ht="20.100000000000001" customHeight="1">
      <c r="A2002" s="309" t="s">
        <v>106</v>
      </c>
      <c r="B2002" s="563" t="s">
        <v>3545</v>
      </c>
      <c r="C2002" s="219" t="s">
        <v>1517</v>
      </c>
      <c r="D2002" s="311" t="s">
        <v>3533</v>
      </c>
      <c r="E2002" s="311" t="s">
        <v>3501</v>
      </c>
      <c r="F2002" s="155" t="s">
        <v>2101</v>
      </c>
      <c r="G2002" s="252" t="s">
        <v>3537</v>
      </c>
      <c r="H2002" s="235" t="s">
        <v>2280</v>
      </c>
      <c r="I2002" s="235" t="s">
        <v>106</v>
      </c>
      <c r="J2002" s="319" t="s">
        <v>3188</v>
      </c>
      <c r="K2002" s="313" t="s">
        <v>1452</v>
      </c>
      <c r="L2002" s="314"/>
      <c r="M2002" s="315"/>
      <c r="N2002" s="314"/>
      <c r="O2002" s="314"/>
    </row>
    <row r="2003" spans="1:15" s="111" customFormat="1" ht="20.100000000000001" customHeight="1">
      <c r="A2003" s="309"/>
      <c r="B2003" s="563"/>
      <c r="C2003" s="219"/>
      <c r="D2003" s="311"/>
      <c r="E2003" s="311"/>
      <c r="F2003" s="155"/>
      <c r="G2003" s="252"/>
      <c r="H2003" s="235"/>
      <c r="I2003" s="235"/>
      <c r="J2003" s="319"/>
      <c r="K2003" s="313"/>
      <c r="L2003" s="314"/>
      <c r="M2003" s="315"/>
      <c r="N2003" s="314"/>
      <c r="O2003" s="314"/>
    </row>
    <row r="2004" spans="1:15" s="111" customFormat="1" ht="20.100000000000001" customHeight="1">
      <c r="A2004" s="309" t="s">
        <v>106</v>
      </c>
      <c r="B2004" s="563" t="s">
        <v>3546</v>
      </c>
      <c r="C2004" s="219" t="s">
        <v>3239</v>
      </c>
      <c r="D2004" s="311" t="s">
        <v>3500</v>
      </c>
      <c r="E2004" s="311" t="s">
        <v>3547</v>
      </c>
      <c r="F2004" s="155" t="s">
        <v>2101</v>
      </c>
      <c r="G2004" s="252" t="s">
        <v>3548</v>
      </c>
      <c r="H2004" s="235" t="s">
        <v>2463</v>
      </c>
      <c r="I2004" s="312" t="s">
        <v>106</v>
      </c>
      <c r="J2004" s="319" t="s">
        <v>3549</v>
      </c>
      <c r="K2004" s="342" t="s">
        <v>1452</v>
      </c>
      <c r="L2004" s="314"/>
      <c r="M2004" s="315"/>
      <c r="N2004" s="314"/>
      <c r="O2004" s="314"/>
    </row>
    <row r="2005" spans="1:15" s="111" customFormat="1" ht="20.100000000000001" customHeight="1">
      <c r="A2005" s="309" t="s">
        <v>106</v>
      </c>
      <c r="B2005" s="563" t="s">
        <v>3550</v>
      </c>
      <c r="C2005" s="219" t="s">
        <v>3239</v>
      </c>
      <c r="D2005" s="311" t="s">
        <v>3500</v>
      </c>
      <c r="E2005" s="311" t="s">
        <v>3547</v>
      </c>
      <c r="F2005" s="155" t="s">
        <v>2101</v>
      </c>
      <c r="G2005" s="252" t="s">
        <v>3548</v>
      </c>
      <c r="H2005" s="235" t="s">
        <v>2463</v>
      </c>
      <c r="I2005" s="312" t="s">
        <v>106</v>
      </c>
      <c r="J2005" s="319" t="s">
        <v>3549</v>
      </c>
      <c r="K2005" s="342" t="s">
        <v>1452</v>
      </c>
      <c r="L2005" s="314"/>
      <c r="M2005" s="315"/>
      <c r="N2005" s="314"/>
      <c r="O2005" s="314"/>
    </row>
    <row r="2006" spans="1:15" s="111" customFormat="1" ht="20.100000000000001" customHeight="1">
      <c r="A2006" s="322"/>
      <c r="B2006" s="563"/>
      <c r="C2006" s="219"/>
      <c r="D2006" s="311"/>
      <c r="E2006" s="311"/>
      <c r="F2006" s="235"/>
      <c r="G2006" s="252"/>
      <c r="H2006" s="235"/>
      <c r="I2006" s="312"/>
      <c r="J2006" s="323"/>
      <c r="K2006" s="313"/>
      <c r="L2006" s="314"/>
      <c r="M2006" s="315"/>
      <c r="N2006" s="315"/>
      <c r="O2006" s="314"/>
    </row>
    <row r="2007" spans="1:15" ht="20.100000000000001" customHeight="1">
      <c r="A2007" s="309" t="s">
        <v>106</v>
      </c>
      <c r="B2007" s="563" t="s">
        <v>3551</v>
      </c>
      <c r="C2007" s="219" t="s">
        <v>1500</v>
      </c>
      <c r="D2007" s="311" t="s">
        <v>3500</v>
      </c>
      <c r="E2007" s="311" t="s">
        <v>3547</v>
      </c>
      <c r="F2007" s="155" t="s">
        <v>2101</v>
      </c>
      <c r="G2007" s="252" t="s">
        <v>3548</v>
      </c>
      <c r="H2007" s="235" t="s">
        <v>3252</v>
      </c>
      <c r="I2007" s="235" t="s">
        <v>106</v>
      </c>
      <c r="J2007" s="319" t="s">
        <v>3552</v>
      </c>
      <c r="K2007" s="342" t="s">
        <v>1452</v>
      </c>
      <c r="L2007" s="314"/>
      <c r="M2007" s="315"/>
      <c r="N2007" s="315"/>
      <c r="O2007" s="314"/>
    </row>
    <row r="2008" spans="1:15" ht="20.100000000000001" customHeight="1">
      <c r="A2008" s="309"/>
      <c r="B2008" s="563"/>
      <c r="C2008" s="219"/>
      <c r="D2008" s="311"/>
      <c r="E2008" s="311"/>
      <c r="F2008" s="235"/>
      <c r="G2008" s="252"/>
      <c r="H2008" s="235"/>
      <c r="I2008" s="312"/>
      <c r="J2008" s="235"/>
      <c r="K2008" s="313"/>
      <c r="L2008" s="314"/>
      <c r="M2008" s="315"/>
      <c r="N2008" s="314"/>
      <c r="O2008" s="314"/>
    </row>
    <row r="2009" spans="1:15" ht="20.100000000000001" customHeight="1">
      <c r="A2009" s="309" t="s">
        <v>106</v>
      </c>
      <c r="B2009" s="563" t="s">
        <v>3553</v>
      </c>
      <c r="C2009" s="219" t="s">
        <v>3239</v>
      </c>
      <c r="D2009" s="311" t="s">
        <v>3554</v>
      </c>
      <c r="E2009" s="311" t="s">
        <v>3547</v>
      </c>
      <c r="F2009" s="155" t="s">
        <v>2101</v>
      </c>
      <c r="G2009" s="252" t="s">
        <v>3555</v>
      </c>
      <c r="H2009" s="235" t="s">
        <v>2463</v>
      </c>
      <c r="I2009" s="312" t="s">
        <v>106</v>
      </c>
      <c r="J2009" s="319" t="s">
        <v>3503</v>
      </c>
      <c r="K2009" s="342" t="s">
        <v>1452</v>
      </c>
      <c r="L2009" s="314"/>
      <c r="M2009" s="315"/>
      <c r="N2009" s="314"/>
      <c r="O2009" s="314"/>
    </row>
    <row r="2010" spans="1:15" ht="20.100000000000001" customHeight="1">
      <c r="A2010" s="309" t="s">
        <v>106</v>
      </c>
      <c r="B2010" s="563" t="s">
        <v>3556</v>
      </c>
      <c r="C2010" s="219" t="s">
        <v>3239</v>
      </c>
      <c r="D2010" s="311" t="s">
        <v>3557</v>
      </c>
      <c r="E2010" s="311" t="s">
        <v>3547</v>
      </c>
      <c r="F2010" s="155" t="s">
        <v>2101</v>
      </c>
      <c r="G2010" s="252" t="s">
        <v>3555</v>
      </c>
      <c r="H2010" s="235" t="s">
        <v>2463</v>
      </c>
      <c r="I2010" s="312" t="s">
        <v>106</v>
      </c>
      <c r="J2010" s="319" t="s">
        <v>3503</v>
      </c>
      <c r="K2010" s="342" t="s">
        <v>1452</v>
      </c>
      <c r="L2010" s="314"/>
      <c r="M2010" s="315"/>
      <c r="N2010" s="314"/>
      <c r="O2010" s="314"/>
    </row>
    <row r="2011" spans="1:15" ht="20.100000000000001" customHeight="1">
      <c r="A2011" s="322"/>
      <c r="B2011" s="563"/>
      <c r="C2011" s="219"/>
      <c r="D2011" s="311"/>
      <c r="E2011" s="311"/>
      <c r="F2011" s="235"/>
      <c r="G2011" s="252"/>
      <c r="H2011" s="235"/>
      <c r="I2011" s="312"/>
      <c r="J2011" s="323"/>
      <c r="K2011" s="313"/>
      <c r="L2011" s="314"/>
      <c r="M2011" s="315"/>
      <c r="N2011" s="315"/>
      <c r="O2011" s="314"/>
    </row>
    <row r="2012" spans="1:15" ht="20.100000000000001" customHeight="1">
      <c r="A2012" s="309" t="s">
        <v>106</v>
      </c>
      <c r="B2012" s="563" t="s">
        <v>3558</v>
      </c>
      <c r="C2012" s="219" t="s">
        <v>1500</v>
      </c>
      <c r="D2012" s="311" t="s">
        <v>3559</v>
      </c>
      <c r="E2012" s="311" t="s">
        <v>3547</v>
      </c>
      <c r="F2012" s="155" t="s">
        <v>2101</v>
      </c>
      <c r="G2012" s="252" t="s">
        <v>106</v>
      </c>
      <c r="H2012" s="235" t="s">
        <v>3252</v>
      </c>
      <c r="I2012" s="235" t="s">
        <v>106</v>
      </c>
      <c r="J2012" s="319" t="s">
        <v>3506</v>
      </c>
      <c r="K2012" s="342" t="s">
        <v>1452</v>
      </c>
      <c r="L2012" s="314"/>
      <c r="M2012" s="315"/>
      <c r="N2012" s="315"/>
      <c r="O2012" s="314"/>
    </row>
    <row r="2013" spans="1:15" s="111" customFormat="1" ht="20.100000000000001" customHeight="1">
      <c r="A2013" s="309"/>
      <c r="B2013" s="563"/>
      <c r="C2013" s="219"/>
      <c r="D2013" s="311"/>
      <c r="E2013" s="311"/>
      <c r="F2013" s="235"/>
      <c r="G2013" s="252"/>
      <c r="H2013" s="235"/>
      <c r="I2013" s="312"/>
      <c r="J2013" s="235"/>
      <c r="K2013" s="313"/>
      <c r="L2013" s="314"/>
      <c r="M2013" s="315"/>
      <c r="N2013" s="314"/>
      <c r="O2013" s="314"/>
    </row>
    <row r="2014" spans="1:15" s="111" customFormat="1" ht="20.100000000000001" customHeight="1">
      <c r="A2014" s="309" t="s">
        <v>106</v>
      </c>
      <c r="B2014" s="563" t="s">
        <v>3560</v>
      </c>
      <c r="C2014" s="219" t="s">
        <v>1500</v>
      </c>
      <c r="D2014" s="311" t="s">
        <v>3561</v>
      </c>
      <c r="E2014" s="311" t="s">
        <v>3547</v>
      </c>
      <c r="F2014" s="155" t="s">
        <v>2101</v>
      </c>
      <c r="G2014" s="252" t="s">
        <v>3555</v>
      </c>
      <c r="H2014" s="235" t="s">
        <v>2463</v>
      </c>
      <c r="I2014" s="235" t="s">
        <v>106</v>
      </c>
      <c r="J2014" s="319" t="s">
        <v>3503</v>
      </c>
      <c r="K2014" s="342" t="s">
        <v>1452</v>
      </c>
      <c r="L2014" s="314"/>
      <c r="M2014" s="315"/>
      <c r="N2014" s="315"/>
      <c r="O2014" s="314"/>
    </row>
    <row r="2015" spans="1:15" s="111" customFormat="1" ht="20.100000000000001" customHeight="1">
      <c r="A2015" s="309"/>
      <c r="B2015" s="563"/>
      <c r="C2015" s="219"/>
      <c r="D2015" s="311"/>
      <c r="E2015" s="311"/>
      <c r="F2015" s="235"/>
      <c r="G2015" s="252"/>
      <c r="H2015" s="235"/>
      <c r="I2015" s="312"/>
      <c r="J2015" s="235"/>
      <c r="K2015" s="313"/>
      <c r="L2015" s="314"/>
      <c r="M2015" s="315"/>
      <c r="N2015" s="314"/>
      <c r="O2015" s="314"/>
    </row>
    <row r="2016" spans="1:15" s="111" customFormat="1" ht="20.100000000000001" customHeight="1">
      <c r="A2016" s="309" t="s">
        <v>106</v>
      </c>
      <c r="B2016" s="563" t="s">
        <v>3562</v>
      </c>
      <c r="C2016" s="219" t="s">
        <v>106</v>
      </c>
      <c r="D2016" s="311" t="s">
        <v>106</v>
      </c>
      <c r="E2016" s="311" t="s">
        <v>3547</v>
      </c>
      <c r="F2016" s="155" t="s">
        <v>2101</v>
      </c>
      <c r="G2016" s="252" t="s">
        <v>3563</v>
      </c>
      <c r="H2016" s="235" t="s">
        <v>2603</v>
      </c>
      <c r="I2016" s="235" t="s">
        <v>106</v>
      </c>
      <c r="J2016" s="319" t="s">
        <v>3253</v>
      </c>
      <c r="K2016" s="342" t="s">
        <v>1452</v>
      </c>
      <c r="L2016" s="314"/>
      <c r="M2016" s="315"/>
      <c r="N2016" s="315"/>
      <c r="O2016" s="314"/>
    </row>
    <row r="2017" spans="1:15" s="111" customFormat="1" ht="20.100000000000001" customHeight="1">
      <c r="A2017" s="309"/>
      <c r="B2017" s="563"/>
      <c r="C2017" s="219"/>
      <c r="D2017" s="311"/>
      <c r="E2017" s="311"/>
      <c r="F2017" s="235"/>
      <c r="G2017" s="252"/>
      <c r="H2017" s="235"/>
      <c r="I2017" s="312"/>
      <c r="J2017" s="235"/>
      <c r="K2017" s="313"/>
      <c r="L2017" s="314"/>
      <c r="M2017" s="315"/>
      <c r="N2017" s="314"/>
      <c r="O2017" s="314"/>
    </row>
    <row r="2018" spans="1:15" s="111" customFormat="1" ht="20.100000000000001" customHeight="1">
      <c r="A2018" s="309" t="s">
        <v>106</v>
      </c>
      <c r="B2018" s="563" t="s">
        <v>3564</v>
      </c>
      <c r="C2018" s="219" t="s">
        <v>3239</v>
      </c>
      <c r="D2018" s="311" t="s">
        <v>3565</v>
      </c>
      <c r="E2018" s="311" t="s">
        <v>3547</v>
      </c>
      <c r="F2018" s="155" t="s">
        <v>2101</v>
      </c>
      <c r="G2018" s="252" t="s">
        <v>3566</v>
      </c>
      <c r="H2018" s="235" t="s">
        <v>2463</v>
      </c>
      <c r="I2018" s="235" t="s">
        <v>106</v>
      </c>
      <c r="J2018" s="319" t="s">
        <v>3503</v>
      </c>
      <c r="K2018" s="342" t="s">
        <v>1452</v>
      </c>
      <c r="L2018" s="314"/>
      <c r="M2018" s="315"/>
      <c r="N2018" s="314"/>
      <c r="O2018" s="314"/>
    </row>
    <row r="2019" spans="1:15" s="111" customFormat="1" ht="20.100000000000001" customHeight="1">
      <c r="A2019" s="309" t="s">
        <v>106</v>
      </c>
      <c r="B2019" s="563" t="s">
        <v>3567</v>
      </c>
      <c r="C2019" s="219" t="s">
        <v>3239</v>
      </c>
      <c r="D2019" s="311" t="s">
        <v>3565</v>
      </c>
      <c r="E2019" s="311" t="s">
        <v>3547</v>
      </c>
      <c r="F2019" s="155" t="s">
        <v>2101</v>
      </c>
      <c r="G2019" s="252" t="s">
        <v>3566</v>
      </c>
      <c r="H2019" s="235" t="s">
        <v>2463</v>
      </c>
      <c r="I2019" s="235" t="s">
        <v>106</v>
      </c>
      <c r="J2019" s="319" t="s">
        <v>3503</v>
      </c>
      <c r="K2019" s="342" t="s">
        <v>1452</v>
      </c>
      <c r="L2019" s="314"/>
      <c r="M2019" s="315"/>
      <c r="N2019" s="314"/>
      <c r="O2019" s="314"/>
    </row>
    <row r="2020" spans="1:15" s="111" customFormat="1" ht="20.100000000000001" customHeight="1">
      <c r="A2020" s="309"/>
      <c r="B2020" s="563"/>
      <c r="C2020" s="219"/>
      <c r="D2020" s="311"/>
      <c r="E2020" s="311"/>
      <c r="F2020" s="235"/>
      <c r="G2020" s="252"/>
      <c r="H2020" s="235"/>
      <c r="I2020" s="312"/>
      <c r="J2020" s="235"/>
      <c r="K2020" s="313"/>
      <c r="L2020" s="314"/>
      <c r="M2020" s="315"/>
      <c r="N2020" s="314"/>
      <c r="O2020" s="314"/>
    </row>
    <row r="2021" spans="1:15" s="111" customFormat="1" ht="20.100000000000001" customHeight="1">
      <c r="A2021" s="309" t="s">
        <v>106</v>
      </c>
      <c r="B2021" s="563" t="s">
        <v>3568</v>
      </c>
      <c r="C2021" s="219" t="s">
        <v>3239</v>
      </c>
      <c r="D2021" s="311" t="s">
        <v>3569</v>
      </c>
      <c r="E2021" s="311" t="s">
        <v>3547</v>
      </c>
      <c r="F2021" s="155" t="s">
        <v>2101</v>
      </c>
      <c r="G2021" s="252" t="s">
        <v>3570</v>
      </c>
      <c r="H2021" s="235" t="s">
        <v>2463</v>
      </c>
      <c r="I2021" s="312" t="s">
        <v>106</v>
      </c>
      <c r="J2021" s="319" t="s">
        <v>3503</v>
      </c>
      <c r="K2021" s="342" t="s">
        <v>1452</v>
      </c>
      <c r="L2021" s="314"/>
      <c r="M2021" s="315"/>
      <c r="N2021" s="314"/>
      <c r="O2021" s="314"/>
    </row>
    <row r="2022" spans="1:15" s="111" customFormat="1" ht="20.100000000000001" customHeight="1">
      <c r="A2022" s="309" t="s">
        <v>106</v>
      </c>
      <c r="B2022" s="563" t="s">
        <v>3571</v>
      </c>
      <c r="C2022" s="219" t="s">
        <v>3239</v>
      </c>
      <c r="D2022" s="311" t="s">
        <v>3569</v>
      </c>
      <c r="E2022" s="311" t="s">
        <v>3547</v>
      </c>
      <c r="F2022" s="155" t="s">
        <v>2101</v>
      </c>
      <c r="G2022" s="252" t="s">
        <v>3570</v>
      </c>
      <c r="H2022" s="235" t="s">
        <v>2463</v>
      </c>
      <c r="I2022" s="312" t="s">
        <v>106</v>
      </c>
      <c r="J2022" s="319" t="s">
        <v>3503</v>
      </c>
      <c r="K2022" s="342" t="s">
        <v>1452</v>
      </c>
      <c r="L2022" s="314"/>
      <c r="M2022" s="315"/>
      <c r="N2022" s="314"/>
      <c r="O2022" s="314"/>
    </row>
    <row r="2023" spans="1:15" s="111" customFormat="1" ht="20.100000000000001" customHeight="1">
      <c r="A2023" s="322"/>
      <c r="B2023" s="563"/>
      <c r="C2023" s="219"/>
      <c r="D2023" s="311"/>
      <c r="E2023" s="311"/>
      <c r="F2023" s="235"/>
      <c r="G2023" s="252"/>
      <c r="H2023" s="235"/>
      <c r="I2023" s="312"/>
      <c r="J2023" s="323"/>
      <c r="K2023" s="313"/>
      <c r="L2023" s="314"/>
      <c r="M2023" s="315"/>
      <c r="N2023" s="315"/>
      <c r="O2023" s="314"/>
    </row>
    <row r="2024" spans="1:15" s="111" customFormat="1" ht="20.100000000000001" customHeight="1">
      <c r="A2024" s="309" t="s">
        <v>106</v>
      </c>
      <c r="B2024" s="563" t="s">
        <v>3572</v>
      </c>
      <c r="C2024" s="219" t="s">
        <v>1500</v>
      </c>
      <c r="D2024" s="311" t="s">
        <v>3569</v>
      </c>
      <c r="E2024" s="311" t="s">
        <v>3547</v>
      </c>
      <c r="F2024" s="155" t="s">
        <v>2101</v>
      </c>
      <c r="G2024" s="252" t="s">
        <v>3570</v>
      </c>
      <c r="H2024" s="235" t="s">
        <v>3252</v>
      </c>
      <c r="I2024" s="235" t="s">
        <v>106</v>
      </c>
      <c r="J2024" s="319" t="s">
        <v>3506</v>
      </c>
      <c r="K2024" s="342" t="s">
        <v>1452</v>
      </c>
      <c r="L2024" s="314"/>
      <c r="M2024" s="315"/>
      <c r="N2024" s="315"/>
      <c r="O2024" s="314"/>
    </row>
    <row r="2025" spans="1:15" s="111" customFormat="1" ht="20.100000000000001" customHeight="1">
      <c r="A2025" s="309"/>
      <c r="B2025" s="563"/>
      <c r="C2025" s="219"/>
      <c r="D2025" s="311"/>
      <c r="E2025" s="311"/>
      <c r="F2025" s="235"/>
      <c r="G2025" s="252"/>
      <c r="H2025" s="235"/>
      <c r="I2025" s="312"/>
      <c r="J2025" s="235"/>
      <c r="K2025" s="313"/>
      <c r="L2025" s="314"/>
      <c r="M2025" s="315"/>
      <c r="N2025" s="314"/>
      <c r="O2025" s="314"/>
    </row>
    <row r="2026" spans="1:15" s="111" customFormat="1" ht="20.100000000000001" customHeight="1">
      <c r="A2026" s="309" t="s">
        <v>106</v>
      </c>
      <c r="B2026" s="563" t="s">
        <v>3573</v>
      </c>
      <c r="C2026" s="219" t="s">
        <v>3239</v>
      </c>
      <c r="D2026" s="311" t="s">
        <v>3569</v>
      </c>
      <c r="E2026" s="311" t="s">
        <v>3547</v>
      </c>
      <c r="F2026" s="155" t="s">
        <v>2101</v>
      </c>
      <c r="G2026" s="252" t="s">
        <v>3574</v>
      </c>
      <c r="H2026" s="235" t="s">
        <v>2463</v>
      </c>
      <c r="I2026" s="312" t="s">
        <v>106</v>
      </c>
      <c r="J2026" s="319" t="s">
        <v>3503</v>
      </c>
      <c r="K2026" s="342" t="s">
        <v>1452</v>
      </c>
      <c r="L2026" s="314"/>
      <c r="M2026" s="315"/>
      <c r="N2026" s="314"/>
      <c r="O2026" s="314"/>
    </row>
    <row r="2027" spans="1:15" s="111" customFormat="1" ht="20.100000000000001" customHeight="1">
      <c r="A2027" s="309" t="s">
        <v>106</v>
      </c>
      <c r="B2027" s="563" t="s">
        <v>3575</v>
      </c>
      <c r="C2027" s="219" t="s">
        <v>3239</v>
      </c>
      <c r="D2027" s="311" t="s">
        <v>3569</v>
      </c>
      <c r="E2027" s="311" t="s">
        <v>3547</v>
      </c>
      <c r="F2027" s="155" t="s">
        <v>2101</v>
      </c>
      <c r="G2027" s="252" t="s">
        <v>3574</v>
      </c>
      <c r="H2027" s="235" t="s">
        <v>2463</v>
      </c>
      <c r="I2027" s="312" t="s">
        <v>106</v>
      </c>
      <c r="J2027" s="319" t="s">
        <v>3503</v>
      </c>
      <c r="K2027" s="342" t="s">
        <v>1452</v>
      </c>
      <c r="L2027" s="314"/>
      <c r="M2027" s="315"/>
      <c r="N2027" s="314"/>
      <c r="O2027" s="314"/>
    </row>
    <row r="2028" spans="1:15" s="111" customFormat="1" ht="20.100000000000001" customHeight="1">
      <c r="A2028" s="322"/>
      <c r="B2028" s="563"/>
      <c r="C2028" s="219"/>
      <c r="D2028" s="311"/>
      <c r="E2028" s="311"/>
      <c r="F2028" s="235"/>
      <c r="G2028" s="252"/>
      <c r="H2028" s="235"/>
      <c r="I2028" s="312"/>
      <c r="J2028" s="323"/>
      <c r="K2028" s="313"/>
      <c r="L2028" s="314"/>
      <c r="M2028" s="315"/>
      <c r="N2028" s="314"/>
      <c r="O2028" s="314"/>
    </row>
    <row r="2029" spans="1:15" s="111" customFormat="1" ht="20.100000000000001" customHeight="1">
      <c r="A2029" s="309" t="s">
        <v>106</v>
      </c>
      <c r="B2029" s="563" t="s">
        <v>3576</v>
      </c>
      <c r="C2029" s="219" t="s">
        <v>1500</v>
      </c>
      <c r="D2029" s="311" t="s">
        <v>3569</v>
      </c>
      <c r="E2029" s="311" t="s">
        <v>3547</v>
      </c>
      <c r="F2029" s="155" t="s">
        <v>2101</v>
      </c>
      <c r="G2029" s="252" t="s">
        <v>3574</v>
      </c>
      <c r="H2029" s="235" t="s">
        <v>3252</v>
      </c>
      <c r="I2029" s="235" t="s">
        <v>106</v>
      </c>
      <c r="J2029" s="319" t="s">
        <v>3506</v>
      </c>
      <c r="K2029" s="342" t="s">
        <v>1452</v>
      </c>
      <c r="L2029" s="314"/>
      <c r="M2029" s="315"/>
      <c r="N2029" s="315"/>
      <c r="O2029" s="314"/>
    </row>
    <row r="2030" spans="1:15" s="111" customFormat="1" ht="20.100000000000001" customHeight="1">
      <c r="A2030" s="309"/>
      <c r="B2030" s="563"/>
      <c r="C2030" s="316"/>
      <c r="D2030" s="311"/>
      <c r="E2030" s="311"/>
      <c r="F2030" s="235"/>
      <c r="G2030" s="252"/>
      <c r="H2030" s="235"/>
      <c r="I2030" s="312"/>
      <c r="J2030" s="235"/>
      <c r="K2030" s="313"/>
      <c r="L2030" s="314"/>
      <c r="M2030" s="315"/>
      <c r="N2030" s="314"/>
      <c r="O2030" s="314"/>
    </row>
    <row r="2031" spans="1:15" s="111" customFormat="1" ht="20.100000000000001" customHeight="1">
      <c r="A2031" s="309" t="s">
        <v>106</v>
      </c>
      <c r="B2031" s="563" t="s">
        <v>3577</v>
      </c>
      <c r="C2031" s="316" t="s">
        <v>106</v>
      </c>
      <c r="D2031" s="311" t="s">
        <v>3578</v>
      </c>
      <c r="E2031" s="311" t="s">
        <v>3377</v>
      </c>
      <c r="F2031" s="155" t="s">
        <v>2101</v>
      </c>
      <c r="G2031" s="252" t="s">
        <v>3579</v>
      </c>
      <c r="H2031" s="235" t="s">
        <v>3196</v>
      </c>
      <c r="I2031" s="235" t="s">
        <v>106</v>
      </c>
      <c r="J2031" s="319" t="s">
        <v>3232</v>
      </c>
      <c r="K2031" s="342" t="s">
        <v>1452</v>
      </c>
      <c r="L2031" s="314"/>
      <c r="M2031" s="315"/>
      <c r="N2031" s="315"/>
      <c r="O2031" s="314"/>
    </row>
    <row r="2032" spans="1:15" ht="20.100000000000001" customHeight="1">
      <c r="A2032" s="309" t="s">
        <v>106</v>
      </c>
      <c r="B2032" s="563" t="s">
        <v>3580</v>
      </c>
      <c r="C2032" s="316" t="s">
        <v>106</v>
      </c>
      <c r="D2032" s="311" t="s">
        <v>3581</v>
      </c>
      <c r="E2032" s="311" t="s">
        <v>3438</v>
      </c>
      <c r="F2032" s="155" t="s">
        <v>2101</v>
      </c>
      <c r="G2032" s="252" t="s">
        <v>3579</v>
      </c>
      <c r="H2032" s="235" t="s">
        <v>3196</v>
      </c>
      <c r="I2032" s="235" t="s">
        <v>106</v>
      </c>
      <c r="J2032" s="319" t="s">
        <v>3232</v>
      </c>
      <c r="K2032" s="342" t="s">
        <v>1452</v>
      </c>
      <c r="L2032" s="314"/>
      <c r="M2032" s="315"/>
      <c r="N2032" s="315"/>
      <c r="O2032" s="314"/>
    </row>
    <row r="2033" spans="1:15" ht="20.100000000000001" customHeight="1">
      <c r="A2033" s="309" t="s">
        <v>106</v>
      </c>
      <c r="B2033" s="563" t="s">
        <v>3582</v>
      </c>
      <c r="C2033" s="316" t="s">
        <v>106</v>
      </c>
      <c r="D2033" s="311" t="s">
        <v>3583</v>
      </c>
      <c r="E2033" s="311" t="s">
        <v>3438</v>
      </c>
      <c r="F2033" s="155" t="s">
        <v>2101</v>
      </c>
      <c r="G2033" s="252" t="s">
        <v>3579</v>
      </c>
      <c r="H2033" s="235" t="s">
        <v>3196</v>
      </c>
      <c r="I2033" s="235" t="s">
        <v>106</v>
      </c>
      <c r="J2033" s="319" t="s">
        <v>3232</v>
      </c>
      <c r="K2033" s="342" t="s">
        <v>1452</v>
      </c>
      <c r="L2033" s="314"/>
      <c r="M2033" s="315"/>
      <c r="N2033" s="315"/>
      <c r="O2033" s="314"/>
    </row>
    <row r="2034" spans="1:15" ht="20.100000000000001" customHeight="1">
      <c r="A2034" s="309" t="s">
        <v>106</v>
      </c>
      <c r="B2034" s="563" t="s">
        <v>3584</v>
      </c>
      <c r="C2034" s="316" t="s">
        <v>106</v>
      </c>
      <c r="D2034" s="311" t="s">
        <v>3585</v>
      </c>
      <c r="E2034" s="311" t="s">
        <v>3438</v>
      </c>
      <c r="F2034" s="155" t="s">
        <v>2101</v>
      </c>
      <c r="G2034" s="252" t="s">
        <v>3579</v>
      </c>
      <c r="H2034" s="235" t="s">
        <v>3196</v>
      </c>
      <c r="I2034" s="235" t="s">
        <v>106</v>
      </c>
      <c r="J2034" s="319" t="s">
        <v>3232</v>
      </c>
      <c r="K2034" s="342" t="s">
        <v>1452</v>
      </c>
      <c r="L2034" s="314"/>
      <c r="M2034" s="315"/>
      <c r="N2034" s="315"/>
      <c r="O2034" s="314"/>
    </row>
    <row r="2035" spans="1:15" ht="20.100000000000001" customHeight="1">
      <c r="A2035" s="309" t="s">
        <v>106</v>
      </c>
      <c r="B2035" s="563" t="s">
        <v>3586</v>
      </c>
      <c r="C2035" s="316" t="s">
        <v>106</v>
      </c>
      <c r="D2035" s="311" t="s">
        <v>3587</v>
      </c>
      <c r="E2035" s="311" t="s">
        <v>3438</v>
      </c>
      <c r="F2035" s="155" t="s">
        <v>2101</v>
      </c>
      <c r="G2035" s="252" t="s">
        <v>3579</v>
      </c>
      <c r="H2035" s="235" t="s">
        <v>3196</v>
      </c>
      <c r="I2035" s="235" t="s">
        <v>106</v>
      </c>
      <c r="J2035" s="319" t="s">
        <v>3232</v>
      </c>
      <c r="K2035" s="342" t="s">
        <v>1452</v>
      </c>
      <c r="L2035" s="314"/>
      <c r="M2035" s="315"/>
      <c r="N2035" s="315"/>
      <c r="O2035" s="314"/>
    </row>
    <row r="2036" spans="1:15" ht="20.100000000000001" customHeight="1">
      <c r="A2036" s="309" t="s">
        <v>106</v>
      </c>
      <c r="B2036" s="563" t="s">
        <v>3588</v>
      </c>
      <c r="C2036" s="316" t="s">
        <v>106</v>
      </c>
      <c r="D2036" s="311" t="s">
        <v>3589</v>
      </c>
      <c r="E2036" s="311" t="s">
        <v>3438</v>
      </c>
      <c r="F2036" s="155" t="s">
        <v>2101</v>
      </c>
      <c r="G2036" s="252" t="s">
        <v>3579</v>
      </c>
      <c r="H2036" s="235" t="s">
        <v>2463</v>
      </c>
      <c r="I2036" s="235" t="s">
        <v>106</v>
      </c>
      <c r="J2036" s="319" t="s">
        <v>3232</v>
      </c>
      <c r="K2036" s="342" t="s">
        <v>1452</v>
      </c>
      <c r="L2036" s="314"/>
      <c r="M2036" s="315"/>
      <c r="N2036" s="315"/>
      <c r="O2036" s="314"/>
    </row>
    <row r="2037" spans="1:15" ht="20.100000000000001" customHeight="1">
      <c r="A2037" s="309"/>
      <c r="B2037" s="563"/>
      <c r="C2037" s="316"/>
      <c r="D2037" s="311"/>
      <c r="E2037" s="311"/>
      <c r="F2037" s="235"/>
      <c r="G2037" s="252"/>
      <c r="H2037" s="235"/>
      <c r="I2037" s="312"/>
      <c r="J2037" s="235"/>
      <c r="K2037" s="313"/>
      <c r="L2037" s="314"/>
      <c r="M2037" s="315"/>
      <c r="N2037" s="314"/>
      <c r="O2037" s="314"/>
    </row>
    <row r="2038" spans="1:15" s="111" customFormat="1" ht="20.100000000000001" customHeight="1">
      <c r="A2038" s="309" t="s">
        <v>106</v>
      </c>
      <c r="B2038" s="563" t="s">
        <v>3590</v>
      </c>
      <c r="C2038" s="316" t="s">
        <v>3239</v>
      </c>
      <c r="D2038" s="311" t="s">
        <v>3591</v>
      </c>
      <c r="E2038" s="311" t="s">
        <v>3592</v>
      </c>
      <c r="F2038" s="155" t="s">
        <v>2101</v>
      </c>
      <c r="G2038" s="252" t="s">
        <v>3593</v>
      </c>
      <c r="H2038" s="235" t="s">
        <v>3594</v>
      </c>
      <c r="I2038" s="312" t="s">
        <v>106</v>
      </c>
      <c r="J2038" s="319" t="s">
        <v>3595</v>
      </c>
      <c r="K2038" s="342" t="s">
        <v>1452</v>
      </c>
      <c r="L2038" s="314"/>
      <c r="M2038" s="315"/>
      <c r="N2038" s="314"/>
      <c r="O2038" s="314"/>
    </row>
    <row r="2039" spans="1:15" ht="20.100000000000001" customHeight="1">
      <c r="A2039" s="309"/>
      <c r="B2039" s="563"/>
      <c r="C2039" s="316"/>
      <c r="D2039" s="311"/>
      <c r="E2039" s="311"/>
      <c r="F2039" s="235"/>
      <c r="G2039" s="252"/>
      <c r="H2039" s="235"/>
      <c r="I2039" s="312"/>
      <c r="J2039" s="235"/>
      <c r="K2039" s="313"/>
      <c r="L2039" s="314"/>
      <c r="M2039" s="315"/>
      <c r="N2039" s="314"/>
      <c r="O2039" s="314"/>
    </row>
    <row r="2040" spans="1:15" s="111" customFormat="1" ht="20.100000000000001" customHeight="1">
      <c r="A2040" s="309" t="s">
        <v>106</v>
      </c>
      <c r="B2040" s="563" t="s">
        <v>3596</v>
      </c>
      <c r="C2040" s="316" t="s">
        <v>3239</v>
      </c>
      <c r="D2040" s="311" t="s">
        <v>3597</v>
      </c>
      <c r="E2040" s="311" t="s">
        <v>3592</v>
      </c>
      <c r="F2040" s="155" t="s">
        <v>2101</v>
      </c>
      <c r="G2040" s="252" t="s">
        <v>3593</v>
      </c>
      <c r="H2040" s="235" t="s">
        <v>3594</v>
      </c>
      <c r="I2040" s="312" t="s">
        <v>106</v>
      </c>
      <c r="J2040" s="319" t="s">
        <v>3595</v>
      </c>
      <c r="K2040" s="342" t="s">
        <v>1452</v>
      </c>
      <c r="L2040" s="314"/>
      <c r="M2040" s="315"/>
      <c r="N2040" s="314"/>
      <c r="O2040" s="314"/>
    </row>
    <row r="2041" spans="1:15" ht="20.100000000000001" customHeight="1">
      <c r="A2041" s="309" t="s">
        <v>106</v>
      </c>
      <c r="B2041" s="563" t="s">
        <v>3598</v>
      </c>
      <c r="C2041" s="316" t="s">
        <v>3239</v>
      </c>
      <c r="D2041" s="311" t="s">
        <v>3599</v>
      </c>
      <c r="E2041" s="311" t="s">
        <v>3592</v>
      </c>
      <c r="F2041" s="155" t="s">
        <v>2101</v>
      </c>
      <c r="G2041" s="252" t="s">
        <v>3593</v>
      </c>
      <c r="H2041" s="235" t="s">
        <v>3594</v>
      </c>
      <c r="I2041" s="312" t="s">
        <v>106</v>
      </c>
      <c r="J2041" s="319" t="s">
        <v>3595</v>
      </c>
      <c r="K2041" s="342" t="s">
        <v>1452</v>
      </c>
      <c r="L2041" s="314"/>
      <c r="M2041" s="315"/>
      <c r="N2041" s="314"/>
      <c r="O2041" s="314"/>
    </row>
    <row r="2042" spans="1:15" s="111" customFormat="1" ht="20.100000000000001" customHeight="1">
      <c r="A2042" s="322"/>
      <c r="B2042" s="563"/>
      <c r="C2042" s="310"/>
      <c r="D2042" s="311"/>
      <c r="E2042" s="311"/>
      <c r="F2042" s="235"/>
      <c r="G2042" s="252"/>
      <c r="H2042" s="235"/>
      <c r="I2042" s="312"/>
      <c r="J2042" s="323"/>
      <c r="K2042" s="313"/>
      <c r="L2042" s="314"/>
      <c r="M2042" s="315"/>
      <c r="N2042" s="315"/>
      <c r="O2042" s="314"/>
    </row>
    <row r="2043" spans="1:15" ht="20.100000000000001" customHeight="1">
      <c r="A2043" s="309" t="s">
        <v>106</v>
      </c>
      <c r="B2043" s="563" t="s">
        <v>3600</v>
      </c>
      <c r="C2043" s="316" t="s">
        <v>2591</v>
      </c>
      <c r="D2043" s="311" t="s">
        <v>3601</v>
      </c>
      <c r="E2043" s="311" t="s">
        <v>3592</v>
      </c>
      <c r="F2043" s="155" t="s">
        <v>1860</v>
      </c>
      <c r="G2043" s="312" t="s">
        <v>106</v>
      </c>
      <c r="H2043" s="312" t="s">
        <v>106</v>
      </c>
      <c r="I2043" s="312" t="s">
        <v>106</v>
      </c>
      <c r="J2043" s="319" t="s">
        <v>106</v>
      </c>
      <c r="K2043" s="342" t="s">
        <v>1452</v>
      </c>
      <c r="L2043" s="314"/>
      <c r="M2043" s="315"/>
      <c r="N2043" s="314"/>
      <c r="O2043" s="314"/>
    </row>
    <row r="2044" spans="1:15" s="111" customFormat="1" ht="20.100000000000001" customHeight="1">
      <c r="A2044" s="309" t="s">
        <v>106</v>
      </c>
      <c r="B2044" s="563" t="s">
        <v>3602</v>
      </c>
      <c r="C2044" s="316" t="s">
        <v>3603</v>
      </c>
      <c r="D2044" s="311" t="s">
        <v>3601</v>
      </c>
      <c r="E2044" s="311" t="s">
        <v>3592</v>
      </c>
      <c r="F2044" s="155" t="s">
        <v>2101</v>
      </c>
      <c r="G2044" s="252" t="s">
        <v>3604</v>
      </c>
      <c r="H2044" s="235" t="s">
        <v>3605</v>
      </c>
      <c r="I2044" s="235" t="s">
        <v>106</v>
      </c>
      <c r="J2044" s="319" t="s">
        <v>3595</v>
      </c>
      <c r="K2044" s="313" t="s">
        <v>1452</v>
      </c>
      <c r="L2044" s="314"/>
      <c r="M2044" s="315"/>
      <c r="N2044" s="314"/>
      <c r="O2044" s="314"/>
    </row>
    <row r="2045" spans="1:15" s="111" customFormat="1" ht="20.100000000000001" customHeight="1">
      <c r="A2045" s="309"/>
      <c r="B2045" s="563"/>
      <c r="C2045" s="310"/>
      <c r="D2045" s="311"/>
      <c r="E2045" s="311"/>
      <c r="F2045" s="235"/>
      <c r="G2045" s="252"/>
      <c r="H2045" s="235"/>
      <c r="I2045" s="312"/>
      <c r="J2045" s="235"/>
      <c r="K2045" s="313"/>
      <c r="L2045" s="314"/>
      <c r="M2045" s="315"/>
      <c r="N2045" s="314"/>
      <c r="O2045" s="314"/>
    </row>
    <row r="2046" spans="1:15" s="111" customFormat="1" ht="20.100000000000001" customHeight="1">
      <c r="A2046" s="309" t="s">
        <v>106</v>
      </c>
      <c r="B2046" s="563" t="s">
        <v>3606</v>
      </c>
      <c r="C2046" s="316" t="s">
        <v>2591</v>
      </c>
      <c r="D2046" s="311" t="s">
        <v>3601</v>
      </c>
      <c r="E2046" s="311" t="s">
        <v>3592</v>
      </c>
      <c r="F2046" s="155" t="s">
        <v>1860</v>
      </c>
      <c r="G2046" s="312" t="s">
        <v>106</v>
      </c>
      <c r="H2046" s="312" t="s">
        <v>106</v>
      </c>
      <c r="I2046" s="312" t="s">
        <v>106</v>
      </c>
      <c r="J2046" s="319" t="s">
        <v>106</v>
      </c>
      <c r="K2046" s="342" t="s">
        <v>1452</v>
      </c>
      <c r="L2046" s="314"/>
      <c r="M2046" s="315"/>
      <c r="N2046" s="314"/>
      <c r="O2046" s="314"/>
    </row>
    <row r="2047" spans="1:15" s="111" customFormat="1" ht="20.100000000000001" customHeight="1">
      <c r="A2047" s="309" t="s">
        <v>106</v>
      </c>
      <c r="B2047" s="563" t="s">
        <v>3607</v>
      </c>
      <c r="C2047" s="316" t="s">
        <v>3603</v>
      </c>
      <c r="D2047" s="311" t="s">
        <v>3601</v>
      </c>
      <c r="E2047" s="311" t="s">
        <v>3592</v>
      </c>
      <c r="F2047" s="155" t="s">
        <v>2101</v>
      </c>
      <c r="G2047" s="252" t="s">
        <v>3604</v>
      </c>
      <c r="H2047" s="235" t="s">
        <v>3605</v>
      </c>
      <c r="I2047" s="235" t="s">
        <v>106</v>
      </c>
      <c r="J2047" s="319" t="s">
        <v>3595</v>
      </c>
      <c r="K2047" s="313" t="s">
        <v>1452</v>
      </c>
      <c r="L2047" s="314"/>
      <c r="M2047" s="315"/>
      <c r="N2047" s="314"/>
      <c r="O2047" s="314"/>
    </row>
    <row r="2048" spans="1:15" s="111" customFormat="1" ht="20.100000000000001" customHeight="1">
      <c r="A2048" s="309"/>
      <c r="B2048" s="563"/>
      <c r="C2048" s="310"/>
      <c r="D2048" s="311"/>
      <c r="E2048" s="311"/>
      <c r="F2048" s="235"/>
      <c r="G2048" s="252"/>
      <c r="H2048" s="235"/>
      <c r="I2048" s="312"/>
      <c r="J2048" s="235"/>
      <c r="K2048" s="313"/>
      <c r="L2048" s="314"/>
      <c r="M2048" s="315"/>
      <c r="N2048" s="314"/>
      <c r="O2048" s="314"/>
    </row>
    <row r="2049" spans="1:15" s="111" customFormat="1" ht="20.100000000000001" customHeight="1">
      <c r="A2049" s="309" t="s">
        <v>106</v>
      </c>
      <c r="B2049" s="563" t="s">
        <v>3608</v>
      </c>
      <c r="C2049" s="316" t="s">
        <v>2591</v>
      </c>
      <c r="D2049" s="311" t="s">
        <v>3609</v>
      </c>
      <c r="E2049" s="311" t="s">
        <v>3592</v>
      </c>
      <c r="F2049" s="155" t="s">
        <v>1860</v>
      </c>
      <c r="G2049" s="312" t="s">
        <v>106</v>
      </c>
      <c r="H2049" s="312" t="s">
        <v>106</v>
      </c>
      <c r="I2049" s="312" t="s">
        <v>106</v>
      </c>
      <c r="J2049" s="319" t="s">
        <v>106</v>
      </c>
      <c r="K2049" s="342" t="s">
        <v>1452</v>
      </c>
      <c r="L2049" s="314"/>
      <c r="M2049" s="315"/>
      <c r="N2049" s="314"/>
      <c r="O2049" s="314"/>
    </row>
    <row r="2050" spans="1:15" s="111" customFormat="1" ht="20.100000000000001" customHeight="1">
      <c r="A2050" s="309" t="s">
        <v>106</v>
      </c>
      <c r="B2050" s="563" t="s">
        <v>3610</v>
      </c>
      <c r="C2050" s="316" t="s">
        <v>3603</v>
      </c>
      <c r="D2050" s="311" t="s">
        <v>3609</v>
      </c>
      <c r="E2050" s="311" t="s">
        <v>3592</v>
      </c>
      <c r="F2050" s="155" t="s">
        <v>2101</v>
      </c>
      <c r="G2050" s="252" t="s">
        <v>3604</v>
      </c>
      <c r="H2050" s="235" t="s">
        <v>3605</v>
      </c>
      <c r="I2050" s="235" t="s">
        <v>106</v>
      </c>
      <c r="J2050" s="319" t="s">
        <v>3611</v>
      </c>
      <c r="K2050" s="313" t="s">
        <v>1452</v>
      </c>
      <c r="L2050" s="314"/>
      <c r="M2050" s="315"/>
      <c r="N2050" s="314"/>
      <c r="O2050" s="314"/>
    </row>
    <row r="2051" spans="1:15" s="111" customFormat="1" ht="20.100000000000001" customHeight="1">
      <c r="A2051" s="309"/>
      <c r="B2051" s="563"/>
      <c r="C2051" s="310"/>
      <c r="D2051" s="311"/>
      <c r="E2051" s="311"/>
      <c r="F2051" s="235"/>
      <c r="G2051" s="252"/>
      <c r="H2051" s="235"/>
      <c r="I2051" s="312"/>
      <c r="J2051" s="235"/>
      <c r="K2051" s="313"/>
      <c r="L2051" s="314"/>
      <c r="M2051" s="315"/>
      <c r="N2051" s="314"/>
      <c r="O2051" s="314"/>
    </row>
    <row r="2052" spans="1:15" ht="20.100000000000001" customHeight="1">
      <c r="A2052" s="309" t="s">
        <v>106</v>
      </c>
      <c r="B2052" s="563" t="s">
        <v>3612</v>
      </c>
      <c r="C2052" s="316" t="s">
        <v>3613</v>
      </c>
      <c r="D2052" s="311" t="s">
        <v>3614</v>
      </c>
      <c r="E2052" s="311" t="s">
        <v>3592</v>
      </c>
      <c r="F2052" s="155" t="s">
        <v>2101</v>
      </c>
      <c r="G2052" s="252" t="s">
        <v>3593</v>
      </c>
      <c r="H2052" s="235" t="s">
        <v>3594</v>
      </c>
      <c r="I2052" s="312" t="s">
        <v>106</v>
      </c>
      <c r="J2052" s="319" t="s">
        <v>3595</v>
      </c>
      <c r="K2052" s="342" t="s">
        <v>1452</v>
      </c>
      <c r="L2052" s="314"/>
      <c r="M2052" s="315"/>
      <c r="N2052" s="314"/>
      <c r="O2052" s="314"/>
    </row>
    <row r="2053" spans="1:15" ht="20.100000000000001" customHeight="1">
      <c r="A2053" s="309" t="s">
        <v>106</v>
      </c>
      <c r="B2053" s="563" t="s">
        <v>3615</v>
      </c>
      <c r="C2053" s="316" t="s">
        <v>3613</v>
      </c>
      <c r="D2053" s="311" t="s">
        <v>3616</v>
      </c>
      <c r="E2053" s="311" t="s">
        <v>3592</v>
      </c>
      <c r="F2053" s="155" t="s">
        <v>2101</v>
      </c>
      <c r="G2053" s="252" t="s">
        <v>3593</v>
      </c>
      <c r="H2053" s="235" t="s">
        <v>3594</v>
      </c>
      <c r="I2053" s="312" t="s">
        <v>106</v>
      </c>
      <c r="J2053" s="319" t="s">
        <v>3595</v>
      </c>
      <c r="K2053" s="342" t="s">
        <v>1452</v>
      </c>
      <c r="L2053" s="314"/>
      <c r="M2053" s="315"/>
      <c r="N2053" s="314"/>
      <c r="O2053" s="314"/>
    </row>
    <row r="2054" spans="1:15" ht="20.100000000000001" customHeight="1">
      <c r="A2054" s="309" t="s">
        <v>106</v>
      </c>
      <c r="B2054" s="563" t="s">
        <v>3617</v>
      </c>
      <c r="C2054" s="316" t="s">
        <v>3613</v>
      </c>
      <c r="D2054" s="311" t="s">
        <v>3614</v>
      </c>
      <c r="E2054" s="311" t="s">
        <v>3592</v>
      </c>
      <c r="F2054" s="155" t="s">
        <v>2101</v>
      </c>
      <c r="G2054" s="252" t="s">
        <v>3593</v>
      </c>
      <c r="H2054" s="235" t="s">
        <v>3594</v>
      </c>
      <c r="I2054" s="312" t="s">
        <v>106</v>
      </c>
      <c r="J2054" s="319" t="s">
        <v>3595</v>
      </c>
      <c r="K2054" s="342" t="s">
        <v>1452</v>
      </c>
      <c r="L2054" s="314"/>
      <c r="M2054" s="315"/>
      <c r="N2054" s="314"/>
      <c r="O2054" s="314"/>
    </row>
    <row r="2055" spans="1:15" ht="20.100000000000001" customHeight="1">
      <c r="A2055" s="309" t="s">
        <v>106</v>
      </c>
      <c r="B2055" s="563" t="s">
        <v>3618</v>
      </c>
      <c r="C2055" s="316" t="s">
        <v>3613</v>
      </c>
      <c r="D2055" s="311" t="s">
        <v>3616</v>
      </c>
      <c r="E2055" s="311" t="s">
        <v>3592</v>
      </c>
      <c r="F2055" s="155" t="s">
        <v>2101</v>
      </c>
      <c r="G2055" s="252" t="s">
        <v>3593</v>
      </c>
      <c r="H2055" s="235" t="s">
        <v>3594</v>
      </c>
      <c r="I2055" s="312" t="s">
        <v>106</v>
      </c>
      <c r="J2055" s="319" t="s">
        <v>3595</v>
      </c>
      <c r="K2055" s="342" t="s">
        <v>1452</v>
      </c>
      <c r="L2055" s="314"/>
      <c r="M2055" s="315"/>
      <c r="N2055" s="314"/>
      <c r="O2055" s="314"/>
    </row>
    <row r="2056" spans="1:15" ht="20.100000000000001" customHeight="1">
      <c r="A2056" s="322"/>
      <c r="B2056" s="563"/>
      <c r="C2056" s="310"/>
      <c r="D2056" s="311"/>
      <c r="E2056" s="311"/>
      <c r="F2056" s="235"/>
      <c r="G2056" s="252"/>
      <c r="H2056" s="235"/>
      <c r="I2056" s="312"/>
      <c r="J2056" s="323"/>
      <c r="K2056" s="313"/>
      <c r="L2056" s="314"/>
      <c r="M2056" s="315"/>
      <c r="N2056" s="315"/>
      <c r="O2056" s="314"/>
    </row>
    <row r="2057" spans="1:15" ht="20.100000000000001" customHeight="1">
      <c r="A2057" s="309" t="s">
        <v>106</v>
      </c>
      <c r="B2057" s="563" t="s">
        <v>3619</v>
      </c>
      <c r="C2057" s="316" t="s">
        <v>2591</v>
      </c>
      <c r="D2057" s="311" t="s">
        <v>3620</v>
      </c>
      <c r="E2057" s="311" t="s">
        <v>3592</v>
      </c>
      <c r="F2057" s="155" t="s">
        <v>1860</v>
      </c>
      <c r="G2057" s="312" t="s">
        <v>106</v>
      </c>
      <c r="H2057" s="312" t="s">
        <v>106</v>
      </c>
      <c r="I2057" s="312" t="s">
        <v>106</v>
      </c>
      <c r="J2057" s="319" t="s">
        <v>106</v>
      </c>
      <c r="K2057" s="342" t="s">
        <v>1452</v>
      </c>
      <c r="L2057" s="314"/>
      <c r="M2057" s="315"/>
      <c r="N2057" s="314"/>
      <c r="O2057" s="314"/>
    </row>
    <row r="2058" spans="1:15" s="111" customFormat="1" ht="20.100000000000001" customHeight="1">
      <c r="A2058" s="309" t="s">
        <v>106</v>
      </c>
      <c r="B2058" s="563" t="s">
        <v>3621</v>
      </c>
      <c r="C2058" s="316" t="s">
        <v>3622</v>
      </c>
      <c r="D2058" s="311" t="s">
        <v>3620</v>
      </c>
      <c r="E2058" s="311" t="s">
        <v>3592</v>
      </c>
      <c r="F2058" s="155" t="s">
        <v>3623</v>
      </c>
      <c r="G2058" s="252" t="s">
        <v>3624</v>
      </c>
      <c r="H2058" s="235" t="s">
        <v>3625</v>
      </c>
      <c r="I2058" s="235" t="s">
        <v>106</v>
      </c>
      <c r="J2058" s="319" t="s">
        <v>3595</v>
      </c>
      <c r="K2058" s="313" t="s">
        <v>1452</v>
      </c>
      <c r="L2058" s="314"/>
      <c r="M2058" s="315"/>
      <c r="N2058" s="314"/>
      <c r="O2058" s="314"/>
    </row>
    <row r="2059" spans="1:15" ht="20.100000000000001" customHeight="1">
      <c r="A2059" s="322"/>
      <c r="B2059" s="563"/>
      <c r="C2059" s="310" t="s">
        <v>1949</v>
      </c>
      <c r="D2059" s="311"/>
      <c r="E2059" s="311"/>
      <c r="F2059" s="235"/>
      <c r="G2059" s="252"/>
      <c r="H2059" s="235"/>
      <c r="I2059" s="312"/>
      <c r="J2059" s="323"/>
      <c r="K2059" s="313"/>
      <c r="L2059" s="314"/>
      <c r="M2059" s="315"/>
      <c r="N2059" s="315"/>
      <c r="O2059" s="314"/>
    </row>
    <row r="2060" spans="1:15" ht="20.100000000000001" customHeight="1">
      <c r="A2060" s="309" t="s">
        <v>106</v>
      </c>
      <c r="B2060" s="563" t="s">
        <v>3626</v>
      </c>
      <c r="C2060" s="316" t="s">
        <v>2591</v>
      </c>
      <c r="D2060" s="311" t="s">
        <v>106</v>
      </c>
      <c r="E2060" s="311" t="s">
        <v>3592</v>
      </c>
      <c r="F2060" s="155" t="s">
        <v>1860</v>
      </c>
      <c r="G2060" s="312" t="s">
        <v>106</v>
      </c>
      <c r="H2060" s="312" t="s">
        <v>106</v>
      </c>
      <c r="I2060" s="312" t="s">
        <v>106</v>
      </c>
      <c r="J2060" s="319" t="s">
        <v>106</v>
      </c>
      <c r="K2060" s="342" t="s">
        <v>1452</v>
      </c>
      <c r="L2060" s="314"/>
      <c r="M2060" s="315"/>
      <c r="N2060" s="315"/>
      <c r="O2060" s="314"/>
    </row>
    <row r="2061" spans="1:15" ht="20.100000000000001" customHeight="1">
      <c r="A2061" s="309" t="s">
        <v>106</v>
      </c>
      <c r="B2061" s="563" t="s">
        <v>3627</v>
      </c>
      <c r="C2061" s="316" t="s">
        <v>1517</v>
      </c>
      <c r="D2061" s="311" t="s">
        <v>106</v>
      </c>
      <c r="E2061" s="311" t="s">
        <v>3592</v>
      </c>
      <c r="F2061" s="155" t="s">
        <v>3628</v>
      </c>
      <c r="G2061" s="252" t="s">
        <v>3629</v>
      </c>
      <c r="H2061" s="235" t="s">
        <v>2280</v>
      </c>
      <c r="I2061" s="235" t="s">
        <v>106</v>
      </c>
      <c r="J2061" s="319" t="s">
        <v>3630</v>
      </c>
      <c r="K2061" s="313" t="s">
        <v>1452</v>
      </c>
      <c r="L2061" s="314"/>
      <c r="M2061" s="315"/>
      <c r="N2061" s="314"/>
      <c r="O2061" s="314"/>
    </row>
    <row r="2062" spans="1:15" s="111" customFormat="1" ht="20.100000000000001" customHeight="1">
      <c r="A2062" s="322"/>
      <c r="B2062" s="563"/>
      <c r="C2062" s="310"/>
      <c r="D2062" s="311"/>
      <c r="E2062" s="311"/>
      <c r="F2062" s="235"/>
      <c r="G2062" s="252"/>
      <c r="H2062" s="235"/>
      <c r="I2062" s="312"/>
      <c r="J2062" s="340"/>
      <c r="K2062" s="313"/>
      <c r="L2062" s="314"/>
      <c r="M2062" s="315"/>
      <c r="N2062" s="315"/>
      <c r="O2062" s="314"/>
    </row>
    <row r="2063" spans="1:15" ht="20.100000000000001" customHeight="1">
      <c r="A2063" s="309" t="s">
        <v>106</v>
      </c>
      <c r="B2063" s="563" t="s">
        <v>3631</v>
      </c>
      <c r="C2063" s="316" t="s">
        <v>3239</v>
      </c>
      <c r="D2063" s="311" t="s">
        <v>3632</v>
      </c>
      <c r="E2063" s="311" t="s">
        <v>3592</v>
      </c>
      <c r="F2063" s="155" t="s">
        <v>2101</v>
      </c>
      <c r="G2063" s="252" t="s">
        <v>3593</v>
      </c>
      <c r="H2063" s="235" t="s">
        <v>3594</v>
      </c>
      <c r="I2063" s="312" t="s">
        <v>106</v>
      </c>
      <c r="J2063" s="319" t="s">
        <v>3595</v>
      </c>
      <c r="K2063" s="342" t="s">
        <v>1452</v>
      </c>
      <c r="L2063" s="314"/>
      <c r="M2063" s="315"/>
      <c r="N2063" s="314"/>
      <c r="O2063" s="314"/>
    </row>
    <row r="2064" spans="1:15" ht="20.100000000000001" customHeight="1">
      <c r="A2064" s="309"/>
      <c r="B2064" s="563"/>
      <c r="C2064" s="316"/>
      <c r="D2064" s="311"/>
      <c r="E2064" s="311"/>
      <c r="F2064" s="235"/>
      <c r="G2064" s="252"/>
      <c r="H2064" s="235"/>
      <c r="I2064" s="312"/>
      <c r="J2064" s="235"/>
      <c r="K2064" s="313"/>
      <c r="L2064" s="314"/>
      <c r="M2064" s="315"/>
      <c r="N2064" s="314"/>
      <c r="O2064" s="314"/>
    </row>
    <row r="2065" spans="1:60" ht="20.100000000000001" customHeight="1">
      <c r="A2065" s="309" t="s">
        <v>106</v>
      </c>
      <c r="B2065" s="563" t="s">
        <v>3633</v>
      </c>
      <c r="C2065" s="316" t="s">
        <v>3239</v>
      </c>
      <c r="D2065" s="311" t="s">
        <v>3634</v>
      </c>
      <c r="E2065" s="311" t="s">
        <v>3592</v>
      </c>
      <c r="F2065" s="155" t="s">
        <v>2101</v>
      </c>
      <c r="G2065" s="252" t="s">
        <v>3593</v>
      </c>
      <c r="H2065" s="235" t="s">
        <v>3594</v>
      </c>
      <c r="I2065" s="312" t="s">
        <v>106</v>
      </c>
      <c r="J2065" s="319" t="s">
        <v>3595</v>
      </c>
      <c r="K2065" s="342" t="s">
        <v>1452</v>
      </c>
      <c r="L2065" s="314"/>
      <c r="M2065" s="315"/>
      <c r="N2065" s="314"/>
      <c r="O2065" s="314"/>
    </row>
    <row r="2066" spans="1:60" ht="20.100000000000001" customHeight="1">
      <c r="A2066" s="309" t="s">
        <v>106</v>
      </c>
      <c r="B2066" s="563" t="s">
        <v>3635</v>
      </c>
      <c r="C2066" s="316" t="s">
        <v>3239</v>
      </c>
      <c r="D2066" s="311" t="s">
        <v>3636</v>
      </c>
      <c r="E2066" s="311" t="s">
        <v>3592</v>
      </c>
      <c r="F2066" s="155" t="s">
        <v>2101</v>
      </c>
      <c r="G2066" s="252" t="s">
        <v>3593</v>
      </c>
      <c r="H2066" s="235" t="s">
        <v>3594</v>
      </c>
      <c r="I2066" s="312" t="s">
        <v>106</v>
      </c>
      <c r="J2066" s="319" t="s">
        <v>3595</v>
      </c>
      <c r="K2066" s="342" t="s">
        <v>1452</v>
      </c>
      <c r="L2066" s="314"/>
      <c r="M2066" s="315"/>
      <c r="N2066" s="314"/>
      <c r="O2066" s="314"/>
    </row>
    <row r="2067" spans="1:60" ht="20.100000000000001" customHeight="1">
      <c r="A2067" s="322"/>
      <c r="B2067" s="563"/>
      <c r="C2067" s="310"/>
      <c r="D2067" s="311"/>
      <c r="E2067" s="311"/>
      <c r="F2067" s="235"/>
      <c r="G2067" s="252"/>
      <c r="H2067" s="235"/>
      <c r="I2067" s="312"/>
      <c r="J2067" s="323"/>
      <c r="K2067" s="313"/>
      <c r="L2067" s="314"/>
      <c r="M2067" s="315"/>
      <c r="N2067" s="315"/>
      <c r="O2067" s="314"/>
    </row>
    <row r="2068" spans="1:60" ht="20.100000000000001" customHeight="1">
      <c r="A2068" s="309" t="s">
        <v>106</v>
      </c>
      <c r="B2068" s="563" t="s">
        <v>3637</v>
      </c>
      <c r="C2068" s="316" t="s">
        <v>2591</v>
      </c>
      <c r="D2068" s="311" t="s">
        <v>3638</v>
      </c>
      <c r="E2068" s="311" t="s">
        <v>3592</v>
      </c>
      <c r="F2068" s="155" t="s">
        <v>1860</v>
      </c>
      <c r="G2068" s="312" t="s">
        <v>106</v>
      </c>
      <c r="H2068" s="312" t="s">
        <v>106</v>
      </c>
      <c r="I2068" s="312" t="s">
        <v>106</v>
      </c>
      <c r="J2068" s="319" t="s">
        <v>106</v>
      </c>
      <c r="K2068" s="342" t="s">
        <v>1452</v>
      </c>
      <c r="L2068" s="314"/>
      <c r="M2068" s="315"/>
      <c r="N2068" s="314"/>
      <c r="O2068" s="314"/>
    </row>
    <row r="2069" spans="1:60" ht="20.100000000000001" customHeight="1">
      <c r="A2069" s="309" t="s">
        <v>106</v>
      </c>
      <c r="B2069" s="563" t="s">
        <v>3639</v>
      </c>
      <c r="C2069" s="316" t="s">
        <v>3603</v>
      </c>
      <c r="D2069" s="311" t="s">
        <v>3638</v>
      </c>
      <c r="E2069" s="311" t="s">
        <v>3592</v>
      </c>
      <c r="F2069" s="155" t="s">
        <v>2101</v>
      </c>
      <c r="G2069" s="252" t="s">
        <v>3604</v>
      </c>
      <c r="H2069" s="235" t="s">
        <v>3605</v>
      </c>
      <c r="I2069" s="235" t="s">
        <v>106</v>
      </c>
      <c r="J2069" s="319" t="s">
        <v>3595</v>
      </c>
      <c r="K2069" s="313" t="s">
        <v>1452</v>
      </c>
      <c r="L2069" s="314"/>
      <c r="M2069" s="315"/>
      <c r="N2069" s="314"/>
      <c r="O2069" s="314"/>
    </row>
    <row r="2070" spans="1:60" ht="20.100000000000001" customHeight="1">
      <c r="A2070" s="309"/>
      <c r="B2070" s="563"/>
      <c r="C2070" s="310"/>
      <c r="D2070" s="311"/>
      <c r="E2070" s="311"/>
      <c r="F2070" s="235"/>
      <c r="G2070" s="252"/>
      <c r="H2070" s="235"/>
      <c r="I2070" s="312"/>
      <c r="J2070" s="235"/>
      <c r="K2070" s="313"/>
      <c r="L2070" s="314"/>
      <c r="M2070" s="315"/>
      <c r="N2070" s="314"/>
      <c r="O2070" s="314"/>
    </row>
    <row r="2071" spans="1:60" ht="20.100000000000001" customHeight="1">
      <c r="A2071" s="309" t="s">
        <v>106</v>
      </c>
      <c r="B2071" s="563" t="s">
        <v>3640</v>
      </c>
      <c r="C2071" s="316" t="s">
        <v>3613</v>
      </c>
      <c r="D2071" s="311" t="s">
        <v>3641</v>
      </c>
      <c r="E2071" s="311" t="s">
        <v>3592</v>
      </c>
      <c r="F2071" s="155" t="s">
        <v>2101</v>
      </c>
      <c r="G2071" s="252" t="s">
        <v>3593</v>
      </c>
      <c r="H2071" s="235" t="s">
        <v>3594</v>
      </c>
      <c r="I2071" s="312" t="s">
        <v>106</v>
      </c>
      <c r="J2071" s="319" t="s">
        <v>3595</v>
      </c>
      <c r="K2071" s="342" t="s">
        <v>1452</v>
      </c>
      <c r="L2071" s="314"/>
      <c r="M2071" s="315"/>
      <c r="N2071" s="314"/>
      <c r="O2071" s="314"/>
    </row>
    <row r="2072" spans="1:60" ht="20.100000000000001" customHeight="1">
      <c r="A2072" s="309" t="s">
        <v>106</v>
      </c>
      <c r="B2072" s="563" t="s">
        <v>3642</v>
      </c>
      <c r="C2072" s="316" t="s">
        <v>3613</v>
      </c>
      <c r="D2072" s="311" t="s">
        <v>3643</v>
      </c>
      <c r="E2072" s="311" t="s">
        <v>3592</v>
      </c>
      <c r="F2072" s="155" t="s">
        <v>2101</v>
      </c>
      <c r="G2072" s="252" t="s">
        <v>3593</v>
      </c>
      <c r="H2072" s="235" t="s">
        <v>3594</v>
      </c>
      <c r="I2072" s="312" t="s">
        <v>106</v>
      </c>
      <c r="J2072" s="319" t="s">
        <v>3595</v>
      </c>
      <c r="K2072" s="342" t="s">
        <v>1452</v>
      </c>
      <c r="L2072" s="314"/>
      <c r="M2072" s="315"/>
      <c r="N2072" s="314"/>
      <c r="O2072" s="314"/>
    </row>
    <row r="2073" spans="1:60" ht="20.100000000000001" customHeight="1">
      <c r="A2073" s="322"/>
      <c r="B2073" s="563"/>
      <c r="C2073" s="310"/>
      <c r="D2073" s="311"/>
      <c r="E2073" s="311"/>
      <c r="F2073" s="235"/>
      <c r="G2073" s="252"/>
      <c r="H2073" s="235"/>
      <c r="I2073" s="312"/>
      <c r="J2073" s="323"/>
      <c r="K2073" s="313"/>
      <c r="L2073" s="314"/>
      <c r="M2073" s="315"/>
      <c r="N2073" s="315"/>
      <c r="O2073" s="314"/>
    </row>
    <row r="2074" spans="1:60" ht="20.100000000000001" customHeight="1">
      <c r="A2074" s="309" t="s">
        <v>106</v>
      </c>
      <c r="B2074" s="563" t="s">
        <v>3644</v>
      </c>
      <c r="C2074" s="316" t="s">
        <v>2591</v>
      </c>
      <c r="D2074" s="311" t="s">
        <v>3645</v>
      </c>
      <c r="E2074" s="311" t="s">
        <v>3592</v>
      </c>
      <c r="F2074" s="155" t="s">
        <v>1860</v>
      </c>
      <c r="G2074" s="312" t="s">
        <v>106</v>
      </c>
      <c r="H2074" s="312" t="s">
        <v>106</v>
      </c>
      <c r="I2074" s="312" t="s">
        <v>106</v>
      </c>
      <c r="J2074" s="319" t="s">
        <v>106</v>
      </c>
      <c r="K2074" s="342" t="s">
        <v>1452</v>
      </c>
      <c r="L2074" s="314"/>
      <c r="M2074" s="315"/>
      <c r="N2074" s="314"/>
      <c r="O2074" s="314"/>
    </row>
    <row r="2075" spans="1:60" ht="20.100000000000001" customHeight="1">
      <c r="A2075" s="309" t="s">
        <v>106</v>
      </c>
      <c r="B2075" s="563" t="s">
        <v>3646</v>
      </c>
      <c r="C2075" s="316" t="s">
        <v>3622</v>
      </c>
      <c r="D2075" s="311" t="s">
        <v>3645</v>
      </c>
      <c r="E2075" s="311" t="s">
        <v>3592</v>
      </c>
      <c r="F2075" s="155" t="s">
        <v>3623</v>
      </c>
      <c r="G2075" s="252" t="s">
        <v>3624</v>
      </c>
      <c r="H2075" s="235" t="s">
        <v>3625</v>
      </c>
      <c r="I2075" s="235" t="s">
        <v>106</v>
      </c>
      <c r="J2075" s="319" t="s">
        <v>3595</v>
      </c>
      <c r="K2075" s="313" t="s">
        <v>1452</v>
      </c>
      <c r="L2075" s="314"/>
      <c r="M2075" s="315"/>
      <c r="N2075" s="314"/>
      <c r="O2075" s="314"/>
    </row>
    <row r="2076" spans="1:60" ht="20.100000000000001" customHeight="1">
      <c r="A2076" s="322"/>
      <c r="B2076" s="563"/>
      <c r="C2076" s="310" t="s">
        <v>1949</v>
      </c>
      <c r="D2076" s="311"/>
      <c r="E2076" s="311"/>
      <c r="F2076" s="235"/>
      <c r="G2076" s="252"/>
      <c r="H2076" s="235"/>
      <c r="I2076" s="312"/>
      <c r="J2076" s="323"/>
      <c r="K2076" s="313"/>
      <c r="L2076" s="314"/>
      <c r="M2076" s="315"/>
      <c r="N2076" s="315"/>
      <c r="O2076" s="314"/>
    </row>
    <row r="2077" spans="1:60" ht="20.100000000000001" customHeight="1">
      <c r="A2077" s="309" t="s">
        <v>106</v>
      </c>
      <c r="B2077" s="563" t="s">
        <v>3647</v>
      </c>
      <c r="C2077" s="316" t="s">
        <v>2591</v>
      </c>
      <c r="D2077" s="311" t="s">
        <v>3648</v>
      </c>
      <c r="E2077" s="311" t="s">
        <v>3592</v>
      </c>
      <c r="F2077" s="155" t="s">
        <v>1860</v>
      </c>
      <c r="G2077" s="312" t="s">
        <v>106</v>
      </c>
      <c r="H2077" s="312" t="s">
        <v>106</v>
      </c>
      <c r="I2077" s="312" t="s">
        <v>106</v>
      </c>
      <c r="J2077" s="319" t="s">
        <v>106</v>
      </c>
      <c r="K2077" s="342" t="s">
        <v>1452</v>
      </c>
      <c r="L2077" s="314"/>
      <c r="M2077" s="315"/>
      <c r="N2077" s="315"/>
      <c r="O2077" s="314"/>
    </row>
    <row r="2078" spans="1:60" ht="20.100000000000001" customHeight="1">
      <c r="A2078" s="309" t="s">
        <v>106</v>
      </c>
      <c r="B2078" s="563" t="s">
        <v>3649</v>
      </c>
      <c r="C2078" s="316" t="s">
        <v>1517</v>
      </c>
      <c r="D2078" s="311" t="s">
        <v>3648</v>
      </c>
      <c r="E2078" s="311" t="s">
        <v>3592</v>
      </c>
      <c r="F2078" s="155" t="s">
        <v>3628</v>
      </c>
      <c r="G2078" s="252" t="s">
        <v>3624</v>
      </c>
      <c r="H2078" s="235" t="s">
        <v>3625</v>
      </c>
      <c r="I2078" s="235" t="s">
        <v>106</v>
      </c>
      <c r="J2078" s="319" t="s">
        <v>3595</v>
      </c>
      <c r="K2078" s="313" t="s">
        <v>1452</v>
      </c>
      <c r="L2078" s="314"/>
      <c r="M2078" s="315"/>
      <c r="N2078" s="314"/>
      <c r="O2078" s="314"/>
    </row>
    <row r="2079" spans="1:60" ht="20.100000000000001" customHeight="1">
      <c r="A2079" s="309"/>
      <c r="B2079" s="563"/>
      <c r="C2079" s="310"/>
      <c r="D2079" s="311"/>
      <c r="E2079" s="311"/>
      <c r="F2079" s="235"/>
      <c r="G2079" s="252"/>
      <c r="H2079" s="235"/>
      <c r="I2079" s="312"/>
      <c r="J2079" s="235"/>
      <c r="K2079" s="313"/>
      <c r="L2079" s="314"/>
      <c r="M2079" s="315"/>
      <c r="N2079" s="314"/>
      <c r="O2079" s="314"/>
    </row>
    <row r="2080" spans="1:60" s="141" customFormat="1" ht="20.100000000000001" customHeight="1">
      <c r="A2080" s="309" t="s">
        <v>106</v>
      </c>
      <c r="B2080" s="563" t="s">
        <v>3650</v>
      </c>
      <c r="C2080" s="316" t="s">
        <v>2591</v>
      </c>
      <c r="D2080" s="311" t="s">
        <v>3651</v>
      </c>
      <c r="E2080" s="311" t="s">
        <v>3592</v>
      </c>
      <c r="F2080" s="155" t="s">
        <v>1860</v>
      </c>
      <c r="G2080" s="312" t="s">
        <v>106</v>
      </c>
      <c r="H2080" s="312" t="s">
        <v>106</v>
      </c>
      <c r="I2080" s="312" t="s">
        <v>106</v>
      </c>
      <c r="J2080" s="319" t="s">
        <v>106</v>
      </c>
      <c r="K2080" s="342" t="s">
        <v>1452</v>
      </c>
      <c r="L2080" s="314"/>
      <c r="M2080" s="315"/>
      <c r="N2080" s="315"/>
      <c r="O2080" s="314"/>
      <c r="P2080" s="140"/>
      <c r="Q2080" s="140"/>
      <c r="R2080" s="140"/>
      <c r="S2080" s="140"/>
      <c r="T2080" s="140"/>
      <c r="U2080" s="140"/>
      <c r="V2080" s="140"/>
      <c r="W2080" s="140"/>
      <c r="X2080" s="140"/>
      <c r="Y2080" s="140"/>
      <c r="Z2080" s="140"/>
      <c r="AA2080" s="140"/>
      <c r="AB2080" s="140"/>
      <c r="AC2080" s="140"/>
      <c r="AD2080" s="140"/>
      <c r="AE2080" s="140"/>
      <c r="AF2080" s="140"/>
      <c r="AG2080" s="140"/>
      <c r="AH2080" s="140"/>
      <c r="AI2080" s="140"/>
      <c r="AJ2080" s="140"/>
      <c r="AK2080" s="140"/>
      <c r="AL2080" s="140"/>
      <c r="AM2080" s="140"/>
      <c r="AN2080" s="140"/>
      <c r="AO2080" s="140"/>
      <c r="AP2080" s="140"/>
      <c r="AQ2080" s="140"/>
      <c r="AR2080" s="140"/>
      <c r="AS2080" s="140"/>
      <c r="AT2080" s="140"/>
      <c r="AU2080" s="140"/>
      <c r="AV2080" s="140"/>
      <c r="AW2080" s="140"/>
      <c r="AX2080" s="140"/>
      <c r="AY2080" s="140"/>
      <c r="AZ2080" s="140"/>
      <c r="BA2080" s="140"/>
      <c r="BB2080" s="140"/>
      <c r="BC2080" s="140"/>
      <c r="BD2080" s="140"/>
      <c r="BE2080" s="140"/>
      <c r="BF2080" s="140"/>
      <c r="BG2080" s="140"/>
      <c r="BH2080" s="140"/>
    </row>
    <row r="2081" spans="1:15" ht="20.100000000000001" customHeight="1">
      <c r="A2081" s="309" t="s">
        <v>106</v>
      </c>
      <c r="B2081" s="563" t="s">
        <v>3652</v>
      </c>
      <c r="C2081" s="316" t="s">
        <v>3653</v>
      </c>
      <c r="D2081" s="311" t="s">
        <v>3651</v>
      </c>
      <c r="E2081" s="311" t="s">
        <v>3592</v>
      </c>
      <c r="F2081" s="155" t="s">
        <v>3623</v>
      </c>
      <c r="G2081" s="252" t="s">
        <v>3624</v>
      </c>
      <c r="H2081" s="235" t="s">
        <v>3625</v>
      </c>
      <c r="I2081" s="235" t="s">
        <v>106</v>
      </c>
      <c r="J2081" s="319" t="s">
        <v>3595</v>
      </c>
      <c r="K2081" s="313" t="s">
        <v>1452</v>
      </c>
      <c r="L2081" s="314"/>
      <c r="M2081" s="315"/>
      <c r="N2081" s="314"/>
      <c r="O2081" s="314"/>
    </row>
    <row r="2082" spans="1:15" ht="20.100000000000001" customHeight="1">
      <c r="A2082" s="309"/>
      <c r="B2082" s="563"/>
      <c r="C2082" s="310"/>
      <c r="D2082" s="311"/>
      <c r="E2082" s="311"/>
      <c r="F2082" s="235"/>
      <c r="G2082" s="252"/>
      <c r="H2082" s="235"/>
      <c r="I2082" s="312"/>
      <c r="J2082" s="319"/>
      <c r="K2082" s="313"/>
      <c r="L2082" s="314"/>
      <c r="M2082" s="315"/>
      <c r="N2082" s="314"/>
      <c r="O2082" s="314"/>
    </row>
    <row r="2083" spans="1:15" ht="20.100000000000001" customHeight="1">
      <c r="A2083" s="309" t="s">
        <v>106</v>
      </c>
      <c r="B2083" s="563" t="s">
        <v>3654</v>
      </c>
      <c r="C2083" s="316" t="s">
        <v>3655</v>
      </c>
      <c r="D2083" s="311" t="s">
        <v>3656</v>
      </c>
      <c r="E2083" s="311" t="s">
        <v>3592</v>
      </c>
      <c r="F2083" s="155" t="s">
        <v>2101</v>
      </c>
      <c r="G2083" s="252" t="s">
        <v>3593</v>
      </c>
      <c r="H2083" s="235" t="s">
        <v>3594</v>
      </c>
      <c r="I2083" s="312" t="s">
        <v>106</v>
      </c>
      <c r="J2083" s="319" t="s">
        <v>3595</v>
      </c>
      <c r="K2083" s="342" t="s">
        <v>1452</v>
      </c>
      <c r="L2083" s="314"/>
      <c r="M2083" s="315"/>
      <c r="N2083" s="314"/>
      <c r="O2083" s="314"/>
    </row>
    <row r="2084" spans="1:15" ht="20.100000000000001" customHeight="1">
      <c r="A2084" s="322"/>
      <c r="B2084" s="563"/>
      <c r="C2084" s="310"/>
      <c r="D2084" s="311"/>
      <c r="E2084" s="311"/>
      <c r="F2084" s="235"/>
      <c r="G2084" s="252"/>
      <c r="H2084" s="235"/>
      <c r="I2084" s="312"/>
      <c r="J2084" s="340"/>
      <c r="K2084" s="313"/>
      <c r="L2084" s="314"/>
      <c r="M2084" s="315"/>
      <c r="N2084" s="315"/>
      <c r="O2084" s="314"/>
    </row>
    <row r="2085" spans="1:15" ht="20.100000000000001" customHeight="1">
      <c r="A2085" s="309" t="s">
        <v>106</v>
      </c>
      <c r="B2085" s="563" t="s">
        <v>3657</v>
      </c>
      <c r="C2085" s="316" t="s">
        <v>3655</v>
      </c>
      <c r="D2085" s="311" t="s">
        <v>3658</v>
      </c>
      <c r="E2085" s="311" t="s">
        <v>3592</v>
      </c>
      <c r="F2085" s="155" t="s">
        <v>2101</v>
      </c>
      <c r="G2085" s="252" t="s">
        <v>3593</v>
      </c>
      <c r="H2085" s="235" t="s">
        <v>3594</v>
      </c>
      <c r="I2085" s="312" t="s">
        <v>106</v>
      </c>
      <c r="J2085" s="319" t="s">
        <v>3595</v>
      </c>
      <c r="K2085" s="342" t="s">
        <v>1452</v>
      </c>
      <c r="L2085" s="314"/>
      <c r="M2085" s="315"/>
      <c r="N2085" s="314"/>
      <c r="O2085" s="314"/>
    </row>
    <row r="2086" spans="1:15" ht="20.100000000000001" customHeight="1">
      <c r="A2086" s="309"/>
      <c r="B2086" s="563"/>
      <c r="C2086" s="310"/>
      <c r="D2086" s="311"/>
      <c r="E2086" s="311"/>
      <c r="F2086" s="235"/>
      <c r="G2086" s="252"/>
      <c r="H2086" s="235"/>
      <c r="I2086" s="312"/>
      <c r="J2086" s="235"/>
      <c r="K2086" s="313"/>
      <c r="L2086" s="314"/>
      <c r="M2086" s="315"/>
      <c r="N2086" s="314"/>
      <c r="O2086" s="314"/>
    </row>
    <row r="2087" spans="1:15" ht="20.100000000000001" customHeight="1">
      <c r="A2087" s="309" t="s">
        <v>106</v>
      </c>
      <c r="B2087" s="563" t="s">
        <v>3659</v>
      </c>
      <c r="C2087" s="310" t="s">
        <v>2591</v>
      </c>
      <c r="D2087" s="311" t="s">
        <v>3660</v>
      </c>
      <c r="E2087" s="311" t="s">
        <v>3170</v>
      </c>
      <c r="F2087" s="155" t="s">
        <v>2101</v>
      </c>
      <c r="G2087" s="252" t="s">
        <v>3661</v>
      </c>
      <c r="H2087" s="235" t="s">
        <v>2603</v>
      </c>
      <c r="I2087" s="312" t="s">
        <v>106</v>
      </c>
      <c r="J2087" s="319" t="s">
        <v>3253</v>
      </c>
      <c r="K2087" s="342" t="s">
        <v>1452</v>
      </c>
      <c r="L2087" s="314"/>
      <c r="M2087" s="315"/>
      <c r="N2087" s="314"/>
      <c r="O2087" s="314"/>
    </row>
    <row r="2088" spans="1:15" ht="20.100000000000001" customHeight="1">
      <c r="A2088" s="309" t="s">
        <v>106</v>
      </c>
      <c r="B2088" s="563" t="s">
        <v>3662</v>
      </c>
      <c r="C2088" s="310" t="s">
        <v>2591</v>
      </c>
      <c r="D2088" s="311" t="s">
        <v>3663</v>
      </c>
      <c r="E2088" s="311" t="s">
        <v>3170</v>
      </c>
      <c r="F2088" s="155" t="s">
        <v>2101</v>
      </c>
      <c r="G2088" s="252" t="s">
        <v>3661</v>
      </c>
      <c r="H2088" s="235" t="s">
        <v>2603</v>
      </c>
      <c r="I2088" s="312" t="s">
        <v>106</v>
      </c>
      <c r="J2088" s="319" t="s">
        <v>3253</v>
      </c>
      <c r="K2088" s="342" t="s">
        <v>1452</v>
      </c>
      <c r="L2088" s="314"/>
      <c r="M2088" s="315"/>
      <c r="N2088" s="314"/>
      <c r="O2088" s="314"/>
    </row>
    <row r="2089" spans="1:15" ht="20.100000000000001" customHeight="1">
      <c r="A2089" s="309" t="s">
        <v>106</v>
      </c>
      <c r="B2089" s="563" t="s">
        <v>3664</v>
      </c>
      <c r="C2089" s="310" t="s">
        <v>2591</v>
      </c>
      <c r="D2089" s="365" t="s">
        <v>3665</v>
      </c>
      <c r="E2089" s="311" t="s">
        <v>3170</v>
      </c>
      <c r="F2089" s="155" t="s">
        <v>2101</v>
      </c>
      <c r="G2089" s="252" t="s">
        <v>3661</v>
      </c>
      <c r="H2089" s="235" t="s">
        <v>2463</v>
      </c>
      <c r="I2089" s="312" t="s">
        <v>106</v>
      </c>
      <c r="J2089" s="319" t="s">
        <v>3232</v>
      </c>
      <c r="K2089" s="342" t="s">
        <v>1452</v>
      </c>
      <c r="L2089" s="314"/>
      <c r="M2089" s="315"/>
      <c r="N2089" s="314"/>
      <c r="O2089" s="314"/>
    </row>
    <row r="2090" spans="1:15" ht="20.100000000000001" customHeight="1">
      <c r="A2090" s="309" t="s">
        <v>106</v>
      </c>
      <c r="B2090" s="563" t="s">
        <v>3666</v>
      </c>
      <c r="C2090" s="310" t="s">
        <v>2591</v>
      </c>
      <c r="D2090" s="311" t="s">
        <v>3667</v>
      </c>
      <c r="E2090" s="311" t="s">
        <v>3170</v>
      </c>
      <c r="F2090" s="155" t="s">
        <v>2101</v>
      </c>
      <c r="G2090" s="252" t="s">
        <v>3661</v>
      </c>
      <c r="H2090" s="235" t="s">
        <v>2463</v>
      </c>
      <c r="I2090" s="312" t="s">
        <v>106</v>
      </c>
      <c r="J2090" s="319" t="s">
        <v>3232</v>
      </c>
      <c r="K2090" s="342" t="s">
        <v>1452</v>
      </c>
      <c r="L2090" s="314"/>
      <c r="M2090" s="315"/>
      <c r="N2090" s="314"/>
      <c r="O2090" s="314"/>
    </row>
    <row r="2091" spans="1:15" ht="20.100000000000001" customHeight="1">
      <c r="A2091" s="309" t="s">
        <v>106</v>
      </c>
      <c r="B2091" s="563" t="s">
        <v>3668</v>
      </c>
      <c r="C2091" s="310" t="s">
        <v>2591</v>
      </c>
      <c r="D2091" s="311" t="s">
        <v>3669</v>
      </c>
      <c r="E2091" s="311" t="s">
        <v>3170</v>
      </c>
      <c r="F2091" s="155" t="s">
        <v>2101</v>
      </c>
      <c r="G2091" s="252" t="s">
        <v>3661</v>
      </c>
      <c r="H2091" s="235" t="s">
        <v>2280</v>
      </c>
      <c r="I2091" s="312" t="s">
        <v>106</v>
      </c>
      <c r="J2091" s="319" t="s">
        <v>3188</v>
      </c>
      <c r="K2091" s="342" t="s">
        <v>1452</v>
      </c>
      <c r="L2091" s="314"/>
      <c r="M2091" s="315"/>
      <c r="N2091" s="314"/>
      <c r="O2091" s="314"/>
    </row>
    <row r="2092" spans="1:15" ht="20.100000000000001" customHeight="1">
      <c r="A2092" s="309"/>
      <c r="B2092" s="563"/>
      <c r="C2092" s="310"/>
      <c r="D2092" s="311"/>
      <c r="E2092" s="311"/>
      <c r="F2092" s="235"/>
      <c r="G2092" s="252"/>
      <c r="H2092" s="235"/>
      <c r="I2092" s="312"/>
      <c r="J2092" s="319"/>
      <c r="K2092" s="313"/>
      <c r="L2092" s="314"/>
      <c r="M2092" s="315"/>
      <c r="N2092" s="315"/>
      <c r="O2092" s="314"/>
    </row>
    <row r="2093" spans="1:15" ht="20.100000000000001" customHeight="1">
      <c r="A2093" s="309" t="s">
        <v>106</v>
      </c>
      <c r="B2093" s="563" t="s">
        <v>3670</v>
      </c>
      <c r="C2093" s="310" t="s">
        <v>2591</v>
      </c>
      <c r="D2093" s="311" t="s">
        <v>3671</v>
      </c>
      <c r="E2093" s="311" t="s">
        <v>3438</v>
      </c>
      <c r="F2093" s="155" t="s">
        <v>2101</v>
      </c>
      <c r="G2093" s="252" t="s">
        <v>3672</v>
      </c>
      <c r="H2093" s="235" t="s">
        <v>2603</v>
      </c>
      <c r="I2093" s="312" t="s">
        <v>106</v>
      </c>
      <c r="J2093" s="319" t="s">
        <v>3253</v>
      </c>
      <c r="K2093" s="342" t="s">
        <v>1452</v>
      </c>
      <c r="L2093" s="314"/>
      <c r="M2093" s="315"/>
      <c r="N2093" s="314"/>
      <c r="O2093" s="314"/>
    </row>
    <row r="2094" spans="1:15" ht="20.100000000000001" customHeight="1">
      <c r="A2094" s="309" t="s">
        <v>106</v>
      </c>
      <c r="B2094" s="563" t="s">
        <v>3673</v>
      </c>
      <c r="C2094" s="310" t="s">
        <v>2591</v>
      </c>
      <c r="D2094" s="311" t="s">
        <v>3674</v>
      </c>
      <c r="E2094" s="311" t="s">
        <v>3438</v>
      </c>
      <c r="F2094" s="155" t="s">
        <v>2101</v>
      </c>
      <c r="G2094" s="252" t="s">
        <v>3672</v>
      </c>
      <c r="H2094" s="235" t="s">
        <v>2603</v>
      </c>
      <c r="I2094" s="312" t="s">
        <v>106</v>
      </c>
      <c r="J2094" s="319" t="s">
        <v>3253</v>
      </c>
      <c r="K2094" s="342" t="s">
        <v>1452</v>
      </c>
      <c r="L2094" s="314"/>
      <c r="M2094" s="315"/>
      <c r="N2094" s="314"/>
      <c r="O2094" s="314"/>
    </row>
    <row r="2095" spans="1:15" ht="20.100000000000001" customHeight="1">
      <c r="A2095" s="309" t="s">
        <v>106</v>
      </c>
      <c r="B2095" s="563" t="s">
        <v>3675</v>
      </c>
      <c r="C2095" s="310" t="s">
        <v>2591</v>
      </c>
      <c r="D2095" s="311" t="s">
        <v>3676</v>
      </c>
      <c r="E2095" s="311" t="s">
        <v>3438</v>
      </c>
      <c r="F2095" s="155" t="s">
        <v>2101</v>
      </c>
      <c r="G2095" s="252" t="s">
        <v>3672</v>
      </c>
      <c r="H2095" s="235" t="s">
        <v>2463</v>
      </c>
      <c r="I2095" s="312" t="s">
        <v>106</v>
      </c>
      <c r="J2095" s="319" t="s">
        <v>3232</v>
      </c>
      <c r="K2095" s="342" t="s">
        <v>1452</v>
      </c>
      <c r="L2095" s="314"/>
      <c r="M2095" s="315"/>
      <c r="N2095" s="314"/>
      <c r="O2095" s="314"/>
    </row>
    <row r="2096" spans="1:15" ht="20.100000000000001" customHeight="1">
      <c r="A2096" s="309" t="s">
        <v>106</v>
      </c>
      <c r="B2096" s="563" t="s">
        <v>3677</v>
      </c>
      <c r="C2096" s="310" t="s">
        <v>2591</v>
      </c>
      <c r="D2096" s="311" t="s">
        <v>3678</v>
      </c>
      <c r="E2096" s="311" t="s">
        <v>3438</v>
      </c>
      <c r="F2096" s="155" t="s">
        <v>2101</v>
      </c>
      <c r="G2096" s="252" t="s">
        <v>3672</v>
      </c>
      <c r="H2096" s="235" t="s">
        <v>2463</v>
      </c>
      <c r="I2096" s="312" t="s">
        <v>106</v>
      </c>
      <c r="J2096" s="319" t="s">
        <v>3232</v>
      </c>
      <c r="K2096" s="342" t="s">
        <v>1452</v>
      </c>
      <c r="L2096" s="314"/>
      <c r="M2096" s="315"/>
      <c r="N2096" s="314"/>
      <c r="O2096" s="314"/>
    </row>
    <row r="2097" spans="1:15" ht="20.100000000000001" customHeight="1">
      <c r="A2097" s="309" t="s">
        <v>106</v>
      </c>
      <c r="B2097" s="563" t="s">
        <v>3679</v>
      </c>
      <c r="C2097" s="310" t="s">
        <v>2591</v>
      </c>
      <c r="D2097" s="311" t="s">
        <v>3680</v>
      </c>
      <c r="E2097" s="311" t="s">
        <v>3438</v>
      </c>
      <c r="F2097" s="155" t="s">
        <v>2101</v>
      </c>
      <c r="G2097" s="252" t="s">
        <v>3672</v>
      </c>
      <c r="H2097" s="235" t="s">
        <v>2463</v>
      </c>
      <c r="I2097" s="312" t="s">
        <v>106</v>
      </c>
      <c r="J2097" s="319" t="s">
        <v>3232</v>
      </c>
      <c r="K2097" s="342" t="s">
        <v>1452</v>
      </c>
      <c r="L2097" s="314"/>
      <c r="M2097" s="315"/>
      <c r="N2097" s="314"/>
      <c r="O2097" s="314"/>
    </row>
    <row r="2098" spans="1:15" ht="20.100000000000001" customHeight="1">
      <c r="A2098" s="309" t="s">
        <v>106</v>
      </c>
      <c r="B2098" s="563" t="s">
        <v>3681</v>
      </c>
      <c r="C2098" s="310" t="s">
        <v>2591</v>
      </c>
      <c r="D2098" s="311" t="s">
        <v>3682</v>
      </c>
      <c r="E2098" s="311" t="s">
        <v>3438</v>
      </c>
      <c r="F2098" s="155" t="s">
        <v>2101</v>
      </c>
      <c r="G2098" s="252" t="s">
        <v>3672</v>
      </c>
      <c r="H2098" s="235" t="s">
        <v>2280</v>
      </c>
      <c r="I2098" s="312" t="s">
        <v>106</v>
      </c>
      <c r="J2098" s="319" t="s">
        <v>3188</v>
      </c>
      <c r="K2098" s="342" t="s">
        <v>1452</v>
      </c>
      <c r="L2098" s="314"/>
      <c r="M2098" s="315"/>
      <c r="N2098" s="314"/>
      <c r="O2098" s="314"/>
    </row>
    <row r="2099" spans="1:15" ht="20.100000000000001" customHeight="1">
      <c r="A2099" s="309" t="s">
        <v>106</v>
      </c>
      <c r="B2099" s="563" t="s">
        <v>3683</v>
      </c>
      <c r="C2099" s="310" t="s">
        <v>2591</v>
      </c>
      <c r="D2099" s="311" t="s">
        <v>3684</v>
      </c>
      <c r="E2099" s="311" t="s">
        <v>3438</v>
      </c>
      <c r="F2099" s="155" t="s">
        <v>2101</v>
      </c>
      <c r="G2099" s="252" t="s">
        <v>3672</v>
      </c>
      <c r="H2099" s="235" t="s">
        <v>2280</v>
      </c>
      <c r="I2099" s="312" t="s">
        <v>106</v>
      </c>
      <c r="J2099" s="319" t="s">
        <v>3188</v>
      </c>
      <c r="K2099" s="342" t="s">
        <v>1452</v>
      </c>
      <c r="L2099" s="314"/>
      <c r="M2099" s="315"/>
      <c r="N2099" s="314"/>
      <c r="O2099" s="314"/>
    </row>
    <row r="2100" spans="1:15" ht="20.100000000000001" customHeight="1">
      <c r="A2100" s="309" t="s">
        <v>106</v>
      </c>
      <c r="B2100" s="563" t="s">
        <v>3685</v>
      </c>
      <c r="C2100" s="310" t="s">
        <v>2591</v>
      </c>
      <c r="D2100" s="311" t="s">
        <v>3686</v>
      </c>
      <c r="E2100" s="311" t="s">
        <v>3438</v>
      </c>
      <c r="F2100" s="155" t="s">
        <v>2101</v>
      </c>
      <c r="G2100" s="252" t="s">
        <v>3672</v>
      </c>
      <c r="H2100" s="235" t="s">
        <v>2280</v>
      </c>
      <c r="I2100" s="312" t="s">
        <v>106</v>
      </c>
      <c r="J2100" s="319" t="s">
        <v>3188</v>
      </c>
      <c r="K2100" s="342" t="s">
        <v>1452</v>
      </c>
      <c r="L2100" s="314"/>
      <c r="M2100" s="315"/>
      <c r="N2100" s="314"/>
      <c r="O2100" s="314"/>
    </row>
    <row r="2101" spans="1:15" ht="20.100000000000001" customHeight="1">
      <c r="A2101" s="142"/>
      <c r="B2101" s="87"/>
      <c r="C2101" s="87"/>
      <c r="D2101" s="86"/>
      <c r="E2101" s="86"/>
      <c r="F2101" s="87"/>
      <c r="G2101" s="86"/>
      <c r="H2101" s="130"/>
      <c r="I2101" s="131"/>
      <c r="J2101" s="131"/>
      <c r="K2101" s="138"/>
      <c r="L2101" s="134"/>
      <c r="N2101" s="112"/>
    </row>
    <row r="2102" spans="1:15" s="111" customFormat="1" ht="20.100000000000001" customHeight="1">
      <c r="A2102" s="135"/>
      <c r="B2102" s="87"/>
      <c r="C2102" s="87"/>
      <c r="D2102" s="87"/>
      <c r="E2102" s="136"/>
      <c r="F2102" s="130"/>
      <c r="G2102" s="137"/>
      <c r="H2102" s="130"/>
      <c r="I2102" s="131"/>
      <c r="J2102" s="131"/>
      <c r="K2102" s="138"/>
      <c r="L2102" s="139"/>
    </row>
    <row r="2103" spans="1:15" s="111" customFormat="1" ht="20.100000000000001" customHeight="1">
      <c r="A2103" s="135"/>
      <c r="B2103" s="87"/>
      <c r="C2103" s="87"/>
      <c r="D2103" s="87"/>
      <c r="E2103" s="136"/>
      <c r="F2103" s="130"/>
      <c r="G2103" s="137"/>
      <c r="H2103" s="130"/>
      <c r="I2103" s="131"/>
      <c r="J2103" s="131"/>
      <c r="K2103" s="138"/>
      <c r="L2103" s="139"/>
    </row>
    <row r="2104" spans="1:15" s="111" customFormat="1" ht="20.100000000000001" customHeight="1">
      <c r="A2104" s="135"/>
      <c r="B2104" s="87"/>
      <c r="C2104" s="87"/>
      <c r="D2104" s="87"/>
      <c r="E2104" s="136"/>
      <c r="F2104" s="130"/>
      <c r="G2104" s="137"/>
      <c r="H2104" s="130"/>
      <c r="I2104" s="131"/>
      <c r="J2104" s="131"/>
      <c r="K2104" s="138"/>
      <c r="L2104" s="139"/>
    </row>
    <row r="2105" spans="1:15" ht="20.100000000000001" customHeight="1">
      <c r="A2105" s="142"/>
      <c r="B2105" s="87"/>
      <c r="C2105" s="87"/>
      <c r="D2105" s="86"/>
      <c r="E2105" s="86"/>
      <c r="F2105" s="87"/>
      <c r="G2105" s="86"/>
      <c r="H2105" s="130"/>
      <c r="I2105" s="131"/>
      <c r="J2105" s="132"/>
      <c r="K2105" s="138"/>
      <c r="L2105" s="134"/>
      <c r="N2105" s="112"/>
      <c r="O2105" s="552"/>
    </row>
    <row r="2109" spans="1:15">
      <c r="G2109" s="144" t="s">
        <v>3687</v>
      </c>
      <c r="H2109" s="144" t="s">
        <v>115</v>
      </c>
      <c r="L2109" s="144"/>
      <c r="M2109" s="144"/>
      <c r="O2109" s="552"/>
    </row>
    <row r="2110" spans="1:15">
      <c r="G2110" s="144" t="s">
        <v>3688</v>
      </c>
      <c r="H2110" s="144">
        <f>COUNTIF($H$8:$H$2105,RIGHT(G2110,6))</f>
        <v>173</v>
      </c>
      <c r="L2110" s="144"/>
      <c r="M2110" s="144"/>
      <c r="O2110" s="552"/>
    </row>
    <row r="2111" spans="1:15">
      <c r="G2111" s="144" t="s">
        <v>3689</v>
      </c>
      <c r="H2111" s="144">
        <f>COUNTIF($H$8:$H$2105,RIGHT(G2111,6))</f>
        <v>62</v>
      </c>
      <c r="L2111" s="144"/>
      <c r="M2111" s="144"/>
      <c r="O2111" s="552"/>
    </row>
    <row r="2112" spans="1:15">
      <c r="G2112" s="144" t="s">
        <v>3690</v>
      </c>
      <c r="H2112" s="144">
        <f>COUNTIF($H$8:$H$2105,RIGHT(G2112,6))</f>
        <v>219</v>
      </c>
      <c r="L2112" s="144"/>
      <c r="M2112" s="144"/>
      <c r="O2112" s="552"/>
    </row>
    <row r="2113" spans="1:15">
      <c r="G2113" s="144" t="s">
        <v>3691</v>
      </c>
      <c r="H2113" s="144">
        <f>COUNTIF($H$8:$H$2105,RIGHT(G2113,6))</f>
        <v>87</v>
      </c>
      <c r="L2113" s="144"/>
      <c r="M2113" s="144"/>
      <c r="O2113" s="552"/>
    </row>
    <row r="2114" spans="1:15">
      <c r="G2114" s="144" t="s">
        <v>3692</v>
      </c>
      <c r="H2114" s="144">
        <f>COUNTIF($H$8:$H$2105,RIGHT(G2114,6))</f>
        <v>10</v>
      </c>
      <c r="L2114" s="144"/>
      <c r="M2114" s="144"/>
      <c r="O2114" s="552"/>
    </row>
    <row r="2115" spans="1:15">
      <c r="G2115" s="144"/>
      <c r="H2115" s="144"/>
      <c r="L2115" s="144"/>
      <c r="M2115" s="144"/>
      <c r="O2115" s="552"/>
    </row>
    <row r="2116" spans="1:15">
      <c r="G2116" s="144" t="s">
        <v>3693</v>
      </c>
      <c r="H2116" s="144">
        <f>COUNTIF($H$8:$H$2105,RIGHT(G2116,6))</f>
        <v>19</v>
      </c>
      <c r="L2116" s="144"/>
      <c r="M2116" s="144"/>
      <c r="O2116" s="552"/>
    </row>
    <row r="2117" spans="1:15">
      <c r="G2117" s="144" t="s">
        <v>3694</v>
      </c>
      <c r="H2117" s="144">
        <f>COUNTIF($H$8:$H$2105,RIGHT(G2117,6))</f>
        <v>15</v>
      </c>
      <c r="L2117" s="144"/>
      <c r="M2117" s="144"/>
      <c r="O2117" s="552"/>
    </row>
    <row r="2118" spans="1:15">
      <c r="G2118" s="144" t="s">
        <v>3695</v>
      </c>
      <c r="H2118" s="144">
        <v>5</v>
      </c>
      <c r="L2118" s="144"/>
      <c r="M2118" s="144"/>
      <c r="O2118" s="552"/>
    </row>
    <row r="2119" spans="1:15">
      <c r="G2119" s="144" t="s">
        <v>3696</v>
      </c>
      <c r="H2119" s="144">
        <f>COUNTIF($H$8:$H$2105,RIGHT(G2119,9))</f>
        <v>0</v>
      </c>
      <c r="L2119" s="144"/>
      <c r="M2119" s="144"/>
      <c r="O2119" s="552"/>
    </row>
    <row r="2120" spans="1:15" ht="11.25" customHeight="1">
      <c r="A2120" s="552"/>
      <c r="B2120" s="552"/>
      <c r="H2120" s="552">
        <f>SUM(H2110:H2119)</f>
        <v>590</v>
      </c>
      <c r="L2120" s="552"/>
      <c r="M2120" s="552"/>
      <c r="N2120" s="552"/>
      <c r="O2120" s="552"/>
    </row>
    <row r="2124" spans="1:15" ht="12" customHeight="1"/>
  </sheetData>
  <autoFilter ref="A6:O2105"/>
  <mergeCells count="7">
    <mergeCell ref="D1:G3"/>
    <mergeCell ref="H1:H2"/>
    <mergeCell ref="I1:J2"/>
    <mergeCell ref="K1:K2"/>
    <mergeCell ref="H3:H4"/>
    <mergeCell ref="I3:J4"/>
    <mergeCell ref="K3:K4"/>
  </mergeCells>
  <phoneticPr fontId="80" type="noConversion"/>
  <conditionalFormatting sqref="C931 F931">
    <cfRule type="cellIs" priority="20" stopIfTrue="1" operator="equal">
      <formula>"PV-*"</formula>
    </cfRule>
  </conditionalFormatting>
  <conditionalFormatting sqref="C934 F934">
    <cfRule type="cellIs" priority="19" stopIfTrue="1" operator="equal">
      <formula>"PV-*"</formula>
    </cfRule>
  </conditionalFormatting>
  <conditionalFormatting sqref="C937 F937">
    <cfRule type="cellIs" priority="18" stopIfTrue="1" operator="equal">
      <formula>"PV-*"</formula>
    </cfRule>
  </conditionalFormatting>
  <conditionalFormatting sqref="C945 F945">
    <cfRule type="cellIs" priority="17" stopIfTrue="1" operator="equal">
      <formula>"PV-*"</formula>
    </cfRule>
  </conditionalFormatting>
  <conditionalFormatting sqref="C948 F948">
    <cfRule type="cellIs" priority="16" stopIfTrue="1" operator="equal">
      <formula>"PV-*"</formula>
    </cfRule>
  </conditionalFormatting>
  <conditionalFormatting sqref="C951 F951">
    <cfRule type="cellIs" priority="15" stopIfTrue="1" operator="equal">
      <formula>"PV-*"</formula>
    </cfRule>
  </conditionalFormatting>
  <conditionalFormatting sqref="F993">
    <cfRule type="cellIs" priority="14" stopIfTrue="1" operator="equal">
      <formula>"PV-*"</formula>
    </cfRule>
  </conditionalFormatting>
  <conditionalFormatting sqref="F999 F1003">
    <cfRule type="cellIs" priority="13" stopIfTrue="1" operator="equal">
      <formula>"PV-*"</formula>
    </cfRule>
  </conditionalFormatting>
  <conditionalFormatting sqref="F992">
    <cfRule type="cellIs" priority="12" stopIfTrue="1" operator="equal">
      <formula>"PV-*"</formula>
    </cfRule>
  </conditionalFormatting>
  <conditionalFormatting sqref="F1006">
    <cfRule type="cellIs" priority="11" stopIfTrue="1" operator="equal">
      <formula>"PV-*"</formula>
    </cfRule>
  </conditionalFormatting>
  <conditionalFormatting sqref="F1010:F1011">
    <cfRule type="cellIs" priority="10" stopIfTrue="1" operator="equal">
      <formula>"PV-*"</formula>
    </cfRule>
  </conditionalFormatting>
  <conditionalFormatting sqref="F996:F997">
    <cfRule type="cellIs" priority="9" stopIfTrue="1" operator="equal">
      <formula>"PV-*"</formula>
    </cfRule>
  </conditionalFormatting>
  <conditionalFormatting sqref="F1016 F1018 F1020:F1021">
    <cfRule type="cellIs" priority="8" stopIfTrue="1" operator="equal">
      <formula>"PV-*"</formula>
    </cfRule>
  </conditionalFormatting>
  <conditionalFormatting sqref="F1023 F1026">
    <cfRule type="cellIs" priority="7" stopIfTrue="1" operator="equal">
      <formula>"PV-*"</formula>
    </cfRule>
  </conditionalFormatting>
  <conditionalFormatting sqref="F1029">
    <cfRule type="cellIs" priority="6" stopIfTrue="1" operator="equal">
      <formula>"PV-*"</formula>
    </cfRule>
  </conditionalFormatting>
  <conditionalFormatting sqref="F1031">
    <cfRule type="cellIs" priority="5" stopIfTrue="1" operator="equal">
      <formula>"PV-*"</formula>
    </cfRule>
  </conditionalFormatting>
  <conditionalFormatting sqref="F1034">
    <cfRule type="cellIs" priority="4" stopIfTrue="1" operator="equal">
      <formula>"PV-*"</formula>
    </cfRule>
  </conditionalFormatting>
  <conditionalFormatting sqref="F1000">
    <cfRule type="cellIs" priority="3" stopIfTrue="1" operator="equal">
      <formula>"PV-*"</formula>
    </cfRule>
  </conditionalFormatting>
  <conditionalFormatting sqref="F1007">
    <cfRule type="cellIs" priority="2" stopIfTrue="1" operator="equal">
      <formula>"PV-*"</formula>
    </cfRule>
  </conditionalFormatting>
  <conditionalFormatting sqref="F1013:F1014">
    <cfRule type="cellIs" priority="1" stopIfTrue="1" operator="equal">
      <formula>"PV-*"</formula>
    </cfRule>
  </conditionalFormatting>
  <conditionalFormatting sqref="C278">
    <cfRule type="cellIs" priority="49" stopIfTrue="1" operator="equal">
      <formula>"PV-*"</formula>
    </cfRule>
  </conditionalFormatting>
  <conditionalFormatting sqref="C240 F240">
    <cfRule type="cellIs" priority="48" stopIfTrue="1" operator="equal">
      <formula>"PV-*"</formula>
    </cfRule>
  </conditionalFormatting>
  <conditionalFormatting sqref="C250">
    <cfRule type="cellIs" priority="47" stopIfTrue="1" operator="equal">
      <formula>"PV-*"</formula>
    </cfRule>
  </conditionalFormatting>
  <conditionalFormatting sqref="C298">
    <cfRule type="cellIs" priority="46" stopIfTrue="1" operator="equal">
      <formula>"PV-*"</formula>
    </cfRule>
  </conditionalFormatting>
  <conditionalFormatting sqref="F322:F323 F328 F333 F338 F355:F356 F325:F326 F349:F350 F343:F344 F346 F352 F358">
    <cfRule type="cellIs" priority="45" stopIfTrue="1" operator="equal">
      <formula>"PV-*"</formula>
    </cfRule>
  </conditionalFormatting>
  <conditionalFormatting sqref="F361">
    <cfRule type="cellIs" priority="44" stopIfTrue="1" operator="equal">
      <formula>"PV-*"</formula>
    </cfRule>
  </conditionalFormatting>
  <conditionalFormatting sqref="C243 F243">
    <cfRule type="cellIs" priority="43" stopIfTrue="1" operator="equal">
      <formula>"PV-*"</formula>
    </cfRule>
  </conditionalFormatting>
  <conditionalFormatting sqref="C249 F249">
    <cfRule type="cellIs" priority="42" stopIfTrue="1" operator="equal">
      <formula>"PV-*"</formula>
    </cfRule>
  </conditionalFormatting>
  <conditionalFormatting sqref="C260 F260">
    <cfRule type="cellIs" priority="41" stopIfTrue="1" operator="equal">
      <formula>"PV-*"</formula>
    </cfRule>
  </conditionalFormatting>
  <conditionalFormatting sqref="C255 F255">
    <cfRule type="cellIs" priority="40" stopIfTrue="1" operator="equal">
      <formula>"PV-*"</formula>
    </cfRule>
  </conditionalFormatting>
  <conditionalFormatting sqref="C297 F297">
    <cfRule type="cellIs" priority="39" stopIfTrue="1" operator="equal">
      <formula>"PV-*"</formula>
    </cfRule>
  </conditionalFormatting>
  <conditionalFormatting sqref="C271 F271">
    <cfRule type="cellIs" priority="38" stopIfTrue="1" operator="equal">
      <formula>"PV-*"</formula>
    </cfRule>
  </conditionalFormatting>
  <conditionalFormatting sqref="C277 F277">
    <cfRule type="cellIs" priority="37" stopIfTrue="1" operator="equal">
      <formula>"PV-*"</formula>
    </cfRule>
  </conditionalFormatting>
  <conditionalFormatting sqref="C291 F291">
    <cfRule type="cellIs" priority="36" stopIfTrue="1" operator="equal">
      <formula>"PV-*"</formula>
    </cfRule>
  </conditionalFormatting>
  <conditionalFormatting sqref="C294 F294">
    <cfRule type="cellIs" priority="35" stopIfTrue="1" operator="equal">
      <formula>"PV-*"</formula>
    </cfRule>
  </conditionalFormatting>
  <conditionalFormatting sqref="C265 F265">
    <cfRule type="cellIs" priority="34" stopIfTrue="1" operator="equal">
      <formula>"PV-*"</formula>
    </cfRule>
  </conditionalFormatting>
  <conditionalFormatting sqref="C268 F268">
    <cfRule type="cellIs" priority="33" stopIfTrue="1" operator="equal">
      <formula>"PV-*"</formula>
    </cfRule>
  </conditionalFormatting>
  <conditionalFormatting sqref="C281 F281">
    <cfRule type="cellIs" priority="32" stopIfTrue="1" operator="equal">
      <formula>"PV-*"</formula>
    </cfRule>
  </conditionalFormatting>
  <conditionalFormatting sqref="C286 F286">
    <cfRule type="cellIs" priority="31" stopIfTrue="1" operator="equal">
      <formula>"PV-*"</formula>
    </cfRule>
  </conditionalFormatting>
  <conditionalFormatting sqref="F347">
    <cfRule type="cellIs" priority="30" stopIfTrue="1" operator="equal">
      <formula>"PV-*"</formula>
    </cfRule>
  </conditionalFormatting>
  <conditionalFormatting sqref="F636">
    <cfRule type="cellIs" priority="29" stopIfTrue="1" operator="equal">
      <formula>"PV-*"</formula>
    </cfRule>
  </conditionalFormatting>
  <conditionalFormatting sqref="F756">
    <cfRule type="cellIs" priority="28" stopIfTrue="1" operator="equal">
      <formula>"PV-*"</formula>
    </cfRule>
  </conditionalFormatting>
  <conditionalFormatting sqref="C940 F940">
    <cfRule type="cellIs" priority="27" stopIfTrue="1" operator="equal">
      <formula>"PV-*"</formula>
    </cfRule>
  </conditionalFormatting>
  <conditionalFormatting sqref="C970 F970">
    <cfRule type="cellIs" priority="24" stopIfTrue="1" operator="equal">
      <formula>"PV-*"</formula>
    </cfRule>
  </conditionalFormatting>
  <conditionalFormatting sqref="C954 F954">
    <cfRule type="cellIs" priority="26" stopIfTrue="1" operator="equal">
      <formula>"PV-*"</formula>
    </cfRule>
  </conditionalFormatting>
  <conditionalFormatting sqref="C957 F957">
    <cfRule type="cellIs" priority="25" stopIfTrue="1" operator="equal">
      <formula>"PV-*"</formula>
    </cfRule>
  </conditionalFormatting>
  <conditionalFormatting sqref="C963 F963">
    <cfRule type="cellIs" priority="23" stopIfTrue="1" operator="equal">
      <formula>"PV-*"</formula>
    </cfRule>
  </conditionalFormatting>
  <conditionalFormatting sqref="C960 F960">
    <cfRule type="cellIs" priority="22" stopIfTrue="1" operator="equal">
      <formula>"PV-*"</formula>
    </cfRule>
  </conditionalFormatting>
  <conditionalFormatting sqref="C967 F967">
    <cfRule type="cellIs" priority="21" stopIfTrue="1" operator="equal">
      <formula>"PV-*"</formula>
    </cfRule>
  </conditionalFormatting>
  <dataValidations count="1">
    <dataValidation imeMode="off" showInputMessage="1" showErrorMessage="1" sqref="C2105 C7:C2101"/>
  </dataValidations>
  <printOptions horizontalCentered="1"/>
  <pageMargins left="0.47244094488188981" right="0.39370078740157483" top="0.9055118110236221" bottom="0.47244094488188981" header="1.1417322834645669" footer="0.47244094488188981"/>
  <pageSetup paperSize="9" scale="89" firstPageNumber="4294963191" orientation="landscape" blackAndWhite="1" r:id="rId1"/>
  <headerFooter alignWithMargins="0">
    <oddHeader>&amp;R&amp;"Arial Unicode MS,常规"&amp;1 &amp;P  OF  &amp;N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K10" sqref="K10"/>
    </sheetView>
  </sheetViews>
  <sheetFormatPr defaultColWidth="9" defaultRowHeight="13.5"/>
  <sheetData>
    <row r="1" spans="1:3">
      <c r="A1" s="9" t="s">
        <v>18</v>
      </c>
    </row>
    <row r="3" spans="1:3">
      <c r="A3" s="5">
        <v>1</v>
      </c>
      <c r="B3" s="9" t="s">
        <v>19</v>
      </c>
    </row>
    <row r="4" spans="1:3">
      <c r="A4" s="5"/>
      <c r="B4" s="9"/>
      <c r="C4" s="9" t="s">
        <v>20</v>
      </c>
    </row>
    <row r="5" spans="1:3" ht="15" customHeight="1">
      <c r="A5" s="5"/>
      <c r="B5" s="6"/>
      <c r="C5" s="9" t="s">
        <v>21</v>
      </c>
    </row>
    <row r="6" spans="1:3">
      <c r="A6" s="5"/>
      <c r="B6" s="7"/>
      <c r="C6" s="9" t="s">
        <v>22</v>
      </c>
    </row>
    <row r="7" spans="1:3">
      <c r="A7" s="5"/>
      <c r="B7" s="8"/>
      <c r="C7" s="9" t="s">
        <v>23</v>
      </c>
    </row>
    <row r="8" spans="1:3">
      <c r="A8" s="5">
        <v>2</v>
      </c>
    </row>
    <row r="9" spans="1:3">
      <c r="A9" s="5">
        <v>3</v>
      </c>
    </row>
  </sheetData>
  <phoneticPr fontId="8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CY353"/>
  <sheetViews>
    <sheetView view="pageBreakPreview" zoomScale="70" zoomScaleNormal="70" zoomScaleSheetLayoutView="70" workbookViewId="0">
      <pane xSplit="4" ySplit="1" topLeftCell="E2" activePane="bottomRight" state="frozen"/>
      <selection pane="topRight"/>
      <selection pane="bottomLeft"/>
      <selection pane="bottomRight" activeCell="AC2" activeCellId="1" sqref="AC1 AC2"/>
    </sheetView>
  </sheetViews>
  <sheetFormatPr defaultColWidth="8.875" defaultRowHeight="36.6" customHeight="1" outlineLevelCol="1"/>
  <cols>
    <col min="1" max="1" width="5.875" style="47" customWidth="1"/>
    <col min="2" max="2" width="5.25" style="47" customWidth="1"/>
    <col min="3" max="3" width="9.625" style="47" customWidth="1"/>
    <col min="4" max="4" width="15.625" style="46" customWidth="1"/>
    <col min="5" max="5" width="15.625" style="12" hidden="1" customWidth="1"/>
    <col min="6" max="6" width="46.625" style="12" hidden="1" customWidth="1"/>
    <col min="7" max="7" width="29.5" style="528" customWidth="1"/>
    <col min="8" max="8" width="11.5" style="528" bestFit="1" customWidth="1" outlineLevel="1"/>
    <col min="9" max="9" width="12.5" style="528" bestFit="1" customWidth="1" outlineLevel="1"/>
    <col min="10" max="11" width="9.5" style="528" bestFit="1" customWidth="1" outlineLevel="1"/>
    <col min="12" max="12" width="10.25" style="47" customWidth="1"/>
    <col min="13" max="15" width="6.25" style="47" customWidth="1"/>
    <col min="16" max="16" width="11.5" style="47" bestFit="1" customWidth="1"/>
    <col min="17" max="17" width="10.5" style="47" bestFit="1" customWidth="1"/>
    <col min="18" max="18" width="9.5" style="47" bestFit="1" customWidth="1"/>
    <col min="19" max="19" width="9.5" style="47" customWidth="1"/>
    <col min="20" max="20" width="6.5" style="13" customWidth="1"/>
    <col min="21" max="21" width="7.875" style="13" customWidth="1"/>
    <col min="22" max="23" width="8.5" style="47" customWidth="1" outlineLevel="1"/>
    <col min="24" max="24" width="16.125" style="47" customWidth="1" outlineLevel="1"/>
    <col min="25" max="25" width="8.5" style="47" customWidth="1" outlineLevel="1"/>
    <col min="26" max="26" width="10.5" style="47" customWidth="1"/>
    <col min="27" max="27" width="17.25" style="47" customWidth="1"/>
    <col min="28" max="28" width="15.125" style="525" customWidth="1"/>
    <col min="29" max="29" width="25" style="47" bestFit="1" customWidth="1"/>
    <col min="30" max="31" width="9.5" style="12" bestFit="1" customWidth="1"/>
    <col min="32" max="32" width="12.5" style="47" bestFit="1" customWidth="1"/>
    <col min="33" max="36" width="13.875" style="47" hidden="1" customWidth="1" outlineLevel="1"/>
    <col min="37" max="37" width="11.125" style="11" bestFit="1" customWidth="1" collapsed="1"/>
    <col min="38" max="38" width="9.375" style="11" bestFit="1" customWidth="1"/>
    <col min="39" max="39" width="13.875" style="11" customWidth="1"/>
    <col min="40" max="41" width="14" style="47" customWidth="1" outlineLevel="1"/>
    <col min="42" max="42" width="5.125" style="47" hidden="1" customWidth="1" outlineLevel="1"/>
    <col min="43" max="43" width="6.375" style="47" hidden="1" customWidth="1" outlineLevel="1"/>
    <col min="44" max="44" width="7" style="12" customWidth="1" outlineLevel="1"/>
    <col min="45" max="45" width="8.5" style="47" customWidth="1" outlineLevel="1"/>
    <col min="46" max="47" width="14" style="47" customWidth="1" outlineLevel="1"/>
    <col min="48" max="48" width="14" style="47" hidden="1" customWidth="1" outlineLevel="1"/>
    <col min="49" max="49" width="14" style="47" customWidth="1" outlineLevel="1"/>
    <col min="50" max="50" width="18.25" style="533" customWidth="1"/>
    <col min="51" max="51" width="24.5" style="533" customWidth="1"/>
    <col min="52" max="52" width="18.875" style="47" hidden="1" customWidth="1" outlineLevel="1"/>
    <col min="53" max="53" width="15" style="47" hidden="1" customWidth="1" outlineLevel="1"/>
    <col min="54" max="54" width="20.125" style="47" hidden="1" customWidth="1" outlineLevel="1"/>
    <col min="55" max="55" width="22.625" style="47" hidden="1" customWidth="1" outlineLevel="1"/>
    <col min="56" max="56" width="15" style="47" hidden="1" customWidth="1" outlineLevel="1"/>
    <col min="57" max="57" width="16.375" style="12" hidden="1" customWidth="1" outlineLevel="1"/>
    <col min="58" max="63" width="10.5" style="12" hidden="1" customWidth="1" outlineLevel="1"/>
    <col min="64" max="64" width="16.375" style="12" hidden="1" customWidth="1" outlineLevel="1"/>
    <col min="65" max="68" width="10.5" style="12" hidden="1" customWidth="1" outlineLevel="1"/>
    <col min="69" max="69" width="16.375" style="12" hidden="1" customWidth="1" outlineLevel="1"/>
    <col min="70" max="73" width="10.5" style="12" hidden="1" customWidth="1" outlineLevel="1"/>
    <col min="74" max="74" width="17.5" style="12" hidden="1" customWidth="1" outlineLevel="1"/>
    <col min="75" max="75" width="20.125" style="47" hidden="1" customWidth="1" outlineLevel="1"/>
    <col min="76" max="78" width="15" style="12" hidden="1" customWidth="1" outlineLevel="1"/>
    <col min="79" max="79" width="11.625" style="47" hidden="1" customWidth="1" outlineLevel="1"/>
    <col min="80" max="80" width="13.875" style="47" hidden="1" customWidth="1" outlineLevel="1"/>
    <col min="81" max="81" width="20.125" style="47" hidden="1" customWidth="1" outlineLevel="1"/>
    <col min="82" max="82" width="12.75" style="47" hidden="1" customWidth="1" outlineLevel="1"/>
    <col min="83" max="83" width="18.625" style="48" hidden="1" customWidth="1" outlineLevel="1"/>
    <col min="84" max="84" width="14.5" style="48" hidden="1" customWidth="1" outlineLevel="1"/>
    <col min="85" max="85" width="12.5" style="553" hidden="1" customWidth="1" outlineLevel="1" collapsed="1"/>
    <col min="86" max="86" width="12.5" style="553" hidden="1" customWidth="1" outlineLevel="1"/>
    <col min="87" max="87" width="13.875" style="13" hidden="1" customWidth="1" outlineLevel="1"/>
    <col min="88" max="88" width="14.125" style="13" hidden="1" customWidth="1" outlineLevel="1"/>
    <col min="89" max="90" width="12.5" style="553" hidden="1" customWidth="1" outlineLevel="1"/>
    <col min="91" max="91" width="13.875" style="13" hidden="1" customWidth="1" outlineLevel="1"/>
    <col min="92" max="92" width="14.125" style="13" hidden="1" customWidth="1" outlineLevel="1"/>
    <col min="93" max="94" width="12.5" style="553" hidden="1" customWidth="1" outlineLevel="1"/>
    <col min="95" max="95" width="13.875" style="13" hidden="1" customWidth="1" outlineLevel="1"/>
    <col min="96" max="96" width="14.125" style="13" hidden="1" customWidth="1" outlineLevel="1"/>
    <col min="97" max="97" width="13" style="554" hidden="1" customWidth="1" outlineLevel="1"/>
    <col min="98" max="98" width="16.625" style="554" hidden="1" customWidth="1" outlineLevel="1"/>
    <col min="99" max="99" width="12.125" style="47" customWidth="1" collapsed="1"/>
    <col min="100" max="100" width="8.875" style="47" customWidth="1"/>
    <col min="101" max="101" width="9.5" style="47" bestFit="1" customWidth="1"/>
    <col min="102" max="102" width="8.875" style="47" customWidth="1"/>
    <col min="103" max="103" width="15" style="47" bestFit="1" customWidth="1"/>
    <col min="104" max="120" width="8.875" style="47" customWidth="1"/>
    <col min="121" max="16384" width="8.875" style="47"/>
  </cols>
  <sheetData>
    <row r="1" spans="1:103" s="10" customFormat="1" ht="36.6" customHeight="1">
      <c r="A1" s="10">
        <v>1</v>
      </c>
      <c r="B1" s="526" t="s">
        <v>24</v>
      </c>
      <c r="C1" s="526" t="s">
        <v>25</v>
      </c>
      <c r="D1" s="14" t="s">
        <v>26</v>
      </c>
      <c r="E1" s="526" t="s">
        <v>27</v>
      </c>
      <c r="F1" s="526"/>
      <c r="G1" s="526" t="s">
        <v>28</v>
      </c>
      <c r="H1" s="526" t="s">
        <v>29</v>
      </c>
      <c r="I1" s="526" t="s">
        <v>30</v>
      </c>
      <c r="J1" s="526" t="s">
        <v>31</v>
      </c>
      <c r="K1" s="526" t="s">
        <v>32</v>
      </c>
      <c r="L1" s="51" t="s">
        <v>33</v>
      </c>
      <c r="M1" s="51" t="s">
        <v>34</v>
      </c>
      <c r="N1" s="51" t="s">
        <v>35</v>
      </c>
      <c r="O1" s="51" t="s">
        <v>36</v>
      </c>
      <c r="P1" s="51" t="s">
        <v>37</v>
      </c>
      <c r="Q1" s="51" t="s">
        <v>38</v>
      </c>
      <c r="R1" s="51" t="s">
        <v>39</v>
      </c>
      <c r="S1" s="51" t="s">
        <v>40</v>
      </c>
      <c r="T1" s="51" t="s">
        <v>41</v>
      </c>
      <c r="U1" s="51" t="s">
        <v>42</v>
      </c>
      <c r="V1" s="51" t="s">
        <v>43</v>
      </c>
      <c r="W1" s="51" t="s">
        <v>44</v>
      </c>
      <c r="X1" s="51" t="s">
        <v>45</v>
      </c>
      <c r="Y1" s="51" t="s">
        <v>46</v>
      </c>
      <c r="Z1" s="51" t="s">
        <v>47</v>
      </c>
      <c r="AA1" s="51" t="s">
        <v>48</v>
      </c>
      <c r="AB1" s="51" t="s">
        <v>49</v>
      </c>
      <c r="AC1" s="51" t="s">
        <v>50</v>
      </c>
      <c r="AD1" s="51" t="s">
        <v>31</v>
      </c>
      <c r="AE1" s="51" t="s">
        <v>32</v>
      </c>
      <c r="AF1" s="51" t="s">
        <v>30</v>
      </c>
      <c r="AG1" s="53" t="s">
        <v>51</v>
      </c>
      <c r="AH1" s="53" t="s">
        <v>52</v>
      </c>
      <c r="AI1" s="53" t="s">
        <v>53</v>
      </c>
      <c r="AJ1" s="53" t="s">
        <v>54</v>
      </c>
      <c r="AK1" s="54" t="s">
        <v>55</v>
      </c>
      <c r="AL1" s="54" t="s">
        <v>56</v>
      </c>
      <c r="AM1" s="54" t="s">
        <v>57</v>
      </c>
      <c r="AN1" s="24" t="s">
        <v>58</v>
      </c>
      <c r="AO1" s="24" t="s">
        <v>59</v>
      </c>
      <c r="AP1" s="24" t="s">
        <v>60</v>
      </c>
      <c r="AQ1" s="24" t="s">
        <v>61</v>
      </c>
      <c r="AR1" s="24" t="s">
        <v>62</v>
      </c>
      <c r="AS1" s="24" t="s">
        <v>63</v>
      </c>
      <c r="AT1" s="24" t="s">
        <v>64</v>
      </c>
      <c r="AU1" s="24" t="s">
        <v>65</v>
      </c>
      <c r="AV1" s="30" t="s">
        <v>66</v>
      </c>
      <c r="AW1" s="30" t="s">
        <v>67</v>
      </c>
      <c r="AX1" s="529" t="s">
        <v>68</v>
      </c>
      <c r="AY1" s="530" t="s">
        <v>69</v>
      </c>
      <c r="AZ1" s="30" t="s">
        <v>70</v>
      </c>
      <c r="BA1" s="30" t="s">
        <v>71</v>
      </c>
      <c r="BB1" s="30" t="s">
        <v>72</v>
      </c>
      <c r="BC1" s="30" t="s">
        <v>73</v>
      </c>
      <c r="BD1" s="30" t="s">
        <v>74</v>
      </c>
      <c r="BE1" s="30" t="s">
        <v>75</v>
      </c>
      <c r="BF1" s="30" t="s">
        <v>76</v>
      </c>
      <c r="BG1" s="30" t="s">
        <v>77</v>
      </c>
      <c r="BH1" s="30" t="s">
        <v>78</v>
      </c>
      <c r="BI1" s="30" t="s">
        <v>79</v>
      </c>
      <c r="BJ1" s="30" t="s">
        <v>80</v>
      </c>
      <c r="BK1" s="30" t="s">
        <v>81</v>
      </c>
      <c r="BL1" s="30" t="s">
        <v>82</v>
      </c>
      <c r="BM1" s="30" t="s">
        <v>83</v>
      </c>
      <c r="BN1" s="30" t="s">
        <v>84</v>
      </c>
      <c r="BO1" s="30" t="s">
        <v>85</v>
      </c>
      <c r="BP1" s="30" t="s">
        <v>86</v>
      </c>
      <c r="BQ1" s="30" t="s">
        <v>87</v>
      </c>
      <c r="BR1" s="30" t="s">
        <v>88</v>
      </c>
      <c r="BS1" s="30" t="s">
        <v>89</v>
      </c>
      <c r="BT1" s="30" t="s">
        <v>90</v>
      </c>
      <c r="BU1" s="30" t="s">
        <v>91</v>
      </c>
      <c r="BV1" s="30" t="s">
        <v>92</v>
      </c>
      <c r="BW1" s="30" t="s">
        <v>93</v>
      </c>
      <c r="BX1" s="30" t="s">
        <v>94</v>
      </c>
      <c r="BY1" s="30" t="s">
        <v>95</v>
      </c>
      <c r="BZ1" s="30" t="s">
        <v>96</v>
      </c>
      <c r="CA1" s="30" t="s">
        <v>97</v>
      </c>
      <c r="CB1" s="31" t="s">
        <v>98</v>
      </c>
      <c r="CC1" s="31" t="s">
        <v>99</v>
      </c>
      <c r="CD1" s="31" t="s">
        <v>100</v>
      </c>
      <c r="CE1" s="55" t="s">
        <v>101</v>
      </c>
      <c r="CF1" s="55" t="s">
        <v>102</v>
      </c>
      <c r="CG1" s="555"/>
      <c r="CH1" s="556"/>
      <c r="CI1" s="56"/>
      <c r="CJ1" s="57"/>
      <c r="CK1" s="555"/>
      <c r="CL1" s="556"/>
      <c r="CM1" s="56"/>
      <c r="CN1" s="57"/>
      <c r="CO1" s="556"/>
      <c r="CP1" s="556"/>
      <c r="CQ1" s="63"/>
      <c r="CR1" s="57"/>
      <c r="CS1" s="66"/>
      <c r="CT1" s="66"/>
      <c r="CU1" s="10" t="s">
        <v>103</v>
      </c>
      <c r="CW1" s="10" t="s">
        <v>104</v>
      </c>
    </row>
    <row r="2" spans="1:103" ht="19.899999999999999" customHeight="1">
      <c r="A2" s="524">
        <v>1</v>
      </c>
      <c r="B2" s="15">
        <v>1</v>
      </c>
      <c r="C2" s="15">
        <v>1840</v>
      </c>
      <c r="D2" s="43" t="s">
        <v>105</v>
      </c>
      <c r="E2" s="43"/>
      <c r="F2" s="541" t="s">
        <v>106</v>
      </c>
      <c r="G2" s="542" t="s">
        <v>107</v>
      </c>
      <c r="H2" s="527"/>
      <c r="I2" s="527"/>
      <c r="J2" s="527"/>
      <c r="K2" s="527"/>
      <c r="L2" s="22" t="s">
        <v>108</v>
      </c>
      <c r="M2" s="21">
        <v>1</v>
      </c>
      <c r="N2" s="21">
        <v>1</v>
      </c>
      <c r="O2" s="21">
        <v>1</v>
      </c>
      <c r="P2" s="83" t="s">
        <v>109</v>
      </c>
      <c r="Q2" s="83" t="str">
        <f t="shared" ref="Q2:Q65" si="0">IF(MID(P2,4,3)="543","AO","AI")</f>
        <v>AI</v>
      </c>
      <c r="R2" s="22" t="s">
        <v>110</v>
      </c>
      <c r="S2" s="543" t="s">
        <v>111</v>
      </c>
      <c r="T2" s="22"/>
      <c r="U2" s="22"/>
      <c r="V2" s="22"/>
      <c r="W2" s="22"/>
      <c r="X2" s="83"/>
      <c r="Y2" s="22"/>
      <c r="Z2" s="25" t="str">
        <f t="shared" ref="Z2:Z65" si="1">"%Z"&amp;TEXT(M2,"00")&amp;TEXT(N2,"0")&amp;"1"&amp;TEXT(O2,"00")</f>
        <v>%Z011101</v>
      </c>
      <c r="AA2" s="22" t="str">
        <f t="shared" ref="AA2:AA65" si="2">IF(E2="","",IF(Q2="AI",CONCATENATE("%%I",E2),IF(Q2="AO",CONCATENATE("%%O",E2),E2)))</f>
        <v/>
      </c>
      <c r="AB2" s="22" t="s">
        <v>112</v>
      </c>
      <c r="AC2" s="22" t="str">
        <f t="shared" ref="AC2:AC33" si="3">IF(G2&lt;&gt;"",G2,"")</f>
        <v>LLS TO ET-6203 PRES. INDIC., ALA., INTERL.</v>
      </c>
      <c r="AD2" s="21" t="str">
        <f t="shared" ref="AD2:AD65" si="4">IF(J2&lt;&gt;"",J2,"")</f>
        <v/>
      </c>
      <c r="AE2" s="21" t="str">
        <f t="shared" ref="AE2:AE65" si="5">IF(K2&lt;&gt;"",K2,"")</f>
        <v/>
      </c>
      <c r="AF2" s="21" t="str">
        <f t="shared" ref="AF2:AF65" si="6">IF(I2&lt;&gt;"",I2,"")</f>
        <v/>
      </c>
      <c r="AG2" s="22">
        <v>0</v>
      </c>
      <c r="AH2" s="22">
        <v>0</v>
      </c>
      <c r="AI2" s="22">
        <v>0</v>
      </c>
      <c r="AJ2" s="22">
        <v>0</v>
      </c>
      <c r="AK2" s="23" t="s">
        <v>113</v>
      </c>
      <c r="AL2" s="23" t="s">
        <v>114</v>
      </c>
      <c r="AM2" s="23"/>
      <c r="AN2" s="84" t="s">
        <v>115</v>
      </c>
      <c r="AO2" s="27"/>
      <c r="AP2" s="27"/>
      <c r="AQ2" s="28"/>
      <c r="AR2" s="544" t="s">
        <v>110</v>
      </c>
      <c r="AS2" s="29"/>
      <c r="AT2" s="84" t="s">
        <v>116</v>
      </c>
      <c r="AU2" s="542" t="s">
        <v>106</v>
      </c>
      <c r="AV2" s="27"/>
      <c r="AW2" s="27"/>
      <c r="AX2" s="531" t="s">
        <v>117</v>
      </c>
      <c r="AY2" s="531" t="s">
        <v>118</v>
      </c>
      <c r="AZ2" s="27"/>
      <c r="BA2" s="27"/>
      <c r="BB2" s="27"/>
      <c r="BC2" s="27"/>
      <c r="BD2" s="27"/>
      <c r="BE2" s="33"/>
      <c r="BF2" s="33"/>
      <c r="BG2" s="33"/>
      <c r="BH2" s="33"/>
      <c r="BI2" s="33"/>
      <c r="BJ2" s="33"/>
      <c r="BK2" s="33"/>
      <c r="BL2" s="33"/>
      <c r="BM2" s="33"/>
      <c r="BN2" s="33"/>
      <c r="BO2" s="33"/>
      <c r="BP2" s="33"/>
      <c r="BQ2" s="33"/>
      <c r="BR2" s="33"/>
      <c r="BS2" s="33"/>
      <c r="BT2" s="33"/>
      <c r="BU2" s="33"/>
      <c r="BV2" s="33"/>
      <c r="BW2" s="27"/>
      <c r="BX2" s="33"/>
      <c r="BY2" s="33"/>
      <c r="BZ2" s="33"/>
      <c r="CA2" s="27"/>
      <c r="CB2" s="27"/>
      <c r="CC2" s="27"/>
      <c r="CD2" s="27"/>
      <c r="CE2" s="58"/>
      <c r="CF2" s="58"/>
      <c r="CG2" s="59" t="e">
        <f t="shared" ref="CG2:CG65" si="7">IF(OR(Q2="AI",Q2="PI"),AD2-(AE2-AD2)*0.001,IF(AND(Q2="AO",T2="FC"),4-0.048,IF(AND(Q2="AO",OR(T2="FO",T2="FLO")),20-0.048,"")))</f>
        <v>#VALUE!</v>
      </c>
      <c r="CH2" s="60" t="e">
        <f t="shared" ref="CH2:CH65" si="8">IF(OR(Q2="AI",Q2="PI"),AD2+(AE2-AD2)*0.001,IF(AND(Q2="AO",T2="FC"),4+0.048,IF(AND(Q2="AO",OR(T2="FO",T2="FLO")),20+0.048,"")))</f>
        <v>#VALUE!</v>
      </c>
      <c r="CI2" s="61"/>
      <c r="CJ2" s="62"/>
      <c r="CK2" s="59" t="e">
        <f t="shared" ref="CK2:CK65" si="9">IF(OR(Q2="AI",Q2="PI"),(AE2+AD2)/2-(AE2-AD2)*0.001,IF(Q2="AO",12-0.048,""))</f>
        <v>#VALUE!</v>
      </c>
      <c r="CL2" s="60" t="e">
        <f t="shared" ref="CL2:CL65" si="10">IF(OR(Q2="AI",Q2="PI"),(AE2+AD2)/2+(AE2-AD2)*0.001,IF(Q2="AO",12+0.048,""))</f>
        <v>#VALUE!</v>
      </c>
      <c r="CM2" s="61"/>
      <c r="CN2" s="62"/>
      <c r="CO2" s="59" t="e">
        <f t="shared" ref="CO2:CO65" si="11">IF(OR(Q2="AI",Q2="PI"),AE2-(AE2-AD2)*0.001,IF(AND(Q2="AO",T2="FC"),20-0.048,IF(AND(Q2="AO",OR(T2="FO",T2="FLO")),4-0.048,"")))</f>
        <v>#VALUE!</v>
      </c>
      <c r="CP2" s="60" t="e">
        <f t="shared" ref="CP2:CP65" si="12">IF(OR(Q2="AI",Q2="PI"),AE2+(AE2-AD2)*0.001,IF(AND(Q2="AO",T2="FC"),20+0.048,IF(AND(Q2="AO",OR(T2="FO",T2="FLO")),4+0.048,"")))</f>
        <v>#VALUE!</v>
      </c>
      <c r="CQ2" s="64"/>
      <c r="CR2" s="65"/>
      <c r="CS2" s="67"/>
      <c r="CT2" s="67"/>
      <c r="CU2" s="545">
        <v>1840</v>
      </c>
      <c r="CV2" s="518" t="str">
        <f t="shared" ref="CV2:CV12" si="13">LEFT(D2,3)</f>
        <v>18-</v>
      </c>
      <c r="CW2" s="47" t="s">
        <v>119</v>
      </c>
      <c r="CX2" s="47" t="str">
        <f t="shared" ref="CX2:CX12" si="14">RIGHT(D2,6)</f>
        <v>-62302</v>
      </c>
      <c r="CY2" s="47" t="str">
        <f t="shared" ref="CY2:CY65" si="15">CV2&amp;CW2&amp;CX2</f>
        <v>18-PISA-62302</v>
      </c>
    </row>
    <row r="3" spans="1:103" ht="19.899999999999999" customHeight="1">
      <c r="A3" s="524">
        <v>2</v>
      </c>
      <c r="B3" s="15">
        <v>2</v>
      </c>
      <c r="C3" s="15">
        <v>1840</v>
      </c>
      <c r="D3" s="43" t="s">
        <v>120</v>
      </c>
      <c r="E3" s="43"/>
      <c r="F3" s="541" t="s">
        <v>106</v>
      </c>
      <c r="G3" s="542" t="s">
        <v>121</v>
      </c>
      <c r="H3" s="527"/>
      <c r="I3" s="527"/>
      <c r="J3" s="527"/>
      <c r="K3" s="527"/>
      <c r="L3" s="22" t="str">
        <f t="shared" ref="L3:L17" si="16">L2</f>
        <v>FCS0304</v>
      </c>
      <c r="M3" s="21">
        <f t="shared" ref="M3:M17" si="17">M2</f>
        <v>1</v>
      </c>
      <c r="N3" s="21">
        <f t="shared" ref="N3:N17" si="18">N2</f>
        <v>1</v>
      </c>
      <c r="O3" s="21">
        <v>2</v>
      </c>
      <c r="P3" s="83" t="str">
        <f t="shared" ref="P3:P17" si="19">P2</f>
        <v>AAI143-H</v>
      </c>
      <c r="Q3" s="83" t="str">
        <f t="shared" si="0"/>
        <v>AI</v>
      </c>
      <c r="R3" s="22" t="str">
        <f t="shared" ref="R3:R17" si="20">IF(R2&lt;&gt;"",R2,"")</f>
        <v>Y</v>
      </c>
      <c r="S3" s="543" t="s">
        <v>111</v>
      </c>
      <c r="T3" s="22"/>
      <c r="U3" s="22"/>
      <c r="V3" s="22"/>
      <c r="W3" s="22"/>
      <c r="X3" s="22"/>
      <c r="Y3" s="22"/>
      <c r="Z3" s="25" t="str">
        <f t="shared" si="1"/>
        <v>%Z011102</v>
      </c>
      <c r="AA3" s="22" t="str">
        <f t="shared" si="2"/>
        <v/>
      </c>
      <c r="AB3" s="22" t="s">
        <v>122</v>
      </c>
      <c r="AC3" s="22" t="str">
        <f t="shared" si="3"/>
        <v>LLS TO ET-6203 FLOW</v>
      </c>
      <c r="AD3" s="21" t="str">
        <f t="shared" si="4"/>
        <v/>
      </c>
      <c r="AE3" s="21" t="str">
        <f t="shared" si="5"/>
        <v/>
      </c>
      <c r="AF3" s="21" t="str">
        <f t="shared" si="6"/>
        <v/>
      </c>
      <c r="AG3" s="22">
        <v>0</v>
      </c>
      <c r="AH3" s="22" t="s">
        <v>123</v>
      </c>
      <c r="AI3" s="22">
        <v>0</v>
      </c>
      <c r="AJ3" s="22">
        <v>0</v>
      </c>
      <c r="AK3" s="23" t="s">
        <v>113</v>
      </c>
      <c r="AL3" s="23" t="s">
        <v>114</v>
      </c>
      <c r="AM3" s="23"/>
      <c r="AN3" s="84" t="s">
        <v>115</v>
      </c>
      <c r="AO3" s="27"/>
      <c r="AP3" s="27"/>
      <c r="AQ3" s="28"/>
      <c r="AR3" s="544" t="s">
        <v>110</v>
      </c>
      <c r="AS3" s="29"/>
      <c r="AT3" s="84" t="s">
        <v>116</v>
      </c>
      <c r="AU3" s="542" t="s">
        <v>106</v>
      </c>
      <c r="AV3" s="27"/>
      <c r="AW3" s="27"/>
      <c r="AX3" s="531" t="s">
        <v>117</v>
      </c>
      <c r="AY3" s="531" t="s">
        <v>118</v>
      </c>
      <c r="AZ3" s="27"/>
      <c r="BA3" s="27"/>
      <c r="BB3" s="27"/>
      <c r="BC3" s="27"/>
      <c r="BD3" s="27"/>
      <c r="BE3" s="33"/>
      <c r="BF3" s="33"/>
      <c r="BG3" s="33"/>
      <c r="BH3" s="33"/>
      <c r="BI3" s="33"/>
      <c r="BJ3" s="33"/>
      <c r="BK3" s="33"/>
      <c r="BL3" s="33"/>
      <c r="BM3" s="33"/>
      <c r="BN3" s="33"/>
      <c r="BO3" s="33"/>
      <c r="BP3" s="33"/>
      <c r="BQ3" s="33"/>
      <c r="BR3" s="33"/>
      <c r="BS3" s="33"/>
      <c r="BT3" s="33"/>
      <c r="BU3" s="33"/>
      <c r="BV3" s="33"/>
      <c r="BW3" s="27"/>
      <c r="BX3" s="33"/>
      <c r="BY3" s="33"/>
      <c r="BZ3" s="33"/>
      <c r="CA3" s="27"/>
      <c r="CB3" s="27"/>
      <c r="CC3" s="27"/>
      <c r="CD3" s="27"/>
      <c r="CE3" s="58"/>
      <c r="CF3" s="58"/>
      <c r="CG3" s="59" t="e">
        <f t="shared" si="7"/>
        <v>#VALUE!</v>
      </c>
      <c r="CH3" s="60" t="e">
        <f t="shared" si="8"/>
        <v>#VALUE!</v>
      </c>
      <c r="CI3" s="61"/>
      <c r="CJ3" s="62"/>
      <c r="CK3" s="59" t="e">
        <f t="shared" si="9"/>
        <v>#VALUE!</v>
      </c>
      <c r="CL3" s="60" t="e">
        <f t="shared" si="10"/>
        <v>#VALUE!</v>
      </c>
      <c r="CM3" s="61"/>
      <c r="CN3" s="62"/>
      <c r="CO3" s="59" t="e">
        <f t="shared" si="11"/>
        <v>#VALUE!</v>
      </c>
      <c r="CP3" s="60" t="e">
        <f t="shared" si="12"/>
        <v>#VALUE!</v>
      </c>
      <c r="CQ3" s="64"/>
      <c r="CR3" s="65"/>
      <c r="CS3" s="67"/>
      <c r="CT3" s="67"/>
      <c r="CU3" s="545">
        <v>1840</v>
      </c>
      <c r="CV3" s="518" t="str">
        <f t="shared" si="13"/>
        <v>18-</v>
      </c>
      <c r="CW3" s="47" t="s">
        <v>124</v>
      </c>
      <c r="CX3" s="47" t="str">
        <f t="shared" si="14"/>
        <v>-62301</v>
      </c>
      <c r="CY3" s="47" t="str">
        <f t="shared" si="15"/>
        <v>18-FICA-62301</v>
      </c>
    </row>
    <row r="4" spans="1:103" ht="19.899999999999999" customHeight="1">
      <c r="A4" s="524">
        <v>3</v>
      </c>
      <c r="B4" s="15">
        <v>3</v>
      </c>
      <c r="C4" s="15">
        <v>1840</v>
      </c>
      <c r="D4" s="43" t="s">
        <v>125</v>
      </c>
      <c r="E4" s="43"/>
      <c r="F4" s="541" t="s">
        <v>106</v>
      </c>
      <c r="G4" s="542" t="s">
        <v>126</v>
      </c>
      <c r="H4" s="527"/>
      <c r="I4" s="527"/>
      <c r="J4" s="527"/>
      <c r="K4" s="527"/>
      <c r="L4" s="22" t="str">
        <f t="shared" si="16"/>
        <v>FCS0304</v>
      </c>
      <c r="M4" s="21">
        <f t="shared" si="17"/>
        <v>1</v>
      </c>
      <c r="N4" s="21">
        <f t="shared" si="18"/>
        <v>1</v>
      </c>
      <c r="O4" s="21">
        <v>3</v>
      </c>
      <c r="P4" s="83" t="str">
        <f t="shared" si="19"/>
        <v>AAI143-H</v>
      </c>
      <c r="Q4" s="83" t="str">
        <f t="shared" si="0"/>
        <v>AI</v>
      </c>
      <c r="R4" s="22" t="str">
        <f t="shared" si="20"/>
        <v>Y</v>
      </c>
      <c r="S4" s="543" t="s">
        <v>111</v>
      </c>
      <c r="T4" s="22"/>
      <c r="U4" s="22"/>
      <c r="V4" s="22"/>
      <c r="W4" s="22"/>
      <c r="X4" s="22"/>
      <c r="Y4" s="22"/>
      <c r="Z4" s="25" t="str">
        <f t="shared" si="1"/>
        <v>%Z011103</v>
      </c>
      <c r="AA4" s="22" t="str">
        <f t="shared" si="2"/>
        <v/>
      </c>
      <c r="AB4" s="22" t="s">
        <v>127</v>
      </c>
      <c r="AC4" s="22" t="str">
        <f t="shared" si="3"/>
        <v>C3 HCS TO TA-6201 FLOW</v>
      </c>
      <c r="AD4" s="21" t="str">
        <f t="shared" si="4"/>
        <v/>
      </c>
      <c r="AE4" s="21" t="str">
        <f t="shared" si="5"/>
        <v/>
      </c>
      <c r="AF4" s="21" t="str">
        <f t="shared" si="6"/>
        <v/>
      </c>
      <c r="AG4" s="22">
        <v>0</v>
      </c>
      <c r="AH4" s="22">
        <v>0</v>
      </c>
      <c r="AI4" s="22">
        <v>0</v>
      </c>
      <c r="AJ4" s="22">
        <v>0</v>
      </c>
      <c r="AK4" s="23" t="s">
        <v>113</v>
      </c>
      <c r="AL4" s="23" t="s">
        <v>114</v>
      </c>
      <c r="AM4" s="23"/>
      <c r="AN4" s="84" t="s">
        <v>115</v>
      </c>
      <c r="AO4" s="27"/>
      <c r="AP4" s="27"/>
      <c r="AQ4" s="28"/>
      <c r="AR4" s="544" t="s">
        <v>110</v>
      </c>
      <c r="AS4" s="29"/>
      <c r="AT4" s="84" t="s">
        <v>116</v>
      </c>
      <c r="AU4" s="542" t="s">
        <v>106</v>
      </c>
      <c r="AV4" s="27"/>
      <c r="AW4" s="27"/>
      <c r="AX4" s="531" t="s">
        <v>128</v>
      </c>
      <c r="AY4" s="531" t="s">
        <v>129</v>
      </c>
      <c r="AZ4" s="27"/>
      <c r="BA4" s="27"/>
      <c r="BB4" s="27"/>
      <c r="BC4" s="27"/>
      <c r="BD4" s="27"/>
      <c r="BE4" s="33"/>
      <c r="BF4" s="33"/>
      <c r="BG4" s="33"/>
      <c r="BH4" s="33"/>
      <c r="BI4" s="33"/>
      <c r="BJ4" s="33"/>
      <c r="BK4" s="33"/>
      <c r="BL4" s="33"/>
      <c r="BM4" s="33"/>
      <c r="BN4" s="33"/>
      <c r="BO4" s="33"/>
      <c r="BP4" s="33"/>
      <c r="BQ4" s="33"/>
      <c r="BR4" s="33"/>
      <c r="BS4" s="33"/>
      <c r="BT4" s="33"/>
      <c r="BU4" s="33"/>
      <c r="BV4" s="33"/>
      <c r="BW4" s="27"/>
      <c r="BX4" s="33"/>
      <c r="BY4" s="33"/>
      <c r="BZ4" s="33"/>
      <c r="CA4" s="27"/>
      <c r="CB4" s="27"/>
      <c r="CC4" s="27"/>
      <c r="CD4" s="27"/>
      <c r="CE4" s="58"/>
      <c r="CF4" s="58"/>
      <c r="CG4" s="59" t="e">
        <f t="shared" si="7"/>
        <v>#VALUE!</v>
      </c>
      <c r="CH4" s="60" t="e">
        <f t="shared" si="8"/>
        <v>#VALUE!</v>
      </c>
      <c r="CI4" s="61"/>
      <c r="CJ4" s="62"/>
      <c r="CK4" s="59" t="e">
        <f t="shared" si="9"/>
        <v>#VALUE!</v>
      </c>
      <c r="CL4" s="60" t="e">
        <f t="shared" si="10"/>
        <v>#VALUE!</v>
      </c>
      <c r="CM4" s="61"/>
      <c r="CN4" s="62"/>
      <c r="CO4" s="59" t="e">
        <f t="shared" si="11"/>
        <v>#VALUE!</v>
      </c>
      <c r="CP4" s="60" t="e">
        <f t="shared" si="12"/>
        <v>#VALUE!</v>
      </c>
      <c r="CQ4" s="64"/>
      <c r="CR4" s="65"/>
      <c r="CS4" s="67"/>
      <c r="CT4" s="67"/>
      <c r="CU4" s="545">
        <v>1840</v>
      </c>
      <c r="CV4" s="518" t="str">
        <f t="shared" si="13"/>
        <v>18-</v>
      </c>
      <c r="CW4" s="47" t="s">
        <v>130</v>
      </c>
      <c r="CX4" s="47" t="str">
        <f t="shared" si="14"/>
        <v>-62101</v>
      </c>
      <c r="CY4" s="47" t="str">
        <f t="shared" si="15"/>
        <v>18-FIC-62101</v>
      </c>
    </row>
    <row r="5" spans="1:103" ht="19.899999999999999" customHeight="1">
      <c r="A5" s="524">
        <v>4</v>
      </c>
      <c r="B5" s="15">
        <v>4</v>
      </c>
      <c r="C5" s="15">
        <v>1840</v>
      </c>
      <c r="D5" s="49" t="s">
        <v>131</v>
      </c>
      <c r="E5" s="49"/>
      <c r="F5" s="541" t="s">
        <v>106</v>
      </c>
      <c r="G5" s="542" t="s">
        <v>132</v>
      </c>
      <c r="H5" s="527"/>
      <c r="I5" s="527"/>
      <c r="J5" s="527"/>
      <c r="K5" s="527"/>
      <c r="L5" s="22" t="str">
        <f t="shared" si="16"/>
        <v>FCS0304</v>
      </c>
      <c r="M5" s="21">
        <f t="shared" si="17"/>
        <v>1</v>
      </c>
      <c r="N5" s="21">
        <f t="shared" si="18"/>
        <v>1</v>
      </c>
      <c r="O5" s="21">
        <v>4</v>
      </c>
      <c r="P5" s="83" t="str">
        <f t="shared" si="19"/>
        <v>AAI143-H</v>
      </c>
      <c r="Q5" s="83" t="str">
        <f t="shared" si="0"/>
        <v>AI</v>
      </c>
      <c r="R5" s="22" t="str">
        <f t="shared" si="20"/>
        <v>Y</v>
      </c>
      <c r="S5" s="543" t="s">
        <v>111</v>
      </c>
      <c r="T5" s="22"/>
      <c r="U5" s="22"/>
      <c r="V5" s="22"/>
      <c r="W5" s="22"/>
      <c r="X5" s="22"/>
      <c r="Y5" s="22"/>
      <c r="Z5" s="25" t="str">
        <f t="shared" si="1"/>
        <v>%Z011104</v>
      </c>
      <c r="AA5" s="22" t="str">
        <f t="shared" si="2"/>
        <v/>
      </c>
      <c r="AB5" s="22" t="s">
        <v>133</v>
      </c>
      <c r="AC5" s="22" t="str">
        <f t="shared" si="3"/>
        <v>C3 HCS TO TA-6201 REFL. FLOW</v>
      </c>
      <c r="AD5" s="21" t="str">
        <f t="shared" si="4"/>
        <v/>
      </c>
      <c r="AE5" s="21" t="str">
        <f t="shared" si="5"/>
        <v/>
      </c>
      <c r="AF5" s="21" t="str">
        <f t="shared" si="6"/>
        <v/>
      </c>
      <c r="AG5" s="22">
        <v>0</v>
      </c>
      <c r="AH5" s="22" t="s">
        <v>123</v>
      </c>
      <c r="AI5" s="22">
        <v>0</v>
      </c>
      <c r="AJ5" s="22">
        <v>0</v>
      </c>
      <c r="AK5" s="23" t="s">
        <v>113</v>
      </c>
      <c r="AL5" s="23" t="s">
        <v>114</v>
      </c>
      <c r="AM5" s="23"/>
      <c r="AN5" s="84" t="s">
        <v>115</v>
      </c>
      <c r="AO5" s="27"/>
      <c r="AP5" s="27"/>
      <c r="AQ5" s="28"/>
      <c r="AR5" s="544" t="s">
        <v>110</v>
      </c>
      <c r="AS5" s="29"/>
      <c r="AT5" s="84" t="s">
        <v>116</v>
      </c>
      <c r="AU5" s="542" t="s">
        <v>106</v>
      </c>
      <c r="AV5" s="27"/>
      <c r="AW5" s="27"/>
      <c r="AX5" s="531" t="s">
        <v>128</v>
      </c>
      <c r="AY5" s="531" t="s">
        <v>129</v>
      </c>
      <c r="AZ5" s="27"/>
      <c r="BA5" s="27"/>
      <c r="BB5" s="27"/>
      <c r="BC5" s="27"/>
      <c r="BD5" s="27"/>
      <c r="BE5" s="33"/>
      <c r="BF5" s="33"/>
      <c r="BG5" s="33"/>
      <c r="BH5" s="33"/>
      <c r="BI5" s="33"/>
      <c r="BJ5" s="33"/>
      <c r="BK5" s="33"/>
      <c r="BL5" s="33"/>
      <c r="BM5" s="33"/>
      <c r="BN5" s="33"/>
      <c r="BO5" s="33"/>
      <c r="BP5" s="33"/>
      <c r="BQ5" s="33"/>
      <c r="BR5" s="33"/>
      <c r="BS5" s="33"/>
      <c r="BT5" s="33"/>
      <c r="BU5" s="33"/>
      <c r="BV5" s="33"/>
      <c r="BW5" s="27"/>
      <c r="BX5" s="33"/>
      <c r="BY5" s="33"/>
      <c r="BZ5" s="33"/>
      <c r="CA5" s="27"/>
      <c r="CB5" s="27"/>
      <c r="CC5" s="27"/>
      <c r="CD5" s="27"/>
      <c r="CE5" s="58"/>
      <c r="CF5" s="58"/>
      <c r="CG5" s="59" t="e">
        <f t="shared" si="7"/>
        <v>#VALUE!</v>
      </c>
      <c r="CH5" s="60" t="e">
        <f t="shared" si="8"/>
        <v>#VALUE!</v>
      </c>
      <c r="CI5" s="61"/>
      <c r="CJ5" s="62"/>
      <c r="CK5" s="59" t="e">
        <f t="shared" si="9"/>
        <v>#VALUE!</v>
      </c>
      <c r="CL5" s="60" t="e">
        <f t="shared" si="10"/>
        <v>#VALUE!</v>
      </c>
      <c r="CM5" s="61"/>
      <c r="CN5" s="62"/>
      <c r="CO5" s="59" t="e">
        <f t="shared" si="11"/>
        <v>#VALUE!</v>
      </c>
      <c r="CP5" s="60" t="e">
        <f t="shared" si="12"/>
        <v>#VALUE!</v>
      </c>
      <c r="CQ5" s="64"/>
      <c r="CR5" s="65"/>
      <c r="CS5" s="67"/>
      <c r="CT5" s="67"/>
      <c r="CU5" s="545">
        <v>1840</v>
      </c>
      <c r="CV5" s="518" t="str">
        <f t="shared" si="13"/>
        <v>18-</v>
      </c>
      <c r="CW5" s="47" t="s">
        <v>130</v>
      </c>
      <c r="CX5" s="47" t="str">
        <f t="shared" si="14"/>
        <v>-62103</v>
      </c>
      <c r="CY5" s="47" t="str">
        <f t="shared" si="15"/>
        <v>18-FIC-62103</v>
      </c>
    </row>
    <row r="6" spans="1:103" ht="19.899999999999999" customHeight="1">
      <c r="A6" s="524">
        <v>5</v>
      </c>
      <c r="B6" s="15">
        <v>5</v>
      </c>
      <c r="C6" s="15">
        <v>1840</v>
      </c>
      <c r="D6" s="43" t="s">
        <v>134</v>
      </c>
      <c r="E6" s="43"/>
      <c r="F6" s="541" t="s">
        <v>106</v>
      </c>
      <c r="G6" s="542" t="s">
        <v>135</v>
      </c>
      <c r="H6" s="527"/>
      <c r="I6" s="527"/>
      <c r="J6" s="527"/>
      <c r="K6" s="527"/>
      <c r="L6" s="22" t="str">
        <f t="shared" si="16"/>
        <v>FCS0304</v>
      </c>
      <c r="M6" s="21">
        <f t="shared" si="17"/>
        <v>1</v>
      </c>
      <c r="N6" s="21">
        <f t="shared" si="18"/>
        <v>1</v>
      </c>
      <c r="O6" s="21">
        <v>5</v>
      </c>
      <c r="P6" s="83" t="str">
        <f t="shared" si="19"/>
        <v>AAI143-H</v>
      </c>
      <c r="Q6" s="83" t="str">
        <f t="shared" si="0"/>
        <v>AI</v>
      </c>
      <c r="R6" s="22" t="str">
        <f t="shared" si="20"/>
        <v>Y</v>
      </c>
      <c r="S6" s="543" t="s">
        <v>111</v>
      </c>
      <c r="T6" s="22"/>
      <c r="U6" s="22"/>
      <c r="V6" s="22"/>
      <c r="W6" s="22"/>
      <c r="X6" s="22"/>
      <c r="Y6" s="22"/>
      <c r="Z6" s="25" t="str">
        <f t="shared" si="1"/>
        <v>%Z011105</v>
      </c>
      <c r="AA6" s="22" t="str">
        <f t="shared" si="2"/>
        <v/>
      </c>
      <c r="AB6" s="22" t="s">
        <v>136</v>
      </c>
      <c r="AC6" s="22" t="str">
        <f t="shared" si="3"/>
        <v>VE-6201 LEVEL INDIC., ALA., INTERL.</v>
      </c>
      <c r="AD6" s="21" t="str">
        <f t="shared" si="4"/>
        <v/>
      </c>
      <c r="AE6" s="21" t="str">
        <f t="shared" si="5"/>
        <v/>
      </c>
      <c r="AF6" s="21" t="str">
        <f t="shared" si="6"/>
        <v/>
      </c>
      <c r="AG6" s="22">
        <v>0</v>
      </c>
      <c r="AH6" s="22">
        <v>0</v>
      </c>
      <c r="AI6" s="22">
        <v>0</v>
      </c>
      <c r="AJ6" s="22">
        <v>0</v>
      </c>
      <c r="AK6" s="23" t="s">
        <v>113</v>
      </c>
      <c r="AL6" s="23" t="s">
        <v>114</v>
      </c>
      <c r="AM6" s="23"/>
      <c r="AN6" s="84" t="s">
        <v>115</v>
      </c>
      <c r="AO6" s="27"/>
      <c r="AP6" s="27"/>
      <c r="AQ6" s="28"/>
      <c r="AR6" s="544" t="s">
        <v>110</v>
      </c>
      <c r="AS6" s="29"/>
      <c r="AT6" s="84" t="s">
        <v>116</v>
      </c>
      <c r="AU6" s="542" t="s">
        <v>106</v>
      </c>
      <c r="AV6" s="27"/>
      <c r="AW6" s="27"/>
      <c r="AX6" s="531" t="s">
        <v>128</v>
      </c>
      <c r="AY6" s="531" t="s">
        <v>129</v>
      </c>
      <c r="AZ6" s="27"/>
      <c r="BA6" s="27"/>
      <c r="BB6" s="27"/>
      <c r="BC6" s="27"/>
      <c r="BD6" s="27"/>
      <c r="BE6" s="33"/>
      <c r="BF6" s="33"/>
      <c r="BG6" s="33"/>
      <c r="BH6" s="33"/>
      <c r="BI6" s="33"/>
      <c r="BJ6" s="33"/>
      <c r="BK6" s="33"/>
      <c r="BL6" s="33"/>
      <c r="BM6" s="33"/>
      <c r="BN6" s="33"/>
      <c r="BO6" s="33"/>
      <c r="BP6" s="33"/>
      <c r="BQ6" s="33"/>
      <c r="BR6" s="33"/>
      <c r="BS6" s="33"/>
      <c r="BT6" s="33"/>
      <c r="BU6" s="33"/>
      <c r="BV6" s="33"/>
      <c r="BW6" s="27"/>
      <c r="BX6" s="33"/>
      <c r="BY6" s="33"/>
      <c r="BZ6" s="33"/>
      <c r="CA6" s="27"/>
      <c r="CB6" s="27"/>
      <c r="CC6" s="27"/>
      <c r="CD6" s="27"/>
      <c r="CE6" s="58"/>
      <c r="CF6" s="58"/>
      <c r="CG6" s="59" t="e">
        <f t="shared" si="7"/>
        <v>#VALUE!</v>
      </c>
      <c r="CH6" s="60" t="e">
        <f t="shared" si="8"/>
        <v>#VALUE!</v>
      </c>
      <c r="CI6" s="61"/>
      <c r="CJ6" s="62"/>
      <c r="CK6" s="59" t="e">
        <f t="shared" si="9"/>
        <v>#VALUE!</v>
      </c>
      <c r="CL6" s="60" t="e">
        <f t="shared" si="10"/>
        <v>#VALUE!</v>
      </c>
      <c r="CM6" s="61"/>
      <c r="CN6" s="62"/>
      <c r="CO6" s="59" t="e">
        <f t="shared" si="11"/>
        <v>#VALUE!</v>
      </c>
      <c r="CP6" s="60" t="e">
        <f t="shared" si="12"/>
        <v>#VALUE!</v>
      </c>
      <c r="CQ6" s="64"/>
      <c r="CR6" s="65"/>
      <c r="CS6" s="67"/>
      <c r="CT6" s="67"/>
      <c r="CU6" s="545">
        <v>1840</v>
      </c>
      <c r="CV6" s="518" t="str">
        <f t="shared" si="13"/>
        <v>18-</v>
      </c>
      <c r="CW6" s="47" t="s">
        <v>137</v>
      </c>
      <c r="CX6" s="47" t="str">
        <f t="shared" si="14"/>
        <v>-62201</v>
      </c>
      <c r="CY6" s="47" t="str">
        <f t="shared" si="15"/>
        <v>18-LISA-62201</v>
      </c>
    </row>
    <row r="7" spans="1:103" ht="19.899999999999999" customHeight="1">
      <c r="A7" s="524">
        <v>6</v>
      </c>
      <c r="B7" s="15">
        <v>6</v>
      </c>
      <c r="C7" s="15">
        <v>1840</v>
      </c>
      <c r="D7" s="50" t="s">
        <v>138</v>
      </c>
      <c r="E7" s="50"/>
      <c r="F7" s="541" t="s">
        <v>106</v>
      </c>
      <c r="G7" s="542" t="s">
        <v>139</v>
      </c>
      <c r="H7" s="527"/>
      <c r="I7" s="527"/>
      <c r="J7" s="527"/>
      <c r="K7" s="527"/>
      <c r="L7" s="22" t="str">
        <f t="shared" si="16"/>
        <v>FCS0304</v>
      </c>
      <c r="M7" s="21">
        <f t="shared" si="17"/>
        <v>1</v>
      </c>
      <c r="N7" s="21">
        <f t="shared" si="18"/>
        <v>1</v>
      </c>
      <c r="O7" s="21">
        <v>6</v>
      </c>
      <c r="P7" s="83" t="str">
        <f t="shared" si="19"/>
        <v>AAI143-H</v>
      </c>
      <c r="Q7" s="83" t="str">
        <f t="shared" si="0"/>
        <v>AI</v>
      </c>
      <c r="R7" s="22" t="str">
        <f t="shared" si="20"/>
        <v>Y</v>
      </c>
      <c r="S7" s="543" t="s">
        <v>111</v>
      </c>
      <c r="T7" s="22"/>
      <c r="U7" s="22"/>
      <c r="V7" s="22"/>
      <c r="W7" s="22"/>
      <c r="X7" s="22"/>
      <c r="Y7" s="22"/>
      <c r="Z7" s="25" t="str">
        <f t="shared" si="1"/>
        <v>%Z011106</v>
      </c>
      <c r="AA7" s="22" t="str">
        <f t="shared" si="2"/>
        <v/>
      </c>
      <c r="AB7" s="22" t="s">
        <v>140</v>
      </c>
      <c r="AC7" s="22" t="str">
        <f t="shared" si="3"/>
        <v>VE-6203 LEVEL INDIC., CON. ALA.INTERL.</v>
      </c>
      <c r="AD7" s="21" t="str">
        <f t="shared" si="4"/>
        <v/>
      </c>
      <c r="AE7" s="21" t="str">
        <f t="shared" si="5"/>
        <v/>
      </c>
      <c r="AF7" s="21" t="str">
        <f t="shared" si="6"/>
        <v/>
      </c>
      <c r="AG7" s="22">
        <v>0</v>
      </c>
      <c r="AH7" s="22">
        <v>0</v>
      </c>
      <c r="AI7" s="22">
        <v>0</v>
      </c>
      <c r="AJ7" s="22">
        <v>0</v>
      </c>
      <c r="AK7" s="23" t="s">
        <v>113</v>
      </c>
      <c r="AL7" s="23" t="s">
        <v>114</v>
      </c>
      <c r="AM7" s="23"/>
      <c r="AN7" s="84" t="s">
        <v>115</v>
      </c>
      <c r="AO7" s="27"/>
      <c r="AP7" s="27"/>
      <c r="AQ7" s="28"/>
      <c r="AR7" s="544" t="s">
        <v>110</v>
      </c>
      <c r="AS7" s="29"/>
      <c r="AT7" s="84" t="s">
        <v>116</v>
      </c>
      <c r="AU7" s="542" t="s">
        <v>106</v>
      </c>
      <c r="AV7" s="27"/>
      <c r="AW7" s="27"/>
      <c r="AX7" s="531" t="s">
        <v>128</v>
      </c>
      <c r="AY7" s="531" t="s">
        <v>129</v>
      </c>
      <c r="AZ7" s="27"/>
      <c r="BA7" s="27"/>
      <c r="BB7" s="27"/>
      <c r="BC7" s="27"/>
      <c r="BD7" s="27"/>
      <c r="BE7" s="33"/>
      <c r="BF7" s="33"/>
      <c r="BG7" s="33"/>
      <c r="BH7" s="33"/>
      <c r="BI7" s="33"/>
      <c r="BJ7" s="33"/>
      <c r="BK7" s="33"/>
      <c r="BL7" s="33"/>
      <c r="BM7" s="33"/>
      <c r="BN7" s="33"/>
      <c r="BO7" s="33"/>
      <c r="BP7" s="33"/>
      <c r="BQ7" s="33"/>
      <c r="BR7" s="33"/>
      <c r="BS7" s="33"/>
      <c r="BT7" s="33"/>
      <c r="BU7" s="33"/>
      <c r="BV7" s="33"/>
      <c r="BW7" s="27"/>
      <c r="BX7" s="33"/>
      <c r="BY7" s="33"/>
      <c r="BZ7" s="33"/>
      <c r="CA7" s="27"/>
      <c r="CB7" s="27"/>
      <c r="CC7" s="27"/>
      <c r="CD7" s="27"/>
      <c r="CE7" s="58"/>
      <c r="CF7" s="58"/>
      <c r="CG7" s="59" t="e">
        <f t="shared" si="7"/>
        <v>#VALUE!</v>
      </c>
      <c r="CH7" s="60" t="e">
        <f t="shared" si="8"/>
        <v>#VALUE!</v>
      </c>
      <c r="CI7" s="61"/>
      <c r="CJ7" s="62"/>
      <c r="CK7" s="59" t="e">
        <f t="shared" si="9"/>
        <v>#VALUE!</v>
      </c>
      <c r="CL7" s="60" t="e">
        <f t="shared" si="10"/>
        <v>#VALUE!</v>
      </c>
      <c r="CM7" s="61"/>
      <c r="CN7" s="62"/>
      <c r="CO7" s="59" t="e">
        <f t="shared" si="11"/>
        <v>#VALUE!</v>
      </c>
      <c r="CP7" s="60" t="e">
        <f t="shared" si="12"/>
        <v>#VALUE!</v>
      </c>
      <c r="CQ7" s="64"/>
      <c r="CR7" s="65"/>
      <c r="CS7" s="67"/>
      <c r="CT7" s="67"/>
      <c r="CU7" s="545">
        <v>1840</v>
      </c>
      <c r="CV7" s="518" t="str">
        <f t="shared" si="13"/>
        <v>18-</v>
      </c>
      <c r="CW7" s="47" t="s">
        <v>141</v>
      </c>
      <c r="CX7" s="47" t="str">
        <f t="shared" si="14"/>
        <v>-62301</v>
      </c>
      <c r="CY7" s="47" t="str">
        <f t="shared" si="15"/>
        <v>18-LICSA-62301</v>
      </c>
    </row>
    <row r="8" spans="1:103" ht="19.899999999999999" customHeight="1">
      <c r="A8" s="524">
        <v>7</v>
      </c>
      <c r="B8" s="15">
        <v>7</v>
      </c>
      <c r="C8" s="15">
        <v>1840</v>
      </c>
      <c r="D8" s="49" t="s">
        <v>142</v>
      </c>
      <c r="E8" s="49"/>
      <c r="F8" s="541" t="s">
        <v>106</v>
      </c>
      <c r="G8" s="542" t="s">
        <v>143</v>
      </c>
      <c r="H8" s="527"/>
      <c r="I8" s="527"/>
      <c r="J8" s="527"/>
      <c r="K8" s="527"/>
      <c r="L8" s="22" t="str">
        <f t="shared" si="16"/>
        <v>FCS0304</v>
      </c>
      <c r="M8" s="21">
        <f t="shared" si="17"/>
        <v>1</v>
      </c>
      <c r="N8" s="21">
        <f t="shared" si="18"/>
        <v>1</v>
      </c>
      <c r="O8" s="21">
        <v>7</v>
      </c>
      <c r="P8" s="83" t="str">
        <f t="shared" si="19"/>
        <v>AAI143-H</v>
      </c>
      <c r="Q8" s="83" t="str">
        <f t="shared" si="0"/>
        <v>AI</v>
      </c>
      <c r="R8" s="22" t="str">
        <f t="shared" si="20"/>
        <v>Y</v>
      </c>
      <c r="S8" s="543" t="s">
        <v>111</v>
      </c>
      <c r="T8" s="22"/>
      <c r="U8" s="22"/>
      <c r="V8" s="22"/>
      <c r="W8" s="22"/>
      <c r="X8" s="22"/>
      <c r="Y8" s="22"/>
      <c r="Z8" s="25" t="str">
        <f t="shared" si="1"/>
        <v>%Z011107</v>
      </c>
      <c r="AA8" s="22" t="str">
        <f t="shared" si="2"/>
        <v/>
      </c>
      <c r="AB8" s="22" t="s">
        <v>144</v>
      </c>
      <c r="AC8" s="22" t="str">
        <f t="shared" si="3"/>
        <v>PR TO PC-6201 TEMP.  INDIC., ALA., INTERL.</v>
      </c>
      <c r="AD8" s="21" t="str">
        <f t="shared" si="4"/>
        <v/>
      </c>
      <c r="AE8" s="21" t="str">
        <f t="shared" si="5"/>
        <v/>
      </c>
      <c r="AF8" s="21" t="str">
        <f t="shared" si="6"/>
        <v/>
      </c>
      <c r="AG8" s="22">
        <v>0</v>
      </c>
      <c r="AH8" s="22" t="s">
        <v>145</v>
      </c>
      <c r="AI8" s="22">
        <v>0</v>
      </c>
      <c r="AJ8" s="22">
        <v>0</v>
      </c>
      <c r="AK8" s="23" t="s">
        <v>113</v>
      </c>
      <c r="AL8" s="23" t="s">
        <v>114</v>
      </c>
      <c r="AM8" s="23"/>
      <c r="AN8" s="84" t="s">
        <v>115</v>
      </c>
      <c r="AO8" s="27"/>
      <c r="AP8" s="27"/>
      <c r="AQ8" s="28"/>
      <c r="AR8" s="544" t="s">
        <v>110</v>
      </c>
      <c r="AS8" s="29"/>
      <c r="AT8" s="84" t="s">
        <v>116</v>
      </c>
      <c r="AU8" s="542" t="s">
        <v>106</v>
      </c>
      <c r="AV8" s="27"/>
      <c r="AW8" s="27"/>
      <c r="AX8" s="531" t="s">
        <v>146</v>
      </c>
      <c r="AY8" s="531" t="s">
        <v>147</v>
      </c>
      <c r="AZ8" s="27"/>
      <c r="BA8" s="27"/>
      <c r="BB8" s="27"/>
      <c r="BC8" s="27"/>
      <c r="BD8" s="27"/>
      <c r="BE8" s="33"/>
      <c r="BF8" s="33"/>
      <c r="BG8" s="33"/>
      <c r="BH8" s="33"/>
      <c r="BI8" s="33"/>
      <c r="BJ8" s="33"/>
      <c r="BK8" s="33"/>
      <c r="BL8" s="33"/>
      <c r="BM8" s="33"/>
      <c r="BN8" s="33"/>
      <c r="BO8" s="33"/>
      <c r="BP8" s="33"/>
      <c r="BQ8" s="33"/>
      <c r="BR8" s="33"/>
      <c r="BS8" s="33"/>
      <c r="BT8" s="33"/>
      <c r="BU8" s="33"/>
      <c r="BV8" s="33"/>
      <c r="BW8" s="27"/>
      <c r="BX8" s="33"/>
      <c r="BY8" s="33"/>
      <c r="BZ8" s="33"/>
      <c r="CA8" s="27"/>
      <c r="CB8" s="27"/>
      <c r="CC8" s="27"/>
      <c r="CD8" s="27"/>
      <c r="CE8" s="58"/>
      <c r="CF8" s="58"/>
      <c r="CG8" s="59" t="e">
        <f t="shared" si="7"/>
        <v>#VALUE!</v>
      </c>
      <c r="CH8" s="60" t="e">
        <f t="shared" si="8"/>
        <v>#VALUE!</v>
      </c>
      <c r="CI8" s="61"/>
      <c r="CJ8" s="62"/>
      <c r="CK8" s="59" t="e">
        <f t="shared" si="9"/>
        <v>#VALUE!</v>
      </c>
      <c r="CL8" s="60" t="e">
        <f t="shared" si="10"/>
        <v>#VALUE!</v>
      </c>
      <c r="CM8" s="61"/>
      <c r="CN8" s="62"/>
      <c r="CO8" s="59" t="e">
        <f t="shared" si="11"/>
        <v>#VALUE!</v>
      </c>
      <c r="CP8" s="60" t="e">
        <f t="shared" si="12"/>
        <v>#VALUE!</v>
      </c>
      <c r="CQ8" s="64"/>
      <c r="CR8" s="65"/>
      <c r="CS8" s="67"/>
      <c r="CT8" s="67"/>
      <c r="CU8" s="545">
        <v>1840</v>
      </c>
      <c r="CV8" s="518" t="str">
        <f t="shared" si="13"/>
        <v>18-</v>
      </c>
      <c r="CW8" s="47" t="s">
        <v>148</v>
      </c>
      <c r="CX8" s="47" t="str">
        <f t="shared" si="14"/>
        <v>-62205</v>
      </c>
      <c r="CY8" s="47" t="str">
        <f t="shared" si="15"/>
        <v>18-TISA-62205</v>
      </c>
    </row>
    <row r="9" spans="1:103" ht="19.899999999999999" customHeight="1">
      <c r="A9" s="524">
        <v>8</v>
      </c>
      <c r="B9" s="15">
        <v>8</v>
      </c>
      <c r="C9" s="15">
        <v>1840</v>
      </c>
      <c r="D9" s="43" t="s">
        <v>149</v>
      </c>
      <c r="E9" s="43"/>
      <c r="F9" s="541" t="s">
        <v>106</v>
      </c>
      <c r="G9" s="542" t="s">
        <v>150</v>
      </c>
      <c r="H9" s="527"/>
      <c r="I9" s="527"/>
      <c r="J9" s="527"/>
      <c r="K9" s="527"/>
      <c r="L9" s="22" t="str">
        <f t="shared" si="16"/>
        <v>FCS0304</v>
      </c>
      <c r="M9" s="21">
        <f t="shared" si="17"/>
        <v>1</v>
      </c>
      <c r="N9" s="21">
        <f t="shared" si="18"/>
        <v>1</v>
      </c>
      <c r="O9" s="21">
        <v>8</v>
      </c>
      <c r="P9" s="83" t="str">
        <f t="shared" si="19"/>
        <v>AAI143-H</v>
      </c>
      <c r="Q9" s="83" t="str">
        <f t="shared" si="0"/>
        <v>AI</v>
      </c>
      <c r="R9" s="22" t="str">
        <f t="shared" si="20"/>
        <v>Y</v>
      </c>
      <c r="S9" s="543" t="s">
        <v>111</v>
      </c>
      <c r="T9" s="22"/>
      <c r="U9" s="22"/>
      <c r="V9" s="22"/>
      <c r="W9" s="22"/>
      <c r="X9" s="22"/>
      <c r="Y9" s="22"/>
      <c r="Z9" s="25" t="str">
        <f t="shared" si="1"/>
        <v>%Z011108</v>
      </c>
      <c r="AA9" s="22" t="str">
        <f t="shared" si="2"/>
        <v/>
      </c>
      <c r="AB9" s="22" t="s">
        <v>151</v>
      </c>
      <c r="AC9" s="22" t="str">
        <f t="shared" si="3"/>
        <v>LLS TO ET-6101 PRES. INDI., ALA., INTER.</v>
      </c>
      <c r="AD9" s="21" t="str">
        <f t="shared" si="4"/>
        <v/>
      </c>
      <c r="AE9" s="21" t="str">
        <f t="shared" si="5"/>
        <v/>
      </c>
      <c r="AF9" s="21" t="str">
        <f t="shared" si="6"/>
        <v/>
      </c>
      <c r="AG9" s="22">
        <v>0</v>
      </c>
      <c r="AH9" s="22" t="s">
        <v>145</v>
      </c>
      <c r="AI9" s="22">
        <v>0</v>
      </c>
      <c r="AJ9" s="22">
        <v>0</v>
      </c>
      <c r="AK9" s="23" t="s">
        <v>113</v>
      </c>
      <c r="AL9" s="23" t="s">
        <v>114</v>
      </c>
      <c r="AM9" s="23"/>
      <c r="AN9" s="84" t="s">
        <v>115</v>
      </c>
      <c r="AO9" s="27"/>
      <c r="AP9" s="27"/>
      <c r="AQ9" s="28"/>
      <c r="AR9" s="544" t="s">
        <v>110</v>
      </c>
      <c r="AS9" s="29"/>
      <c r="AT9" s="84" t="s">
        <v>116</v>
      </c>
      <c r="AU9" s="542" t="s">
        <v>106</v>
      </c>
      <c r="AV9" s="27"/>
      <c r="AW9" s="27"/>
      <c r="AX9" s="531" t="s">
        <v>146</v>
      </c>
      <c r="AY9" s="531" t="s">
        <v>147</v>
      </c>
      <c r="AZ9" s="27"/>
      <c r="BA9" s="27"/>
      <c r="BB9" s="27"/>
      <c r="BC9" s="27"/>
      <c r="BD9" s="27"/>
      <c r="BE9" s="33"/>
      <c r="BF9" s="33"/>
      <c r="BG9" s="33"/>
      <c r="BH9" s="33"/>
      <c r="BI9" s="33"/>
      <c r="BJ9" s="33"/>
      <c r="BK9" s="33"/>
      <c r="BL9" s="33"/>
      <c r="BM9" s="33"/>
      <c r="BN9" s="33"/>
      <c r="BO9" s="33"/>
      <c r="BP9" s="33"/>
      <c r="BQ9" s="33"/>
      <c r="BR9" s="33"/>
      <c r="BS9" s="33"/>
      <c r="BT9" s="33"/>
      <c r="BU9" s="33"/>
      <c r="BV9" s="33"/>
      <c r="BW9" s="27"/>
      <c r="BX9" s="33"/>
      <c r="BY9" s="33"/>
      <c r="BZ9" s="33"/>
      <c r="CA9" s="27"/>
      <c r="CB9" s="27"/>
      <c r="CC9" s="27"/>
      <c r="CD9" s="27"/>
      <c r="CE9" s="58"/>
      <c r="CF9" s="58"/>
      <c r="CG9" s="59" t="e">
        <f t="shared" si="7"/>
        <v>#VALUE!</v>
      </c>
      <c r="CH9" s="60" t="e">
        <f t="shared" si="8"/>
        <v>#VALUE!</v>
      </c>
      <c r="CI9" s="61"/>
      <c r="CJ9" s="62"/>
      <c r="CK9" s="59" t="e">
        <f t="shared" si="9"/>
        <v>#VALUE!</v>
      </c>
      <c r="CL9" s="60" t="e">
        <f t="shared" si="10"/>
        <v>#VALUE!</v>
      </c>
      <c r="CM9" s="61"/>
      <c r="CN9" s="62"/>
      <c r="CO9" s="59" t="e">
        <f t="shared" si="11"/>
        <v>#VALUE!</v>
      </c>
      <c r="CP9" s="60" t="e">
        <f t="shared" si="12"/>
        <v>#VALUE!</v>
      </c>
      <c r="CQ9" s="64"/>
      <c r="CR9" s="65"/>
      <c r="CS9" s="67"/>
      <c r="CT9" s="67"/>
      <c r="CU9" s="545">
        <v>1840</v>
      </c>
      <c r="CV9" s="518" t="str">
        <f t="shared" si="13"/>
        <v>18-</v>
      </c>
      <c r="CW9" s="47" t="s">
        <v>119</v>
      </c>
      <c r="CX9" s="47" t="str">
        <f t="shared" si="14"/>
        <v>-61108</v>
      </c>
      <c r="CY9" s="47" t="str">
        <f t="shared" si="15"/>
        <v>18-PISA-61108</v>
      </c>
    </row>
    <row r="10" spans="1:103" ht="19.899999999999999" customHeight="1">
      <c r="A10" s="524">
        <v>9</v>
      </c>
      <c r="B10" s="15">
        <v>9</v>
      </c>
      <c r="C10" s="15">
        <v>1840</v>
      </c>
      <c r="D10" s="50" t="s">
        <v>152</v>
      </c>
      <c r="E10" s="50"/>
      <c r="F10" s="541" t="s">
        <v>106</v>
      </c>
      <c r="G10" s="542" t="s">
        <v>153</v>
      </c>
      <c r="H10" s="527"/>
      <c r="I10" s="527"/>
      <c r="J10" s="527"/>
      <c r="K10" s="527"/>
      <c r="L10" s="22" t="str">
        <f t="shared" si="16"/>
        <v>FCS0304</v>
      </c>
      <c r="M10" s="21">
        <f t="shared" si="17"/>
        <v>1</v>
      </c>
      <c r="N10" s="21">
        <f t="shared" si="18"/>
        <v>1</v>
      </c>
      <c r="O10" s="21">
        <v>9</v>
      </c>
      <c r="P10" s="83" t="str">
        <f t="shared" si="19"/>
        <v>AAI143-H</v>
      </c>
      <c r="Q10" s="83" t="str">
        <f t="shared" si="0"/>
        <v>AI</v>
      </c>
      <c r="R10" s="22" t="str">
        <f t="shared" si="20"/>
        <v>Y</v>
      </c>
      <c r="S10" s="543" t="s">
        <v>111</v>
      </c>
      <c r="T10" s="22"/>
      <c r="U10" s="22"/>
      <c r="V10" s="22"/>
      <c r="W10" s="22"/>
      <c r="X10" s="22"/>
      <c r="Y10" s="22"/>
      <c r="Z10" s="25" t="str">
        <f t="shared" si="1"/>
        <v>%Z011109</v>
      </c>
      <c r="AA10" s="22" t="str">
        <f t="shared" si="2"/>
        <v/>
      </c>
      <c r="AB10" s="22" t="s">
        <v>154</v>
      </c>
      <c r="AC10" s="22" t="str">
        <f t="shared" si="3"/>
        <v>GC TO TA-6101 FLOW</v>
      </c>
      <c r="AD10" s="21" t="str">
        <f t="shared" si="4"/>
        <v/>
      </c>
      <c r="AE10" s="21" t="str">
        <f t="shared" si="5"/>
        <v/>
      </c>
      <c r="AF10" s="21" t="str">
        <f t="shared" si="6"/>
        <v/>
      </c>
      <c r="AG10" s="22"/>
      <c r="AH10" s="22"/>
      <c r="AI10" s="22"/>
      <c r="AJ10" s="22"/>
      <c r="AK10" s="23" t="s">
        <v>113</v>
      </c>
      <c r="AL10" s="23" t="s">
        <v>114</v>
      </c>
      <c r="AM10" s="23"/>
      <c r="AN10" s="84" t="s">
        <v>115</v>
      </c>
      <c r="AO10" s="27"/>
      <c r="AP10" s="27"/>
      <c r="AQ10" s="28"/>
      <c r="AR10" s="544" t="s">
        <v>110</v>
      </c>
      <c r="AS10" s="29"/>
      <c r="AT10" s="84" t="s">
        <v>116</v>
      </c>
      <c r="AU10" s="542" t="s">
        <v>106</v>
      </c>
      <c r="AV10" s="27"/>
      <c r="AW10" s="27"/>
      <c r="AX10" s="531" t="s">
        <v>146</v>
      </c>
      <c r="AY10" s="531" t="s">
        <v>147</v>
      </c>
      <c r="AZ10" s="27"/>
      <c r="BA10" s="27"/>
      <c r="BB10" s="27"/>
      <c r="BC10" s="27"/>
      <c r="BD10" s="27"/>
      <c r="BE10" s="33"/>
      <c r="BF10" s="33"/>
      <c r="BG10" s="33"/>
      <c r="BH10" s="33"/>
      <c r="BI10" s="33"/>
      <c r="BJ10" s="33"/>
      <c r="BK10" s="33"/>
      <c r="BL10" s="33"/>
      <c r="BM10" s="33"/>
      <c r="BN10" s="33"/>
      <c r="BO10" s="33"/>
      <c r="BP10" s="33"/>
      <c r="BQ10" s="33"/>
      <c r="BR10" s="33"/>
      <c r="BS10" s="33"/>
      <c r="BT10" s="33"/>
      <c r="BU10" s="33"/>
      <c r="BV10" s="33"/>
      <c r="BW10" s="27"/>
      <c r="BX10" s="33"/>
      <c r="BY10" s="33"/>
      <c r="BZ10" s="33"/>
      <c r="CA10" s="27"/>
      <c r="CB10" s="27"/>
      <c r="CC10" s="27"/>
      <c r="CD10" s="27"/>
      <c r="CE10" s="58"/>
      <c r="CF10" s="58"/>
      <c r="CG10" s="59" t="e">
        <f t="shared" si="7"/>
        <v>#VALUE!</v>
      </c>
      <c r="CH10" s="60" t="e">
        <f t="shared" si="8"/>
        <v>#VALUE!</v>
      </c>
      <c r="CI10" s="61"/>
      <c r="CJ10" s="62"/>
      <c r="CK10" s="59" t="e">
        <f t="shared" si="9"/>
        <v>#VALUE!</v>
      </c>
      <c r="CL10" s="60" t="e">
        <f t="shared" si="10"/>
        <v>#VALUE!</v>
      </c>
      <c r="CM10" s="61"/>
      <c r="CN10" s="62"/>
      <c r="CO10" s="59" t="e">
        <f t="shared" si="11"/>
        <v>#VALUE!</v>
      </c>
      <c r="CP10" s="60" t="e">
        <f t="shared" si="12"/>
        <v>#VALUE!</v>
      </c>
      <c r="CQ10" s="64"/>
      <c r="CR10" s="65"/>
      <c r="CS10" s="67"/>
      <c r="CT10" s="67"/>
      <c r="CU10" s="545">
        <v>1840</v>
      </c>
      <c r="CV10" s="518" t="str">
        <f t="shared" si="13"/>
        <v>18-</v>
      </c>
      <c r="CW10" s="47" t="s">
        <v>124</v>
      </c>
      <c r="CX10" s="47" t="str">
        <f t="shared" si="14"/>
        <v>-61103</v>
      </c>
      <c r="CY10" s="47" t="str">
        <f t="shared" si="15"/>
        <v>18-FICA-61103</v>
      </c>
    </row>
    <row r="11" spans="1:103" ht="19.899999999999999" customHeight="1">
      <c r="A11" s="524">
        <v>10</v>
      </c>
      <c r="B11" s="15">
        <v>10</v>
      </c>
      <c r="C11" s="15">
        <v>1840</v>
      </c>
      <c r="D11" s="50" t="s">
        <v>155</v>
      </c>
      <c r="E11" s="50"/>
      <c r="F11" s="541" t="s">
        <v>106</v>
      </c>
      <c r="G11" s="542" t="s">
        <v>156</v>
      </c>
      <c r="H11" s="527"/>
      <c r="I11" s="527"/>
      <c r="J11" s="527"/>
      <c r="K11" s="527"/>
      <c r="L11" s="22" t="str">
        <f t="shared" si="16"/>
        <v>FCS0304</v>
      </c>
      <c r="M11" s="21">
        <f t="shared" si="17"/>
        <v>1</v>
      </c>
      <c r="N11" s="21">
        <f t="shared" si="18"/>
        <v>1</v>
      </c>
      <c r="O11" s="21">
        <v>10</v>
      </c>
      <c r="P11" s="83" t="str">
        <f t="shared" si="19"/>
        <v>AAI143-H</v>
      </c>
      <c r="Q11" s="83" t="str">
        <f t="shared" si="0"/>
        <v>AI</v>
      </c>
      <c r="R11" s="22" t="str">
        <f t="shared" si="20"/>
        <v>Y</v>
      </c>
      <c r="S11" s="543" t="s">
        <v>111</v>
      </c>
      <c r="T11" s="22"/>
      <c r="U11" s="22"/>
      <c r="V11" s="22"/>
      <c r="W11" s="22"/>
      <c r="X11" s="22"/>
      <c r="Y11" s="22"/>
      <c r="Z11" s="25" t="str">
        <f t="shared" si="1"/>
        <v>%Z011110</v>
      </c>
      <c r="AA11" s="22" t="str">
        <f t="shared" si="2"/>
        <v/>
      </c>
      <c r="AB11" s="22" t="s">
        <v>157</v>
      </c>
      <c r="AC11" s="22" t="str">
        <f t="shared" si="3"/>
        <v>LLS TO ET-6101 FLOW</v>
      </c>
      <c r="AD11" s="21" t="str">
        <f t="shared" si="4"/>
        <v/>
      </c>
      <c r="AE11" s="21" t="str">
        <f t="shared" si="5"/>
        <v/>
      </c>
      <c r="AF11" s="21" t="str">
        <f t="shared" si="6"/>
        <v/>
      </c>
      <c r="AG11" s="22"/>
      <c r="AH11" s="22"/>
      <c r="AI11" s="22"/>
      <c r="AJ11" s="22"/>
      <c r="AK11" s="23" t="s">
        <v>113</v>
      </c>
      <c r="AL11" s="23" t="s">
        <v>114</v>
      </c>
      <c r="AM11" s="23"/>
      <c r="AN11" s="84" t="s">
        <v>115</v>
      </c>
      <c r="AO11" s="27"/>
      <c r="AP11" s="27"/>
      <c r="AQ11" s="28"/>
      <c r="AR11" s="544" t="s">
        <v>110</v>
      </c>
      <c r="AS11" s="29"/>
      <c r="AT11" s="84" t="s">
        <v>116</v>
      </c>
      <c r="AU11" s="542" t="s">
        <v>106</v>
      </c>
      <c r="AV11" s="27"/>
      <c r="AW11" s="27"/>
      <c r="AX11" s="531" t="s">
        <v>146</v>
      </c>
      <c r="AY11" s="531" t="s">
        <v>147</v>
      </c>
      <c r="AZ11" s="27"/>
      <c r="BA11" s="27"/>
      <c r="BB11" s="27"/>
      <c r="BC11" s="27"/>
      <c r="BD11" s="27"/>
      <c r="BE11" s="33"/>
      <c r="BF11" s="33"/>
      <c r="BG11" s="33"/>
      <c r="BH11" s="33"/>
      <c r="BI11" s="33"/>
      <c r="BJ11" s="33"/>
      <c r="BK11" s="33"/>
      <c r="BL11" s="33"/>
      <c r="BM11" s="33"/>
      <c r="BN11" s="33"/>
      <c r="BO11" s="33"/>
      <c r="BP11" s="33"/>
      <c r="BQ11" s="33"/>
      <c r="BR11" s="33"/>
      <c r="BS11" s="33"/>
      <c r="BT11" s="33"/>
      <c r="BU11" s="33"/>
      <c r="BV11" s="33"/>
      <c r="BW11" s="27"/>
      <c r="BX11" s="33"/>
      <c r="BY11" s="33"/>
      <c r="BZ11" s="33"/>
      <c r="CA11" s="27"/>
      <c r="CB11" s="27"/>
      <c r="CC11" s="27"/>
      <c r="CD11" s="27"/>
      <c r="CE11" s="58"/>
      <c r="CF11" s="58"/>
      <c r="CG11" s="59" t="e">
        <f t="shared" si="7"/>
        <v>#VALUE!</v>
      </c>
      <c r="CH11" s="60" t="e">
        <f t="shared" si="8"/>
        <v>#VALUE!</v>
      </c>
      <c r="CI11" s="61"/>
      <c r="CJ11" s="62"/>
      <c r="CK11" s="59" t="e">
        <f t="shared" si="9"/>
        <v>#VALUE!</v>
      </c>
      <c r="CL11" s="60" t="e">
        <f t="shared" si="10"/>
        <v>#VALUE!</v>
      </c>
      <c r="CM11" s="61"/>
      <c r="CN11" s="62"/>
      <c r="CO11" s="59" t="e">
        <f t="shared" si="11"/>
        <v>#VALUE!</v>
      </c>
      <c r="CP11" s="60" t="e">
        <f t="shared" si="12"/>
        <v>#VALUE!</v>
      </c>
      <c r="CQ11" s="64"/>
      <c r="CR11" s="65"/>
      <c r="CS11" s="67"/>
      <c r="CT11" s="67"/>
      <c r="CU11" s="545">
        <v>1840</v>
      </c>
      <c r="CV11" s="518" t="str">
        <f t="shared" si="13"/>
        <v>18-</v>
      </c>
      <c r="CW11" s="47" t="s">
        <v>124</v>
      </c>
      <c r="CX11" s="47" t="str">
        <f t="shared" si="14"/>
        <v>-61104</v>
      </c>
      <c r="CY11" s="47" t="str">
        <f t="shared" si="15"/>
        <v>18-FICA-61104</v>
      </c>
    </row>
    <row r="12" spans="1:103" ht="19.899999999999999" customHeight="1">
      <c r="A12" s="524">
        <v>11</v>
      </c>
      <c r="B12" s="15">
        <v>11</v>
      </c>
      <c r="C12" s="15">
        <v>1840</v>
      </c>
      <c r="D12" s="50" t="s">
        <v>158</v>
      </c>
      <c r="E12" s="50"/>
      <c r="F12" s="541" t="s">
        <v>106</v>
      </c>
      <c r="G12" s="542" t="s">
        <v>159</v>
      </c>
      <c r="H12" s="527"/>
      <c r="I12" s="527"/>
      <c r="J12" s="527"/>
      <c r="K12" s="527"/>
      <c r="L12" s="22" t="str">
        <f t="shared" si="16"/>
        <v>FCS0304</v>
      </c>
      <c r="M12" s="21">
        <f t="shared" si="17"/>
        <v>1</v>
      </c>
      <c r="N12" s="21">
        <f t="shared" si="18"/>
        <v>1</v>
      </c>
      <c r="O12" s="21">
        <v>11</v>
      </c>
      <c r="P12" s="83" t="str">
        <f t="shared" si="19"/>
        <v>AAI143-H</v>
      </c>
      <c r="Q12" s="83" t="str">
        <f t="shared" si="0"/>
        <v>AI</v>
      </c>
      <c r="R12" s="22" t="str">
        <f t="shared" si="20"/>
        <v>Y</v>
      </c>
      <c r="S12" s="543" t="s">
        <v>111</v>
      </c>
      <c r="T12" s="22"/>
      <c r="U12" s="22"/>
      <c r="V12" s="22"/>
      <c r="W12" s="22"/>
      <c r="X12" s="22"/>
      <c r="Y12" s="22"/>
      <c r="Z12" s="25" t="str">
        <f t="shared" si="1"/>
        <v>%Z011111</v>
      </c>
      <c r="AA12" s="22" t="str">
        <f t="shared" si="2"/>
        <v/>
      </c>
      <c r="AB12" s="22" t="s">
        <v>160</v>
      </c>
      <c r="AC12" s="22" t="str">
        <f t="shared" si="3"/>
        <v>TA-6101 LEVEL INDIC., CONTR., ALA., INTERL.</v>
      </c>
      <c r="AD12" s="21" t="str">
        <f t="shared" si="4"/>
        <v/>
      </c>
      <c r="AE12" s="21" t="str">
        <f t="shared" si="5"/>
        <v/>
      </c>
      <c r="AF12" s="21" t="str">
        <f t="shared" si="6"/>
        <v/>
      </c>
      <c r="AG12" s="22"/>
      <c r="AH12" s="22"/>
      <c r="AI12" s="22"/>
      <c r="AJ12" s="22"/>
      <c r="AK12" s="23" t="s">
        <v>113</v>
      </c>
      <c r="AL12" s="23" t="s">
        <v>114</v>
      </c>
      <c r="AM12" s="23"/>
      <c r="AN12" s="84" t="s">
        <v>115</v>
      </c>
      <c r="AO12" s="27"/>
      <c r="AP12" s="27"/>
      <c r="AQ12" s="28"/>
      <c r="AR12" s="544" t="s">
        <v>110</v>
      </c>
      <c r="AS12" s="29"/>
      <c r="AT12" s="84" t="s">
        <v>116</v>
      </c>
      <c r="AU12" s="542" t="s">
        <v>106</v>
      </c>
      <c r="AV12" s="27"/>
      <c r="AW12" s="27"/>
      <c r="AX12" s="531" t="s">
        <v>146</v>
      </c>
      <c r="AY12" s="531" t="s">
        <v>147</v>
      </c>
      <c r="AZ12" s="27"/>
      <c r="BA12" s="27"/>
      <c r="BB12" s="27"/>
      <c r="BC12" s="27"/>
      <c r="BD12" s="27"/>
      <c r="BE12" s="33"/>
      <c r="BF12" s="33"/>
      <c r="BG12" s="33"/>
      <c r="BH12" s="33"/>
      <c r="BI12" s="33"/>
      <c r="BJ12" s="33"/>
      <c r="BK12" s="33"/>
      <c r="BL12" s="33"/>
      <c r="BM12" s="33"/>
      <c r="BN12" s="33"/>
      <c r="BO12" s="33"/>
      <c r="BP12" s="33"/>
      <c r="BQ12" s="33"/>
      <c r="BR12" s="33"/>
      <c r="BS12" s="33"/>
      <c r="BT12" s="33"/>
      <c r="BU12" s="33"/>
      <c r="BV12" s="33"/>
      <c r="BW12" s="27"/>
      <c r="BX12" s="33"/>
      <c r="BY12" s="33"/>
      <c r="BZ12" s="33"/>
      <c r="CA12" s="27"/>
      <c r="CB12" s="27"/>
      <c r="CC12" s="27"/>
      <c r="CD12" s="27"/>
      <c r="CE12" s="58"/>
      <c r="CF12" s="58"/>
      <c r="CG12" s="59" t="e">
        <f t="shared" si="7"/>
        <v>#VALUE!</v>
      </c>
      <c r="CH12" s="60" t="e">
        <f t="shared" si="8"/>
        <v>#VALUE!</v>
      </c>
      <c r="CI12" s="61"/>
      <c r="CJ12" s="62"/>
      <c r="CK12" s="59" t="e">
        <f t="shared" si="9"/>
        <v>#VALUE!</v>
      </c>
      <c r="CL12" s="60" t="e">
        <f t="shared" si="10"/>
        <v>#VALUE!</v>
      </c>
      <c r="CM12" s="61"/>
      <c r="CN12" s="62"/>
      <c r="CO12" s="59" t="e">
        <f t="shared" si="11"/>
        <v>#VALUE!</v>
      </c>
      <c r="CP12" s="60" t="e">
        <f t="shared" si="12"/>
        <v>#VALUE!</v>
      </c>
      <c r="CQ12" s="64"/>
      <c r="CR12" s="65"/>
      <c r="CS12" s="67"/>
      <c r="CT12" s="67"/>
      <c r="CU12" s="545">
        <v>1840</v>
      </c>
      <c r="CV12" s="518" t="str">
        <f t="shared" si="13"/>
        <v>18-</v>
      </c>
      <c r="CW12" s="47" t="s">
        <v>141</v>
      </c>
      <c r="CX12" s="47" t="str">
        <f t="shared" si="14"/>
        <v>-61103</v>
      </c>
      <c r="CY12" s="47" t="str">
        <f t="shared" si="15"/>
        <v>18-LICSA-61103</v>
      </c>
    </row>
    <row r="13" spans="1:103" ht="19.899999999999999" customHeight="1">
      <c r="A13" s="524">
        <v>12</v>
      </c>
      <c r="B13" s="15">
        <v>12</v>
      </c>
      <c r="C13" s="15"/>
      <c r="D13" s="50" t="str">
        <f>LEFT(L13,1)&amp;RIGHT(L13,2)&amp;"N"&amp;M13&amp;"S"&amp;N13&amp;O13</f>
        <v>F04N1S112</v>
      </c>
      <c r="E13" s="50"/>
      <c r="F13" s="43"/>
      <c r="G13" s="527" t="s">
        <v>161</v>
      </c>
      <c r="H13" s="527"/>
      <c r="I13" s="527"/>
      <c r="J13" s="527"/>
      <c r="K13" s="527"/>
      <c r="L13" s="22" t="str">
        <f t="shared" si="16"/>
        <v>FCS0304</v>
      </c>
      <c r="M13" s="21">
        <f t="shared" si="17"/>
        <v>1</v>
      </c>
      <c r="N13" s="21">
        <f t="shared" si="18"/>
        <v>1</v>
      </c>
      <c r="O13" s="21">
        <v>12</v>
      </c>
      <c r="P13" s="83" t="str">
        <f t="shared" si="19"/>
        <v>AAI143-H</v>
      </c>
      <c r="Q13" s="83" t="str">
        <f t="shared" si="0"/>
        <v>AI</v>
      </c>
      <c r="R13" s="22" t="str">
        <f t="shared" si="20"/>
        <v>Y</v>
      </c>
      <c r="S13" s="83" t="s">
        <v>162</v>
      </c>
      <c r="T13" s="22"/>
      <c r="U13" s="22"/>
      <c r="V13" s="22"/>
      <c r="W13" s="22"/>
      <c r="X13" s="22"/>
      <c r="Y13" s="22"/>
      <c r="Z13" s="25" t="str">
        <f t="shared" si="1"/>
        <v>%Z011112</v>
      </c>
      <c r="AA13" s="22" t="str">
        <f t="shared" si="2"/>
        <v/>
      </c>
      <c r="AB13" s="22" t="str">
        <f>IF(G13="Spare",D13,"")</f>
        <v>F04N1S112</v>
      </c>
      <c r="AC13" s="22" t="str">
        <f t="shared" si="3"/>
        <v>Spare</v>
      </c>
      <c r="AD13" s="21" t="str">
        <f t="shared" si="4"/>
        <v/>
      </c>
      <c r="AE13" s="21" t="str">
        <f t="shared" si="5"/>
        <v/>
      </c>
      <c r="AF13" s="21" t="str">
        <f t="shared" si="6"/>
        <v/>
      </c>
      <c r="AG13" s="22"/>
      <c r="AH13" s="22"/>
      <c r="AI13" s="22"/>
      <c r="AJ13" s="22"/>
      <c r="AK13" s="23"/>
      <c r="AL13" s="23" t="s">
        <v>114</v>
      </c>
      <c r="AM13" s="23"/>
      <c r="AN13" s="84" t="s">
        <v>115</v>
      </c>
      <c r="AO13" s="27"/>
      <c r="AP13" s="27"/>
      <c r="AQ13" s="28"/>
      <c r="AR13" s="33"/>
      <c r="AS13" s="29"/>
      <c r="AT13" s="84" t="s">
        <v>116</v>
      </c>
      <c r="AU13" s="27"/>
      <c r="AV13" s="27"/>
      <c r="AW13" s="27"/>
      <c r="AX13" s="531"/>
      <c r="AY13" s="531"/>
      <c r="AZ13" s="27"/>
      <c r="BA13" s="27"/>
      <c r="BB13" s="27"/>
      <c r="BC13" s="27"/>
      <c r="BD13" s="27"/>
      <c r="BE13" s="33"/>
      <c r="BF13" s="33"/>
      <c r="BG13" s="33"/>
      <c r="BH13" s="33"/>
      <c r="BI13" s="33"/>
      <c r="BJ13" s="33"/>
      <c r="BK13" s="33"/>
      <c r="BL13" s="33"/>
      <c r="BM13" s="33"/>
      <c r="BN13" s="33"/>
      <c r="BO13" s="33"/>
      <c r="BP13" s="33"/>
      <c r="BQ13" s="33"/>
      <c r="BR13" s="33"/>
      <c r="BS13" s="33"/>
      <c r="BT13" s="33"/>
      <c r="BU13" s="33"/>
      <c r="BV13" s="33"/>
      <c r="BW13" s="27"/>
      <c r="BX13" s="33"/>
      <c r="BY13" s="33"/>
      <c r="BZ13" s="33"/>
      <c r="CA13" s="27"/>
      <c r="CB13" s="27"/>
      <c r="CC13" s="27"/>
      <c r="CD13" s="27"/>
      <c r="CE13" s="58"/>
      <c r="CF13" s="58"/>
      <c r="CG13" s="59" t="e">
        <f t="shared" si="7"/>
        <v>#VALUE!</v>
      </c>
      <c r="CH13" s="60" t="e">
        <f t="shared" si="8"/>
        <v>#VALUE!</v>
      </c>
      <c r="CI13" s="61"/>
      <c r="CJ13" s="62"/>
      <c r="CK13" s="59" t="e">
        <f t="shared" si="9"/>
        <v>#VALUE!</v>
      </c>
      <c r="CL13" s="60" t="e">
        <f t="shared" si="10"/>
        <v>#VALUE!</v>
      </c>
      <c r="CM13" s="61"/>
      <c r="CN13" s="62"/>
      <c r="CO13" s="59" t="e">
        <f t="shared" si="11"/>
        <v>#VALUE!</v>
      </c>
      <c r="CP13" s="60" t="e">
        <f t="shared" si="12"/>
        <v>#VALUE!</v>
      </c>
      <c r="CQ13" s="64"/>
      <c r="CR13" s="65"/>
      <c r="CS13" s="67"/>
      <c r="CT13" s="67"/>
      <c r="CU13" s="545">
        <v>1830</v>
      </c>
      <c r="CV13" s="518"/>
      <c r="CY13" s="47" t="str">
        <f t="shared" si="15"/>
        <v/>
      </c>
    </row>
    <row r="14" spans="1:103" ht="19.899999999999999" customHeight="1">
      <c r="A14" s="524">
        <v>13</v>
      </c>
      <c r="B14" s="15">
        <v>13</v>
      </c>
      <c r="C14" s="15"/>
      <c r="D14" s="50" t="str">
        <f>LEFT(L14,1)&amp;RIGHT(L14,2)&amp;"N"&amp;M14&amp;"S"&amp;N14&amp;O14</f>
        <v>F04N1S113</v>
      </c>
      <c r="E14" s="50"/>
      <c r="F14" s="43"/>
      <c r="G14" s="527" t="s">
        <v>161</v>
      </c>
      <c r="H14" s="527"/>
      <c r="I14" s="527"/>
      <c r="J14" s="527"/>
      <c r="K14" s="527"/>
      <c r="L14" s="22" t="str">
        <f t="shared" si="16"/>
        <v>FCS0304</v>
      </c>
      <c r="M14" s="21">
        <f t="shared" si="17"/>
        <v>1</v>
      </c>
      <c r="N14" s="21">
        <f t="shared" si="18"/>
        <v>1</v>
      </c>
      <c r="O14" s="21">
        <v>13</v>
      </c>
      <c r="P14" s="83" t="str">
        <f t="shared" si="19"/>
        <v>AAI143-H</v>
      </c>
      <c r="Q14" s="83" t="str">
        <f t="shared" si="0"/>
        <v>AI</v>
      </c>
      <c r="R14" s="22" t="str">
        <f t="shared" si="20"/>
        <v>Y</v>
      </c>
      <c r="S14" s="83" t="s">
        <v>162</v>
      </c>
      <c r="T14" s="22"/>
      <c r="U14" s="22"/>
      <c r="V14" s="22"/>
      <c r="W14" s="22"/>
      <c r="X14" s="22"/>
      <c r="Y14" s="22"/>
      <c r="Z14" s="25" t="str">
        <f t="shared" si="1"/>
        <v>%Z011113</v>
      </c>
      <c r="AA14" s="22" t="str">
        <f t="shared" si="2"/>
        <v/>
      </c>
      <c r="AB14" s="22" t="str">
        <f>IF(G14="Spare",D14,"")</f>
        <v>F04N1S113</v>
      </c>
      <c r="AC14" s="22" t="str">
        <f t="shared" si="3"/>
        <v>Spare</v>
      </c>
      <c r="AD14" s="21" t="str">
        <f t="shared" si="4"/>
        <v/>
      </c>
      <c r="AE14" s="21" t="str">
        <f t="shared" si="5"/>
        <v/>
      </c>
      <c r="AF14" s="21" t="str">
        <f t="shared" si="6"/>
        <v/>
      </c>
      <c r="AG14" s="22"/>
      <c r="AH14" s="22"/>
      <c r="AI14" s="22"/>
      <c r="AJ14" s="22"/>
      <c r="AK14" s="23"/>
      <c r="AL14" s="23" t="s">
        <v>114</v>
      </c>
      <c r="AM14" s="23"/>
      <c r="AN14" s="84" t="s">
        <v>115</v>
      </c>
      <c r="AO14" s="27"/>
      <c r="AP14" s="27"/>
      <c r="AQ14" s="28"/>
      <c r="AR14" s="33"/>
      <c r="AS14" s="29"/>
      <c r="AT14" s="84" t="s">
        <v>116</v>
      </c>
      <c r="AU14" s="27"/>
      <c r="AV14" s="27"/>
      <c r="AW14" s="27"/>
      <c r="AX14" s="531"/>
      <c r="AY14" s="531"/>
      <c r="AZ14" s="27"/>
      <c r="BA14" s="27"/>
      <c r="BB14" s="27"/>
      <c r="BC14" s="27"/>
      <c r="BD14" s="27"/>
      <c r="BE14" s="33"/>
      <c r="BF14" s="33"/>
      <c r="BG14" s="33"/>
      <c r="BH14" s="33"/>
      <c r="BI14" s="33"/>
      <c r="BJ14" s="33"/>
      <c r="BK14" s="33"/>
      <c r="BL14" s="33"/>
      <c r="BM14" s="33"/>
      <c r="BN14" s="33"/>
      <c r="BO14" s="33"/>
      <c r="BP14" s="33"/>
      <c r="BQ14" s="33"/>
      <c r="BR14" s="33"/>
      <c r="BS14" s="33"/>
      <c r="BT14" s="33"/>
      <c r="BU14" s="33"/>
      <c r="BV14" s="33"/>
      <c r="BW14" s="27"/>
      <c r="BX14" s="33"/>
      <c r="BY14" s="33"/>
      <c r="BZ14" s="33"/>
      <c r="CA14" s="27"/>
      <c r="CB14" s="27"/>
      <c r="CC14" s="27"/>
      <c r="CD14" s="27"/>
      <c r="CE14" s="58"/>
      <c r="CF14" s="58"/>
      <c r="CG14" s="59" t="e">
        <f t="shared" si="7"/>
        <v>#VALUE!</v>
      </c>
      <c r="CH14" s="60" t="e">
        <f t="shared" si="8"/>
        <v>#VALUE!</v>
      </c>
      <c r="CI14" s="61"/>
      <c r="CJ14" s="62"/>
      <c r="CK14" s="59" t="e">
        <f t="shared" si="9"/>
        <v>#VALUE!</v>
      </c>
      <c r="CL14" s="60" t="e">
        <f t="shared" si="10"/>
        <v>#VALUE!</v>
      </c>
      <c r="CM14" s="61"/>
      <c r="CN14" s="62"/>
      <c r="CO14" s="59" t="e">
        <f t="shared" si="11"/>
        <v>#VALUE!</v>
      </c>
      <c r="CP14" s="60" t="e">
        <f t="shared" si="12"/>
        <v>#VALUE!</v>
      </c>
      <c r="CQ14" s="64"/>
      <c r="CR14" s="65"/>
      <c r="CS14" s="67"/>
      <c r="CT14" s="67"/>
      <c r="CV14" s="518"/>
      <c r="CY14" s="47" t="str">
        <f t="shared" si="15"/>
        <v/>
      </c>
    </row>
    <row r="15" spans="1:103" ht="19.899999999999999" customHeight="1">
      <c r="A15" s="524">
        <v>14</v>
      </c>
      <c r="B15" s="15">
        <v>14</v>
      </c>
      <c r="C15" s="15"/>
      <c r="D15" s="50" t="str">
        <f>LEFT(L15,1)&amp;RIGHT(L15,2)&amp;"N"&amp;M15&amp;"S"&amp;N15&amp;O15</f>
        <v>F04N1S114</v>
      </c>
      <c r="E15" s="50"/>
      <c r="F15" s="43"/>
      <c r="G15" s="527" t="s">
        <v>161</v>
      </c>
      <c r="H15" s="527"/>
      <c r="I15" s="527"/>
      <c r="J15" s="527"/>
      <c r="K15" s="527"/>
      <c r="L15" s="22" t="str">
        <f t="shared" si="16"/>
        <v>FCS0304</v>
      </c>
      <c r="M15" s="21">
        <f t="shared" si="17"/>
        <v>1</v>
      </c>
      <c r="N15" s="21">
        <f t="shared" si="18"/>
        <v>1</v>
      </c>
      <c r="O15" s="21">
        <v>14</v>
      </c>
      <c r="P15" s="83" t="str">
        <f t="shared" si="19"/>
        <v>AAI143-H</v>
      </c>
      <c r="Q15" s="83" t="str">
        <f t="shared" si="0"/>
        <v>AI</v>
      </c>
      <c r="R15" s="22" t="str">
        <f t="shared" si="20"/>
        <v>Y</v>
      </c>
      <c r="S15" s="83" t="s">
        <v>162</v>
      </c>
      <c r="T15" s="22"/>
      <c r="U15" s="22"/>
      <c r="V15" s="22"/>
      <c r="W15" s="22"/>
      <c r="X15" s="22"/>
      <c r="Y15" s="22"/>
      <c r="Z15" s="25" t="str">
        <f t="shared" si="1"/>
        <v>%Z011114</v>
      </c>
      <c r="AA15" s="22" t="str">
        <f t="shared" si="2"/>
        <v/>
      </c>
      <c r="AB15" s="22" t="str">
        <f>IF(G15="Spare",D15,"")</f>
        <v>F04N1S114</v>
      </c>
      <c r="AC15" s="22" t="str">
        <f t="shared" si="3"/>
        <v>Spare</v>
      </c>
      <c r="AD15" s="21" t="str">
        <f t="shared" si="4"/>
        <v/>
      </c>
      <c r="AE15" s="21" t="str">
        <f t="shared" si="5"/>
        <v/>
      </c>
      <c r="AF15" s="21" t="str">
        <f t="shared" si="6"/>
        <v/>
      </c>
      <c r="AG15" s="22"/>
      <c r="AH15" s="22"/>
      <c r="AI15" s="22"/>
      <c r="AJ15" s="22"/>
      <c r="AK15" s="23"/>
      <c r="AL15" s="23" t="s">
        <v>114</v>
      </c>
      <c r="AM15" s="23"/>
      <c r="AN15" s="84" t="s">
        <v>115</v>
      </c>
      <c r="AO15" s="27"/>
      <c r="AP15" s="27"/>
      <c r="AQ15" s="28"/>
      <c r="AR15" s="33"/>
      <c r="AS15" s="29"/>
      <c r="AT15" s="84" t="s">
        <v>116</v>
      </c>
      <c r="AU15" s="27"/>
      <c r="AV15" s="27"/>
      <c r="AW15" s="27"/>
      <c r="AX15" s="531"/>
      <c r="AY15" s="531"/>
      <c r="AZ15" s="27"/>
      <c r="BA15" s="27"/>
      <c r="BB15" s="27"/>
      <c r="BC15" s="27"/>
      <c r="BD15" s="27"/>
      <c r="BE15" s="33"/>
      <c r="BF15" s="33"/>
      <c r="BG15" s="33"/>
      <c r="BH15" s="33"/>
      <c r="BI15" s="33"/>
      <c r="BJ15" s="33"/>
      <c r="BK15" s="33"/>
      <c r="BL15" s="33"/>
      <c r="BM15" s="33"/>
      <c r="BN15" s="33"/>
      <c r="BO15" s="33"/>
      <c r="BP15" s="33"/>
      <c r="BQ15" s="33"/>
      <c r="BR15" s="33"/>
      <c r="BS15" s="33"/>
      <c r="BT15" s="33"/>
      <c r="BU15" s="33"/>
      <c r="BV15" s="33"/>
      <c r="BW15" s="27"/>
      <c r="BX15" s="33"/>
      <c r="BY15" s="33"/>
      <c r="BZ15" s="33"/>
      <c r="CA15" s="27"/>
      <c r="CB15" s="27"/>
      <c r="CC15" s="27"/>
      <c r="CD15" s="27"/>
      <c r="CE15" s="58"/>
      <c r="CF15" s="58"/>
      <c r="CG15" s="59" t="e">
        <f t="shared" si="7"/>
        <v>#VALUE!</v>
      </c>
      <c r="CH15" s="60" t="e">
        <f t="shared" si="8"/>
        <v>#VALUE!</v>
      </c>
      <c r="CI15" s="61"/>
      <c r="CJ15" s="62"/>
      <c r="CK15" s="59" t="e">
        <f t="shared" si="9"/>
        <v>#VALUE!</v>
      </c>
      <c r="CL15" s="60" t="e">
        <f t="shared" si="10"/>
        <v>#VALUE!</v>
      </c>
      <c r="CM15" s="61"/>
      <c r="CN15" s="62"/>
      <c r="CO15" s="59" t="e">
        <f t="shared" si="11"/>
        <v>#VALUE!</v>
      </c>
      <c r="CP15" s="60" t="e">
        <f t="shared" si="12"/>
        <v>#VALUE!</v>
      </c>
      <c r="CQ15" s="64"/>
      <c r="CR15" s="65"/>
      <c r="CS15" s="67"/>
      <c r="CT15" s="67"/>
      <c r="CV15" s="518"/>
      <c r="CY15" s="47" t="str">
        <f t="shared" si="15"/>
        <v/>
      </c>
    </row>
    <row r="16" spans="1:103" ht="19.899999999999999" customHeight="1">
      <c r="A16" s="524">
        <v>15</v>
      </c>
      <c r="B16" s="15">
        <v>15</v>
      </c>
      <c r="C16" s="15"/>
      <c r="D16" s="50" t="str">
        <f>LEFT(L16,1)&amp;RIGHT(L16,2)&amp;"N"&amp;M16&amp;"S"&amp;N16&amp;O16</f>
        <v>F04N1S115</v>
      </c>
      <c r="E16" s="50"/>
      <c r="F16" s="43"/>
      <c r="G16" s="527" t="s">
        <v>161</v>
      </c>
      <c r="H16" s="527"/>
      <c r="I16" s="527"/>
      <c r="J16" s="527"/>
      <c r="K16" s="527"/>
      <c r="L16" s="22" t="str">
        <f t="shared" si="16"/>
        <v>FCS0304</v>
      </c>
      <c r="M16" s="21">
        <f t="shared" si="17"/>
        <v>1</v>
      </c>
      <c r="N16" s="21">
        <f t="shared" si="18"/>
        <v>1</v>
      </c>
      <c r="O16" s="21">
        <v>15</v>
      </c>
      <c r="P16" s="83" t="str">
        <f t="shared" si="19"/>
        <v>AAI143-H</v>
      </c>
      <c r="Q16" s="83" t="str">
        <f t="shared" si="0"/>
        <v>AI</v>
      </c>
      <c r="R16" s="22" t="str">
        <f t="shared" si="20"/>
        <v>Y</v>
      </c>
      <c r="S16" s="83" t="s">
        <v>162</v>
      </c>
      <c r="T16" s="22"/>
      <c r="U16" s="22"/>
      <c r="V16" s="22"/>
      <c r="W16" s="22"/>
      <c r="X16" s="22"/>
      <c r="Y16" s="22"/>
      <c r="Z16" s="25" t="str">
        <f t="shared" si="1"/>
        <v>%Z011115</v>
      </c>
      <c r="AA16" s="22" t="str">
        <f t="shared" si="2"/>
        <v/>
      </c>
      <c r="AB16" s="22" t="str">
        <f>IF(G16="Spare",D16,"")</f>
        <v>F04N1S115</v>
      </c>
      <c r="AC16" s="22" t="str">
        <f t="shared" si="3"/>
        <v>Spare</v>
      </c>
      <c r="AD16" s="21" t="str">
        <f t="shared" si="4"/>
        <v/>
      </c>
      <c r="AE16" s="21" t="str">
        <f t="shared" si="5"/>
        <v/>
      </c>
      <c r="AF16" s="21" t="str">
        <f t="shared" si="6"/>
        <v/>
      </c>
      <c r="AG16" s="22"/>
      <c r="AH16" s="22"/>
      <c r="AI16" s="22"/>
      <c r="AJ16" s="22"/>
      <c r="AK16" s="23"/>
      <c r="AL16" s="23" t="s">
        <v>114</v>
      </c>
      <c r="AM16" s="23"/>
      <c r="AN16" s="84" t="s">
        <v>115</v>
      </c>
      <c r="AO16" s="27"/>
      <c r="AP16" s="27"/>
      <c r="AQ16" s="28"/>
      <c r="AR16" s="33"/>
      <c r="AS16" s="29"/>
      <c r="AT16" s="84" t="s">
        <v>116</v>
      </c>
      <c r="AU16" s="27"/>
      <c r="AV16" s="27"/>
      <c r="AW16" s="27"/>
      <c r="AX16" s="531"/>
      <c r="AY16" s="531"/>
      <c r="AZ16" s="27"/>
      <c r="BA16" s="27"/>
      <c r="BB16" s="27"/>
      <c r="BC16" s="27"/>
      <c r="BD16" s="27"/>
      <c r="BE16" s="33"/>
      <c r="BF16" s="33"/>
      <c r="BG16" s="33"/>
      <c r="BH16" s="33"/>
      <c r="BI16" s="33"/>
      <c r="BJ16" s="33"/>
      <c r="BK16" s="33"/>
      <c r="BL16" s="33"/>
      <c r="BM16" s="33"/>
      <c r="BN16" s="33"/>
      <c r="BO16" s="33"/>
      <c r="BP16" s="33"/>
      <c r="BQ16" s="33"/>
      <c r="BR16" s="33"/>
      <c r="BS16" s="33"/>
      <c r="BT16" s="33"/>
      <c r="BU16" s="33"/>
      <c r="BV16" s="33"/>
      <c r="BW16" s="27"/>
      <c r="BX16" s="33"/>
      <c r="BY16" s="33"/>
      <c r="BZ16" s="33"/>
      <c r="CA16" s="27"/>
      <c r="CB16" s="27"/>
      <c r="CC16" s="27"/>
      <c r="CD16" s="27"/>
      <c r="CE16" s="58"/>
      <c r="CF16" s="58"/>
      <c r="CG16" s="59" t="e">
        <f t="shared" si="7"/>
        <v>#VALUE!</v>
      </c>
      <c r="CH16" s="60" t="e">
        <f t="shared" si="8"/>
        <v>#VALUE!</v>
      </c>
      <c r="CI16" s="61"/>
      <c r="CJ16" s="62"/>
      <c r="CK16" s="59" t="e">
        <f t="shared" si="9"/>
        <v>#VALUE!</v>
      </c>
      <c r="CL16" s="60" t="e">
        <f t="shared" si="10"/>
        <v>#VALUE!</v>
      </c>
      <c r="CM16" s="61"/>
      <c r="CN16" s="62"/>
      <c r="CO16" s="59" t="e">
        <f t="shared" si="11"/>
        <v>#VALUE!</v>
      </c>
      <c r="CP16" s="60" t="e">
        <f t="shared" si="12"/>
        <v>#VALUE!</v>
      </c>
      <c r="CQ16" s="64"/>
      <c r="CR16" s="65"/>
      <c r="CS16" s="67"/>
      <c r="CT16" s="67"/>
      <c r="CV16" s="518"/>
      <c r="CY16" s="47" t="str">
        <f t="shared" si="15"/>
        <v/>
      </c>
    </row>
    <row r="17" spans="1:103" ht="19.899999999999999" customHeight="1">
      <c r="A17" s="524">
        <v>16</v>
      </c>
      <c r="B17" s="15">
        <v>16</v>
      </c>
      <c r="C17" s="15"/>
      <c r="D17" s="50" t="str">
        <f>LEFT(L17,1)&amp;RIGHT(L17,2)&amp;"N"&amp;M17&amp;"S"&amp;N17&amp;O17</f>
        <v>F04N1S116</v>
      </c>
      <c r="E17" s="50"/>
      <c r="F17" s="43"/>
      <c r="G17" s="527" t="s">
        <v>161</v>
      </c>
      <c r="H17" s="527"/>
      <c r="I17" s="527"/>
      <c r="J17" s="527"/>
      <c r="K17" s="527"/>
      <c r="L17" s="22" t="str">
        <f t="shared" si="16"/>
        <v>FCS0304</v>
      </c>
      <c r="M17" s="21">
        <f t="shared" si="17"/>
        <v>1</v>
      </c>
      <c r="N17" s="21">
        <f t="shared" si="18"/>
        <v>1</v>
      </c>
      <c r="O17" s="21">
        <v>16</v>
      </c>
      <c r="P17" s="83" t="str">
        <f t="shared" si="19"/>
        <v>AAI143-H</v>
      </c>
      <c r="Q17" s="83" t="str">
        <f t="shared" si="0"/>
        <v>AI</v>
      </c>
      <c r="R17" s="22" t="str">
        <f t="shared" si="20"/>
        <v>Y</v>
      </c>
      <c r="S17" s="83" t="s">
        <v>162</v>
      </c>
      <c r="T17" s="22"/>
      <c r="U17" s="22"/>
      <c r="V17" s="22"/>
      <c r="W17" s="22"/>
      <c r="X17" s="22"/>
      <c r="Y17" s="22"/>
      <c r="Z17" s="25" t="str">
        <f t="shared" si="1"/>
        <v>%Z011116</v>
      </c>
      <c r="AA17" s="22" t="str">
        <f t="shared" si="2"/>
        <v/>
      </c>
      <c r="AB17" s="22" t="str">
        <f>IF(G17="Spare",D17,"")</f>
        <v>F04N1S116</v>
      </c>
      <c r="AC17" s="22" t="str">
        <f t="shared" si="3"/>
        <v>Spare</v>
      </c>
      <c r="AD17" s="21" t="str">
        <f t="shared" si="4"/>
        <v/>
      </c>
      <c r="AE17" s="21" t="str">
        <f t="shared" si="5"/>
        <v/>
      </c>
      <c r="AF17" s="21" t="str">
        <f t="shared" si="6"/>
        <v/>
      </c>
      <c r="AG17" s="22"/>
      <c r="AH17" s="22"/>
      <c r="AI17" s="22"/>
      <c r="AJ17" s="22"/>
      <c r="AK17" s="23"/>
      <c r="AL17" s="23" t="s">
        <v>114</v>
      </c>
      <c r="AM17" s="23"/>
      <c r="AN17" s="84" t="s">
        <v>115</v>
      </c>
      <c r="AO17" s="27"/>
      <c r="AP17" s="27"/>
      <c r="AQ17" s="28"/>
      <c r="AR17" s="33"/>
      <c r="AS17" s="29"/>
      <c r="AT17" s="84" t="s">
        <v>116</v>
      </c>
      <c r="AU17" s="27"/>
      <c r="AV17" s="27"/>
      <c r="AW17" s="27"/>
      <c r="AX17" s="531"/>
      <c r="AY17" s="531"/>
      <c r="AZ17" s="27"/>
      <c r="BA17" s="27"/>
      <c r="BB17" s="27"/>
      <c r="BC17" s="27"/>
      <c r="BD17" s="27"/>
      <c r="BE17" s="33"/>
      <c r="BF17" s="33"/>
      <c r="BG17" s="33"/>
      <c r="BH17" s="33"/>
      <c r="BI17" s="33"/>
      <c r="BJ17" s="33"/>
      <c r="BK17" s="33"/>
      <c r="BL17" s="33"/>
      <c r="BM17" s="33"/>
      <c r="BN17" s="33"/>
      <c r="BO17" s="33"/>
      <c r="BP17" s="33"/>
      <c r="BQ17" s="33"/>
      <c r="BR17" s="33"/>
      <c r="BS17" s="33"/>
      <c r="BT17" s="33"/>
      <c r="BU17" s="33"/>
      <c r="BV17" s="33"/>
      <c r="BW17" s="27"/>
      <c r="BX17" s="33"/>
      <c r="BY17" s="33"/>
      <c r="BZ17" s="33"/>
      <c r="CA17" s="27"/>
      <c r="CB17" s="27"/>
      <c r="CC17" s="27"/>
      <c r="CD17" s="27"/>
      <c r="CE17" s="58"/>
      <c r="CF17" s="58"/>
      <c r="CG17" s="59" t="e">
        <f t="shared" si="7"/>
        <v>#VALUE!</v>
      </c>
      <c r="CH17" s="60" t="e">
        <f t="shared" si="8"/>
        <v>#VALUE!</v>
      </c>
      <c r="CI17" s="61"/>
      <c r="CJ17" s="62"/>
      <c r="CK17" s="59" t="e">
        <f t="shared" si="9"/>
        <v>#VALUE!</v>
      </c>
      <c r="CL17" s="60" t="e">
        <f t="shared" si="10"/>
        <v>#VALUE!</v>
      </c>
      <c r="CM17" s="61"/>
      <c r="CN17" s="62"/>
      <c r="CO17" s="59" t="e">
        <f t="shared" si="11"/>
        <v>#VALUE!</v>
      </c>
      <c r="CP17" s="60" t="e">
        <f t="shared" si="12"/>
        <v>#VALUE!</v>
      </c>
      <c r="CQ17" s="64"/>
      <c r="CR17" s="65"/>
      <c r="CS17" s="67"/>
      <c r="CT17" s="67"/>
      <c r="CV17" s="518"/>
      <c r="CY17" s="47" t="str">
        <f t="shared" si="15"/>
        <v/>
      </c>
    </row>
    <row r="18" spans="1:103" ht="19.899999999999999" customHeight="1">
      <c r="A18" s="524">
        <v>17</v>
      </c>
      <c r="B18" s="15">
        <v>1</v>
      </c>
      <c r="C18" s="15">
        <v>1840</v>
      </c>
      <c r="D18" s="43" t="s">
        <v>163</v>
      </c>
      <c r="E18" s="527"/>
      <c r="F18" s="541" t="s">
        <v>106</v>
      </c>
      <c r="G18" s="542" t="s">
        <v>164</v>
      </c>
      <c r="H18" s="527"/>
      <c r="I18" s="527"/>
      <c r="J18" s="527"/>
      <c r="K18" s="527" t="str">
        <f t="shared" ref="K18:K81" si="21">IF(H18&lt;&gt;"",MID(H18,FIND("～",H18,1)+1,10),"")</f>
        <v/>
      </c>
      <c r="L18" s="22" t="str">
        <f t="shared" ref="L18:L81" si="22">L17</f>
        <v>FCS0304</v>
      </c>
      <c r="M18" s="21">
        <v>1</v>
      </c>
      <c r="N18" s="21">
        <v>3</v>
      </c>
      <c r="O18" s="21">
        <v>1</v>
      </c>
      <c r="P18" s="83" t="s">
        <v>165</v>
      </c>
      <c r="Q18" s="83" t="str">
        <f t="shared" si="0"/>
        <v>AO</v>
      </c>
      <c r="R18" s="22" t="s">
        <v>110</v>
      </c>
      <c r="S18" s="543" t="s">
        <v>111</v>
      </c>
      <c r="T18" s="22"/>
      <c r="U18" s="22"/>
      <c r="V18" s="22"/>
      <c r="W18" s="22"/>
      <c r="X18" s="22"/>
      <c r="Y18" s="22"/>
      <c r="Z18" s="25" t="str">
        <f t="shared" si="1"/>
        <v>%Z013101</v>
      </c>
      <c r="AA18" s="22" t="str">
        <f t="shared" si="2"/>
        <v/>
      </c>
      <c r="AB18" s="22" t="s">
        <v>163</v>
      </c>
      <c r="AC18" s="22" t="str">
        <f t="shared" si="3"/>
        <v>P TO OSBL PRES. CONTR.</v>
      </c>
      <c r="AD18" s="21" t="str">
        <f t="shared" si="4"/>
        <v/>
      </c>
      <c r="AE18" s="21" t="str">
        <f t="shared" si="5"/>
        <v/>
      </c>
      <c r="AF18" s="21" t="str">
        <f t="shared" si="6"/>
        <v/>
      </c>
      <c r="AG18" s="22">
        <v>0</v>
      </c>
      <c r="AH18" s="22">
        <v>0</v>
      </c>
      <c r="AI18" s="22">
        <v>0</v>
      </c>
      <c r="AJ18" s="22">
        <v>0</v>
      </c>
      <c r="AK18" s="23" t="s">
        <v>166</v>
      </c>
      <c r="AL18" s="23" t="s">
        <v>114</v>
      </c>
      <c r="AM18" s="23"/>
      <c r="AN18" s="84" t="s">
        <v>115</v>
      </c>
      <c r="AO18" s="27"/>
      <c r="AP18" s="27"/>
      <c r="AQ18" s="28"/>
      <c r="AR18" s="544" t="s">
        <v>110</v>
      </c>
      <c r="AS18" s="29"/>
      <c r="AT18" s="84" t="s">
        <v>116</v>
      </c>
      <c r="AU18" s="542" t="s">
        <v>106</v>
      </c>
      <c r="AV18" s="27"/>
      <c r="AW18" s="27"/>
      <c r="AX18" s="531" t="s">
        <v>167</v>
      </c>
      <c r="AY18" s="531" t="s">
        <v>168</v>
      </c>
      <c r="AZ18" s="27"/>
      <c r="BA18" s="27"/>
      <c r="BB18" s="27"/>
      <c r="BC18" s="27"/>
      <c r="BD18" s="27"/>
      <c r="BE18" s="33"/>
      <c r="BF18" s="33"/>
      <c r="BG18" s="33"/>
      <c r="BH18" s="33"/>
      <c r="BI18" s="33"/>
      <c r="BJ18" s="33"/>
      <c r="BK18" s="33"/>
      <c r="BL18" s="33"/>
      <c r="BM18" s="33"/>
      <c r="BN18" s="33"/>
      <c r="BO18" s="33"/>
      <c r="BP18" s="33"/>
      <c r="BQ18" s="33"/>
      <c r="BR18" s="33"/>
      <c r="BS18" s="33"/>
      <c r="BT18" s="33"/>
      <c r="BU18" s="33"/>
      <c r="BV18" s="33"/>
      <c r="BW18" s="27"/>
      <c r="BX18" s="33"/>
      <c r="BY18" s="33"/>
      <c r="BZ18" s="33"/>
      <c r="CA18" s="27"/>
      <c r="CB18" s="27"/>
      <c r="CC18" s="27"/>
      <c r="CD18" s="27"/>
      <c r="CE18" s="58"/>
      <c r="CF18" s="58"/>
      <c r="CG18" s="59" t="str">
        <f t="shared" si="7"/>
        <v/>
      </c>
      <c r="CH18" s="60" t="str">
        <f t="shared" si="8"/>
        <v/>
      </c>
      <c r="CI18" s="61"/>
      <c r="CJ18" s="62"/>
      <c r="CK18" s="59">
        <f t="shared" si="9"/>
        <v>11.952</v>
      </c>
      <c r="CL18" s="60">
        <f t="shared" si="10"/>
        <v>12.048</v>
      </c>
      <c r="CM18" s="61"/>
      <c r="CN18" s="62"/>
      <c r="CO18" s="59" t="str">
        <f t="shared" si="11"/>
        <v/>
      </c>
      <c r="CP18" s="60" t="str">
        <f t="shared" si="12"/>
        <v/>
      </c>
      <c r="CQ18" s="64"/>
      <c r="CR18" s="65"/>
      <c r="CS18" s="67"/>
      <c r="CT18" s="67"/>
      <c r="CU18" s="545">
        <v>1840</v>
      </c>
      <c r="CV18" s="518" t="str">
        <f t="shared" ref="CV18:CV30" si="23">LEFT(D18,3)</f>
        <v>18-</v>
      </c>
      <c r="CW18" s="47" t="s">
        <v>169</v>
      </c>
      <c r="CX18" s="47" t="str">
        <f t="shared" ref="CX18:CX26" si="24">RIGHT(D18,6)</f>
        <v>-62301</v>
      </c>
      <c r="CY18" s="47" t="str">
        <f t="shared" si="15"/>
        <v>18-PV-62301</v>
      </c>
    </row>
    <row r="19" spans="1:103" ht="19.899999999999999" customHeight="1">
      <c r="A19" s="524">
        <v>18</v>
      </c>
      <c r="B19" s="15">
        <v>2</v>
      </c>
      <c r="C19" s="15">
        <v>1840</v>
      </c>
      <c r="D19" s="43" t="s">
        <v>170</v>
      </c>
      <c r="E19" s="527"/>
      <c r="F19" s="541" t="s">
        <v>106</v>
      </c>
      <c r="G19" s="542" t="s">
        <v>171</v>
      </c>
      <c r="H19" s="527"/>
      <c r="I19" s="527"/>
      <c r="J19" s="527"/>
      <c r="K19" s="527" t="str">
        <f t="shared" si="21"/>
        <v/>
      </c>
      <c r="L19" s="22" t="str">
        <f t="shared" si="22"/>
        <v>FCS0304</v>
      </c>
      <c r="M19" s="21">
        <f t="shared" ref="M19:M33" si="25">M18</f>
        <v>1</v>
      </c>
      <c r="N19" s="21">
        <f t="shared" ref="N19:N33" si="26">N18</f>
        <v>3</v>
      </c>
      <c r="O19" s="21">
        <v>2</v>
      </c>
      <c r="P19" s="83" t="str">
        <f t="shared" ref="P19:P33" si="27">P18</f>
        <v>AAI543-H</v>
      </c>
      <c r="Q19" s="83" t="str">
        <f t="shared" si="0"/>
        <v>AO</v>
      </c>
      <c r="R19" s="22" t="str">
        <f t="shared" ref="R19:R33" si="28">IF(R18&lt;&gt;"",R18,"")</f>
        <v>Y</v>
      </c>
      <c r="S19" s="543" t="s">
        <v>111</v>
      </c>
      <c r="T19" s="22"/>
      <c r="U19" s="22"/>
      <c r="V19" s="22"/>
      <c r="W19" s="22"/>
      <c r="X19" s="22"/>
      <c r="Y19" s="22"/>
      <c r="Z19" s="25" t="str">
        <f t="shared" si="1"/>
        <v>%Z013102</v>
      </c>
      <c r="AA19" s="22" t="str">
        <f t="shared" si="2"/>
        <v/>
      </c>
      <c r="AB19" s="22" t="s">
        <v>172</v>
      </c>
      <c r="AC19" s="22" t="str">
        <f t="shared" si="3"/>
        <v>GC TO TA-6101 FLOW CONTROL</v>
      </c>
      <c r="AD19" s="21" t="str">
        <f t="shared" si="4"/>
        <v/>
      </c>
      <c r="AE19" s="21" t="str">
        <f t="shared" si="5"/>
        <v/>
      </c>
      <c r="AF19" s="21" t="str">
        <f t="shared" si="6"/>
        <v/>
      </c>
      <c r="AG19" s="22">
        <v>0</v>
      </c>
      <c r="AH19" s="22">
        <v>0</v>
      </c>
      <c r="AI19" s="22">
        <v>0</v>
      </c>
      <c r="AJ19" s="22">
        <v>0</v>
      </c>
      <c r="AK19" s="23" t="s">
        <v>166</v>
      </c>
      <c r="AL19" s="23" t="s">
        <v>114</v>
      </c>
      <c r="AM19" s="23"/>
      <c r="AN19" s="84" t="s">
        <v>115</v>
      </c>
      <c r="AO19" s="27"/>
      <c r="AP19" s="27"/>
      <c r="AQ19" s="28"/>
      <c r="AR19" s="544" t="s">
        <v>110</v>
      </c>
      <c r="AS19" s="29"/>
      <c r="AT19" s="84" t="s">
        <v>116</v>
      </c>
      <c r="AU19" s="542" t="s">
        <v>106</v>
      </c>
      <c r="AV19" s="27"/>
      <c r="AW19" s="27"/>
      <c r="AX19" s="531" t="s">
        <v>167</v>
      </c>
      <c r="AY19" s="531" t="s">
        <v>168</v>
      </c>
      <c r="AZ19" s="27"/>
      <c r="BA19" s="27"/>
      <c r="BB19" s="27"/>
      <c r="BC19" s="27"/>
      <c r="BD19" s="27"/>
      <c r="BE19" s="33"/>
      <c r="BF19" s="33"/>
      <c r="BG19" s="33"/>
      <c r="BH19" s="33"/>
      <c r="BI19" s="33"/>
      <c r="BJ19" s="33"/>
      <c r="BK19" s="33"/>
      <c r="BL19" s="33"/>
      <c r="BM19" s="33"/>
      <c r="BN19" s="33"/>
      <c r="BO19" s="33"/>
      <c r="BP19" s="33"/>
      <c r="BQ19" s="33"/>
      <c r="BR19" s="33"/>
      <c r="BS19" s="33"/>
      <c r="BT19" s="33"/>
      <c r="BU19" s="33"/>
      <c r="BV19" s="33"/>
      <c r="BW19" s="27"/>
      <c r="BX19" s="33"/>
      <c r="BY19" s="33"/>
      <c r="BZ19" s="33"/>
      <c r="CA19" s="27"/>
      <c r="CB19" s="27"/>
      <c r="CC19" s="27"/>
      <c r="CD19" s="27"/>
      <c r="CE19" s="58"/>
      <c r="CF19" s="58"/>
      <c r="CG19" s="59" t="str">
        <f t="shared" si="7"/>
        <v/>
      </c>
      <c r="CH19" s="60" t="str">
        <f t="shared" si="8"/>
        <v/>
      </c>
      <c r="CI19" s="61"/>
      <c r="CJ19" s="62"/>
      <c r="CK19" s="59">
        <f t="shared" si="9"/>
        <v>11.952</v>
      </c>
      <c r="CL19" s="60">
        <f t="shared" si="10"/>
        <v>12.048</v>
      </c>
      <c r="CM19" s="61"/>
      <c r="CN19" s="62"/>
      <c r="CO19" s="59" t="str">
        <f t="shared" si="11"/>
        <v/>
      </c>
      <c r="CP19" s="60" t="str">
        <f t="shared" si="12"/>
        <v/>
      </c>
      <c r="CQ19" s="64"/>
      <c r="CR19" s="65"/>
      <c r="CS19" s="67"/>
      <c r="CT19" s="67"/>
      <c r="CU19" s="545">
        <v>1840</v>
      </c>
      <c r="CV19" s="518" t="str">
        <f t="shared" si="23"/>
        <v>18-</v>
      </c>
      <c r="CW19" s="47" t="s">
        <v>173</v>
      </c>
      <c r="CX19" s="47" t="str">
        <f t="shared" si="24"/>
        <v>-61103</v>
      </c>
      <c r="CY19" s="47" t="str">
        <f t="shared" si="15"/>
        <v>18-FV-61103</v>
      </c>
    </row>
    <row r="20" spans="1:103" ht="19.899999999999999" customHeight="1">
      <c r="A20" s="524">
        <v>19</v>
      </c>
      <c r="B20" s="15">
        <v>3</v>
      </c>
      <c r="C20" s="15">
        <v>1840</v>
      </c>
      <c r="D20" s="43" t="s">
        <v>174</v>
      </c>
      <c r="E20" s="527"/>
      <c r="F20" s="541" t="s">
        <v>106</v>
      </c>
      <c r="G20" s="542" t="s">
        <v>175</v>
      </c>
      <c r="H20" s="527"/>
      <c r="I20" s="527"/>
      <c r="J20" s="527"/>
      <c r="K20" s="527" t="str">
        <f t="shared" si="21"/>
        <v/>
      </c>
      <c r="L20" s="22" t="str">
        <f t="shared" si="22"/>
        <v>FCS0304</v>
      </c>
      <c r="M20" s="21">
        <f t="shared" si="25"/>
        <v>1</v>
      </c>
      <c r="N20" s="21">
        <f t="shared" si="26"/>
        <v>3</v>
      </c>
      <c r="O20" s="21">
        <v>3</v>
      </c>
      <c r="P20" s="83" t="str">
        <f t="shared" si="27"/>
        <v>AAI543-H</v>
      </c>
      <c r="Q20" s="83" t="str">
        <f t="shared" si="0"/>
        <v>AO</v>
      </c>
      <c r="R20" s="22" t="str">
        <f t="shared" si="28"/>
        <v>Y</v>
      </c>
      <c r="S20" s="543" t="s">
        <v>111</v>
      </c>
      <c r="T20" s="22"/>
      <c r="U20" s="22"/>
      <c r="V20" s="22"/>
      <c r="W20" s="22"/>
      <c r="X20" s="22"/>
      <c r="Y20" s="22"/>
      <c r="Z20" s="25" t="str">
        <f t="shared" si="1"/>
        <v>%Z013103</v>
      </c>
      <c r="AA20" s="22" t="str">
        <f t="shared" si="2"/>
        <v/>
      </c>
      <c r="AB20" s="22" t="s">
        <v>176</v>
      </c>
      <c r="AC20" s="22" t="str">
        <f t="shared" si="3"/>
        <v>LLS TO ET-6101 FLOW CONTROL</v>
      </c>
      <c r="AD20" s="21" t="str">
        <f t="shared" si="4"/>
        <v/>
      </c>
      <c r="AE20" s="21" t="str">
        <f t="shared" si="5"/>
        <v/>
      </c>
      <c r="AF20" s="21" t="str">
        <f t="shared" si="6"/>
        <v/>
      </c>
      <c r="AG20" s="22">
        <v>0</v>
      </c>
      <c r="AH20" s="22">
        <v>0</v>
      </c>
      <c r="AI20" s="22">
        <v>0</v>
      </c>
      <c r="AJ20" s="22">
        <v>0</v>
      </c>
      <c r="AK20" s="23" t="s">
        <v>166</v>
      </c>
      <c r="AL20" s="23" t="s">
        <v>114</v>
      </c>
      <c r="AM20" s="23"/>
      <c r="AN20" s="84" t="s">
        <v>115</v>
      </c>
      <c r="AO20" s="27"/>
      <c r="AP20" s="27"/>
      <c r="AQ20" s="28"/>
      <c r="AR20" s="544" t="s">
        <v>110</v>
      </c>
      <c r="AS20" s="29"/>
      <c r="AT20" s="84" t="s">
        <v>116</v>
      </c>
      <c r="AU20" s="542" t="s">
        <v>106</v>
      </c>
      <c r="AV20" s="27"/>
      <c r="AW20" s="27"/>
      <c r="AX20" s="531" t="s">
        <v>167</v>
      </c>
      <c r="AY20" s="531" t="s">
        <v>168</v>
      </c>
      <c r="AZ20" s="27"/>
      <c r="BA20" s="27"/>
      <c r="BB20" s="27"/>
      <c r="BC20" s="27"/>
      <c r="BD20" s="27"/>
      <c r="BE20" s="33"/>
      <c r="BF20" s="33"/>
      <c r="BG20" s="33"/>
      <c r="BH20" s="33"/>
      <c r="BI20" s="33"/>
      <c r="BJ20" s="33"/>
      <c r="BK20" s="33"/>
      <c r="BL20" s="33"/>
      <c r="BM20" s="33"/>
      <c r="BN20" s="33"/>
      <c r="BO20" s="33"/>
      <c r="BP20" s="33"/>
      <c r="BQ20" s="33"/>
      <c r="BR20" s="33"/>
      <c r="BS20" s="33"/>
      <c r="BT20" s="33"/>
      <c r="BU20" s="33"/>
      <c r="BV20" s="33"/>
      <c r="BW20" s="27"/>
      <c r="BX20" s="33"/>
      <c r="BY20" s="33"/>
      <c r="BZ20" s="33"/>
      <c r="CA20" s="27"/>
      <c r="CB20" s="27"/>
      <c r="CC20" s="27"/>
      <c r="CD20" s="27"/>
      <c r="CE20" s="58"/>
      <c r="CF20" s="58"/>
      <c r="CG20" s="59" t="str">
        <f t="shared" si="7"/>
        <v/>
      </c>
      <c r="CH20" s="60" t="str">
        <f t="shared" si="8"/>
        <v/>
      </c>
      <c r="CI20" s="61"/>
      <c r="CJ20" s="62"/>
      <c r="CK20" s="59">
        <f t="shared" si="9"/>
        <v>11.952</v>
      </c>
      <c r="CL20" s="60">
        <f t="shared" si="10"/>
        <v>12.048</v>
      </c>
      <c r="CM20" s="61"/>
      <c r="CN20" s="62"/>
      <c r="CO20" s="59" t="str">
        <f t="shared" si="11"/>
        <v/>
      </c>
      <c r="CP20" s="60" t="str">
        <f t="shared" si="12"/>
        <v/>
      </c>
      <c r="CQ20" s="64"/>
      <c r="CR20" s="65"/>
      <c r="CS20" s="67"/>
      <c r="CT20" s="67"/>
      <c r="CU20" s="545">
        <v>1840</v>
      </c>
      <c r="CV20" s="518" t="str">
        <f t="shared" si="23"/>
        <v>18-</v>
      </c>
      <c r="CW20" s="47" t="s">
        <v>173</v>
      </c>
      <c r="CX20" s="47" t="str">
        <f t="shared" si="24"/>
        <v>-61104</v>
      </c>
      <c r="CY20" s="47" t="str">
        <f t="shared" si="15"/>
        <v>18-FV-61104</v>
      </c>
    </row>
    <row r="21" spans="1:103" ht="19.899999999999999" customHeight="1">
      <c r="A21" s="524">
        <v>20</v>
      </c>
      <c r="B21" s="15">
        <v>4</v>
      </c>
      <c r="C21" s="15">
        <v>1840</v>
      </c>
      <c r="D21" s="43" t="s">
        <v>177</v>
      </c>
      <c r="E21" s="527"/>
      <c r="F21" s="541" t="s">
        <v>106</v>
      </c>
      <c r="G21" s="542" t="s">
        <v>178</v>
      </c>
      <c r="H21" s="527"/>
      <c r="I21" s="527"/>
      <c r="J21" s="527"/>
      <c r="K21" s="527" t="str">
        <f t="shared" si="21"/>
        <v/>
      </c>
      <c r="L21" s="22" t="str">
        <f t="shared" si="22"/>
        <v>FCS0304</v>
      </c>
      <c r="M21" s="21">
        <f t="shared" si="25"/>
        <v>1</v>
      </c>
      <c r="N21" s="21">
        <f t="shared" si="26"/>
        <v>3</v>
      </c>
      <c r="O21" s="21">
        <v>4</v>
      </c>
      <c r="P21" s="83" t="str">
        <f t="shared" si="27"/>
        <v>AAI543-H</v>
      </c>
      <c r="Q21" s="83" t="str">
        <f t="shared" si="0"/>
        <v>AO</v>
      </c>
      <c r="R21" s="22" t="str">
        <f t="shared" si="28"/>
        <v>Y</v>
      </c>
      <c r="S21" s="543" t="s">
        <v>111</v>
      </c>
      <c r="T21" s="22"/>
      <c r="U21" s="22"/>
      <c r="V21" s="22"/>
      <c r="W21" s="22"/>
      <c r="X21" s="22"/>
      <c r="Y21" s="22"/>
      <c r="Z21" s="25" t="str">
        <f t="shared" si="1"/>
        <v>%Z013104</v>
      </c>
      <c r="AA21" s="22" t="str">
        <f t="shared" si="2"/>
        <v/>
      </c>
      <c r="AB21" s="22" t="s">
        <v>179</v>
      </c>
      <c r="AC21" s="22" t="str">
        <f t="shared" si="3"/>
        <v>C3 TO TA-6201 FLOW CONTROL</v>
      </c>
      <c r="AD21" s="21" t="str">
        <f t="shared" si="4"/>
        <v/>
      </c>
      <c r="AE21" s="21" t="str">
        <f t="shared" si="5"/>
        <v/>
      </c>
      <c r="AF21" s="21" t="str">
        <f t="shared" si="6"/>
        <v/>
      </c>
      <c r="AG21" s="22">
        <v>0</v>
      </c>
      <c r="AH21" s="22">
        <v>0</v>
      </c>
      <c r="AI21" s="22">
        <v>0</v>
      </c>
      <c r="AJ21" s="22">
        <v>0</v>
      </c>
      <c r="AK21" s="23" t="s">
        <v>166</v>
      </c>
      <c r="AL21" s="23" t="s">
        <v>114</v>
      </c>
      <c r="AM21" s="23"/>
      <c r="AN21" s="84" t="s">
        <v>115</v>
      </c>
      <c r="AO21" s="27"/>
      <c r="AP21" s="27"/>
      <c r="AQ21" s="28"/>
      <c r="AR21" s="544" t="s">
        <v>110</v>
      </c>
      <c r="AS21" s="29"/>
      <c r="AT21" s="84" t="s">
        <v>116</v>
      </c>
      <c r="AU21" s="542" t="s">
        <v>106</v>
      </c>
      <c r="AV21" s="27"/>
      <c r="AW21" s="27"/>
      <c r="AX21" s="531" t="s">
        <v>167</v>
      </c>
      <c r="AY21" s="531" t="s">
        <v>168</v>
      </c>
      <c r="AZ21" s="27"/>
      <c r="BA21" s="27"/>
      <c r="BB21" s="27"/>
      <c r="BC21" s="27"/>
      <c r="BD21" s="27"/>
      <c r="BE21" s="33"/>
      <c r="BF21" s="33"/>
      <c r="BG21" s="33"/>
      <c r="BH21" s="33"/>
      <c r="BI21" s="33"/>
      <c r="BJ21" s="33"/>
      <c r="BK21" s="33"/>
      <c r="BL21" s="33"/>
      <c r="BM21" s="33"/>
      <c r="BN21" s="33"/>
      <c r="BO21" s="33"/>
      <c r="BP21" s="33"/>
      <c r="BQ21" s="33"/>
      <c r="BR21" s="33"/>
      <c r="BS21" s="33"/>
      <c r="BT21" s="33"/>
      <c r="BU21" s="33"/>
      <c r="BV21" s="33"/>
      <c r="BW21" s="27"/>
      <c r="BX21" s="33"/>
      <c r="BY21" s="33"/>
      <c r="BZ21" s="33"/>
      <c r="CA21" s="27"/>
      <c r="CB21" s="27"/>
      <c r="CC21" s="27"/>
      <c r="CD21" s="27"/>
      <c r="CE21" s="58"/>
      <c r="CF21" s="58"/>
      <c r="CG21" s="59" t="str">
        <f t="shared" si="7"/>
        <v/>
      </c>
      <c r="CH21" s="60" t="str">
        <f t="shared" si="8"/>
        <v/>
      </c>
      <c r="CI21" s="61"/>
      <c r="CJ21" s="62"/>
      <c r="CK21" s="59">
        <f t="shared" si="9"/>
        <v>11.952</v>
      </c>
      <c r="CL21" s="60">
        <f t="shared" si="10"/>
        <v>12.048</v>
      </c>
      <c r="CM21" s="61"/>
      <c r="CN21" s="62"/>
      <c r="CO21" s="59" t="str">
        <f t="shared" si="11"/>
        <v/>
      </c>
      <c r="CP21" s="60" t="str">
        <f t="shared" si="12"/>
        <v/>
      </c>
      <c r="CQ21" s="64"/>
      <c r="CR21" s="65"/>
      <c r="CS21" s="67"/>
      <c r="CT21" s="67"/>
      <c r="CU21" s="545">
        <v>1840</v>
      </c>
      <c r="CV21" s="518" t="str">
        <f t="shared" si="23"/>
        <v>18-</v>
      </c>
      <c r="CW21" s="47" t="s">
        <v>173</v>
      </c>
      <c r="CX21" s="47" t="str">
        <f t="shared" si="24"/>
        <v>-62101</v>
      </c>
      <c r="CY21" s="47" t="str">
        <f t="shared" si="15"/>
        <v>18-FV-62101</v>
      </c>
    </row>
    <row r="22" spans="1:103" ht="19.899999999999999" customHeight="1">
      <c r="A22" s="524">
        <v>21</v>
      </c>
      <c r="B22" s="15">
        <v>5</v>
      </c>
      <c r="C22" s="15">
        <v>1840</v>
      </c>
      <c r="D22" s="49" t="s">
        <v>180</v>
      </c>
      <c r="E22" s="527"/>
      <c r="F22" s="541" t="s">
        <v>106</v>
      </c>
      <c r="G22" s="542" t="s">
        <v>181</v>
      </c>
      <c r="H22" s="527"/>
      <c r="I22" s="527"/>
      <c r="J22" s="527"/>
      <c r="K22" s="527" t="str">
        <f t="shared" si="21"/>
        <v/>
      </c>
      <c r="L22" s="22" t="str">
        <f t="shared" si="22"/>
        <v>FCS0304</v>
      </c>
      <c r="M22" s="21">
        <f t="shared" si="25"/>
        <v>1</v>
      </c>
      <c r="N22" s="21">
        <f t="shared" si="26"/>
        <v>3</v>
      </c>
      <c r="O22" s="21">
        <v>5</v>
      </c>
      <c r="P22" s="83" t="str">
        <f t="shared" si="27"/>
        <v>AAI543-H</v>
      </c>
      <c r="Q22" s="83" t="str">
        <f t="shared" si="0"/>
        <v>AO</v>
      </c>
      <c r="R22" s="22" t="str">
        <f t="shared" si="28"/>
        <v>Y</v>
      </c>
      <c r="S22" s="543" t="s">
        <v>111</v>
      </c>
      <c r="T22" s="22"/>
      <c r="U22" s="22"/>
      <c r="V22" s="22"/>
      <c r="W22" s="22"/>
      <c r="X22" s="22"/>
      <c r="Y22" s="22"/>
      <c r="Z22" s="25" t="str">
        <f t="shared" si="1"/>
        <v>%Z013105</v>
      </c>
      <c r="AA22" s="22" t="str">
        <f t="shared" si="2"/>
        <v/>
      </c>
      <c r="AB22" s="22" t="s">
        <v>180</v>
      </c>
      <c r="AC22" s="22" t="str">
        <f t="shared" si="3"/>
        <v>C3 TO TA-6201 REFLUX FLOW CONTROL</v>
      </c>
      <c r="AD22" s="21" t="str">
        <f t="shared" si="4"/>
        <v/>
      </c>
      <c r="AE22" s="21" t="str">
        <f t="shared" si="5"/>
        <v/>
      </c>
      <c r="AF22" s="21" t="str">
        <f t="shared" si="6"/>
        <v/>
      </c>
      <c r="AG22" s="22"/>
      <c r="AH22" s="22"/>
      <c r="AI22" s="22"/>
      <c r="AJ22" s="22"/>
      <c r="AK22" s="23" t="s">
        <v>166</v>
      </c>
      <c r="AL22" s="23" t="s">
        <v>114</v>
      </c>
      <c r="AM22" s="23"/>
      <c r="AN22" s="84" t="s">
        <v>115</v>
      </c>
      <c r="AO22" s="27"/>
      <c r="AP22" s="27"/>
      <c r="AQ22" s="28"/>
      <c r="AR22" s="544" t="s">
        <v>110</v>
      </c>
      <c r="AS22" s="29"/>
      <c r="AT22" s="84" t="s">
        <v>116</v>
      </c>
      <c r="AU22" s="542" t="s">
        <v>106</v>
      </c>
      <c r="AV22" s="27"/>
      <c r="AW22" s="27"/>
      <c r="AX22" s="531" t="s">
        <v>167</v>
      </c>
      <c r="AY22" s="531" t="s">
        <v>168</v>
      </c>
      <c r="AZ22" s="27"/>
      <c r="BA22" s="27"/>
      <c r="BB22" s="27"/>
      <c r="BC22" s="27"/>
      <c r="BD22" s="27"/>
      <c r="BE22" s="33"/>
      <c r="BF22" s="33"/>
      <c r="BG22" s="33"/>
      <c r="BH22" s="33"/>
      <c r="BI22" s="33"/>
      <c r="BJ22" s="33"/>
      <c r="BK22" s="33"/>
      <c r="BL22" s="33"/>
      <c r="BM22" s="33"/>
      <c r="BN22" s="33"/>
      <c r="BO22" s="33"/>
      <c r="BP22" s="33"/>
      <c r="BQ22" s="33"/>
      <c r="BR22" s="33"/>
      <c r="BS22" s="33"/>
      <c r="BT22" s="33"/>
      <c r="BU22" s="33"/>
      <c r="BV22" s="33"/>
      <c r="BW22" s="27"/>
      <c r="BX22" s="33"/>
      <c r="BY22" s="33"/>
      <c r="BZ22" s="33"/>
      <c r="CA22" s="27"/>
      <c r="CB22" s="27"/>
      <c r="CC22" s="27"/>
      <c r="CD22" s="27"/>
      <c r="CE22" s="58"/>
      <c r="CF22" s="58"/>
      <c r="CG22" s="59" t="str">
        <f t="shared" si="7"/>
        <v/>
      </c>
      <c r="CH22" s="60" t="str">
        <f t="shared" si="8"/>
        <v/>
      </c>
      <c r="CI22" s="61"/>
      <c r="CJ22" s="62"/>
      <c r="CK22" s="59">
        <f t="shared" si="9"/>
        <v>11.952</v>
      </c>
      <c r="CL22" s="60">
        <f t="shared" si="10"/>
        <v>12.048</v>
      </c>
      <c r="CM22" s="61"/>
      <c r="CN22" s="62"/>
      <c r="CO22" s="59" t="str">
        <f t="shared" si="11"/>
        <v/>
      </c>
      <c r="CP22" s="60" t="str">
        <f t="shared" si="12"/>
        <v/>
      </c>
      <c r="CQ22" s="64"/>
      <c r="CR22" s="65"/>
      <c r="CS22" s="67"/>
      <c r="CT22" s="67"/>
      <c r="CU22" s="545">
        <v>1840</v>
      </c>
      <c r="CV22" s="518" t="str">
        <f t="shared" si="23"/>
        <v>18-</v>
      </c>
      <c r="CW22" s="47" t="s">
        <v>173</v>
      </c>
      <c r="CX22" s="47" t="str">
        <f t="shared" si="24"/>
        <v>-62103</v>
      </c>
      <c r="CY22" s="47" t="str">
        <f t="shared" si="15"/>
        <v>18-FV-62103</v>
      </c>
    </row>
    <row r="23" spans="1:103" ht="19.899999999999999" customHeight="1">
      <c r="A23" s="524">
        <v>22</v>
      </c>
      <c r="B23" s="15">
        <v>6</v>
      </c>
      <c r="C23" s="15">
        <v>1840</v>
      </c>
      <c r="D23" s="49" t="s">
        <v>182</v>
      </c>
      <c r="E23" s="527"/>
      <c r="F23" s="541" t="s">
        <v>106</v>
      </c>
      <c r="G23" s="542" t="s">
        <v>183</v>
      </c>
      <c r="H23" s="527"/>
      <c r="I23" s="527"/>
      <c r="J23" s="527"/>
      <c r="K23" s="527" t="str">
        <f t="shared" si="21"/>
        <v/>
      </c>
      <c r="L23" s="22" t="str">
        <f t="shared" si="22"/>
        <v>FCS0304</v>
      </c>
      <c r="M23" s="21">
        <f t="shared" si="25"/>
        <v>1</v>
      </c>
      <c r="N23" s="21">
        <f t="shared" si="26"/>
        <v>3</v>
      </c>
      <c r="O23" s="21">
        <v>6</v>
      </c>
      <c r="P23" s="83" t="str">
        <f t="shared" si="27"/>
        <v>AAI543-H</v>
      </c>
      <c r="Q23" s="83" t="str">
        <f t="shared" si="0"/>
        <v>AO</v>
      </c>
      <c r="R23" s="22" t="str">
        <f t="shared" si="28"/>
        <v>Y</v>
      </c>
      <c r="S23" s="543" t="s">
        <v>111</v>
      </c>
      <c r="T23" s="22"/>
      <c r="U23" s="22"/>
      <c r="V23" s="22"/>
      <c r="W23" s="22"/>
      <c r="X23" s="22"/>
      <c r="Y23" s="22"/>
      <c r="Z23" s="25" t="str">
        <f t="shared" si="1"/>
        <v>%Z013106</v>
      </c>
      <c r="AA23" s="22" t="str">
        <f t="shared" si="2"/>
        <v/>
      </c>
      <c r="AB23" s="22" t="s">
        <v>182</v>
      </c>
      <c r="AC23" s="22" t="str">
        <f t="shared" si="3"/>
        <v>PROPANE FROM TA-6201 FLOW CONTROL</v>
      </c>
      <c r="AD23" s="21" t="str">
        <f t="shared" si="4"/>
        <v/>
      </c>
      <c r="AE23" s="21" t="str">
        <f t="shared" si="5"/>
        <v/>
      </c>
      <c r="AF23" s="21" t="str">
        <f t="shared" si="6"/>
        <v/>
      </c>
      <c r="AG23" s="22">
        <v>0</v>
      </c>
      <c r="AH23" s="22">
        <v>0</v>
      </c>
      <c r="AI23" s="22">
        <v>0</v>
      </c>
      <c r="AJ23" s="22">
        <v>0</v>
      </c>
      <c r="AK23" s="23" t="s">
        <v>166</v>
      </c>
      <c r="AL23" s="23" t="s">
        <v>114</v>
      </c>
      <c r="AM23" s="23"/>
      <c r="AN23" s="84" t="s">
        <v>115</v>
      </c>
      <c r="AO23" s="27"/>
      <c r="AP23" s="27"/>
      <c r="AQ23" s="28"/>
      <c r="AR23" s="544" t="s">
        <v>110</v>
      </c>
      <c r="AS23" s="29"/>
      <c r="AT23" s="84" t="s">
        <v>116</v>
      </c>
      <c r="AU23" s="542" t="s">
        <v>106</v>
      </c>
      <c r="AV23" s="27"/>
      <c r="AW23" s="27"/>
      <c r="AX23" s="531" t="s">
        <v>167</v>
      </c>
      <c r="AY23" s="531" t="s">
        <v>168</v>
      </c>
      <c r="AZ23" s="27"/>
      <c r="BA23" s="27"/>
      <c r="BB23" s="27"/>
      <c r="BC23" s="27"/>
      <c r="BD23" s="27"/>
      <c r="BE23" s="33"/>
      <c r="BF23" s="33"/>
      <c r="BG23" s="33"/>
      <c r="BH23" s="33"/>
      <c r="BI23" s="33"/>
      <c r="BJ23" s="33"/>
      <c r="BK23" s="33"/>
      <c r="BL23" s="33"/>
      <c r="BM23" s="33"/>
      <c r="BN23" s="33"/>
      <c r="BO23" s="33"/>
      <c r="BP23" s="33"/>
      <c r="BQ23" s="33"/>
      <c r="BR23" s="33"/>
      <c r="BS23" s="33"/>
      <c r="BT23" s="33"/>
      <c r="BU23" s="33"/>
      <c r="BV23" s="33"/>
      <c r="BW23" s="27"/>
      <c r="BX23" s="33"/>
      <c r="BY23" s="33"/>
      <c r="BZ23" s="33"/>
      <c r="CA23" s="27"/>
      <c r="CB23" s="27"/>
      <c r="CC23" s="27"/>
      <c r="CD23" s="27"/>
      <c r="CE23" s="58"/>
      <c r="CF23" s="58"/>
      <c r="CG23" s="59" t="str">
        <f t="shared" si="7"/>
        <v/>
      </c>
      <c r="CH23" s="60" t="str">
        <f t="shared" si="8"/>
        <v/>
      </c>
      <c r="CI23" s="61"/>
      <c r="CJ23" s="62"/>
      <c r="CK23" s="59">
        <f t="shared" si="9"/>
        <v>11.952</v>
      </c>
      <c r="CL23" s="60">
        <f t="shared" si="10"/>
        <v>12.048</v>
      </c>
      <c r="CM23" s="61"/>
      <c r="CN23" s="62"/>
      <c r="CO23" s="59" t="str">
        <f t="shared" si="11"/>
        <v/>
      </c>
      <c r="CP23" s="60" t="str">
        <f t="shared" si="12"/>
        <v/>
      </c>
      <c r="CQ23" s="64"/>
      <c r="CR23" s="65"/>
      <c r="CS23" s="67"/>
      <c r="CT23" s="67"/>
      <c r="CU23" s="545">
        <v>1840</v>
      </c>
      <c r="CV23" s="518" t="str">
        <f t="shared" si="23"/>
        <v>18-</v>
      </c>
      <c r="CW23" s="47" t="s">
        <v>173</v>
      </c>
      <c r="CX23" s="47" t="str">
        <f t="shared" si="24"/>
        <v>-62104</v>
      </c>
      <c r="CY23" s="47" t="str">
        <f t="shared" si="15"/>
        <v>18-FV-62104</v>
      </c>
    </row>
    <row r="24" spans="1:103" ht="19.899999999999999" customHeight="1">
      <c r="A24" s="524">
        <v>23</v>
      </c>
      <c r="B24" s="15">
        <v>7</v>
      </c>
      <c r="C24" s="15">
        <v>1840</v>
      </c>
      <c r="D24" s="49" t="s">
        <v>184</v>
      </c>
      <c r="E24" s="527"/>
      <c r="F24" s="541" t="s">
        <v>106</v>
      </c>
      <c r="G24" s="542" t="s">
        <v>185</v>
      </c>
      <c r="H24" s="527"/>
      <c r="I24" s="527"/>
      <c r="J24" s="527"/>
      <c r="K24" s="527" t="str">
        <f t="shared" si="21"/>
        <v/>
      </c>
      <c r="L24" s="22" t="str">
        <f t="shared" si="22"/>
        <v>FCS0304</v>
      </c>
      <c r="M24" s="21">
        <f t="shared" si="25"/>
        <v>1</v>
      </c>
      <c r="N24" s="21">
        <f t="shared" si="26"/>
        <v>3</v>
      </c>
      <c r="O24" s="21">
        <v>7</v>
      </c>
      <c r="P24" s="83" t="str">
        <f t="shared" si="27"/>
        <v>AAI543-H</v>
      </c>
      <c r="Q24" s="83" t="str">
        <f t="shared" si="0"/>
        <v>AO</v>
      </c>
      <c r="R24" s="22" t="str">
        <f t="shared" si="28"/>
        <v>Y</v>
      </c>
      <c r="S24" s="543" t="s">
        <v>111</v>
      </c>
      <c r="T24" s="22"/>
      <c r="U24" s="22"/>
      <c r="V24" s="22"/>
      <c r="W24" s="22"/>
      <c r="X24" s="22"/>
      <c r="Y24" s="22"/>
      <c r="Z24" s="25" t="str">
        <f t="shared" si="1"/>
        <v>%Z013107</v>
      </c>
      <c r="AA24" s="22" t="str">
        <f t="shared" si="2"/>
        <v/>
      </c>
      <c r="AB24" s="22" t="s">
        <v>184</v>
      </c>
      <c r="AC24" s="22" t="str">
        <f t="shared" si="3"/>
        <v>PR TO OSBL TANK FLOW CONTR.</v>
      </c>
      <c r="AD24" s="21" t="str">
        <f t="shared" si="4"/>
        <v/>
      </c>
      <c r="AE24" s="21" t="str">
        <f t="shared" si="5"/>
        <v/>
      </c>
      <c r="AF24" s="21" t="str">
        <f t="shared" si="6"/>
        <v/>
      </c>
      <c r="AG24" s="22">
        <v>0</v>
      </c>
      <c r="AH24" s="22">
        <v>0</v>
      </c>
      <c r="AI24" s="22">
        <v>0</v>
      </c>
      <c r="AJ24" s="22">
        <v>0</v>
      </c>
      <c r="AK24" s="23" t="s">
        <v>166</v>
      </c>
      <c r="AL24" s="23" t="s">
        <v>114</v>
      </c>
      <c r="AM24" s="23"/>
      <c r="AN24" s="84" t="s">
        <v>115</v>
      </c>
      <c r="AO24" s="27"/>
      <c r="AP24" s="27"/>
      <c r="AQ24" s="28"/>
      <c r="AR24" s="544" t="s">
        <v>110</v>
      </c>
      <c r="AS24" s="29"/>
      <c r="AT24" s="84" t="s">
        <v>116</v>
      </c>
      <c r="AU24" s="542" t="s">
        <v>106</v>
      </c>
      <c r="AV24" s="27"/>
      <c r="AW24" s="27"/>
      <c r="AX24" s="531" t="s">
        <v>167</v>
      </c>
      <c r="AY24" s="531" t="s">
        <v>168</v>
      </c>
      <c r="AZ24" s="27"/>
      <c r="BA24" s="27"/>
      <c r="BB24" s="27"/>
      <c r="BC24" s="27"/>
      <c r="BD24" s="27"/>
      <c r="BE24" s="33"/>
      <c r="BF24" s="33"/>
      <c r="BG24" s="33"/>
      <c r="BH24" s="33"/>
      <c r="BI24" s="33"/>
      <c r="BJ24" s="33"/>
      <c r="BK24" s="33"/>
      <c r="BL24" s="33"/>
      <c r="BM24" s="33"/>
      <c r="BN24" s="33"/>
      <c r="BO24" s="33"/>
      <c r="BP24" s="33"/>
      <c r="BQ24" s="33"/>
      <c r="BR24" s="33"/>
      <c r="BS24" s="33"/>
      <c r="BT24" s="33"/>
      <c r="BU24" s="33"/>
      <c r="BV24" s="33"/>
      <c r="BW24" s="27"/>
      <c r="BX24" s="33"/>
      <c r="BY24" s="33"/>
      <c r="BZ24" s="33"/>
      <c r="CA24" s="27"/>
      <c r="CB24" s="27"/>
      <c r="CC24" s="27"/>
      <c r="CD24" s="27"/>
      <c r="CE24" s="58"/>
      <c r="CF24" s="58"/>
      <c r="CG24" s="59" t="str">
        <f t="shared" si="7"/>
        <v/>
      </c>
      <c r="CH24" s="60" t="str">
        <f t="shared" si="8"/>
        <v/>
      </c>
      <c r="CI24" s="61"/>
      <c r="CJ24" s="62"/>
      <c r="CK24" s="59">
        <f t="shared" si="9"/>
        <v>11.952</v>
      </c>
      <c r="CL24" s="60">
        <f t="shared" si="10"/>
        <v>12.048</v>
      </c>
      <c r="CM24" s="61"/>
      <c r="CN24" s="62"/>
      <c r="CO24" s="59" t="str">
        <f t="shared" si="11"/>
        <v/>
      </c>
      <c r="CP24" s="60" t="str">
        <f t="shared" si="12"/>
        <v/>
      </c>
      <c r="CQ24" s="64"/>
      <c r="CR24" s="65"/>
      <c r="CS24" s="67"/>
      <c r="CT24" s="67"/>
      <c r="CU24" s="545">
        <v>1840</v>
      </c>
      <c r="CV24" s="518" t="str">
        <f t="shared" si="23"/>
        <v>18-</v>
      </c>
      <c r="CW24" s="47" t="s">
        <v>173</v>
      </c>
      <c r="CX24" s="47" t="str">
        <f t="shared" si="24"/>
        <v>-62105</v>
      </c>
      <c r="CY24" s="47" t="str">
        <f t="shared" si="15"/>
        <v>18-FV-62105</v>
      </c>
    </row>
    <row r="25" spans="1:103" ht="19.899999999999999" customHeight="1">
      <c r="A25" s="524">
        <v>24</v>
      </c>
      <c r="B25" s="15">
        <v>8</v>
      </c>
      <c r="C25" s="15">
        <v>1840</v>
      </c>
      <c r="D25" s="43" t="s">
        <v>186</v>
      </c>
      <c r="E25" s="527"/>
      <c r="F25" s="541" t="s">
        <v>106</v>
      </c>
      <c r="G25" s="542" t="s">
        <v>187</v>
      </c>
      <c r="H25" s="527"/>
      <c r="I25" s="527"/>
      <c r="J25" s="527"/>
      <c r="K25" s="527" t="str">
        <f t="shared" si="21"/>
        <v/>
      </c>
      <c r="L25" s="22" t="str">
        <f t="shared" si="22"/>
        <v>FCS0304</v>
      </c>
      <c r="M25" s="21">
        <f t="shared" si="25"/>
        <v>1</v>
      </c>
      <c r="N25" s="21">
        <f t="shared" si="26"/>
        <v>3</v>
      </c>
      <c r="O25" s="21">
        <v>8</v>
      </c>
      <c r="P25" s="83" t="str">
        <f t="shared" si="27"/>
        <v>AAI543-H</v>
      </c>
      <c r="Q25" s="83" t="str">
        <f t="shared" si="0"/>
        <v>AO</v>
      </c>
      <c r="R25" s="22" t="str">
        <f t="shared" si="28"/>
        <v>Y</v>
      </c>
      <c r="S25" s="543" t="s">
        <v>111</v>
      </c>
      <c r="T25" s="22"/>
      <c r="U25" s="22"/>
      <c r="V25" s="22"/>
      <c r="W25" s="22"/>
      <c r="X25" s="22"/>
      <c r="Y25" s="22"/>
      <c r="Z25" s="25" t="str">
        <f t="shared" si="1"/>
        <v>%Z013108</v>
      </c>
      <c r="AA25" s="22" t="str">
        <f t="shared" si="2"/>
        <v/>
      </c>
      <c r="AB25" s="22" t="s">
        <v>186</v>
      </c>
      <c r="AC25" s="22" t="str">
        <f t="shared" si="3"/>
        <v>LLS TO ET-6203 FLOW CONTROL</v>
      </c>
      <c r="AD25" s="21" t="str">
        <f t="shared" si="4"/>
        <v/>
      </c>
      <c r="AE25" s="21" t="str">
        <f t="shared" si="5"/>
        <v/>
      </c>
      <c r="AF25" s="21" t="str">
        <f t="shared" si="6"/>
        <v/>
      </c>
      <c r="AG25" s="22">
        <v>0</v>
      </c>
      <c r="AH25" s="22">
        <v>0</v>
      </c>
      <c r="AI25" s="22">
        <v>0</v>
      </c>
      <c r="AJ25" s="22">
        <v>0</v>
      </c>
      <c r="AK25" s="23" t="s">
        <v>166</v>
      </c>
      <c r="AL25" s="23" t="s">
        <v>114</v>
      </c>
      <c r="AM25" s="23"/>
      <c r="AN25" s="84" t="s">
        <v>115</v>
      </c>
      <c r="AO25" s="27"/>
      <c r="AP25" s="27"/>
      <c r="AQ25" s="28"/>
      <c r="AR25" s="544" t="s">
        <v>110</v>
      </c>
      <c r="AS25" s="29"/>
      <c r="AT25" s="84" t="s">
        <v>116</v>
      </c>
      <c r="AU25" s="542" t="s">
        <v>106</v>
      </c>
      <c r="AV25" s="27"/>
      <c r="AW25" s="27"/>
      <c r="AX25" s="531" t="s">
        <v>167</v>
      </c>
      <c r="AY25" s="531" t="s">
        <v>168</v>
      </c>
      <c r="AZ25" s="27"/>
      <c r="BA25" s="27"/>
      <c r="BB25" s="27"/>
      <c r="BC25" s="27"/>
      <c r="BD25" s="27"/>
      <c r="BE25" s="33"/>
      <c r="BF25" s="33"/>
      <c r="BG25" s="33"/>
      <c r="BH25" s="33"/>
      <c r="BI25" s="33"/>
      <c r="BJ25" s="33"/>
      <c r="BK25" s="33"/>
      <c r="BL25" s="33"/>
      <c r="BM25" s="33"/>
      <c r="BN25" s="33"/>
      <c r="BO25" s="33"/>
      <c r="BP25" s="33"/>
      <c r="BQ25" s="33"/>
      <c r="BR25" s="33"/>
      <c r="BS25" s="33"/>
      <c r="BT25" s="33"/>
      <c r="BU25" s="33"/>
      <c r="BV25" s="33"/>
      <c r="BW25" s="27"/>
      <c r="BX25" s="33"/>
      <c r="BY25" s="33"/>
      <c r="BZ25" s="33"/>
      <c r="CA25" s="27"/>
      <c r="CB25" s="27"/>
      <c r="CC25" s="27"/>
      <c r="CD25" s="27"/>
      <c r="CE25" s="58"/>
      <c r="CF25" s="58"/>
      <c r="CG25" s="59" t="str">
        <f t="shared" si="7"/>
        <v/>
      </c>
      <c r="CH25" s="60" t="str">
        <f t="shared" si="8"/>
        <v/>
      </c>
      <c r="CI25" s="61"/>
      <c r="CJ25" s="62"/>
      <c r="CK25" s="59">
        <f t="shared" si="9"/>
        <v>11.952</v>
      </c>
      <c r="CL25" s="60">
        <f t="shared" si="10"/>
        <v>12.048</v>
      </c>
      <c r="CM25" s="61"/>
      <c r="CN25" s="62"/>
      <c r="CO25" s="59" t="str">
        <f t="shared" si="11"/>
        <v/>
      </c>
      <c r="CP25" s="60" t="str">
        <f t="shared" si="12"/>
        <v/>
      </c>
      <c r="CQ25" s="64"/>
      <c r="CR25" s="65"/>
      <c r="CS25" s="67"/>
      <c r="CT25" s="67"/>
      <c r="CU25" s="545">
        <v>1840</v>
      </c>
      <c r="CV25" s="518" t="str">
        <f t="shared" si="23"/>
        <v>18-</v>
      </c>
      <c r="CW25" s="47" t="s">
        <v>173</v>
      </c>
      <c r="CX25" s="47" t="str">
        <f t="shared" si="24"/>
        <v>-62301</v>
      </c>
      <c r="CY25" s="47" t="str">
        <f t="shared" si="15"/>
        <v>18-FV-62301</v>
      </c>
    </row>
    <row r="26" spans="1:103" ht="19.899999999999999" customHeight="1">
      <c r="A26" s="524">
        <v>25</v>
      </c>
      <c r="B26" s="15">
        <v>9</v>
      </c>
      <c r="C26" s="15">
        <v>1840</v>
      </c>
      <c r="D26" s="43" t="s">
        <v>188</v>
      </c>
      <c r="E26" s="527"/>
      <c r="F26" s="541" t="s">
        <v>106</v>
      </c>
      <c r="G26" s="542" t="s">
        <v>189</v>
      </c>
      <c r="H26" s="527"/>
      <c r="I26" s="527"/>
      <c r="J26" s="527"/>
      <c r="K26" s="527" t="str">
        <f t="shared" si="21"/>
        <v/>
      </c>
      <c r="L26" s="22" t="str">
        <f t="shared" si="22"/>
        <v>FCS0304</v>
      </c>
      <c r="M26" s="21">
        <f t="shared" si="25"/>
        <v>1</v>
      </c>
      <c r="N26" s="21">
        <f t="shared" si="26"/>
        <v>3</v>
      </c>
      <c r="O26" s="21">
        <v>9</v>
      </c>
      <c r="P26" s="83" t="str">
        <f t="shared" si="27"/>
        <v>AAI543-H</v>
      </c>
      <c r="Q26" s="83" t="str">
        <f t="shared" si="0"/>
        <v>AO</v>
      </c>
      <c r="R26" s="22" t="str">
        <f t="shared" si="28"/>
        <v>Y</v>
      </c>
      <c r="S26" s="543" t="s">
        <v>111</v>
      </c>
      <c r="T26" s="22"/>
      <c r="U26" s="22"/>
      <c r="V26" s="22"/>
      <c r="W26" s="22"/>
      <c r="X26" s="22"/>
      <c r="Y26" s="22"/>
      <c r="Z26" s="25" t="str">
        <f t="shared" si="1"/>
        <v>%Z013109</v>
      </c>
      <c r="AA26" s="22" t="str">
        <f t="shared" si="2"/>
        <v/>
      </c>
      <c r="AB26" s="22" t="s">
        <v>188</v>
      </c>
      <c r="AC26" s="22" t="str">
        <f t="shared" si="3"/>
        <v>CWR FROM ET-61202 FOR PR TEMP. CONTR.</v>
      </c>
      <c r="AD26" s="21" t="str">
        <f t="shared" si="4"/>
        <v/>
      </c>
      <c r="AE26" s="21" t="str">
        <f t="shared" si="5"/>
        <v/>
      </c>
      <c r="AF26" s="21" t="str">
        <f t="shared" si="6"/>
        <v/>
      </c>
      <c r="AG26" s="22">
        <v>0</v>
      </c>
      <c r="AH26" s="22">
        <v>0</v>
      </c>
      <c r="AI26" s="22">
        <v>0</v>
      </c>
      <c r="AJ26" s="22">
        <v>0</v>
      </c>
      <c r="AK26" s="23" t="s">
        <v>166</v>
      </c>
      <c r="AL26" s="23" t="s">
        <v>114</v>
      </c>
      <c r="AM26" s="23"/>
      <c r="AN26" s="84" t="s">
        <v>115</v>
      </c>
      <c r="AO26" s="27"/>
      <c r="AP26" s="27"/>
      <c r="AQ26" s="28"/>
      <c r="AR26" s="544" t="s">
        <v>110</v>
      </c>
      <c r="AS26" s="29"/>
      <c r="AT26" s="84" t="s">
        <v>116</v>
      </c>
      <c r="AU26" s="542" t="s">
        <v>106</v>
      </c>
      <c r="AV26" s="27"/>
      <c r="AW26" s="27"/>
      <c r="AX26" s="531" t="s">
        <v>190</v>
      </c>
      <c r="AY26" s="531" t="s">
        <v>191</v>
      </c>
      <c r="AZ26" s="27"/>
      <c r="BA26" s="27"/>
      <c r="BB26" s="27"/>
      <c r="BC26" s="27"/>
      <c r="BD26" s="27"/>
      <c r="BE26" s="33"/>
      <c r="BF26" s="33"/>
      <c r="BG26" s="33"/>
      <c r="BH26" s="33"/>
      <c r="BI26" s="33"/>
      <c r="BJ26" s="33"/>
      <c r="BK26" s="33"/>
      <c r="BL26" s="33"/>
      <c r="BM26" s="33"/>
      <c r="BN26" s="33"/>
      <c r="BO26" s="33"/>
      <c r="BP26" s="33"/>
      <c r="BQ26" s="33"/>
      <c r="BR26" s="33"/>
      <c r="BS26" s="33"/>
      <c r="BT26" s="33"/>
      <c r="BU26" s="33"/>
      <c r="BV26" s="33"/>
      <c r="BW26" s="27"/>
      <c r="BX26" s="33"/>
      <c r="BY26" s="33"/>
      <c r="BZ26" s="33"/>
      <c r="CA26" s="27"/>
      <c r="CB26" s="27"/>
      <c r="CC26" s="27"/>
      <c r="CD26" s="27"/>
      <c r="CE26" s="58"/>
      <c r="CF26" s="58"/>
      <c r="CG26" s="59" t="str">
        <f t="shared" si="7"/>
        <v/>
      </c>
      <c r="CH26" s="60" t="str">
        <f t="shared" si="8"/>
        <v/>
      </c>
      <c r="CI26" s="61"/>
      <c r="CJ26" s="62"/>
      <c r="CK26" s="59">
        <f t="shared" si="9"/>
        <v>11.952</v>
      </c>
      <c r="CL26" s="60">
        <f t="shared" si="10"/>
        <v>12.048</v>
      </c>
      <c r="CM26" s="61"/>
      <c r="CN26" s="62"/>
      <c r="CO26" s="59" t="str">
        <f t="shared" si="11"/>
        <v/>
      </c>
      <c r="CP26" s="60" t="str">
        <f t="shared" si="12"/>
        <v/>
      </c>
      <c r="CQ26" s="64"/>
      <c r="CR26" s="65"/>
      <c r="CS26" s="67"/>
      <c r="CT26" s="67"/>
      <c r="CU26" s="545">
        <v>1840</v>
      </c>
      <c r="CV26" s="518" t="str">
        <f t="shared" si="23"/>
        <v>18-</v>
      </c>
      <c r="CW26" s="47" t="s">
        <v>192</v>
      </c>
      <c r="CX26" s="47" t="str">
        <f t="shared" si="24"/>
        <v>-62202</v>
      </c>
      <c r="CY26" s="47" t="str">
        <f t="shared" si="15"/>
        <v>18-TV-62202</v>
      </c>
    </row>
    <row r="27" spans="1:103" ht="19.899999999999999" customHeight="1">
      <c r="A27" s="524">
        <v>26</v>
      </c>
      <c r="B27" s="15">
        <v>10</v>
      </c>
      <c r="C27" s="15">
        <v>1840</v>
      </c>
      <c r="D27" s="49" t="s">
        <v>193</v>
      </c>
      <c r="E27" s="527"/>
      <c r="F27" s="541" t="s">
        <v>194</v>
      </c>
      <c r="G27" s="542" t="s">
        <v>195</v>
      </c>
      <c r="H27" s="527"/>
      <c r="I27" s="527"/>
      <c r="J27" s="527"/>
      <c r="K27" s="527" t="str">
        <f t="shared" si="21"/>
        <v/>
      </c>
      <c r="L27" s="22" t="str">
        <f t="shared" si="22"/>
        <v>FCS0304</v>
      </c>
      <c r="M27" s="21">
        <f t="shared" si="25"/>
        <v>1</v>
      </c>
      <c r="N27" s="21">
        <f t="shared" si="26"/>
        <v>3</v>
      </c>
      <c r="O27" s="21">
        <v>10</v>
      </c>
      <c r="P27" s="83" t="str">
        <f t="shared" si="27"/>
        <v>AAI543-H</v>
      </c>
      <c r="Q27" s="83" t="str">
        <f t="shared" si="0"/>
        <v>AO</v>
      </c>
      <c r="R27" s="22" t="str">
        <f t="shared" si="28"/>
        <v>Y</v>
      </c>
      <c r="S27" s="543" t="s">
        <v>111</v>
      </c>
      <c r="T27" s="22"/>
      <c r="U27" s="22"/>
      <c r="V27" s="22"/>
      <c r="W27" s="22"/>
      <c r="X27" s="22"/>
      <c r="Y27" s="22"/>
      <c r="Z27" s="25" t="str">
        <f t="shared" si="1"/>
        <v>%Z013110</v>
      </c>
      <c r="AA27" s="22" t="str">
        <f t="shared" si="2"/>
        <v/>
      </c>
      <c r="AB27" s="22" t="s">
        <v>196</v>
      </c>
      <c r="AC27" s="22" t="str">
        <f t="shared" si="3"/>
        <v>GC TO TA-6101 PRESSURE CONTROL</v>
      </c>
      <c r="AD27" s="21" t="str">
        <f t="shared" si="4"/>
        <v/>
      </c>
      <c r="AE27" s="21" t="str">
        <f t="shared" si="5"/>
        <v/>
      </c>
      <c r="AF27" s="21" t="str">
        <f t="shared" si="6"/>
        <v/>
      </c>
      <c r="AG27" s="22">
        <v>0</v>
      </c>
      <c r="AH27" s="22">
        <v>0</v>
      </c>
      <c r="AI27" s="22">
        <v>0</v>
      </c>
      <c r="AJ27" s="22">
        <v>0</v>
      </c>
      <c r="AK27" s="23" t="s">
        <v>166</v>
      </c>
      <c r="AL27" s="23" t="s">
        <v>114</v>
      </c>
      <c r="AM27" s="23"/>
      <c r="AN27" s="84" t="s">
        <v>115</v>
      </c>
      <c r="AO27" s="27"/>
      <c r="AP27" s="27"/>
      <c r="AQ27" s="28"/>
      <c r="AR27" s="544" t="s">
        <v>110</v>
      </c>
      <c r="AS27" s="29"/>
      <c r="AT27" s="84" t="s">
        <v>116</v>
      </c>
      <c r="AU27" s="542" t="s">
        <v>106</v>
      </c>
      <c r="AV27" s="27"/>
      <c r="AW27" s="27"/>
      <c r="AX27" s="531" t="s">
        <v>190</v>
      </c>
      <c r="AY27" s="531" t="s">
        <v>191</v>
      </c>
      <c r="AZ27" s="27"/>
      <c r="BA27" s="27"/>
      <c r="BB27" s="27"/>
      <c r="BC27" s="27"/>
      <c r="BD27" s="27"/>
      <c r="BE27" s="33"/>
      <c r="BF27" s="33"/>
      <c r="BG27" s="33"/>
      <c r="BH27" s="33"/>
      <c r="BI27" s="33"/>
      <c r="BJ27" s="33"/>
      <c r="BK27" s="33"/>
      <c r="BL27" s="33"/>
      <c r="BM27" s="33"/>
      <c r="BN27" s="33"/>
      <c r="BO27" s="33"/>
      <c r="BP27" s="33"/>
      <c r="BQ27" s="33"/>
      <c r="BR27" s="33"/>
      <c r="BS27" s="33"/>
      <c r="BT27" s="33"/>
      <c r="BU27" s="33"/>
      <c r="BV27" s="33"/>
      <c r="BW27" s="27"/>
      <c r="BX27" s="33"/>
      <c r="BY27" s="33"/>
      <c r="BZ27" s="33"/>
      <c r="CA27" s="27"/>
      <c r="CB27" s="27"/>
      <c r="CC27" s="27"/>
      <c r="CD27" s="27"/>
      <c r="CE27" s="58"/>
      <c r="CF27" s="58"/>
      <c r="CG27" s="59" t="str">
        <f t="shared" si="7"/>
        <v/>
      </c>
      <c r="CH27" s="60" t="str">
        <f t="shared" si="8"/>
        <v/>
      </c>
      <c r="CI27" s="61"/>
      <c r="CJ27" s="62"/>
      <c r="CK27" s="59">
        <f t="shared" si="9"/>
        <v>11.952</v>
      </c>
      <c r="CL27" s="60">
        <f t="shared" si="10"/>
        <v>12.048</v>
      </c>
      <c r="CM27" s="61"/>
      <c r="CN27" s="62"/>
      <c r="CO27" s="59" t="str">
        <f t="shared" si="11"/>
        <v/>
      </c>
      <c r="CP27" s="60" t="str">
        <f t="shared" si="12"/>
        <v/>
      </c>
      <c r="CQ27" s="64"/>
      <c r="CR27" s="65"/>
      <c r="CS27" s="67"/>
      <c r="CT27" s="67"/>
      <c r="CU27" s="545">
        <v>1840</v>
      </c>
      <c r="CV27" s="518" t="str">
        <f t="shared" si="23"/>
        <v>18-</v>
      </c>
      <c r="CW27" s="47" t="s">
        <v>169</v>
      </c>
      <c r="CX27" s="47" t="str">
        <f>RIGHT(D27,7)</f>
        <v>-61103A</v>
      </c>
      <c r="CY27" s="47" t="str">
        <f t="shared" si="15"/>
        <v>18-PV-61103A</v>
      </c>
    </row>
    <row r="28" spans="1:103" ht="19.899999999999999" customHeight="1">
      <c r="A28" s="524">
        <v>27</v>
      </c>
      <c r="B28" s="15">
        <v>11</v>
      </c>
      <c r="C28" s="15">
        <v>1840</v>
      </c>
      <c r="D28" s="49" t="s">
        <v>197</v>
      </c>
      <c r="E28" s="527"/>
      <c r="F28" s="541" t="s">
        <v>194</v>
      </c>
      <c r="G28" s="542" t="s">
        <v>198</v>
      </c>
      <c r="H28" s="527"/>
      <c r="I28" s="527"/>
      <c r="J28" s="527"/>
      <c r="K28" s="527" t="str">
        <f t="shared" si="21"/>
        <v/>
      </c>
      <c r="L28" s="22" t="str">
        <f t="shared" si="22"/>
        <v>FCS0304</v>
      </c>
      <c r="M28" s="21">
        <f t="shared" si="25"/>
        <v>1</v>
      </c>
      <c r="N28" s="21">
        <f t="shared" si="26"/>
        <v>3</v>
      </c>
      <c r="O28" s="21">
        <v>11</v>
      </c>
      <c r="P28" s="83" t="str">
        <f t="shared" si="27"/>
        <v>AAI543-H</v>
      </c>
      <c r="Q28" s="83" t="str">
        <f t="shared" si="0"/>
        <v>AO</v>
      </c>
      <c r="R28" s="22" t="str">
        <f t="shared" si="28"/>
        <v>Y</v>
      </c>
      <c r="S28" s="543" t="s">
        <v>111</v>
      </c>
      <c r="T28" s="22"/>
      <c r="U28" s="22"/>
      <c r="V28" s="22"/>
      <c r="W28" s="22"/>
      <c r="X28" s="22"/>
      <c r="Y28" s="22"/>
      <c r="Z28" s="25" t="str">
        <f t="shared" si="1"/>
        <v>%Z013111</v>
      </c>
      <c r="AA28" s="22" t="str">
        <f t="shared" si="2"/>
        <v/>
      </c>
      <c r="AB28" s="22" t="s">
        <v>197</v>
      </c>
      <c r="AC28" s="22" t="str">
        <f t="shared" si="3"/>
        <v>COOL. TO FLARE FOR VE-6303 PESS. CONTR.</v>
      </c>
      <c r="AD28" s="21" t="str">
        <f t="shared" si="4"/>
        <v/>
      </c>
      <c r="AE28" s="21" t="str">
        <f t="shared" si="5"/>
        <v/>
      </c>
      <c r="AF28" s="21" t="str">
        <f t="shared" si="6"/>
        <v/>
      </c>
      <c r="AG28" s="22">
        <v>0</v>
      </c>
      <c r="AH28" s="22">
        <v>0</v>
      </c>
      <c r="AI28" s="22">
        <v>0</v>
      </c>
      <c r="AJ28" s="22">
        <v>0</v>
      </c>
      <c r="AK28" s="23" t="s">
        <v>166</v>
      </c>
      <c r="AL28" s="23" t="s">
        <v>114</v>
      </c>
      <c r="AM28" s="23"/>
      <c r="AN28" s="84" t="s">
        <v>115</v>
      </c>
      <c r="AO28" s="27"/>
      <c r="AP28" s="27"/>
      <c r="AQ28" s="28"/>
      <c r="AR28" s="544" t="s">
        <v>110</v>
      </c>
      <c r="AS28" s="29"/>
      <c r="AT28" s="84" t="s">
        <v>116</v>
      </c>
      <c r="AU28" s="542" t="s">
        <v>106</v>
      </c>
      <c r="AV28" s="27"/>
      <c r="AW28" s="27"/>
      <c r="AX28" s="531" t="s">
        <v>190</v>
      </c>
      <c r="AY28" s="531" t="s">
        <v>191</v>
      </c>
      <c r="AZ28" s="27"/>
      <c r="BA28" s="27"/>
      <c r="BB28" s="27"/>
      <c r="BC28" s="27"/>
      <c r="BD28" s="27"/>
      <c r="BE28" s="33"/>
      <c r="BF28" s="33"/>
      <c r="BG28" s="33"/>
      <c r="BH28" s="33"/>
      <c r="BI28" s="33"/>
      <c r="BJ28" s="33"/>
      <c r="BK28" s="33"/>
      <c r="BL28" s="33"/>
      <c r="BM28" s="33"/>
      <c r="BN28" s="33"/>
      <c r="BO28" s="33"/>
      <c r="BP28" s="33"/>
      <c r="BQ28" s="33"/>
      <c r="BR28" s="33"/>
      <c r="BS28" s="33"/>
      <c r="BT28" s="33"/>
      <c r="BU28" s="33"/>
      <c r="BV28" s="33"/>
      <c r="BW28" s="27"/>
      <c r="BX28" s="33"/>
      <c r="BY28" s="33"/>
      <c r="BZ28" s="33"/>
      <c r="CA28" s="27"/>
      <c r="CB28" s="27"/>
      <c r="CC28" s="27"/>
      <c r="CD28" s="27"/>
      <c r="CE28" s="58"/>
      <c r="CF28" s="58"/>
      <c r="CG28" s="59" t="str">
        <f t="shared" si="7"/>
        <v/>
      </c>
      <c r="CH28" s="60" t="str">
        <f t="shared" si="8"/>
        <v/>
      </c>
      <c r="CI28" s="61"/>
      <c r="CJ28" s="62"/>
      <c r="CK28" s="59">
        <f t="shared" si="9"/>
        <v>11.952</v>
      </c>
      <c r="CL28" s="60">
        <f t="shared" si="10"/>
        <v>12.048</v>
      </c>
      <c r="CM28" s="61"/>
      <c r="CN28" s="62"/>
      <c r="CO28" s="59" t="str">
        <f t="shared" si="11"/>
        <v/>
      </c>
      <c r="CP28" s="60" t="str">
        <f t="shared" si="12"/>
        <v/>
      </c>
      <c r="CQ28" s="64"/>
      <c r="CR28" s="65"/>
      <c r="CS28" s="67"/>
      <c r="CT28" s="67"/>
      <c r="CU28" s="545">
        <v>1840</v>
      </c>
      <c r="CV28" s="518" t="str">
        <f t="shared" si="23"/>
        <v>18-</v>
      </c>
      <c r="CW28" s="47" t="s">
        <v>169</v>
      </c>
      <c r="CX28" s="47" t="str">
        <f>RIGHT(D28,7)</f>
        <v>-63104B</v>
      </c>
      <c r="CY28" s="47" t="str">
        <f t="shared" si="15"/>
        <v>18-PV-63104B</v>
      </c>
    </row>
    <row r="29" spans="1:103" ht="19.899999999999999" customHeight="1">
      <c r="A29" s="524">
        <v>28</v>
      </c>
      <c r="B29" s="15">
        <v>12</v>
      </c>
      <c r="C29" s="15">
        <v>1840</v>
      </c>
      <c r="D29" s="49" t="s">
        <v>199</v>
      </c>
      <c r="E29" s="527"/>
      <c r="F29" s="541" t="s">
        <v>106</v>
      </c>
      <c r="G29" s="542" t="s">
        <v>200</v>
      </c>
      <c r="H29" s="527"/>
      <c r="I29" s="527"/>
      <c r="J29" s="527"/>
      <c r="K29" s="527" t="str">
        <f t="shared" si="21"/>
        <v/>
      </c>
      <c r="L29" s="22" t="str">
        <f t="shared" si="22"/>
        <v>FCS0304</v>
      </c>
      <c r="M29" s="21">
        <f t="shared" si="25"/>
        <v>1</v>
      </c>
      <c r="N29" s="21">
        <f t="shared" si="26"/>
        <v>3</v>
      </c>
      <c r="O29" s="21">
        <v>12</v>
      </c>
      <c r="P29" s="83" t="str">
        <f t="shared" si="27"/>
        <v>AAI543-H</v>
      </c>
      <c r="Q29" s="83" t="str">
        <f t="shared" si="0"/>
        <v>AO</v>
      </c>
      <c r="R29" s="22" t="str">
        <f t="shared" si="28"/>
        <v>Y</v>
      </c>
      <c r="S29" s="543" t="s">
        <v>111</v>
      </c>
      <c r="T29" s="22"/>
      <c r="U29" s="22"/>
      <c r="V29" s="22"/>
      <c r="W29" s="22"/>
      <c r="X29" s="22"/>
      <c r="Y29" s="22"/>
      <c r="Z29" s="25" t="str">
        <f t="shared" si="1"/>
        <v>%Z013112</v>
      </c>
      <c r="AA29" s="22" t="str">
        <f t="shared" si="2"/>
        <v/>
      </c>
      <c r="AB29" s="22" t="s">
        <v>199</v>
      </c>
      <c r="AC29" s="22" t="str">
        <f t="shared" si="3"/>
        <v>COOL. TO ET-6102 LEVEL CONTR.</v>
      </c>
      <c r="AD29" s="21" t="str">
        <f t="shared" si="4"/>
        <v/>
      </c>
      <c r="AE29" s="21" t="str">
        <f t="shared" si="5"/>
        <v/>
      </c>
      <c r="AF29" s="21" t="str">
        <f t="shared" si="6"/>
        <v/>
      </c>
      <c r="AG29" s="22">
        <v>0</v>
      </c>
      <c r="AH29" s="22">
        <v>0</v>
      </c>
      <c r="AI29" s="22">
        <v>0</v>
      </c>
      <c r="AJ29" s="22">
        <v>0</v>
      </c>
      <c r="AK29" s="23" t="s">
        <v>166</v>
      </c>
      <c r="AL29" s="23" t="s">
        <v>114</v>
      </c>
      <c r="AM29" s="23"/>
      <c r="AN29" s="84" t="s">
        <v>115</v>
      </c>
      <c r="AO29" s="27"/>
      <c r="AP29" s="27"/>
      <c r="AQ29" s="28"/>
      <c r="AR29" s="544" t="s">
        <v>110</v>
      </c>
      <c r="AS29" s="29"/>
      <c r="AT29" s="84" t="s">
        <v>116</v>
      </c>
      <c r="AU29" s="542" t="s">
        <v>106</v>
      </c>
      <c r="AV29" s="27"/>
      <c r="AW29" s="27"/>
      <c r="AX29" s="531" t="s">
        <v>190</v>
      </c>
      <c r="AY29" s="531" t="s">
        <v>191</v>
      </c>
      <c r="AZ29" s="27"/>
      <c r="BA29" s="27"/>
      <c r="BB29" s="27"/>
      <c r="BC29" s="27"/>
      <c r="BD29" s="27"/>
      <c r="BE29" s="33"/>
      <c r="BF29" s="33"/>
      <c r="BG29" s="33"/>
      <c r="BH29" s="33"/>
      <c r="BI29" s="33"/>
      <c r="BJ29" s="33"/>
      <c r="BK29" s="33"/>
      <c r="BL29" s="33"/>
      <c r="BM29" s="33"/>
      <c r="BN29" s="33"/>
      <c r="BO29" s="33"/>
      <c r="BP29" s="33"/>
      <c r="BQ29" s="33"/>
      <c r="BR29" s="33"/>
      <c r="BS29" s="33"/>
      <c r="BT29" s="33"/>
      <c r="BU29" s="33"/>
      <c r="BV29" s="33"/>
      <c r="BW29" s="27"/>
      <c r="BX29" s="33"/>
      <c r="BY29" s="33"/>
      <c r="BZ29" s="33"/>
      <c r="CA29" s="27"/>
      <c r="CB29" s="27"/>
      <c r="CC29" s="27"/>
      <c r="CD29" s="27"/>
      <c r="CE29" s="58"/>
      <c r="CF29" s="58"/>
      <c r="CG29" s="59" t="str">
        <f t="shared" si="7"/>
        <v/>
      </c>
      <c r="CH29" s="60" t="str">
        <f t="shared" si="8"/>
        <v/>
      </c>
      <c r="CI29" s="61"/>
      <c r="CJ29" s="62"/>
      <c r="CK29" s="59">
        <f t="shared" si="9"/>
        <v>11.952</v>
      </c>
      <c r="CL29" s="60">
        <f t="shared" si="10"/>
        <v>12.048</v>
      </c>
      <c r="CM29" s="61"/>
      <c r="CN29" s="62"/>
      <c r="CO29" s="59" t="str">
        <f t="shared" si="11"/>
        <v/>
      </c>
      <c r="CP29" s="60" t="str">
        <f t="shared" si="12"/>
        <v/>
      </c>
      <c r="CQ29" s="64"/>
      <c r="CR29" s="65"/>
      <c r="CS29" s="67"/>
      <c r="CT29" s="67"/>
      <c r="CU29" s="545">
        <v>1840</v>
      </c>
      <c r="CV29" s="518" t="str">
        <f t="shared" si="23"/>
        <v>18-</v>
      </c>
      <c r="CW29" s="47" t="s">
        <v>201</v>
      </c>
      <c r="CX29" s="47" t="str">
        <f>RIGHT(D29,6)</f>
        <v>-61202</v>
      </c>
      <c r="CY29" s="47" t="str">
        <f t="shared" si="15"/>
        <v>18-LV-61202</v>
      </c>
    </row>
    <row r="30" spans="1:103" ht="19.899999999999999" customHeight="1">
      <c r="A30" s="524">
        <v>29</v>
      </c>
      <c r="B30" s="15">
        <v>13</v>
      </c>
      <c r="C30" s="15">
        <v>1840</v>
      </c>
      <c r="D30" s="43" t="s">
        <v>202</v>
      </c>
      <c r="E30" s="527"/>
      <c r="F30" s="541" t="s">
        <v>106</v>
      </c>
      <c r="G30" s="542" t="s">
        <v>203</v>
      </c>
      <c r="H30" s="527"/>
      <c r="I30" s="527"/>
      <c r="J30" s="527" t="str">
        <f t="shared" ref="J30:J93" si="29">IF(H30&lt;&gt;"",LEFT(H30,FIND("～",H30,1)-1),"")</f>
        <v/>
      </c>
      <c r="K30" s="527" t="str">
        <f t="shared" si="21"/>
        <v/>
      </c>
      <c r="L30" s="22" t="str">
        <f t="shared" si="22"/>
        <v>FCS0304</v>
      </c>
      <c r="M30" s="21">
        <f t="shared" si="25"/>
        <v>1</v>
      </c>
      <c r="N30" s="21">
        <f t="shared" si="26"/>
        <v>3</v>
      </c>
      <c r="O30" s="21">
        <v>13</v>
      </c>
      <c r="P30" s="83" t="str">
        <f t="shared" si="27"/>
        <v>AAI543-H</v>
      </c>
      <c r="Q30" s="83" t="str">
        <f t="shared" si="0"/>
        <v>AO</v>
      </c>
      <c r="R30" s="22" t="str">
        <f t="shared" si="28"/>
        <v>Y</v>
      </c>
      <c r="S30" s="543" t="s">
        <v>111</v>
      </c>
      <c r="T30" s="22"/>
      <c r="U30" s="22"/>
      <c r="V30" s="22"/>
      <c r="W30" s="22"/>
      <c r="X30" s="22"/>
      <c r="Y30" s="22"/>
      <c r="Z30" s="25" t="str">
        <f t="shared" si="1"/>
        <v>%Z013113</v>
      </c>
      <c r="AA30" s="22" t="str">
        <f t="shared" si="2"/>
        <v/>
      </c>
      <c r="AB30" s="22" t="s">
        <v>202</v>
      </c>
      <c r="AC30" s="22" t="str">
        <f t="shared" si="3"/>
        <v>C2 OFFSPEC TO OSBL FOR VE-6103 LEVEL CONTR.</v>
      </c>
      <c r="AD30" s="21" t="str">
        <f t="shared" si="4"/>
        <v/>
      </c>
      <c r="AE30" s="21" t="str">
        <f t="shared" si="5"/>
        <v/>
      </c>
      <c r="AF30" s="21" t="str">
        <f t="shared" si="6"/>
        <v/>
      </c>
      <c r="AG30" s="22">
        <v>0</v>
      </c>
      <c r="AH30" s="22">
        <v>0</v>
      </c>
      <c r="AI30" s="22">
        <v>0</v>
      </c>
      <c r="AJ30" s="22">
        <v>0</v>
      </c>
      <c r="AK30" s="23" t="s">
        <v>166</v>
      </c>
      <c r="AL30" s="23" t="s">
        <v>114</v>
      </c>
      <c r="AM30" s="23"/>
      <c r="AN30" s="84" t="s">
        <v>115</v>
      </c>
      <c r="AO30" s="27"/>
      <c r="AP30" s="27"/>
      <c r="AQ30" s="28"/>
      <c r="AR30" s="544" t="s">
        <v>110</v>
      </c>
      <c r="AS30" s="29"/>
      <c r="AT30" s="84" t="s">
        <v>116</v>
      </c>
      <c r="AU30" s="542" t="s">
        <v>106</v>
      </c>
      <c r="AV30" s="27"/>
      <c r="AW30" s="27"/>
      <c r="AX30" s="531" t="s">
        <v>190</v>
      </c>
      <c r="AY30" s="531" t="s">
        <v>191</v>
      </c>
      <c r="AZ30" s="27"/>
      <c r="BA30" s="27"/>
      <c r="BB30" s="27"/>
      <c r="BC30" s="27"/>
      <c r="BD30" s="27"/>
      <c r="BE30" s="33"/>
      <c r="BF30" s="33"/>
      <c r="BG30" s="33"/>
      <c r="BH30" s="33"/>
      <c r="BI30" s="33"/>
      <c r="BJ30" s="33"/>
      <c r="BK30" s="33"/>
      <c r="BL30" s="33"/>
      <c r="BM30" s="33"/>
      <c r="BN30" s="33"/>
      <c r="BO30" s="33"/>
      <c r="BP30" s="33"/>
      <c r="BQ30" s="33"/>
      <c r="BR30" s="33"/>
      <c r="BS30" s="33"/>
      <c r="BT30" s="33"/>
      <c r="BU30" s="33"/>
      <c r="BV30" s="33"/>
      <c r="BW30" s="27"/>
      <c r="BX30" s="33"/>
      <c r="BY30" s="33"/>
      <c r="BZ30" s="33"/>
      <c r="CA30" s="27"/>
      <c r="CB30" s="27"/>
      <c r="CC30" s="27"/>
      <c r="CD30" s="27"/>
      <c r="CE30" s="58"/>
      <c r="CF30" s="58"/>
      <c r="CG30" s="59" t="str">
        <f t="shared" si="7"/>
        <v/>
      </c>
      <c r="CH30" s="60" t="str">
        <f t="shared" si="8"/>
        <v/>
      </c>
      <c r="CI30" s="61"/>
      <c r="CJ30" s="62"/>
      <c r="CK30" s="59">
        <f t="shared" si="9"/>
        <v>11.952</v>
      </c>
      <c r="CL30" s="60">
        <f t="shared" si="10"/>
        <v>12.048</v>
      </c>
      <c r="CM30" s="61"/>
      <c r="CN30" s="62"/>
      <c r="CO30" s="59" t="str">
        <f t="shared" si="11"/>
        <v/>
      </c>
      <c r="CP30" s="60" t="str">
        <f t="shared" si="12"/>
        <v/>
      </c>
      <c r="CQ30" s="64"/>
      <c r="CR30" s="65"/>
      <c r="CS30" s="67"/>
      <c r="CT30" s="67"/>
      <c r="CU30" s="545">
        <v>1840</v>
      </c>
      <c r="CV30" s="518" t="str">
        <f t="shared" si="23"/>
        <v>18-</v>
      </c>
      <c r="CW30" s="47" t="s">
        <v>201</v>
      </c>
      <c r="CX30" s="47" t="str">
        <f>RIGHT(D30,6)</f>
        <v>-61203</v>
      </c>
      <c r="CY30" s="47" t="str">
        <f t="shared" si="15"/>
        <v>18-LV-61203</v>
      </c>
    </row>
    <row r="31" spans="1:103" ht="19.899999999999999" customHeight="1">
      <c r="A31" s="524">
        <v>30</v>
      </c>
      <c r="B31" s="16">
        <v>14</v>
      </c>
      <c r="C31" s="16"/>
      <c r="D31" s="50" t="str">
        <f>LEFT(L31,1)&amp;RIGHT(L31,2)&amp;"N"&amp;M31&amp;"S"&amp;N31&amp;O31</f>
        <v>F04N1S314</v>
      </c>
      <c r="E31" s="43"/>
      <c r="F31" s="43"/>
      <c r="G31" s="527" t="s">
        <v>161</v>
      </c>
      <c r="H31" s="527"/>
      <c r="I31" s="527"/>
      <c r="J31" s="527" t="str">
        <f t="shared" si="29"/>
        <v/>
      </c>
      <c r="K31" s="527" t="str">
        <f t="shared" si="21"/>
        <v/>
      </c>
      <c r="L31" s="22" t="str">
        <f t="shared" si="22"/>
        <v>FCS0304</v>
      </c>
      <c r="M31" s="21">
        <f t="shared" si="25"/>
        <v>1</v>
      </c>
      <c r="N31" s="21">
        <f t="shared" si="26"/>
        <v>3</v>
      </c>
      <c r="O31" s="21">
        <v>14</v>
      </c>
      <c r="P31" s="83" t="str">
        <f t="shared" si="27"/>
        <v>AAI543-H</v>
      </c>
      <c r="Q31" s="83" t="str">
        <f t="shared" si="0"/>
        <v>AO</v>
      </c>
      <c r="R31" s="22" t="str">
        <f t="shared" si="28"/>
        <v>Y</v>
      </c>
      <c r="S31" s="83" t="s">
        <v>162</v>
      </c>
      <c r="T31" s="22"/>
      <c r="U31" s="22"/>
      <c r="V31" s="22"/>
      <c r="W31" s="22"/>
      <c r="X31" s="26"/>
      <c r="Y31" s="26"/>
      <c r="Z31" s="25" t="str">
        <f t="shared" si="1"/>
        <v>%Z013114</v>
      </c>
      <c r="AA31" s="22" t="str">
        <f t="shared" si="2"/>
        <v/>
      </c>
      <c r="AB31" s="22" t="str">
        <f>IF(G31="Spare",D31,"")</f>
        <v>F04N1S314</v>
      </c>
      <c r="AC31" s="22" t="str">
        <f t="shared" si="3"/>
        <v>Spare</v>
      </c>
      <c r="AD31" s="21" t="str">
        <f t="shared" si="4"/>
        <v/>
      </c>
      <c r="AE31" s="21" t="str">
        <f t="shared" si="5"/>
        <v/>
      </c>
      <c r="AF31" s="21" t="str">
        <f t="shared" si="6"/>
        <v/>
      </c>
      <c r="AG31" s="22"/>
      <c r="AH31" s="22"/>
      <c r="AI31" s="22"/>
      <c r="AJ31" s="22"/>
      <c r="AK31" s="23"/>
      <c r="AL31" s="23" t="s">
        <v>114</v>
      </c>
      <c r="AM31" s="23"/>
      <c r="AN31" s="84" t="s">
        <v>115</v>
      </c>
      <c r="AO31" s="27"/>
      <c r="AP31" s="27"/>
      <c r="AQ31" s="28"/>
      <c r="AR31" s="33"/>
      <c r="AS31" s="29"/>
      <c r="AT31" s="84" t="s">
        <v>116</v>
      </c>
      <c r="AU31" s="27"/>
      <c r="AV31" s="32"/>
      <c r="AW31" s="27"/>
      <c r="AX31" s="531"/>
      <c r="AY31" s="531"/>
      <c r="AZ31" s="27"/>
      <c r="BA31" s="27"/>
      <c r="BB31" s="27"/>
      <c r="BC31" s="27"/>
      <c r="BD31" s="27"/>
      <c r="BE31" s="33"/>
      <c r="BF31" s="33"/>
      <c r="BG31" s="33"/>
      <c r="BH31" s="33"/>
      <c r="BI31" s="33"/>
      <c r="BJ31" s="33"/>
      <c r="BK31" s="33"/>
      <c r="BL31" s="33"/>
      <c r="BM31" s="33"/>
      <c r="BN31" s="33"/>
      <c r="BO31" s="33"/>
      <c r="BP31" s="33"/>
      <c r="BQ31" s="33"/>
      <c r="BR31" s="33"/>
      <c r="BS31" s="33"/>
      <c r="BT31" s="33"/>
      <c r="BU31" s="33"/>
      <c r="BV31" s="33"/>
      <c r="BW31" s="27"/>
      <c r="BX31" s="33"/>
      <c r="BY31" s="33"/>
      <c r="BZ31" s="33"/>
      <c r="CA31" s="27"/>
      <c r="CB31" s="27"/>
      <c r="CC31" s="27"/>
      <c r="CD31" s="27"/>
      <c r="CE31" s="58"/>
      <c r="CF31" s="58"/>
      <c r="CG31" s="59" t="str">
        <f t="shared" si="7"/>
        <v/>
      </c>
      <c r="CH31" s="60" t="str">
        <f t="shared" si="8"/>
        <v/>
      </c>
      <c r="CI31" s="61"/>
      <c r="CJ31" s="62"/>
      <c r="CK31" s="59">
        <f t="shared" si="9"/>
        <v>11.952</v>
      </c>
      <c r="CL31" s="60">
        <f t="shared" si="10"/>
        <v>12.048</v>
      </c>
      <c r="CM31" s="61"/>
      <c r="CN31" s="62"/>
      <c r="CO31" s="59" t="str">
        <f t="shared" si="11"/>
        <v/>
      </c>
      <c r="CP31" s="60" t="str">
        <f t="shared" si="12"/>
        <v/>
      </c>
      <c r="CQ31" s="64"/>
      <c r="CR31" s="65"/>
      <c r="CS31" s="67"/>
      <c r="CT31" s="67"/>
      <c r="CV31" s="518"/>
      <c r="CY31" s="47" t="str">
        <f t="shared" si="15"/>
        <v/>
      </c>
    </row>
    <row r="32" spans="1:103" ht="19.899999999999999" customHeight="1">
      <c r="A32" s="524">
        <v>31</v>
      </c>
      <c r="B32" s="16">
        <v>15</v>
      </c>
      <c r="C32" s="16"/>
      <c r="D32" s="50" t="str">
        <f>LEFT(L32,1)&amp;RIGHT(L32,2)&amp;"N"&amp;M32&amp;"S"&amp;N32&amp;O32</f>
        <v>F04N1S315</v>
      </c>
      <c r="E32" s="43"/>
      <c r="F32" s="43"/>
      <c r="G32" s="527" t="s">
        <v>161</v>
      </c>
      <c r="H32" s="527"/>
      <c r="I32" s="527"/>
      <c r="J32" s="527" t="str">
        <f t="shared" si="29"/>
        <v/>
      </c>
      <c r="K32" s="527" t="str">
        <f t="shared" si="21"/>
        <v/>
      </c>
      <c r="L32" s="22" t="str">
        <f t="shared" si="22"/>
        <v>FCS0304</v>
      </c>
      <c r="M32" s="21">
        <f t="shared" si="25"/>
        <v>1</v>
      </c>
      <c r="N32" s="21">
        <f t="shared" si="26"/>
        <v>3</v>
      </c>
      <c r="O32" s="21">
        <v>15</v>
      </c>
      <c r="P32" s="83" t="str">
        <f t="shared" si="27"/>
        <v>AAI543-H</v>
      </c>
      <c r="Q32" s="83" t="str">
        <f t="shared" si="0"/>
        <v>AO</v>
      </c>
      <c r="R32" s="22" t="str">
        <f t="shared" si="28"/>
        <v>Y</v>
      </c>
      <c r="S32" s="83" t="s">
        <v>162</v>
      </c>
      <c r="T32" s="22"/>
      <c r="U32" s="22"/>
      <c r="V32" s="22"/>
      <c r="W32" s="22"/>
      <c r="X32" s="22"/>
      <c r="Y32" s="26"/>
      <c r="Z32" s="25" t="str">
        <f t="shared" si="1"/>
        <v>%Z013115</v>
      </c>
      <c r="AA32" s="22" t="str">
        <f t="shared" si="2"/>
        <v/>
      </c>
      <c r="AB32" s="22" t="str">
        <f>IF(G32="Spare",D32,"")</f>
        <v>F04N1S315</v>
      </c>
      <c r="AC32" s="22" t="str">
        <f t="shared" si="3"/>
        <v>Spare</v>
      </c>
      <c r="AD32" s="21" t="str">
        <f t="shared" si="4"/>
        <v/>
      </c>
      <c r="AE32" s="21" t="str">
        <f t="shared" si="5"/>
        <v/>
      </c>
      <c r="AF32" s="21" t="str">
        <f t="shared" si="6"/>
        <v/>
      </c>
      <c r="AG32" s="22"/>
      <c r="AH32" s="22"/>
      <c r="AI32" s="22"/>
      <c r="AJ32" s="22"/>
      <c r="AK32" s="23"/>
      <c r="AL32" s="23" t="s">
        <v>114</v>
      </c>
      <c r="AM32" s="23"/>
      <c r="AN32" s="84" t="s">
        <v>115</v>
      </c>
      <c r="AO32" s="27"/>
      <c r="AP32" s="27"/>
      <c r="AQ32" s="28"/>
      <c r="AR32" s="33"/>
      <c r="AS32" s="29"/>
      <c r="AT32" s="84" t="s">
        <v>116</v>
      </c>
      <c r="AU32" s="27"/>
      <c r="AV32" s="33"/>
      <c r="AW32" s="27"/>
      <c r="AX32" s="531"/>
      <c r="AY32" s="531"/>
      <c r="AZ32" s="27"/>
      <c r="BA32" s="27"/>
      <c r="BB32" s="27"/>
      <c r="BC32" s="27"/>
      <c r="BD32" s="27"/>
      <c r="BE32" s="33"/>
      <c r="BF32" s="33"/>
      <c r="BG32" s="33"/>
      <c r="BH32" s="33"/>
      <c r="BI32" s="33"/>
      <c r="BJ32" s="33"/>
      <c r="BK32" s="33"/>
      <c r="BL32" s="33"/>
      <c r="BM32" s="33"/>
      <c r="BN32" s="33"/>
      <c r="BO32" s="33"/>
      <c r="BP32" s="33"/>
      <c r="BQ32" s="33"/>
      <c r="BR32" s="33"/>
      <c r="BS32" s="33"/>
      <c r="BT32" s="33"/>
      <c r="BU32" s="33"/>
      <c r="BV32" s="33"/>
      <c r="BW32" s="27"/>
      <c r="BX32" s="33"/>
      <c r="BY32" s="33"/>
      <c r="BZ32" s="33"/>
      <c r="CA32" s="27"/>
      <c r="CB32" s="27"/>
      <c r="CC32" s="27"/>
      <c r="CD32" s="27"/>
      <c r="CE32" s="58"/>
      <c r="CF32" s="58"/>
      <c r="CG32" s="59" t="str">
        <f t="shared" si="7"/>
        <v/>
      </c>
      <c r="CH32" s="60" t="str">
        <f t="shared" si="8"/>
        <v/>
      </c>
      <c r="CI32" s="61"/>
      <c r="CJ32" s="62"/>
      <c r="CK32" s="59">
        <f t="shared" si="9"/>
        <v>11.952</v>
      </c>
      <c r="CL32" s="60">
        <f t="shared" si="10"/>
        <v>12.048</v>
      </c>
      <c r="CM32" s="61"/>
      <c r="CN32" s="62"/>
      <c r="CO32" s="59" t="str">
        <f t="shared" si="11"/>
        <v/>
      </c>
      <c r="CP32" s="60" t="str">
        <f t="shared" si="12"/>
        <v/>
      </c>
      <c r="CQ32" s="64"/>
      <c r="CR32" s="65"/>
      <c r="CS32" s="67"/>
      <c r="CT32" s="67"/>
      <c r="CV32" s="518"/>
      <c r="CY32" s="47" t="str">
        <f t="shared" si="15"/>
        <v/>
      </c>
    </row>
    <row r="33" spans="1:103" ht="19.899999999999999" customHeight="1">
      <c r="A33" s="524">
        <v>32</v>
      </c>
      <c r="B33" s="16">
        <v>16</v>
      </c>
      <c r="C33" s="16"/>
      <c r="D33" s="50" t="str">
        <f>LEFT(L33,1)&amp;RIGHT(L33,2)&amp;"N"&amp;M33&amp;"S"&amp;N33&amp;O33</f>
        <v>F04N1S316</v>
      </c>
      <c r="E33" s="43"/>
      <c r="F33" s="43"/>
      <c r="G33" s="527" t="s">
        <v>161</v>
      </c>
      <c r="H33" s="527"/>
      <c r="I33" s="527"/>
      <c r="J33" s="527" t="str">
        <f t="shared" si="29"/>
        <v/>
      </c>
      <c r="K33" s="527" t="str">
        <f t="shared" si="21"/>
        <v/>
      </c>
      <c r="L33" s="22" t="str">
        <f t="shared" si="22"/>
        <v>FCS0304</v>
      </c>
      <c r="M33" s="21">
        <f t="shared" si="25"/>
        <v>1</v>
      </c>
      <c r="N33" s="21">
        <f t="shared" si="26"/>
        <v>3</v>
      </c>
      <c r="O33" s="21">
        <v>16</v>
      </c>
      <c r="P33" s="83" t="str">
        <f t="shared" si="27"/>
        <v>AAI543-H</v>
      </c>
      <c r="Q33" s="83" t="str">
        <f t="shared" si="0"/>
        <v>AO</v>
      </c>
      <c r="R33" s="22" t="str">
        <f t="shared" si="28"/>
        <v>Y</v>
      </c>
      <c r="S33" s="83" t="s">
        <v>162</v>
      </c>
      <c r="T33" s="22"/>
      <c r="U33" s="22"/>
      <c r="V33" s="22"/>
      <c r="W33" s="22"/>
      <c r="X33" s="22"/>
      <c r="Y33" s="26"/>
      <c r="Z33" s="25" t="str">
        <f t="shared" si="1"/>
        <v>%Z013116</v>
      </c>
      <c r="AA33" s="22" t="str">
        <f t="shared" si="2"/>
        <v/>
      </c>
      <c r="AB33" s="22" t="str">
        <f>IF(G33="Spare",D33,"")</f>
        <v>F04N1S316</v>
      </c>
      <c r="AC33" s="22" t="str">
        <f t="shared" si="3"/>
        <v>Spare</v>
      </c>
      <c r="AD33" s="21" t="str">
        <f t="shared" si="4"/>
        <v/>
      </c>
      <c r="AE33" s="21" t="str">
        <f t="shared" si="5"/>
        <v/>
      </c>
      <c r="AF33" s="21" t="str">
        <f t="shared" si="6"/>
        <v/>
      </c>
      <c r="AG33" s="22"/>
      <c r="AH33" s="22"/>
      <c r="AI33" s="22"/>
      <c r="AJ33" s="22"/>
      <c r="AK33" s="23"/>
      <c r="AL33" s="23" t="s">
        <v>114</v>
      </c>
      <c r="AM33" s="23"/>
      <c r="AN33" s="84" t="s">
        <v>115</v>
      </c>
      <c r="AO33" s="27"/>
      <c r="AP33" s="27"/>
      <c r="AQ33" s="28"/>
      <c r="AR33" s="33"/>
      <c r="AS33" s="29"/>
      <c r="AT33" s="84" t="s">
        <v>116</v>
      </c>
      <c r="AU33" s="27"/>
      <c r="AV33" s="33"/>
      <c r="AW33" s="27"/>
      <c r="AX33" s="531"/>
      <c r="AY33" s="531"/>
      <c r="AZ33" s="27"/>
      <c r="BA33" s="27"/>
      <c r="BB33" s="27"/>
      <c r="BC33" s="27"/>
      <c r="BD33" s="27"/>
      <c r="BE33" s="33"/>
      <c r="BF33" s="33"/>
      <c r="BG33" s="33"/>
      <c r="BH33" s="33"/>
      <c r="BI33" s="33"/>
      <c r="BJ33" s="33"/>
      <c r="BK33" s="33"/>
      <c r="BL33" s="33"/>
      <c r="BM33" s="33"/>
      <c r="BN33" s="33"/>
      <c r="BO33" s="33"/>
      <c r="BP33" s="33"/>
      <c r="BQ33" s="33"/>
      <c r="BR33" s="33"/>
      <c r="BS33" s="33"/>
      <c r="BT33" s="33"/>
      <c r="BU33" s="33"/>
      <c r="BV33" s="33"/>
      <c r="BW33" s="27"/>
      <c r="BX33" s="33"/>
      <c r="BY33" s="33"/>
      <c r="BZ33" s="33"/>
      <c r="CA33" s="27"/>
      <c r="CB33" s="27"/>
      <c r="CC33" s="27"/>
      <c r="CD33" s="27"/>
      <c r="CE33" s="58"/>
      <c r="CF33" s="58"/>
      <c r="CG33" s="59" t="str">
        <f t="shared" si="7"/>
        <v/>
      </c>
      <c r="CH33" s="60" t="str">
        <f t="shared" si="8"/>
        <v/>
      </c>
      <c r="CI33" s="61"/>
      <c r="CJ33" s="62"/>
      <c r="CK33" s="59">
        <f t="shared" si="9"/>
        <v>11.952</v>
      </c>
      <c r="CL33" s="60">
        <f t="shared" si="10"/>
        <v>12.048</v>
      </c>
      <c r="CM33" s="61"/>
      <c r="CN33" s="62"/>
      <c r="CO33" s="59" t="str">
        <f t="shared" si="11"/>
        <v/>
      </c>
      <c r="CP33" s="60" t="str">
        <f t="shared" si="12"/>
        <v/>
      </c>
      <c r="CQ33" s="64"/>
      <c r="CR33" s="65"/>
      <c r="CS33" s="67"/>
      <c r="CT33" s="67"/>
      <c r="CV33" s="518"/>
      <c r="CY33" s="47" t="str">
        <f t="shared" si="15"/>
        <v/>
      </c>
    </row>
    <row r="34" spans="1:103" ht="19.899999999999999" customHeight="1">
      <c r="A34" s="524">
        <v>33</v>
      </c>
      <c r="B34" s="15">
        <v>1</v>
      </c>
      <c r="C34" s="15">
        <v>1840</v>
      </c>
      <c r="D34" s="45" t="s">
        <v>204</v>
      </c>
      <c r="E34" s="527"/>
      <c r="F34" s="541" t="s">
        <v>106</v>
      </c>
      <c r="G34" s="542" t="s">
        <v>205</v>
      </c>
      <c r="H34" s="527"/>
      <c r="I34" s="527"/>
      <c r="J34" s="527" t="str">
        <f t="shared" si="29"/>
        <v/>
      </c>
      <c r="K34" s="527" t="str">
        <f t="shared" si="21"/>
        <v/>
      </c>
      <c r="L34" s="22" t="str">
        <f t="shared" si="22"/>
        <v>FCS0304</v>
      </c>
      <c r="M34" s="21">
        <v>2</v>
      </c>
      <c r="N34" s="21">
        <v>1</v>
      </c>
      <c r="O34" s="21">
        <v>1</v>
      </c>
      <c r="P34" s="83" t="s">
        <v>109</v>
      </c>
      <c r="Q34" s="83" t="str">
        <f t="shared" si="0"/>
        <v>AI</v>
      </c>
      <c r="R34" s="22" t="s">
        <v>110</v>
      </c>
      <c r="S34" s="543" t="s">
        <v>111</v>
      </c>
      <c r="T34" s="22"/>
      <c r="U34" s="22"/>
      <c r="V34" s="22"/>
      <c r="W34" s="22"/>
      <c r="X34" s="22"/>
      <c r="Y34" s="22"/>
      <c r="Z34" s="25" t="str">
        <f t="shared" si="1"/>
        <v>%Z021101</v>
      </c>
      <c r="AA34" s="22" t="str">
        <f t="shared" si="2"/>
        <v/>
      </c>
      <c r="AB34" s="22" t="s">
        <v>206</v>
      </c>
      <c r="AC34" s="22" t="str">
        <f t="shared" ref="AC34:AC65" si="30">IF(G34&lt;&gt;"",G34,"")</f>
        <v>PR TO VE-6201 PRES. INDIC., CONTR. ALA., INTERL.</v>
      </c>
      <c r="AD34" s="21" t="str">
        <f t="shared" si="4"/>
        <v/>
      </c>
      <c r="AE34" s="21" t="str">
        <f t="shared" si="5"/>
        <v/>
      </c>
      <c r="AF34" s="21" t="str">
        <f t="shared" si="6"/>
        <v/>
      </c>
      <c r="AG34" s="22">
        <v>0</v>
      </c>
      <c r="AH34" s="22">
        <v>0</v>
      </c>
      <c r="AI34" s="22">
        <v>0</v>
      </c>
      <c r="AJ34" s="22">
        <v>0</v>
      </c>
      <c r="AK34" s="23" t="s">
        <v>113</v>
      </c>
      <c r="AL34" s="23" t="s">
        <v>114</v>
      </c>
      <c r="AM34" s="23"/>
      <c r="AN34" s="84" t="s">
        <v>115</v>
      </c>
      <c r="AO34" s="27"/>
      <c r="AP34" s="27"/>
      <c r="AQ34" s="28"/>
      <c r="AR34" s="544" t="s">
        <v>110</v>
      </c>
      <c r="AS34" s="29"/>
      <c r="AT34" s="84" t="s">
        <v>116</v>
      </c>
      <c r="AU34" s="542" t="s">
        <v>106</v>
      </c>
      <c r="AV34" s="27"/>
      <c r="AW34" s="27"/>
      <c r="AX34" s="532" t="s">
        <v>207</v>
      </c>
      <c r="AY34" s="531" t="s">
        <v>208</v>
      </c>
      <c r="AZ34" s="27"/>
      <c r="BA34" s="27"/>
      <c r="BB34" s="27"/>
      <c r="BC34" s="27"/>
      <c r="BD34" s="27"/>
      <c r="BE34" s="33"/>
      <c r="BF34" s="33"/>
      <c r="BG34" s="33"/>
      <c r="BH34" s="33"/>
      <c r="BI34" s="33"/>
      <c r="BJ34" s="33"/>
      <c r="BK34" s="33"/>
      <c r="BL34" s="33"/>
      <c r="BM34" s="33"/>
      <c r="BN34" s="33"/>
      <c r="BO34" s="33"/>
      <c r="BP34" s="33"/>
      <c r="BQ34" s="33"/>
      <c r="BR34" s="33"/>
      <c r="BS34" s="33"/>
      <c r="BT34" s="33"/>
      <c r="BU34" s="33"/>
      <c r="BV34" s="33"/>
      <c r="BW34" s="27"/>
      <c r="BX34" s="33"/>
      <c r="BY34" s="33"/>
      <c r="BZ34" s="33"/>
      <c r="CA34" s="27"/>
      <c r="CB34" s="27"/>
      <c r="CC34" s="27"/>
      <c r="CD34" s="27"/>
      <c r="CE34" s="58"/>
      <c r="CF34" s="58"/>
      <c r="CG34" s="59" t="e">
        <f t="shared" si="7"/>
        <v>#VALUE!</v>
      </c>
      <c r="CH34" s="60" t="e">
        <f t="shared" si="8"/>
        <v>#VALUE!</v>
      </c>
      <c r="CI34" s="61"/>
      <c r="CJ34" s="62"/>
      <c r="CK34" s="59" t="e">
        <f t="shared" si="9"/>
        <v>#VALUE!</v>
      </c>
      <c r="CL34" s="60" t="e">
        <f t="shared" si="10"/>
        <v>#VALUE!</v>
      </c>
      <c r="CM34" s="61"/>
      <c r="CN34" s="62"/>
      <c r="CO34" s="59" t="e">
        <f t="shared" si="11"/>
        <v>#VALUE!</v>
      </c>
      <c r="CP34" s="60" t="e">
        <f t="shared" si="12"/>
        <v>#VALUE!</v>
      </c>
      <c r="CQ34" s="64"/>
      <c r="CR34" s="65"/>
      <c r="CS34" s="67"/>
      <c r="CT34" s="67"/>
      <c r="CU34" s="545">
        <v>1840</v>
      </c>
      <c r="CV34" s="518" t="str">
        <f t="shared" ref="CV34:CV45" si="31">LEFT(D34,3)</f>
        <v>18-</v>
      </c>
      <c r="CW34" s="47" t="s">
        <v>209</v>
      </c>
      <c r="CX34" s="47" t="str">
        <f t="shared" ref="CX34:CX45" si="32">RIGHT(D34,6)</f>
        <v>-62202</v>
      </c>
      <c r="CY34" s="47" t="str">
        <f t="shared" si="15"/>
        <v>18-PICSA-62202</v>
      </c>
    </row>
    <row r="35" spans="1:103" ht="19.899999999999999" customHeight="1">
      <c r="A35" s="524">
        <v>34</v>
      </c>
      <c r="B35" s="15">
        <v>2</v>
      </c>
      <c r="C35" s="15">
        <v>1840</v>
      </c>
      <c r="D35" s="45" t="s">
        <v>210</v>
      </c>
      <c r="E35" s="527"/>
      <c r="F35" s="541" t="s">
        <v>106</v>
      </c>
      <c r="G35" s="542" t="s">
        <v>211</v>
      </c>
      <c r="H35" s="527"/>
      <c r="I35" s="527"/>
      <c r="J35" s="527" t="str">
        <f t="shared" si="29"/>
        <v/>
      </c>
      <c r="K35" s="527" t="str">
        <f t="shared" si="21"/>
        <v/>
      </c>
      <c r="L35" s="22" t="str">
        <f t="shared" si="22"/>
        <v>FCS0304</v>
      </c>
      <c r="M35" s="21">
        <f t="shared" ref="M35:M49" si="33">M34</f>
        <v>2</v>
      </c>
      <c r="N35" s="21">
        <f t="shared" ref="N35:N49" si="34">N34</f>
        <v>1</v>
      </c>
      <c r="O35" s="21">
        <v>2</v>
      </c>
      <c r="P35" s="83" t="str">
        <f t="shared" ref="P35:P49" si="35">P34</f>
        <v>AAI143-H</v>
      </c>
      <c r="Q35" s="83" t="str">
        <f t="shared" si="0"/>
        <v>AI</v>
      </c>
      <c r="R35" s="22" t="str">
        <f t="shared" ref="R35:R49" si="36">IF(R34&lt;&gt;"",R34,"")</f>
        <v>Y</v>
      </c>
      <c r="S35" s="543" t="s">
        <v>111</v>
      </c>
      <c r="T35" s="22"/>
      <c r="U35" s="22"/>
      <c r="V35" s="22"/>
      <c r="W35" s="22"/>
      <c r="X35" s="22"/>
      <c r="Y35" s="22"/>
      <c r="Z35" s="25" t="str">
        <f t="shared" si="1"/>
        <v>%Z021102</v>
      </c>
      <c r="AA35" s="22" t="str">
        <f t="shared" si="2"/>
        <v/>
      </c>
      <c r="AB35" s="22" t="s">
        <v>212</v>
      </c>
      <c r="AC35" s="22" t="str">
        <f t="shared" si="30"/>
        <v>PR TO ET-3101 PRES.DIFFER. INDIC., ALA., INTERL.</v>
      </c>
      <c r="AD35" s="21" t="str">
        <f t="shared" si="4"/>
        <v/>
      </c>
      <c r="AE35" s="21" t="str">
        <f t="shared" si="5"/>
        <v/>
      </c>
      <c r="AF35" s="21" t="str">
        <f t="shared" si="6"/>
        <v/>
      </c>
      <c r="AG35" s="22">
        <v>0</v>
      </c>
      <c r="AH35" s="22">
        <v>0.8</v>
      </c>
      <c r="AI35" s="22">
        <v>0.05</v>
      </c>
      <c r="AJ35" s="22">
        <v>0</v>
      </c>
      <c r="AK35" s="23" t="s">
        <v>113</v>
      </c>
      <c r="AL35" s="23" t="s">
        <v>114</v>
      </c>
      <c r="AM35" s="23"/>
      <c r="AN35" s="84" t="s">
        <v>115</v>
      </c>
      <c r="AO35" s="27"/>
      <c r="AP35" s="27"/>
      <c r="AQ35" s="28"/>
      <c r="AR35" s="544" t="s">
        <v>110</v>
      </c>
      <c r="AS35" s="29"/>
      <c r="AT35" s="84" t="s">
        <v>116</v>
      </c>
      <c r="AU35" s="542" t="s">
        <v>106</v>
      </c>
      <c r="AV35" s="27"/>
      <c r="AW35" s="27"/>
      <c r="AX35" s="532" t="s">
        <v>207</v>
      </c>
      <c r="AY35" s="531" t="s">
        <v>208</v>
      </c>
      <c r="AZ35" s="27"/>
      <c r="BA35" s="27"/>
      <c r="BB35" s="27"/>
      <c r="BC35" s="27"/>
      <c r="BD35" s="27"/>
      <c r="BE35" s="33"/>
      <c r="BF35" s="33"/>
      <c r="BG35" s="33"/>
      <c r="BH35" s="33"/>
      <c r="BI35" s="33"/>
      <c r="BJ35" s="33"/>
      <c r="BK35" s="33"/>
      <c r="BL35" s="33"/>
      <c r="BM35" s="33"/>
      <c r="BN35" s="33"/>
      <c r="BO35" s="33"/>
      <c r="BP35" s="33"/>
      <c r="BQ35" s="33"/>
      <c r="BR35" s="33"/>
      <c r="BS35" s="33"/>
      <c r="BT35" s="33"/>
      <c r="BU35" s="33"/>
      <c r="BV35" s="33"/>
      <c r="BW35" s="27"/>
      <c r="BX35" s="33"/>
      <c r="BY35" s="33"/>
      <c r="BZ35" s="33"/>
      <c r="CA35" s="27"/>
      <c r="CB35" s="27"/>
      <c r="CC35" s="27"/>
      <c r="CD35" s="27"/>
      <c r="CE35" s="58"/>
      <c r="CF35" s="58"/>
      <c r="CG35" s="59" t="e">
        <f t="shared" si="7"/>
        <v>#VALUE!</v>
      </c>
      <c r="CH35" s="60" t="e">
        <f t="shared" si="8"/>
        <v>#VALUE!</v>
      </c>
      <c r="CI35" s="61"/>
      <c r="CJ35" s="62"/>
      <c r="CK35" s="59" t="e">
        <f t="shared" si="9"/>
        <v>#VALUE!</v>
      </c>
      <c r="CL35" s="60" t="e">
        <f t="shared" si="10"/>
        <v>#VALUE!</v>
      </c>
      <c r="CM35" s="61"/>
      <c r="CN35" s="62"/>
      <c r="CO35" s="59" t="e">
        <f t="shared" si="11"/>
        <v>#VALUE!</v>
      </c>
      <c r="CP35" s="60" t="e">
        <f t="shared" si="12"/>
        <v>#VALUE!</v>
      </c>
      <c r="CQ35" s="64"/>
      <c r="CR35" s="65"/>
      <c r="CS35" s="67"/>
      <c r="CT35" s="67"/>
      <c r="CU35" s="545">
        <v>1840</v>
      </c>
      <c r="CV35" s="518" t="str">
        <f t="shared" si="31"/>
        <v>18-</v>
      </c>
      <c r="CW35" s="47" t="s">
        <v>213</v>
      </c>
      <c r="CX35" s="47" t="str">
        <f t="shared" si="32"/>
        <v>-62108</v>
      </c>
      <c r="CY35" s="47" t="str">
        <f t="shared" si="15"/>
        <v>18-PDISA-62108</v>
      </c>
    </row>
    <row r="36" spans="1:103" ht="19.899999999999999" customHeight="1">
      <c r="A36" s="524">
        <v>35</v>
      </c>
      <c r="B36" s="15">
        <v>3</v>
      </c>
      <c r="C36" s="15">
        <v>1840</v>
      </c>
      <c r="D36" s="45" t="s">
        <v>214</v>
      </c>
      <c r="E36" s="527"/>
      <c r="F36" s="541" t="s">
        <v>106</v>
      </c>
      <c r="G36" s="542" t="s">
        <v>215</v>
      </c>
      <c r="H36" s="527"/>
      <c r="I36" s="527"/>
      <c r="J36" s="527" t="str">
        <f t="shared" si="29"/>
        <v/>
      </c>
      <c r="K36" s="527" t="str">
        <f t="shared" si="21"/>
        <v/>
      </c>
      <c r="L36" s="22" t="str">
        <f t="shared" si="22"/>
        <v>FCS0304</v>
      </c>
      <c r="M36" s="21">
        <f t="shared" si="33"/>
        <v>2</v>
      </c>
      <c r="N36" s="21">
        <f t="shared" si="34"/>
        <v>1</v>
      </c>
      <c r="O36" s="21">
        <v>3</v>
      </c>
      <c r="P36" s="83" t="str">
        <f t="shared" si="35"/>
        <v>AAI143-H</v>
      </c>
      <c r="Q36" s="83" t="str">
        <f t="shared" si="0"/>
        <v>AI</v>
      </c>
      <c r="R36" s="22" t="str">
        <f t="shared" si="36"/>
        <v>Y</v>
      </c>
      <c r="S36" s="543" t="s">
        <v>111</v>
      </c>
      <c r="T36" s="22"/>
      <c r="U36" s="22"/>
      <c r="V36" s="22"/>
      <c r="W36" s="22"/>
      <c r="X36" s="22"/>
      <c r="Y36" s="22"/>
      <c r="Z36" s="25" t="str">
        <f t="shared" si="1"/>
        <v>%Z021103</v>
      </c>
      <c r="AA36" s="22" t="str">
        <f t="shared" si="2"/>
        <v/>
      </c>
      <c r="AB36" s="22" t="s">
        <v>216</v>
      </c>
      <c r="AC36" s="22" t="str">
        <f t="shared" si="30"/>
        <v>VE-6103 LEVEL INDIC., CONTR., ALA., INTERL.</v>
      </c>
      <c r="AD36" s="21" t="str">
        <f t="shared" si="4"/>
        <v/>
      </c>
      <c r="AE36" s="21" t="str">
        <f t="shared" si="5"/>
        <v/>
      </c>
      <c r="AF36" s="21" t="str">
        <f t="shared" si="6"/>
        <v/>
      </c>
      <c r="AG36" s="22">
        <v>0</v>
      </c>
      <c r="AH36" s="22">
        <v>0.8</v>
      </c>
      <c r="AI36" s="22">
        <v>0.05</v>
      </c>
      <c r="AJ36" s="22">
        <v>0</v>
      </c>
      <c r="AK36" s="23" t="s">
        <v>113</v>
      </c>
      <c r="AL36" s="23" t="s">
        <v>114</v>
      </c>
      <c r="AM36" s="23"/>
      <c r="AN36" s="84" t="s">
        <v>115</v>
      </c>
      <c r="AO36" s="27"/>
      <c r="AP36" s="27"/>
      <c r="AQ36" s="28"/>
      <c r="AR36" s="544" t="s">
        <v>110</v>
      </c>
      <c r="AS36" s="29"/>
      <c r="AT36" s="84" t="s">
        <v>116</v>
      </c>
      <c r="AU36" s="542" t="s">
        <v>106</v>
      </c>
      <c r="AV36" s="27"/>
      <c r="AW36" s="27"/>
      <c r="AX36" s="532" t="s">
        <v>207</v>
      </c>
      <c r="AY36" s="531" t="s">
        <v>208</v>
      </c>
      <c r="AZ36" s="27"/>
      <c r="BA36" s="27"/>
      <c r="BB36" s="27"/>
      <c r="BC36" s="27"/>
      <c r="BD36" s="27"/>
      <c r="BE36" s="33"/>
      <c r="BF36" s="33"/>
      <c r="BG36" s="33"/>
      <c r="BH36" s="33"/>
      <c r="BI36" s="33"/>
      <c r="BJ36" s="33"/>
      <c r="BK36" s="33"/>
      <c r="BL36" s="33"/>
      <c r="BM36" s="33"/>
      <c r="BN36" s="33"/>
      <c r="BO36" s="33"/>
      <c r="BP36" s="33"/>
      <c r="BQ36" s="33"/>
      <c r="BR36" s="33"/>
      <c r="BS36" s="33"/>
      <c r="BT36" s="33"/>
      <c r="BU36" s="33"/>
      <c r="BV36" s="33"/>
      <c r="BW36" s="27"/>
      <c r="BX36" s="33"/>
      <c r="BY36" s="33"/>
      <c r="BZ36" s="33"/>
      <c r="CA36" s="27"/>
      <c r="CB36" s="27"/>
      <c r="CC36" s="27"/>
      <c r="CD36" s="27"/>
      <c r="CE36" s="58"/>
      <c r="CF36" s="58"/>
      <c r="CG36" s="59" t="e">
        <f t="shared" si="7"/>
        <v>#VALUE!</v>
      </c>
      <c r="CH36" s="60" t="e">
        <f t="shared" si="8"/>
        <v>#VALUE!</v>
      </c>
      <c r="CI36" s="61"/>
      <c r="CJ36" s="62"/>
      <c r="CK36" s="59" t="e">
        <f t="shared" si="9"/>
        <v>#VALUE!</v>
      </c>
      <c r="CL36" s="60" t="e">
        <f t="shared" si="10"/>
        <v>#VALUE!</v>
      </c>
      <c r="CM36" s="61"/>
      <c r="CN36" s="62"/>
      <c r="CO36" s="59" t="e">
        <f t="shared" si="11"/>
        <v>#VALUE!</v>
      </c>
      <c r="CP36" s="60" t="e">
        <f t="shared" si="12"/>
        <v>#VALUE!</v>
      </c>
      <c r="CQ36" s="64"/>
      <c r="CR36" s="65"/>
      <c r="CS36" s="67"/>
      <c r="CT36" s="67"/>
      <c r="CU36" s="545">
        <v>1840</v>
      </c>
      <c r="CV36" s="518" t="str">
        <f t="shared" si="31"/>
        <v>18-</v>
      </c>
      <c r="CW36" s="47" t="s">
        <v>141</v>
      </c>
      <c r="CX36" s="47" t="str">
        <f t="shared" si="32"/>
        <v>-61203</v>
      </c>
      <c r="CY36" s="47" t="str">
        <f t="shared" si="15"/>
        <v>18-LICSA-61203</v>
      </c>
    </row>
    <row r="37" spans="1:103" ht="19.899999999999999" customHeight="1">
      <c r="A37" s="524">
        <v>36</v>
      </c>
      <c r="B37" s="15">
        <v>4</v>
      </c>
      <c r="C37" s="15">
        <v>1840</v>
      </c>
      <c r="D37" s="45" t="s">
        <v>217</v>
      </c>
      <c r="E37" s="527"/>
      <c r="F37" s="541" t="s">
        <v>106</v>
      </c>
      <c r="G37" s="542" t="s">
        <v>218</v>
      </c>
      <c r="H37" s="527"/>
      <c r="I37" s="527"/>
      <c r="J37" s="527" t="str">
        <f t="shared" si="29"/>
        <v/>
      </c>
      <c r="K37" s="527" t="str">
        <f t="shared" si="21"/>
        <v/>
      </c>
      <c r="L37" s="22" t="str">
        <f t="shared" si="22"/>
        <v>FCS0304</v>
      </c>
      <c r="M37" s="21">
        <f t="shared" si="33"/>
        <v>2</v>
      </c>
      <c r="N37" s="21">
        <f t="shared" si="34"/>
        <v>1</v>
      </c>
      <c r="O37" s="21">
        <v>4</v>
      </c>
      <c r="P37" s="83" t="str">
        <f t="shared" si="35"/>
        <v>AAI143-H</v>
      </c>
      <c r="Q37" s="83" t="str">
        <f t="shared" si="0"/>
        <v>AI</v>
      </c>
      <c r="R37" s="22" t="str">
        <f t="shared" si="36"/>
        <v>Y</v>
      </c>
      <c r="S37" s="543" t="s">
        <v>111</v>
      </c>
      <c r="T37" s="22"/>
      <c r="U37" s="22"/>
      <c r="V37" s="22"/>
      <c r="W37" s="22"/>
      <c r="X37" s="22"/>
      <c r="Y37" s="22"/>
      <c r="Z37" s="25" t="str">
        <f t="shared" si="1"/>
        <v>%Z021104</v>
      </c>
      <c r="AA37" s="22" t="str">
        <f t="shared" si="2"/>
        <v/>
      </c>
      <c r="AB37" s="22" t="s">
        <v>219</v>
      </c>
      <c r="AC37" s="22" t="str">
        <f t="shared" si="30"/>
        <v>VE-6202 LEVEL INDIC., CON., ALA., INTERL.</v>
      </c>
      <c r="AD37" s="21" t="str">
        <f t="shared" si="4"/>
        <v/>
      </c>
      <c r="AE37" s="21" t="str">
        <f t="shared" si="5"/>
        <v/>
      </c>
      <c r="AF37" s="21" t="str">
        <f t="shared" si="6"/>
        <v/>
      </c>
      <c r="AG37" s="22"/>
      <c r="AH37" s="22"/>
      <c r="AI37" s="22"/>
      <c r="AJ37" s="22"/>
      <c r="AK37" s="23" t="s">
        <v>113</v>
      </c>
      <c r="AL37" s="23" t="s">
        <v>114</v>
      </c>
      <c r="AM37" s="23"/>
      <c r="AN37" s="84" t="s">
        <v>115</v>
      </c>
      <c r="AO37" s="27"/>
      <c r="AP37" s="27"/>
      <c r="AQ37" s="28"/>
      <c r="AR37" s="544" t="s">
        <v>110</v>
      </c>
      <c r="AS37" s="29"/>
      <c r="AT37" s="84" t="s">
        <v>116</v>
      </c>
      <c r="AU37" s="542" t="s">
        <v>106</v>
      </c>
      <c r="AV37" s="27"/>
      <c r="AW37" s="27"/>
      <c r="AX37" s="532" t="s">
        <v>207</v>
      </c>
      <c r="AY37" s="531" t="s">
        <v>208</v>
      </c>
      <c r="AZ37" s="27"/>
      <c r="BA37" s="27"/>
      <c r="BB37" s="27"/>
      <c r="BC37" s="27"/>
      <c r="BD37" s="27"/>
      <c r="BE37" s="33"/>
      <c r="BF37" s="33"/>
      <c r="BG37" s="33"/>
      <c r="BH37" s="33"/>
      <c r="BI37" s="33"/>
      <c r="BJ37" s="33"/>
      <c r="BK37" s="33"/>
      <c r="BL37" s="33"/>
      <c r="BM37" s="33"/>
      <c r="BN37" s="33"/>
      <c r="BO37" s="33"/>
      <c r="BP37" s="33"/>
      <c r="BQ37" s="33"/>
      <c r="BR37" s="33"/>
      <c r="BS37" s="33"/>
      <c r="BT37" s="33"/>
      <c r="BU37" s="33"/>
      <c r="BV37" s="33"/>
      <c r="BW37" s="27"/>
      <c r="BX37" s="33"/>
      <c r="BY37" s="33"/>
      <c r="BZ37" s="33"/>
      <c r="CA37" s="27"/>
      <c r="CB37" s="27"/>
      <c r="CC37" s="27"/>
      <c r="CD37" s="27"/>
      <c r="CE37" s="58"/>
      <c r="CF37" s="58"/>
      <c r="CG37" s="59" t="e">
        <f t="shared" si="7"/>
        <v>#VALUE!</v>
      </c>
      <c r="CH37" s="60" t="e">
        <f t="shared" si="8"/>
        <v>#VALUE!</v>
      </c>
      <c r="CI37" s="61"/>
      <c r="CJ37" s="62"/>
      <c r="CK37" s="59" t="e">
        <f t="shared" si="9"/>
        <v>#VALUE!</v>
      </c>
      <c r="CL37" s="60" t="e">
        <f t="shared" si="10"/>
        <v>#VALUE!</v>
      </c>
      <c r="CM37" s="61"/>
      <c r="CN37" s="62"/>
      <c r="CO37" s="59" t="e">
        <f t="shared" si="11"/>
        <v>#VALUE!</v>
      </c>
      <c r="CP37" s="60" t="e">
        <f t="shared" si="12"/>
        <v>#VALUE!</v>
      </c>
      <c r="CQ37" s="64"/>
      <c r="CR37" s="65"/>
      <c r="CS37" s="67"/>
      <c r="CT37" s="67"/>
      <c r="CU37" s="545">
        <v>1840</v>
      </c>
      <c r="CV37" s="518" t="str">
        <f t="shared" si="31"/>
        <v>18-</v>
      </c>
      <c r="CW37" s="47" t="s">
        <v>141</v>
      </c>
      <c r="CX37" s="47" t="str">
        <f t="shared" si="32"/>
        <v>-62105</v>
      </c>
      <c r="CY37" s="47" t="str">
        <f t="shared" si="15"/>
        <v>18-LICSA-62105</v>
      </c>
    </row>
    <row r="38" spans="1:103" ht="19.899999999999999" customHeight="1">
      <c r="A38" s="524">
        <v>37</v>
      </c>
      <c r="B38" s="15">
        <v>5</v>
      </c>
      <c r="C38" s="15">
        <v>1840</v>
      </c>
      <c r="D38" s="45" t="s">
        <v>220</v>
      </c>
      <c r="E38" s="527"/>
      <c r="F38" s="541" t="s">
        <v>106</v>
      </c>
      <c r="G38" s="542" t="s">
        <v>221</v>
      </c>
      <c r="H38" s="527"/>
      <c r="I38" s="527"/>
      <c r="J38" s="527" t="str">
        <f t="shared" si="29"/>
        <v/>
      </c>
      <c r="K38" s="527" t="str">
        <f t="shared" si="21"/>
        <v/>
      </c>
      <c r="L38" s="22" t="str">
        <f t="shared" si="22"/>
        <v>FCS0304</v>
      </c>
      <c r="M38" s="21">
        <f t="shared" si="33"/>
        <v>2</v>
      </c>
      <c r="N38" s="21">
        <f t="shared" si="34"/>
        <v>1</v>
      </c>
      <c r="O38" s="21">
        <v>5</v>
      </c>
      <c r="P38" s="83" t="str">
        <f t="shared" si="35"/>
        <v>AAI143-H</v>
      </c>
      <c r="Q38" s="83" t="str">
        <f t="shared" si="0"/>
        <v>AI</v>
      </c>
      <c r="R38" s="22" t="str">
        <f t="shared" si="36"/>
        <v>Y</v>
      </c>
      <c r="S38" s="543" t="s">
        <v>111</v>
      </c>
      <c r="T38" s="22"/>
      <c r="U38" s="22"/>
      <c r="V38" s="22"/>
      <c r="W38" s="22"/>
      <c r="X38" s="22"/>
      <c r="Y38" s="22"/>
      <c r="Z38" s="25" t="str">
        <f t="shared" si="1"/>
        <v>%Z021105</v>
      </c>
      <c r="AA38" s="22" t="str">
        <f t="shared" si="2"/>
        <v/>
      </c>
      <c r="AB38" s="22" t="s">
        <v>222</v>
      </c>
      <c r="AC38" s="22" t="str">
        <f t="shared" si="30"/>
        <v>TA-6102 TEMP. INDIC., CONTR., ALARM</v>
      </c>
      <c r="AD38" s="21" t="str">
        <f t="shared" si="4"/>
        <v/>
      </c>
      <c r="AE38" s="21" t="str">
        <f t="shared" si="5"/>
        <v/>
      </c>
      <c r="AF38" s="21" t="str">
        <f t="shared" si="6"/>
        <v/>
      </c>
      <c r="AG38" s="22">
        <v>0</v>
      </c>
      <c r="AH38" s="22">
        <v>0.8</v>
      </c>
      <c r="AI38" s="22">
        <v>0.05</v>
      </c>
      <c r="AJ38" s="22">
        <v>0</v>
      </c>
      <c r="AK38" s="23" t="s">
        <v>113</v>
      </c>
      <c r="AL38" s="23" t="s">
        <v>114</v>
      </c>
      <c r="AM38" s="23"/>
      <c r="AN38" s="84" t="s">
        <v>115</v>
      </c>
      <c r="AO38" s="27"/>
      <c r="AP38" s="27"/>
      <c r="AQ38" s="28"/>
      <c r="AR38" s="544" t="s">
        <v>110</v>
      </c>
      <c r="AS38" s="29"/>
      <c r="AT38" s="84" t="s">
        <v>116</v>
      </c>
      <c r="AU38" s="542" t="s">
        <v>106</v>
      </c>
      <c r="AV38" s="27"/>
      <c r="AW38" s="27"/>
      <c r="AX38" s="532" t="s">
        <v>223</v>
      </c>
      <c r="AY38" s="531" t="s">
        <v>224</v>
      </c>
      <c r="AZ38" s="27"/>
      <c r="BA38" s="27"/>
      <c r="BB38" s="27"/>
      <c r="BC38" s="27"/>
      <c r="BD38" s="27"/>
      <c r="BE38" s="33"/>
      <c r="BF38" s="33"/>
      <c r="BG38" s="33"/>
      <c r="BH38" s="33"/>
      <c r="BI38" s="33"/>
      <c r="BJ38" s="33"/>
      <c r="BK38" s="33"/>
      <c r="BL38" s="33"/>
      <c r="BM38" s="33"/>
      <c r="BN38" s="33"/>
      <c r="BO38" s="33"/>
      <c r="BP38" s="33"/>
      <c r="BQ38" s="33"/>
      <c r="BR38" s="33"/>
      <c r="BS38" s="33"/>
      <c r="BT38" s="33"/>
      <c r="BU38" s="33"/>
      <c r="BV38" s="33"/>
      <c r="BW38" s="27"/>
      <c r="BX38" s="33"/>
      <c r="BY38" s="33"/>
      <c r="BZ38" s="33"/>
      <c r="CA38" s="27"/>
      <c r="CB38" s="27"/>
      <c r="CC38" s="27"/>
      <c r="CD38" s="27"/>
      <c r="CE38" s="58"/>
      <c r="CF38" s="58"/>
      <c r="CG38" s="59" t="e">
        <f t="shared" si="7"/>
        <v>#VALUE!</v>
      </c>
      <c r="CH38" s="60" t="e">
        <f t="shared" si="8"/>
        <v>#VALUE!</v>
      </c>
      <c r="CI38" s="61"/>
      <c r="CJ38" s="62"/>
      <c r="CK38" s="59" t="e">
        <f t="shared" si="9"/>
        <v>#VALUE!</v>
      </c>
      <c r="CL38" s="60" t="e">
        <f t="shared" si="10"/>
        <v>#VALUE!</v>
      </c>
      <c r="CM38" s="61"/>
      <c r="CN38" s="62"/>
      <c r="CO38" s="59" t="e">
        <f t="shared" si="11"/>
        <v>#VALUE!</v>
      </c>
      <c r="CP38" s="60" t="e">
        <f t="shared" si="12"/>
        <v>#VALUE!</v>
      </c>
      <c r="CQ38" s="64"/>
      <c r="CR38" s="65"/>
      <c r="CS38" s="67"/>
      <c r="CT38" s="67"/>
      <c r="CU38" s="545">
        <v>1840</v>
      </c>
      <c r="CV38" s="518" t="str">
        <f t="shared" si="31"/>
        <v>18-</v>
      </c>
      <c r="CW38" s="47" t="s">
        <v>225</v>
      </c>
      <c r="CX38" s="47" t="str">
        <f t="shared" si="32"/>
        <v>-61207</v>
      </c>
      <c r="CY38" s="47" t="str">
        <f t="shared" si="15"/>
        <v>18-TICA-61207</v>
      </c>
    </row>
    <row r="39" spans="1:103" ht="19.899999999999999" customHeight="1">
      <c r="A39" s="524">
        <v>38</v>
      </c>
      <c r="B39" s="15">
        <v>6</v>
      </c>
      <c r="C39" s="15">
        <v>1840</v>
      </c>
      <c r="D39" s="45" t="s">
        <v>226</v>
      </c>
      <c r="E39" s="527"/>
      <c r="F39" s="541" t="s">
        <v>106</v>
      </c>
      <c r="G39" s="542" t="s">
        <v>227</v>
      </c>
      <c r="H39" s="527"/>
      <c r="I39" s="527"/>
      <c r="J39" s="527" t="str">
        <f t="shared" si="29"/>
        <v/>
      </c>
      <c r="K39" s="527" t="str">
        <f t="shared" si="21"/>
        <v/>
      </c>
      <c r="L39" s="22" t="str">
        <f t="shared" si="22"/>
        <v>FCS0304</v>
      </c>
      <c r="M39" s="21">
        <f t="shared" si="33"/>
        <v>2</v>
      </c>
      <c r="N39" s="21">
        <f t="shared" si="34"/>
        <v>1</v>
      </c>
      <c r="O39" s="21">
        <v>6</v>
      </c>
      <c r="P39" s="83" t="str">
        <f t="shared" si="35"/>
        <v>AAI143-H</v>
      </c>
      <c r="Q39" s="83" t="str">
        <f t="shared" si="0"/>
        <v>AI</v>
      </c>
      <c r="R39" s="22" t="str">
        <f t="shared" si="36"/>
        <v>Y</v>
      </c>
      <c r="S39" s="543" t="s">
        <v>111</v>
      </c>
      <c r="T39" s="22"/>
      <c r="U39" s="22"/>
      <c r="V39" s="22"/>
      <c r="W39" s="22"/>
      <c r="X39" s="22"/>
      <c r="Y39" s="22"/>
      <c r="Z39" s="25" t="str">
        <f t="shared" si="1"/>
        <v>%Z021106</v>
      </c>
      <c r="AA39" s="22" t="str">
        <f t="shared" si="2"/>
        <v/>
      </c>
      <c r="AB39" s="22" t="s">
        <v>228</v>
      </c>
      <c r="AC39" s="22" t="str">
        <f t="shared" si="30"/>
        <v>RECO. ETHY. TO TA-6102 FLOW</v>
      </c>
      <c r="AD39" s="21" t="str">
        <f t="shared" si="4"/>
        <v/>
      </c>
      <c r="AE39" s="21" t="str">
        <f t="shared" si="5"/>
        <v/>
      </c>
      <c r="AF39" s="21" t="str">
        <f t="shared" si="6"/>
        <v/>
      </c>
      <c r="AG39" s="22">
        <v>0</v>
      </c>
      <c r="AH39" s="22">
        <v>0.8</v>
      </c>
      <c r="AI39" s="22">
        <v>0.05</v>
      </c>
      <c r="AJ39" s="22">
        <v>0</v>
      </c>
      <c r="AK39" s="23" t="s">
        <v>113</v>
      </c>
      <c r="AL39" s="23" t="s">
        <v>114</v>
      </c>
      <c r="AM39" s="23"/>
      <c r="AN39" s="84" t="s">
        <v>115</v>
      </c>
      <c r="AO39" s="27"/>
      <c r="AP39" s="27"/>
      <c r="AQ39" s="28"/>
      <c r="AR39" s="544" t="s">
        <v>110</v>
      </c>
      <c r="AS39" s="29"/>
      <c r="AT39" s="84" t="s">
        <v>116</v>
      </c>
      <c r="AU39" s="542" t="s">
        <v>106</v>
      </c>
      <c r="AV39" s="27"/>
      <c r="AW39" s="27"/>
      <c r="AX39" s="532" t="s">
        <v>223</v>
      </c>
      <c r="AY39" s="531" t="s">
        <v>224</v>
      </c>
      <c r="AZ39" s="27"/>
      <c r="BA39" s="27"/>
      <c r="BB39" s="27"/>
      <c r="BC39" s="27"/>
      <c r="BD39" s="27"/>
      <c r="BE39" s="33"/>
      <c r="BF39" s="33"/>
      <c r="BG39" s="33"/>
      <c r="BH39" s="33"/>
      <c r="BI39" s="33"/>
      <c r="BJ39" s="33"/>
      <c r="BK39" s="33"/>
      <c r="BL39" s="33"/>
      <c r="BM39" s="33"/>
      <c r="BN39" s="33"/>
      <c r="BO39" s="33"/>
      <c r="BP39" s="33"/>
      <c r="BQ39" s="33"/>
      <c r="BR39" s="33"/>
      <c r="BS39" s="33"/>
      <c r="BT39" s="33"/>
      <c r="BU39" s="33"/>
      <c r="BV39" s="33"/>
      <c r="BW39" s="27"/>
      <c r="BX39" s="33"/>
      <c r="BY39" s="33"/>
      <c r="BZ39" s="33"/>
      <c r="CA39" s="27"/>
      <c r="CB39" s="27"/>
      <c r="CC39" s="27"/>
      <c r="CD39" s="27"/>
      <c r="CE39" s="58"/>
      <c r="CF39" s="58"/>
      <c r="CG39" s="59" t="e">
        <f t="shared" si="7"/>
        <v>#VALUE!</v>
      </c>
      <c r="CH39" s="60" t="e">
        <f t="shared" si="8"/>
        <v>#VALUE!</v>
      </c>
      <c r="CI39" s="61"/>
      <c r="CJ39" s="62"/>
      <c r="CK39" s="59" t="e">
        <f t="shared" si="9"/>
        <v>#VALUE!</v>
      </c>
      <c r="CL39" s="60" t="e">
        <f t="shared" si="10"/>
        <v>#VALUE!</v>
      </c>
      <c r="CM39" s="61"/>
      <c r="CN39" s="62"/>
      <c r="CO39" s="59" t="e">
        <f t="shared" si="11"/>
        <v>#VALUE!</v>
      </c>
      <c r="CP39" s="60" t="e">
        <f t="shared" si="12"/>
        <v>#VALUE!</v>
      </c>
      <c r="CQ39" s="64"/>
      <c r="CR39" s="65"/>
      <c r="CS39" s="67"/>
      <c r="CT39" s="67"/>
      <c r="CU39" s="545">
        <v>1840</v>
      </c>
      <c r="CV39" s="518" t="str">
        <f t="shared" si="31"/>
        <v>18-</v>
      </c>
      <c r="CW39" s="47" t="s">
        <v>130</v>
      </c>
      <c r="CX39" s="47" t="str">
        <f t="shared" si="32"/>
        <v>-61201</v>
      </c>
      <c r="CY39" s="47" t="str">
        <f t="shared" si="15"/>
        <v>18-FIC-61201</v>
      </c>
    </row>
    <row r="40" spans="1:103" ht="19.899999999999999" customHeight="1">
      <c r="A40" s="524">
        <v>39</v>
      </c>
      <c r="B40" s="15">
        <v>7</v>
      </c>
      <c r="C40" s="15">
        <v>1840</v>
      </c>
      <c r="D40" s="45" t="s">
        <v>229</v>
      </c>
      <c r="E40" s="45"/>
      <c r="F40" s="541" t="s">
        <v>106</v>
      </c>
      <c r="G40" s="542" t="s">
        <v>230</v>
      </c>
      <c r="H40" s="527"/>
      <c r="I40" s="527"/>
      <c r="J40" s="527" t="str">
        <f t="shared" si="29"/>
        <v/>
      </c>
      <c r="K40" s="527" t="str">
        <f t="shared" si="21"/>
        <v/>
      </c>
      <c r="L40" s="22" t="str">
        <f t="shared" si="22"/>
        <v>FCS0304</v>
      </c>
      <c r="M40" s="21">
        <f t="shared" si="33"/>
        <v>2</v>
      </c>
      <c r="N40" s="21">
        <f t="shared" si="34"/>
        <v>1</v>
      </c>
      <c r="O40" s="21">
        <v>7</v>
      </c>
      <c r="P40" s="83" t="str">
        <f t="shared" si="35"/>
        <v>AAI143-H</v>
      </c>
      <c r="Q40" s="83" t="str">
        <f t="shared" si="0"/>
        <v>AI</v>
      </c>
      <c r="R40" s="22" t="str">
        <f t="shared" si="36"/>
        <v>Y</v>
      </c>
      <c r="S40" s="543" t="s">
        <v>111</v>
      </c>
      <c r="T40" s="22"/>
      <c r="U40" s="22"/>
      <c r="V40" s="22"/>
      <c r="W40" s="22"/>
      <c r="X40" s="22"/>
      <c r="Y40" s="22"/>
      <c r="Z40" s="25" t="str">
        <f t="shared" si="1"/>
        <v>%Z021107</v>
      </c>
      <c r="AA40" s="22" t="str">
        <f t="shared" si="2"/>
        <v/>
      </c>
      <c r="AB40" s="22" t="s">
        <v>231</v>
      </c>
      <c r="AC40" s="22" t="str">
        <f t="shared" si="30"/>
        <v xml:space="preserve">18-VE-6101 </v>
      </c>
      <c r="AD40" s="21" t="str">
        <f t="shared" si="4"/>
        <v/>
      </c>
      <c r="AE40" s="21" t="str">
        <f t="shared" si="5"/>
        <v/>
      </c>
      <c r="AF40" s="21" t="str">
        <f t="shared" si="6"/>
        <v/>
      </c>
      <c r="AG40" s="22"/>
      <c r="AH40" s="22"/>
      <c r="AI40" s="22"/>
      <c r="AJ40" s="22"/>
      <c r="AK40" s="23" t="s">
        <v>113</v>
      </c>
      <c r="AL40" s="23" t="s">
        <v>114</v>
      </c>
      <c r="AM40" s="23"/>
      <c r="AN40" s="84" t="s">
        <v>115</v>
      </c>
      <c r="AO40" s="27"/>
      <c r="AP40" s="27"/>
      <c r="AQ40" s="28"/>
      <c r="AR40" s="544" t="s">
        <v>110</v>
      </c>
      <c r="AS40" s="29"/>
      <c r="AT40" s="84" t="s">
        <v>116</v>
      </c>
      <c r="AU40" s="542" t="s">
        <v>106</v>
      </c>
      <c r="AV40" s="27"/>
      <c r="AW40" s="27"/>
      <c r="AX40" s="532" t="s">
        <v>223</v>
      </c>
      <c r="AY40" s="531" t="s">
        <v>224</v>
      </c>
      <c r="AZ40" s="27"/>
      <c r="BA40" s="27"/>
      <c r="BB40" s="27"/>
      <c r="BC40" s="27"/>
      <c r="BD40" s="27"/>
      <c r="BE40" s="33"/>
      <c r="BF40" s="33"/>
      <c r="BG40" s="33"/>
      <c r="BH40" s="33"/>
      <c r="BI40" s="33"/>
      <c r="BJ40" s="33"/>
      <c r="BK40" s="33"/>
      <c r="BL40" s="33"/>
      <c r="BM40" s="33"/>
      <c r="BN40" s="33"/>
      <c r="BO40" s="33"/>
      <c r="BP40" s="33"/>
      <c r="BQ40" s="33"/>
      <c r="BR40" s="33"/>
      <c r="BS40" s="33"/>
      <c r="BT40" s="33"/>
      <c r="BU40" s="33"/>
      <c r="BV40" s="33"/>
      <c r="BW40" s="27"/>
      <c r="BX40" s="33"/>
      <c r="BY40" s="33"/>
      <c r="BZ40" s="33"/>
      <c r="CA40" s="27"/>
      <c r="CB40" s="27"/>
      <c r="CC40" s="27"/>
      <c r="CD40" s="27"/>
      <c r="CE40" s="58"/>
      <c r="CF40" s="58"/>
      <c r="CG40" s="59" t="e">
        <f t="shared" si="7"/>
        <v>#VALUE!</v>
      </c>
      <c r="CH40" s="60" t="e">
        <f t="shared" si="8"/>
        <v>#VALUE!</v>
      </c>
      <c r="CI40" s="61"/>
      <c r="CJ40" s="62"/>
      <c r="CK40" s="59" t="e">
        <f t="shared" si="9"/>
        <v>#VALUE!</v>
      </c>
      <c r="CL40" s="60" t="e">
        <f t="shared" si="10"/>
        <v>#VALUE!</v>
      </c>
      <c r="CM40" s="61"/>
      <c r="CN40" s="62"/>
      <c r="CO40" s="59" t="e">
        <f t="shared" si="11"/>
        <v>#VALUE!</v>
      </c>
      <c r="CP40" s="60" t="e">
        <f t="shared" si="12"/>
        <v>#VALUE!</v>
      </c>
      <c r="CQ40" s="64"/>
      <c r="CR40" s="65"/>
      <c r="CS40" s="67"/>
      <c r="CT40" s="67"/>
      <c r="CU40" s="545">
        <v>1840</v>
      </c>
      <c r="CV40" s="518" t="str">
        <f t="shared" si="31"/>
        <v>18-</v>
      </c>
      <c r="CW40" s="47" t="s">
        <v>141</v>
      </c>
      <c r="CX40" s="47" t="str">
        <f t="shared" si="32"/>
        <v>-61101</v>
      </c>
      <c r="CY40" s="47" t="str">
        <f t="shared" si="15"/>
        <v>18-LICSA-61101</v>
      </c>
    </row>
    <row r="41" spans="1:103" ht="19.899999999999999" customHeight="1">
      <c r="A41" s="524">
        <v>40</v>
      </c>
      <c r="B41" s="15">
        <v>8</v>
      </c>
      <c r="C41" s="15">
        <v>1840</v>
      </c>
      <c r="D41" s="45" t="s">
        <v>232</v>
      </c>
      <c r="E41" s="45"/>
      <c r="F41" s="541" t="s">
        <v>106</v>
      </c>
      <c r="G41" s="542" t="s">
        <v>233</v>
      </c>
      <c r="H41" s="527"/>
      <c r="I41" s="527"/>
      <c r="J41" s="527" t="str">
        <f t="shared" si="29"/>
        <v/>
      </c>
      <c r="K41" s="527" t="str">
        <f t="shared" si="21"/>
        <v/>
      </c>
      <c r="L41" s="22" t="str">
        <f t="shared" si="22"/>
        <v>FCS0304</v>
      </c>
      <c r="M41" s="21">
        <f t="shared" si="33"/>
        <v>2</v>
      </c>
      <c r="N41" s="21">
        <f t="shared" si="34"/>
        <v>1</v>
      </c>
      <c r="O41" s="21">
        <v>8</v>
      </c>
      <c r="P41" s="83" t="str">
        <f t="shared" si="35"/>
        <v>AAI143-H</v>
      </c>
      <c r="Q41" s="83" t="str">
        <f t="shared" si="0"/>
        <v>AI</v>
      </c>
      <c r="R41" s="22" t="str">
        <f t="shared" si="36"/>
        <v>Y</v>
      </c>
      <c r="S41" s="543" t="s">
        <v>111</v>
      </c>
      <c r="T41" s="22"/>
      <c r="U41" s="22"/>
      <c r="V41" s="22"/>
      <c r="W41" s="22"/>
      <c r="X41" s="22"/>
      <c r="Y41" s="22"/>
      <c r="Z41" s="25" t="str">
        <f t="shared" si="1"/>
        <v>%Z021108</v>
      </c>
      <c r="AA41" s="22" t="str">
        <f t="shared" si="2"/>
        <v/>
      </c>
      <c r="AB41" s="22" t="s">
        <v>234</v>
      </c>
      <c r="AC41" s="22" t="str">
        <f t="shared" si="30"/>
        <v>VE-6102 LEVEL INDIC., CONT., ALA., INTERL.</v>
      </c>
      <c r="AD41" s="21" t="str">
        <f t="shared" si="4"/>
        <v/>
      </c>
      <c r="AE41" s="21" t="str">
        <f t="shared" si="5"/>
        <v/>
      </c>
      <c r="AF41" s="21" t="str">
        <f t="shared" si="6"/>
        <v/>
      </c>
      <c r="AG41" s="22"/>
      <c r="AH41" s="22"/>
      <c r="AI41" s="22"/>
      <c r="AJ41" s="22"/>
      <c r="AK41" s="23" t="s">
        <v>113</v>
      </c>
      <c r="AL41" s="23" t="s">
        <v>114</v>
      </c>
      <c r="AM41" s="23"/>
      <c r="AN41" s="84" t="s">
        <v>115</v>
      </c>
      <c r="AO41" s="27"/>
      <c r="AP41" s="27"/>
      <c r="AQ41" s="28"/>
      <c r="AR41" s="544" t="s">
        <v>110</v>
      </c>
      <c r="AS41" s="29"/>
      <c r="AT41" s="84" t="s">
        <v>116</v>
      </c>
      <c r="AU41" s="542" t="s">
        <v>106</v>
      </c>
      <c r="AV41" s="27"/>
      <c r="AW41" s="27"/>
      <c r="AX41" s="532" t="s">
        <v>223</v>
      </c>
      <c r="AY41" s="531" t="s">
        <v>224</v>
      </c>
      <c r="AZ41" s="27"/>
      <c r="BA41" s="27"/>
      <c r="BB41" s="27"/>
      <c r="BC41" s="27"/>
      <c r="BD41" s="27"/>
      <c r="BE41" s="33"/>
      <c r="BF41" s="33"/>
      <c r="BG41" s="33"/>
      <c r="BH41" s="33"/>
      <c r="BI41" s="33"/>
      <c r="BJ41" s="33"/>
      <c r="BK41" s="33"/>
      <c r="BL41" s="33"/>
      <c r="BM41" s="33"/>
      <c r="BN41" s="33"/>
      <c r="BO41" s="33"/>
      <c r="BP41" s="33"/>
      <c r="BQ41" s="33"/>
      <c r="BR41" s="33"/>
      <c r="BS41" s="33"/>
      <c r="BT41" s="33"/>
      <c r="BU41" s="33"/>
      <c r="BV41" s="33"/>
      <c r="BW41" s="27"/>
      <c r="BX41" s="33"/>
      <c r="BY41" s="33"/>
      <c r="BZ41" s="33"/>
      <c r="CA41" s="27"/>
      <c r="CB41" s="27"/>
      <c r="CC41" s="27"/>
      <c r="CD41" s="27"/>
      <c r="CE41" s="58"/>
      <c r="CF41" s="58"/>
      <c r="CG41" s="59" t="e">
        <f t="shared" si="7"/>
        <v>#VALUE!</v>
      </c>
      <c r="CH41" s="60" t="e">
        <f t="shared" si="8"/>
        <v>#VALUE!</v>
      </c>
      <c r="CI41" s="61"/>
      <c r="CJ41" s="62"/>
      <c r="CK41" s="59" t="e">
        <f t="shared" si="9"/>
        <v>#VALUE!</v>
      </c>
      <c r="CL41" s="60" t="e">
        <f t="shared" si="10"/>
        <v>#VALUE!</v>
      </c>
      <c r="CM41" s="61"/>
      <c r="CN41" s="62"/>
      <c r="CO41" s="59" t="e">
        <f t="shared" si="11"/>
        <v>#VALUE!</v>
      </c>
      <c r="CP41" s="60" t="e">
        <f t="shared" si="12"/>
        <v>#VALUE!</v>
      </c>
      <c r="CQ41" s="64"/>
      <c r="CR41" s="65"/>
      <c r="CS41" s="67"/>
      <c r="CT41" s="67"/>
      <c r="CU41" s="545">
        <v>1840</v>
      </c>
      <c r="CV41" s="518" t="str">
        <f t="shared" si="31"/>
        <v>18-</v>
      </c>
      <c r="CW41" s="47" t="s">
        <v>141</v>
      </c>
      <c r="CX41" s="47" t="str">
        <f t="shared" si="32"/>
        <v>-61205</v>
      </c>
      <c r="CY41" s="47" t="str">
        <f t="shared" si="15"/>
        <v>18-LICSA-61205</v>
      </c>
    </row>
    <row r="42" spans="1:103" ht="19.899999999999999" customHeight="1">
      <c r="A42" s="524">
        <v>41</v>
      </c>
      <c r="B42" s="15">
        <v>9</v>
      </c>
      <c r="C42" s="15">
        <v>1840</v>
      </c>
      <c r="D42" s="45" t="s">
        <v>235</v>
      </c>
      <c r="E42" s="45"/>
      <c r="F42" s="541" t="s">
        <v>106</v>
      </c>
      <c r="G42" s="542" t="s">
        <v>236</v>
      </c>
      <c r="H42" s="527"/>
      <c r="I42" s="527"/>
      <c r="J42" s="527" t="str">
        <f t="shared" si="29"/>
        <v/>
      </c>
      <c r="K42" s="527" t="str">
        <f t="shared" si="21"/>
        <v/>
      </c>
      <c r="L42" s="22" t="str">
        <f t="shared" si="22"/>
        <v>FCS0304</v>
      </c>
      <c r="M42" s="21">
        <f t="shared" si="33"/>
        <v>2</v>
      </c>
      <c r="N42" s="21">
        <f t="shared" si="34"/>
        <v>1</v>
      </c>
      <c r="O42" s="21">
        <v>9</v>
      </c>
      <c r="P42" s="83" t="str">
        <f t="shared" si="35"/>
        <v>AAI143-H</v>
      </c>
      <c r="Q42" s="83" t="str">
        <f t="shared" si="0"/>
        <v>AI</v>
      </c>
      <c r="R42" s="22" t="str">
        <f t="shared" si="36"/>
        <v>Y</v>
      </c>
      <c r="S42" s="543" t="s">
        <v>111</v>
      </c>
      <c r="T42" s="22"/>
      <c r="U42" s="22"/>
      <c r="V42" s="22"/>
      <c r="W42" s="22"/>
      <c r="X42" s="22"/>
      <c r="Y42" s="22"/>
      <c r="Z42" s="25" t="str">
        <f t="shared" si="1"/>
        <v>%Z021109</v>
      </c>
      <c r="AA42" s="22" t="str">
        <f t="shared" si="2"/>
        <v/>
      </c>
      <c r="AB42" s="22" t="s">
        <v>237</v>
      </c>
      <c r="AC42" s="22" t="str">
        <f t="shared" si="30"/>
        <v>PR TO ET-6201 TEMP.  INDIC., CONTR.</v>
      </c>
      <c r="AD42" s="21" t="str">
        <f t="shared" si="4"/>
        <v/>
      </c>
      <c r="AE42" s="21" t="str">
        <f t="shared" si="5"/>
        <v/>
      </c>
      <c r="AF42" s="21" t="str">
        <f t="shared" si="6"/>
        <v/>
      </c>
      <c r="AG42" s="22"/>
      <c r="AH42" s="22"/>
      <c r="AI42" s="22"/>
      <c r="AJ42" s="22"/>
      <c r="AK42" s="23" t="s">
        <v>113</v>
      </c>
      <c r="AL42" s="23" t="s">
        <v>114</v>
      </c>
      <c r="AM42" s="23"/>
      <c r="AN42" s="84" t="s">
        <v>115</v>
      </c>
      <c r="AO42" s="27"/>
      <c r="AP42" s="27"/>
      <c r="AQ42" s="28"/>
      <c r="AR42" s="544" t="s">
        <v>110</v>
      </c>
      <c r="AS42" s="29"/>
      <c r="AT42" s="84" t="s">
        <v>116</v>
      </c>
      <c r="AU42" s="542" t="s">
        <v>106</v>
      </c>
      <c r="AV42" s="27"/>
      <c r="AW42" s="27"/>
      <c r="AX42" s="532" t="s">
        <v>238</v>
      </c>
      <c r="AY42" s="531" t="s">
        <v>239</v>
      </c>
      <c r="AZ42" s="27"/>
      <c r="BA42" s="27"/>
      <c r="BB42" s="27"/>
      <c r="BC42" s="27"/>
      <c r="BD42" s="27"/>
      <c r="BE42" s="33"/>
      <c r="BF42" s="33"/>
      <c r="BG42" s="33"/>
      <c r="BH42" s="33"/>
      <c r="BI42" s="33"/>
      <c r="BJ42" s="33"/>
      <c r="BK42" s="33"/>
      <c r="BL42" s="33"/>
      <c r="BM42" s="33"/>
      <c r="BN42" s="33"/>
      <c r="BO42" s="33"/>
      <c r="BP42" s="33"/>
      <c r="BQ42" s="33"/>
      <c r="BR42" s="33"/>
      <c r="BS42" s="33"/>
      <c r="BT42" s="33"/>
      <c r="BU42" s="33"/>
      <c r="BV42" s="33"/>
      <c r="BW42" s="27"/>
      <c r="BX42" s="33"/>
      <c r="BY42" s="33"/>
      <c r="BZ42" s="33"/>
      <c r="CA42" s="27"/>
      <c r="CB42" s="27"/>
      <c r="CC42" s="27"/>
      <c r="CD42" s="27"/>
      <c r="CE42" s="58"/>
      <c r="CF42" s="58"/>
      <c r="CG42" s="59" t="e">
        <f t="shared" si="7"/>
        <v>#VALUE!</v>
      </c>
      <c r="CH42" s="60" t="e">
        <f t="shared" si="8"/>
        <v>#VALUE!</v>
      </c>
      <c r="CI42" s="61"/>
      <c r="CJ42" s="62"/>
      <c r="CK42" s="59" t="e">
        <f t="shared" si="9"/>
        <v>#VALUE!</v>
      </c>
      <c r="CL42" s="60" t="e">
        <f t="shared" si="10"/>
        <v>#VALUE!</v>
      </c>
      <c r="CM42" s="61"/>
      <c r="CN42" s="62"/>
      <c r="CO42" s="59" t="e">
        <f t="shared" si="11"/>
        <v>#VALUE!</v>
      </c>
      <c r="CP42" s="60" t="e">
        <f t="shared" si="12"/>
        <v>#VALUE!</v>
      </c>
      <c r="CQ42" s="64"/>
      <c r="CR42" s="65"/>
      <c r="CS42" s="67"/>
      <c r="CT42" s="67"/>
      <c r="CU42" s="545">
        <v>1840</v>
      </c>
      <c r="CV42" s="518" t="str">
        <f t="shared" si="31"/>
        <v>18-</v>
      </c>
      <c r="CW42" s="47" t="s">
        <v>240</v>
      </c>
      <c r="CX42" s="47" t="str">
        <f t="shared" si="32"/>
        <v>-62202</v>
      </c>
      <c r="CY42" s="47" t="str">
        <f t="shared" si="15"/>
        <v>18-TIC-62202</v>
      </c>
    </row>
    <row r="43" spans="1:103" ht="19.899999999999999" customHeight="1">
      <c r="A43" s="524">
        <v>42</v>
      </c>
      <c r="B43" s="15">
        <v>10</v>
      </c>
      <c r="C43" s="15">
        <v>1840</v>
      </c>
      <c r="D43" s="45" t="s">
        <v>241</v>
      </c>
      <c r="E43" s="45"/>
      <c r="F43" s="541" t="s">
        <v>106</v>
      </c>
      <c r="G43" s="542" t="s">
        <v>242</v>
      </c>
      <c r="H43" s="527"/>
      <c r="I43" s="527"/>
      <c r="J43" s="527" t="str">
        <f t="shared" si="29"/>
        <v/>
      </c>
      <c r="K43" s="527" t="str">
        <f t="shared" si="21"/>
        <v/>
      </c>
      <c r="L43" s="22" t="str">
        <f t="shared" si="22"/>
        <v>FCS0304</v>
      </c>
      <c r="M43" s="21">
        <f t="shared" si="33"/>
        <v>2</v>
      </c>
      <c r="N43" s="21">
        <f t="shared" si="34"/>
        <v>1</v>
      </c>
      <c r="O43" s="21">
        <v>10</v>
      </c>
      <c r="P43" s="83" t="str">
        <f t="shared" si="35"/>
        <v>AAI143-H</v>
      </c>
      <c r="Q43" s="83" t="str">
        <f t="shared" si="0"/>
        <v>AI</v>
      </c>
      <c r="R43" s="22" t="str">
        <f t="shared" si="36"/>
        <v>Y</v>
      </c>
      <c r="S43" s="543" t="s">
        <v>111</v>
      </c>
      <c r="T43" s="22"/>
      <c r="U43" s="22"/>
      <c r="V43" s="22"/>
      <c r="W43" s="22"/>
      <c r="X43" s="22"/>
      <c r="Y43" s="22"/>
      <c r="Z43" s="25" t="str">
        <f t="shared" si="1"/>
        <v>%Z021110</v>
      </c>
      <c r="AA43" s="22" t="str">
        <f t="shared" si="2"/>
        <v/>
      </c>
      <c r="AB43" s="22" t="s">
        <v>243</v>
      </c>
      <c r="AC43" s="22" t="str">
        <f t="shared" si="30"/>
        <v>COOL. FROM ET-6104 PRES. INDIC., CONTR.</v>
      </c>
      <c r="AD43" s="21" t="str">
        <f t="shared" si="4"/>
        <v/>
      </c>
      <c r="AE43" s="21" t="str">
        <f t="shared" si="5"/>
        <v/>
      </c>
      <c r="AF43" s="21" t="str">
        <f t="shared" si="6"/>
        <v/>
      </c>
      <c r="AG43" s="22"/>
      <c r="AH43" s="22"/>
      <c r="AI43" s="22"/>
      <c r="AJ43" s="22"/>
      <c r="AK43" s="23" t="s">
        <v>113</v>
      </c>
      <c r="AL43" s="23" t="s">
        <v>114</v>
      </c>
      <c r="AM43" s="23"/>
      <c r="AN43" s="84" t="s">
        <v>115</v>
      </c>
      <c r="AO43" s="27"/>
      <c r="AP43" s="27"/>
      <c r="AQ43" s="28"/>
      <c r="AR43" s="544" t="s">
        <v>110</v>
      </c>
      <c r="AS43" s="29"/>
      <c r="AT43" s="84" t="s">
        <v>116</v>
      </c>
      <c r="AU43" s="542" t="s">
        <v>106</v>
      </c>
      <c r="AV43" s="27"/>
      <c r="AW43" s="27"/>
      <c r="AX43" s="532" t="s">
        <v>238</v>
      </c>
      <c r="AY43" s="531" t="s">
        <v>239</v>
      </c>
      <c r="AZ43" s="27"/>
      <c r="BA43" s="27"/>
      <c r="BB43" s="27"/>
      <c r="BC43" s="27"/>
      <c r="BD43" s="27"/>
      <c r="BE43" s="33"/>
      <c r="BF43" s="33"/>
      <c r="BG43" s="33"/>
      <c r="BH43" s="33"/>
      <c r="BI43" s="33"/>
      <c r="BJ43" s="33"/>
      <c r="BK43" s="33"/>
      <c r="BL43" s="33"/>
      <c r="BM43" s="33"/>
      <c r="BN43" s="33"/>
      <c r="BO43" s="33"/>
      <c r="BP43" s="33"/>
      <c r="BQ43" s="33"/>
      <c r="BR43" s="33"/>
      <c r="BS43" s="33"/>
      <c r="BT43" s="33"/>
      <c r="BU43" s="33"/>
      <c r="BV43" s="33"/>
      <c r="BW43" s="27"/>
      <c r="BX43" s="33"/>
      <c r="BY43" s="33"/>
      <c r="BZ43" s="33"/>
      <c r="CA43" s="27"/>
      <c r="CB43" s="27"/>
      <c r="CC43" s="27"/>
      <c r="CD43" s="27"/>
      <c r="CE43" s="58"/>
      <c r="CF43" s="58"/>
      <c r="CG43" s="59" t="e">
        <f t="shared" si="7"/>
        <v>#VALUE!</v>
      </c>
      <c r="CH43" s="60" t="e">
        <f t="shared" si="8"/>
        <v>#VALUE!</v>
      </c>
      <c r="CI43" s="61"/>
      <c r="CJ43" s="62"/>
      <c r="CK43" s="59" t="e">
        <f t="shared" si="9"/>
        <v>#VALUE!</v>
      </c>
      <c r="CL43" s="60" t="e">
        <f t="shared" si="10"/>
        <v>#VALUE!</v>
      </c>
      <c r="CM43" s="61"/>
      <c r="CN43" s="62"/>
      <c r="CO43" s="59" t="e">
        <f t="shared" si="11"/>
        <v>#VALUE!</v>
      </c>
      <c r="CP43" s="60" t="e">
        <f t="shared" si="12"/>
        <v>#VALUE!</v>
      </c>
      <c r="CQ43" s="64"/>
      <c r="CR43" s="65"/>
      <c r="CS43" s="67"/>
      <c r="CT43" s="67"/>
      <c r="CU43" s="545">
        <v>1840</v>
      </c>
      <c r="CV43" s="518" t="str">
        <f t="shared" si="31"/>
        <v>18-</v>
      </c>
      <c r="CW43" s="47" t="s">
        <v>244</v>
      </c>
      <c r="CX43" s="47" t="str">
        <f t="shared" si="32"/>
        <v>-61210</v>
      </c>
      <c r="CY43" s="47" t="str">
        <f t="shared" si="15"/>
        <v>18-PIC-61210</v>
      </c>
    </row>
    <row r="44" spans="1:103" ht="19.899999999999999" customHeight="1">
      <c r="A44" s="524">
        <v>43</v>
      </c>
      <c r="B44" s="15">
        <v>11</v>
      </c>
      <c r="C44" s="15">
        <v>1840</v>
      </c>
      <c r="D44" s="45" t="s">
        <v>245</v>
      </c>
      <c r="E44" s="45"/>
      <c r="F44" s="541" t="s">
        <v>106</v>
      </c>
      <c r="G44" s="542" t="s">
        <v>246</v>
      </c>
      <c r="H44" s="527"/>
      <c r="I44" s="527"/>
      <c r="J44" s="527" t="str">
        <f t="shared" si="29"/>
        <v/>
      </c>
      <c r="K44" s="527" t="str">
        <f t="shared" si="21"/>
        <v/>
      </c>
      <c r="L44" s="22" t="str">
        <f t="shared" si="22"/>
        <v>FCS0304</v>
      </c>
      <c r="M44" s="21">
        <f t="shared" si="33"/>
        <v>2</v>
      </c>
      <c r="N44" s="21">
        <f t="shared" si="34"/>
        <v>1</v>
      </c>
      <c r="O44" s="21">
        <v>11</v>
      </c>
      <c r="P44" s="83" t="str">
        <f t="shared" si="35"/>
        <v>AAI143-H</v>
      </c>
      <c r="Q44" s="83" t="str">
        <f t="shared" si="0"/>
        <v>AI</v>
      </c>
      <c r="R44" s="22" t="str">
        <f t="shared" si="36"/>
        <v>Y</v>
      </c>
      <c r="S44" s="543" t="s">
        <v>111</v>
      </c>
      <c r="T44" s="22"/>
      <c r="U44" s="22"/>
      <c r="V44" s="22"/>
      <c r="W44" s="22"/>
      <c r="X44" s="22"/>
      <c r="Y44" s="22"/>
      <c r="Z44" s="25" t="str">
        <f t="shared" si="1"/>
        <v>%Z021111</v>
      </c>
      <c r="AA44" s="22" t="str">
        <f t="shared" si="2"/>
        <v/>
      </c>
      <c r="AB44" s="22" t="s">
        <v>247</v>
      </c>
      <c r="AC44" s="22" t="str">
        <f t="shared" si="30"/>
        <v>ET-6104 LEVEL INDIC., CONTR., ALA.</v>
      </c>
      <c r="AD44" s="21" t="str">
        <f t="shared" si="4"/>
        <v/>
      </c>
      <c r="AE44" s="21" t="str">
        <f t="shared" si="5"/>
        <v/>
      </c>
      <c r="AF44" s="21" t="str">
        <f t="shared" si="6"/>
        <v/>
      </c>
      <c r="AG44" s="22"/>
      <c r="AH44" s="22"/>
      <c r="AI44" s="22"/>
      <c r="AJ44" s="22"/>
      <c r="AK44" s="23" t="s">
        <v>113</v>
      </c>
      <c r="AL44" s="23" t="s">
        <v>114</v>
      </c>
      <c r="AM44" s="23"/>
      <c r="AN44" s="84" t="s">
        <v>115</v>
      </c>
      <c r="AO44" s="27"/>
      <c r="AP44" s="27"/>
      <c r="AQ44" s="28"/>
      <c r="AR44" s="544" t="s">
        <v>110</v>
      </c>
      <c r="AS44" s="29"/>
      <c r="AT44" s="84" t="s">
        <v>116</v>
      </c>
      <c r="AU44" s="542" t="s">
        <v>106</v>
      </c>
      <c r="AV44" s="27"/>
      <c r="AW44" s="27"/>
      <c r="AX44" s="531" t="s">
        <v>238</v>
      </c>
      <c r="AY44" s="531" t="s">
        <v>239</v>
      </c>
      <c r="AZ44" s="27"/>
      <c r="BA44" s="27"/>
      <c r="BB44" s="27"/>
      <c r="BC44" s="27"/>
      <c r="BD44" s="27"/>
      <c r="BE44" s="33"/>
      <c r="BF44" s="33"/>
      <c r="BG44" s="33"/>
      <c r="BH44" s="33"/>
      <c r="BI44" s="33"/>
      <c r="BJ44" s="33"/>
      <c r="BK44" s="33"/>
      <c r="BL44" s="33"/>
      <c r="BM44" s="33"/>
      <c r="BN44" s="33"/>
      <c r="BO44" s="33"/>
      <c r="BP44" s="33"/>
      <c r="BQ44" s="33"/>
      <c r="BR44" s="33"/>
      <c r="BS44" s="33"/>
      <c r="BT44" s="33"/>
      <c r="BU44" s="33"/>
      <c r="BV44" s="33"/>
      <c r="BW44" s="27"/>
      <c r="BX44" s="33"/>
      <c r="BY44" s="33"/>
      <c r="BZ44" s="33"/>
      <c r="CA44" s="27"/>
      <c r="CB44" s="27"/>
      <c r="CC44" s="27"/>
      <c r="CD44" s="27"/>
      <c r="CE44" s="58"/>
      <c r="CF44" s="58"/>
      <c r="CG44" s="59" t="e">
        <f t="shared" si="7"/>
        <v>#VALUE!</v>
      </c>
      <c r="CH44" s="60" t="e">
        <f t="shared" si="8"/>
        <v>#VALUE!</v>
      </c>
      <c r="CI44" s="61"/>
      <c r="CJ44" s="62"/>
      <c r="CK44" s="59" t="e">
        <f t="shared" si="9"/>
        <v>#VALUE!</v>
      </c>
      <c r="CL44" s="60" t="e">
        <f t="shared" si="10"/>
        <v>#VALUE!</v>
      </c>
      <c r="CM44" s="61"/>
      <c r="CN44" s="62"/>
      <c r="CO44" s="59" t="e">
        <f t="shared" si="11"/>
        <v>#VALUE!</v>
      </c>
      <c r="CP44" s="60" t="e">
        <f t="shared" si="12"/>
        <v>#VALUE!</v>
      </c>
      <c r="CQ44" s="64"/>
      <c r="CR44" s="65"/>
      <c r="CS44" s="67"/>
      <c r="CT44" s="67"/>
      <c r="CU44" s="545">
        <v>1840</v>
      </c>
      <c r="CV44" s="518" t="str">
        <f t="shared" si="31"/>
        <v>18-</v>
      </c>
      <c r="CW44" s="47" t="s">
        <v>248</v>
      </c>
      <c r="CX44" s="47" t="str">
        <f t="shared" si="32"/>
        <v>-61201</v>
      </c>
      <c r="CY44" s="47" t="str">
        <f t="shared" si="15"/>
        <v>18-LICA-61201</v>
      </c>
    </row>
    <row r="45" spans="1:103" ht="19.899999999999999" customHeight="1">
      <c r="A45" s="524">
        <v>44</v>
      </c>
      <c r="B45" s="15">
        <v>12</v>
      </c>
      <c r="C45" s="15">
        <v>1840</v>
      </c>
      <c r="D45" s="45" t="s">
        <v>249</v>
      </c>
      <c r="E45" s="45"/>
      <c r="F45" s="541" t="s">
        <v>106</v>
      </c>
      <c r="G45" s="542" t="s">
        <v>250</v>
      </c>
      <c r="H45" s="527"/>
      <c r="I45" s="527"/>
      <c r="J45" s="527" t="str">
        <f t="shared" si="29"/>
        <v/>
      </c>
      <c r="K45" s="527" t="str">
        <f t="shared" si="21"/>
        <v/>
      </c>
      <c r="L45" s="22" t="str">
        <f t="shared" si="22"/>
        <v>FCS0304</v>
      </c>
      <c r="M45" s="21">
        <f t="shared" si="33"/>
        <v>2</v>
      </c>
      <c r="N45" s="21">
        <f t="shared" si="34"/>
        <v>1</v>
      </c>
      <c r="O45" s="21">
        <v>12</v>
      </c>
      <c r="P45" s="83" t="str">
        <f t="shared" si="35"/>
        <v>AAI143-H</v>
      </c>
      <c r="Q45" s="83" t="str">
        <f t="shared" si="0"/>
        <v>AI</v>
      </c>
      <c r="R45" s="22" t="str">
        <f t="shared" si="36"/>
        <v>Y</v>
      </c>
      <c r="S45" s="543" t="s">
        <v>111</v>
      </c>
      <c r="T45" s="22"/>
      <c r="U45" s="22"/>
      <c r="V45" s="22"/>
      <c r="W45" s="22"/>
      <c r="X45" s="22"/>
      <c r="Y45" s="22"/>
      <c r="Z45" s="25" t="str">
        <f t="shared" si="1"/>
        <v>%Z021112</v>
      </c>
      <c r="AA45" s="22" t="str">
        <f t="shared" si="2"/>
        <v/>
      </c>
      <c r="AB45" s="22" t="s">
        <v>251</v>
      </c>
      <c r="AC45" s="22" t="str">
        <f t="shared" si="30"/>
        <v>TA-6201 LEVEL INDIC., CON., ALA., INTERL.</v>
      </c>
      <c r="AD45" s="21" t="str">
        <f t="shared" si="4"/>
        <v/>
      </c>
      <c r="AE45" s="21" t="str">
        <f t="shared" si="5"/>
        <v/>
      </c>
      <c r="AF45" s="21" t="str">
        <f t="shared" si="6"/>
        <v/>
      </c>
      <c r="AG45" s="22"/>
      <c r="AH45" s="22"/>
      <c r="AI45" s="22"/>
      <c r="AJ45" s="22"/>
      <c r="AK45" s="23" t="s">
        <v>113</v>
      </c>
      <c r="AL45" s="23" t="s">
        <v>114</v>
      </c>
      <c r="AM45" s="23"/>
      <c r="AN45" s="84" t="s">
        <v>115</v>
      </c>
      <c r="AO45" s="27"/>
      <c r="AP45" s="27"/>
      <c r="AQ45" s="28"/>
      <c r="AR45" s="544" t="s">
        <v>110</v>
      </c>
      <c r="AS45" s="29"/>
      <c r="AT45" s="84" t="s">
        <v>116</v>
      </c>
      <c r="AU45" s="542" t="s">
        <v>106</v>
      </c>
      <c r="AV45" s="27"/>
      <c r="AW45" s="27"/>
      <c r="AX45" s="531" t="s">
        <v>238</v>
      </c>
      <c r="AY45" s="531" t="s">
        <v>239</v>
      </c>
      <c r="AZ45" s="27"/>
      <c r="BA45" s="27"/>
      <c r="BB45" s="27"/>
      <c r="BC45" s="27"/>
      <c r="BD45" s="27"/>
      <c r="BE45" s="33"/>
      <c r="BF45" s="33"/>
      <c r="BG45" s="33"/>
      <c r="BH45" s="33"/>
      <c r="BI45" s="33"/>
      <c r="BJ45" s="33"/>
      <c r="BK45" s="33"/>
      <c r="BL45" s="33"/>
      <c r="BM45" s="33"/>
      <c r="BN45" s="33"/>
      <c r="BO45" s="33"/>
      <c r="BP45" s="33"/>
      <c r="BQ45" s="33"/>
      <c r="BR45" s="33"/>
      <c r="BS45" s="33"/>
      <c r="BT45" s="33"/>
      <c r="BU45" s="33"/>
      <c r="BV45" s="33"/>
      <c r="BW45" s="27"/>
      <c r="BX45" s="33"/>
      <c r="BY45" s="33"/>
      <c r="BZ45" s="33"/>
      <c r="CA45" s="27"/>
      <c r="CB45" s="27"/>
      <c r="CC45" s="27"/>
      <c r="CD45" s="27"/>
      <c r="CE45" s="58"/>
      <c r="CF45" s="58"/>
      <c r="CG45" s="59" t="e">
        <f t="shared" si="7"/>
        <v>#VALUE!</v>
      </c>
      <c r="CH45" s="60" t="e">
        <f t="shared" si="8"/>
        <v>#VALUE!</v>
      </c>
      <c r="CI45" s="61"/>
      <c r="CJ45" s="62"/>
      <c r="CK45" s="59" t="e">
        <f t="shared" si="9"/>
        <v>#VALUE!</v>
      </c>
      <c r="CL45" s="60" t="e">
        <f t="shared" si="10"/>
        <v>#VALUE!</v>
      </c>
      <c r="CM45" s="61"/>
      <c r="CN45" s="62"/>
      <c r="CO45" s="59" t="e">
        <f t="shared" si="11"/>
        <v>#VALUE!</v>
      </c>
      <c r="CP45" s="60" t="e">
        <f t="shared" si="12"/>
        <v>#VALUE!</v>
      </c>
      <c r="CQ45" s="64"/>
      <c r="CR45" s="65"/>
      <c r="CS45" s="67"/>
      <c r="CT45" s="67"/>
      <c r="CU45" s="545">
        <v>1840</v>
      </c>
      <c r="CV45" s="518" t="str">
        <f t="shared" si="31"/>
        <v>18-</v>
      </c>
      <c r="CW45" s="47" t="s">
        <v>141</v>
      </c>
      <c r="CX45" s="47" t="str">
        <f t="shared" si="32"/>
        <v>-62101</v>
      </c>
      <c r="CY45" s="47" t="str">
        <f t="shared" si="15"/>
        <v>18-LICSA-62101</v>
      </c>
    </row>
    <row r="46" spans="1:103" ht="19.899999999999999" customHeight="1">
      <c r="A46" s="524">
        <v>45</v>
      </c>
      <c r="B46" s="15">
        <v>13</v>
      </c>
      <c r="C46" s="15"/>
      <c r="D46" s="50" t="str">
        <f>LEFT(L46,1)&amp;RIGHT(L46,2)&amp;"N"&amp;M46&amp;"S"&amp;N46&amp;O46</f>
        <v>F04N2S113</v>
      </c>
      <c r="E46" s="45"/>
      <c r="F46" s="43"/>
      <c r="G46" s="527" t="s">
        <v>161</v>
      </c>
      <c r="H46" s="527"/>
      <c r="I46" s="527"/>
      <c r="J46" s="527" t="str">
        <f t="shared" si="29"/>
        <v/>
      </c>
      <c r="K46" s="527" t="str">
        <f t="shared" si="21"/>
        <v/>
      </c>
      <c r="L46" s="22" t="str">
        <f t="shared" si="22"/>
        <v>FCS0304</v>
      </c>
      <c r="M46" s="21">
        <f t="shared" si="33"/>
        <v>2</v>
      </c>
      <c r="N46" s="21">
        <f t="shared" si="34"/>
        <v>1</v>
      </c>
      <c r="O46" s="21">
        <v>13</v>
      </c>
      <c r="P46" s="83" t="str">
        <f t="shared" si="35"/>
        <v>AAI143-H</v>
      </c>
      <c r="Q46" s="83" t="str">
        <f t="shared" si="0"/>
        <v>AI</v>
      </c>
      <c r="R46" s="22" t="str">
        <f t="shared" si="36"/>
        <v>Y</v>
      </c>
      <c r="S46" s="83" t="s">
        <v>162</v>
      </c>
      <c r="T46" s="22"/>
      <c r="U46" s="22"/>
      <c r="V46" s="22"/>
      <c r="W46" s="22"/>
      <c r="X46" s="22"/>
      <c r="Y46" s="22"/>
      <c r="Z46" s="25" t="str">
        <f t="shared" si="1"/>
        <v>%Z021113</v>
      </c>
      <c r="AA46" s="22" t="str">
        <f t="shared" si="2"/>
        <v/>
      </c>
      <c r="AB46" s="22" t="str">
        <f>IF(G46="Spare",D46,"")</f>
        <v>F04N2S113</v>
      </c>
      <c r="AC46" s="22" t="str">
        <f t="shared" si="30"/>
        <v>Spare</v>
      </c>
      <c r="AD46" s="21" t="str">
        <f t="shared" si="4"/>
        <v/>
      </c>
      <c r="AE46" s="21" t="str">
        <f t="shared" si="5"/>
        <v/>
      </c>
      <c r="AF46" s="21" t="str">
        <f t="shared" si="6"/>
        <v/>
      </c>
      <c r="AG46" s="22"/>
      <c r="AH46" s="22"/>
      <c r="AI46" s="22"/>
      <c r="AJ46" s="22"/>
      <c r="AK46" s="23"/>
      <c r="AL46" s="23" t="s">
        <v>114</v>
      </c>
      <c r="AM46" s="23"/>
      <c r="AN46" s="84" t="s">
        <v>115</v>
      </c>
      <c r="AO46" s="27"/>
      <c r="AP46" s="27"/>
      <c r="AQ46" s="28"/>
      <c r="AR46" s="33"/>
      <c r="AS46" s="29"/>
      <c r="AT46" s="84" t="s">
        <v>116</v>
      </c>
      <c r="AU46" s="27"/>
      <c r="AV46" s="27"/>
      <c r="AW46" s="27"/>
      <c r="AX46" s="531"/>
      <c r="AY46" s="531"/>
      <c r="AZ46" s="27"/>
      <c r="BA46" s="27"/>
      <c r="BB46" s="27"/>
      <c r="BC46" s="27"/>
      <c r="BD46" s="27"/>
      <c r="BE46" s="33"/>
      <c r="BF46" s="33"/>
      <c r="BG46" s="33"/>
      <c r="BH46" s="33"/>
      <c r="BI46" s="33"/>
      <c r="BJ46" s="33"/>
      <c r="BK46" s="33"/>
      <c r="BL46" s="33"/>
      <c r="BM46" s="33"/>
      <c r="BN46" s="33"/>
      <c r="BO46" s="33"/>
      <c r="BP46" s="33"/>
      <c r="BQ46" s="33"/>
      <c r="BR46" s="33"/>
      <c r="BS46" s="33"/>
      <c r="BT46" s="33"/>
      <c r="BU46" s="33"/>
      <c r="BV46" s="33"/>
      <c r="BW46" s="27"/>
      <c r="BX46" s="33"/>
      <c r="BY46" s="33"/>
      <c r="BZ46" s="33"/>
      <c r="CA46" s="27"/>
      <c r="CB46" s="27"/>
      <c r="CC46" s="27"/>
      <c r="CD46" s="27"/>
      <c r="CE46" s="58"/>
      <c r="CF46" s="58"/>
      <c r="CG46" s="59" t="e">
        <f t="shared" si="7"/>
        <v>#VALUE!</v>
      </c>
      <c r="CH46" s="60" t="e">
        <f t="shared" si="8"/>
        <v>#VALUE!</v>
      </c>
      <c r="CI46" s="61"/>
      <c r="CJ46" s="62"/>
      <c r="CK46" s="59" t="e">
        <f t="shared" si="9"/>
        <v>#VALUE!</v>
      </c>
      <c r="CL46" s="60" t="e">
        <f t="shared" si="10"/>
        <v>#VALUE!</v>
      </c>
      <c r="CM46" s="61"/>
      <c r="CN46" s="62"/>
      <c r="CO46" s="59" t="e">
        <f t="shared" si="11"/>
        <v>#VALUE!</v>
      </c>
      <c r="CP46" s="60" t="e">
        <f t="shared" si="12"/>
        <v>#VALUE!</v>
      </c>
      <c r="CQ46" s="64"/>
      <c r="CR46" s="65"/>
      <c r="CS46" s="67"/>
      <c r="CT46" s="67"/>
      <c r="CV46" s="518"/>
      <c r="CY46" s="47" t="str">
        <f t="shared" si="15"/>
        <v/>
      </c>
    </row>
    <row r="47" spans="1:103" ht="19.899999999999999" customHeight="1">
      <c r="A47" s="524">
        <v>46</v>
      </c>
      <c r="B47" s="16">
        <v>14</v>
      </c>
      <c r="C47" s="16"/>
      <c r="D47" s="50" t="str">
        <f>LEFT(L47,1)&amp;RIGHT(L47,2)&amp;"N"&amp;M47&amp;"S"&amp;N47&amp;O47</f>
        <v>F04N2S114</v>
      </c>
      <c r="E47" s="45"/>
      <c r="F47" s="43"/>
      <c r="G47" s="527" t="s">
        <v>161</v>
      </c>
      <c r="H47" s="527"/>
      <c r="I47" s="527"/>
      <c r="J47" s="527" t="str">
        <f t="shared" si="29"/>
        <v/>
      </c>
      <c r="K47" s="527" t="str">
        <f t="shared" si="21"/>
        <v/>
      </c>
      <c r="L47" s="22" t="str">
        <f t="shared" si="22"/>
        <v>FCS0304</v>
      </c>
      <c r="M47" s="21">
        <f t="shared" si="33"/>
        <v>2</v>
      </c>
      <c r="N47" s="21">
        <f t="shared" si="34"/>
        <v>1</v>
      </c>
      <c r="O47" s="21">
        <v>14</v>
      </c>
      <c r="P47" s="83" t="str">
        <f t="shared" si="35"/>
        <v>AAI143-H</v>
      </c>
      <c r="Q47" s="83" t="str">
        <f t="shared" si="0"/>
        <v>AI</v>
      </c>
      <c r="R47" s="22" t="str">
        <f t="shared" si="36"/>
        <v>Y</v>
      </c>
      <c r="S47" s="83" t="s">
        <v>162</v>
      </c>
      <c r="T47" s="22"/>
      <c r="U47" s="22"/>
      <c r="V47" s="22"/>
      <c r="W47" s="22"/>
      <c r="X47" s="26"/>
      <c r="Y47" s="22"/>
      <c r="Z47" s="25" t="str">
        <f t="shared" si="1"/>
        <v>%Z021114</v>
      </c>
      <c r="AA47" s="22" t="str">
        <f t="shared" si="2"/>
        <v/>
      </c>
      <c r="AB47" s="22" t="str">
        <f>IF(G47="Spare",D47,"")</f>
        <v>F04N2S114</v>
      </c>
      <c r="AC47" s="22" t="str">
        <f t="shared" si="30"/>
        <v>Spare</v>
      </c>
      <c r="AD47" s="21" t="str">
        <f t="shared" si="4"/>
        <v/>
      </c>
      <c r="AE47" s="21" t="str">
        <f t="shared" si="5"/>
        <v/>
      </c>
      <c r="AF47" s="21" t="str">
        <f t="shared" si="6"/>
        <v/>
      </c>
      <c r="AG47" s="22"/>
      <c r="AH47" s="22"/>
      <c r="AI47" s="22"/>
      <c r="AJ47" s="22"/>
      <c r="AK47" s="23"/>
      <c r="AL47" s="23" t="s">
        <v>114</v>
      </c>
      <c r="AM47" s="23"/>
      <c r="AN47" s="84" t="s">
        <v>115</v>
      </c>
      <c r="AO47" s="27"/>
      <c r="AP47" s="27"/>
      <c r="AQ47" s="28"/>
      <c r="AR47" s="33"/>
      <c r="AS47" s="29"/>
      <c r="AT47" s="84" t="s">
        <v>116</v>
      </c>
      <c r="AU47" s="27"/>
      <c r="AV47" s="32"/>
      <c r="AW47" s="27"/>
      <c r="AX47" s="531"/>
      <c r="AY47" s="531"/>
      <c r="AZ47" s="27"/>
      <c r="BA47" s="27"/>
      <c r="BB47" s="27"/>
      <c r="BC47" s="27"/>
      <c r="BD47" s="27"/>
      <c r="BE47" s="33"/>
      <c r="BF47" s="33"/>
      <c r="BG47" s="33"/>
      <c r="BH47" s="33"/>
      <c r="BI47" s="33"/>
      <c r="BJ47" s="33"/>
      <c r="BK47" s="33"/>
      <c r="BL47" s="33"/>
      <c r="BM47" s="33"/>
      <c r="BN47" s="33"/>
      <c r="BO47" s="33"/>
      <c r="BP47" s="33"/>
      <c r="BQ47" s="33"/>
      <c r="BR47" s="33"/>
      <c r="BS47" s="33"/>
      <c r="BT47" s="33"/>
      <c r="BU47" s="33"/>
      <c r="BV47" s="33"/>
      <c r="BW47" s="27"/>
      <c r="BX47" s="33"/>
      <c r="BY47" s="33"/>
      <c r="BZ47" s="33"/>
      <c r="CA47" s="27"/>
      <c r="CB47" s="27"/>
      <c r="CC47" s="27"/>
      <c r="CD47" s="27"/>
      <c r="CE47" s="58"/>
      <c r="CF47" s="58"/>
      <c r="CG47" s="59" t="e">
        <f t="shared" si="7"/>
        <v>#VALUE!</v>
      </c>
      <c r="CH47" s="60" t="e">
        <f t="shared" si="8"/>
        <v>#VALUE!</v>
      </c>
      <c r="CI47" s="61"/>
      <c r="CJ47" s="62"/>
      <c r="CK47" s="59" t="e">
        <f t="shared" si="9"/>
        <v>#VALUE!</v>
      </c>
      <c r="CL47" s="60" t="e">
        <f t="shared" si="10"/>
        <v>#VALUE!</v>
      </c>
      <c r="CM47" s="61"/>
      <c r="CN47" s="62"/>
      <c r="CO47" s="59" t="e">
        <f t="shared" si="11"/>
        <v>#VALUE!</v>
      </c>
      <c r="CP47" s="60" t="e">
        <f t="shared" si="12"/>
        <v>#VALUE!</v>
      </c>
      <c r="CQ47" s="64"/>
      <c r="CR47" s="65"/>
      <c r="CS47" s="67"/>
      <c r="CT47" s="67"/>
      <c r="CV47" s="518"/>
      <c r="CY47" s="47" t="str">
        <f t="shared" si="15"/>
        <v/>
      </c>
    </row>
    <row r="48" spans="1:103" ht="19.899999999999999" customHeight="1">
      <c r="A48" s="524">
        <v>47</v>
      </c>
      <c r="B48" s="16">
        <v>15</v>
      </c>
      <c r="C48" s="16"/>
      <c r="D48" s="50" t="str">
        <f>LEFT(L48,1)&amp;RIGHT(L48,2)&amp;"N"&amp;M48&amp;"S"&amp;N48&amp;O48</f>
        <v>F04N2S115</v>
      </c>
      <c r="E48" s="45"/>
      <c r="F48" s="43"/>
      <c r="G48" s="527" t="s">
        <v>161</v>
      </c>
      <c r="H48" s="527"/>
      <c r="I48" s="527"/>
      <c r="J48" s="527" t="str">
        <f t="shared" si="29"/>
        <v/>
      </c>
      <c r="K48" s="527" t="str">
        <f t="shared" si="21"/>
        <v/>
      </c>
      <c r="L48" s="22" t="str">
        <f t="shared" si="22"/>
        <v>FCS0304</v>
      </c>
      <c r="M48" s="21">
        <f t="shared" si="33"/>
        <v>2</v>
      </c>
      <c r="N48" s="21">
        <f t="shared" si="34"/>
        <v>1</v>
      </c>
      <c r="O48" s="21">
        <v>15</v>
      </c>
      <c r="P48" s="83" t="str">
        <f t="shared" si="35"/>
        <v>AAI143-H</v>
      </c>
      <c r="Q48" s="83" t="str">
        <f t="shared" si="0"/>
        <v>AI</v>
      </c>
      <c r="R48" s="22" t="str">
        <f t="shared" si="36"/>
        <v>Y</v>
      </c>
      <c r="S48" s="83" t="s">
        <v>162</v>
      </c>
      <c r="T48" s="22"/>
      <c r="U48" s="22"/>
      <c r="V48" s="22"/>
      <c r="W48" s="22"/>
      <c r="X48" s="22"/>
      <c r="Y48" s="22"/>
      <c r="Z48" s="25" t="str">
        <f t="shared" si="1"/>
        <v>%Z021115</v>
      </c>
      <c r="AA48" s="22" t="str">
        <f t="shared" si="2"/>
        <v/>
      </c>
      <c r="AB48" s="22" t="str">
        <f>IF(G48="Spare",D48,"")</f>
        <v>F04N2S115</v>
      </c>
      <c r="AC48" s="22" t="str">
        <f t="shared" si="30"/>
        <v>Spare</v>
      </c>
      <c r="AD48" s="21" t="str">
        <f t="shared" si="4"/>
        <v/>
      </c>
      <c r="AE48" s="21" t="str">
        <f t="shared" si="5"/>
        <v/>
      </c>
      <c r="AF48" s="21" t="str">
        <f t="shared" si="6"/>
        <v/>
      </c>
      <c r="AG48" s="22"/>
      <c r="AH48" s="22"/>
      <c r="AI48" s="22"/>
      <c r="AJ48" s="22"/>
      <c r="AK48" s="23"/>
      <c r="AL48" s="23" t="s">
        <v>114</v>
      </c>
      <c r="AM48" s="23"/>
      <c r="AN48" s="84" t="s">
        <v>115</v>
      </c>
      <c r="AO48" s="27"/>
      <c r="AP48" s="27"/>
      <c r="AQ48" s="28"/>
      <c r="AR48" s="33"/>
      <c r="AS48" s="29"/>
      <c r="AT48" s="84" t="s">
        <v>116</v>
      </c>
      <c r="AU48" s="27"/>
      <c r="AV48" s="33"/>
      <c r="AW48" s="27"/>
      <c r="AX48" s="531"/>
      <c r="AY48" s="531"/>
      <c r="AZ48" s="27"/>
      <c r="BA48" s="27"/>
      <c r="BB48" s="27"/>
      <c r="BC48" s="27"/>
      <c r="BD48" s="27"/>
      <c r="BE48" s="33"/>
      <c r="BF48" s="33"/>
      <c r="BG48" s="33"/>
      <c r="BH48" s="33"/>
      <c r="BI48" s="33"/>
      <c r="BJ48" s="33"/>
      <c r="BK48" s="33"/>
      <c r="BL48" s="33"/>
      <c r="BM48" s="33"/>
      <c r="BN48" s="33"/>
      <c r="BO48" s="33"/>
      <c r="BP48" s="33"/>
      <c r="BQ48" s="33"/>
      <c r="BR48" s="33"/>
      <c r="BS48" s="33"/>
      <c r="BT48" s="33"/>
      <c r="BU48" s="33"/>
      <c r="BV48" s="33"/>
      <c r="BW48" s="27"/>
      <c r="BX48" s="33"/>
      <c r="BY48" s="33"/>
      <c r="BZ48" s="33"/>
      <c r="CA48" s="27"/>
      <c r="CB48" s="27"/>
      <c r="CC48" s="27"/>
      <c r="CD48" s="27"/>
      <c r="CE48" s="58"/>
      <c r="CF48" s="58"/>
      <c r="CG48" s="59" t="e">
        <f t="shared" si="7"/>
        <v>#VALUE!</v>
      </c>
      <c r="CH48" s="60" t="e">
        <f t="shared" si="8"/>
        <v>#VALUE!</v>
      </c>
      <c r="CI48" s="61"/>
      <c r="CJ48" s="62"/>
      <c r="CK48" s="59" t="e">
        <f t="shared" si="9"/>
        <v>#VALUE!</v>
      </c>
      <c r="CL48" s="60" t="e">
        <f t="shared" si="10"/>
        <v>#VALUE!</v>
      </c>
      <c r="CM48" s="61"/>
      <c r="CN48" s="62"/>
      <c r="CO48" s="59" t="e">
        <f t="shared" si="11"/>
        <v>#VALUE!</v>
      </c>
      <c r="CP48" s="60" t="e">
        <f t="shared" si="12"/>
        <v>#VALUE!</v>
      </c>
      <c r="CQ48" s="64"/>
      <c r="CR48" s="65"/>
      <c r="CS48" s="67"/>
      <c r="CT48" s="67"/>
      <c r="CV48" s="518"/>
      <c r="CY48" s="47" t="str">
        <f t="shared" si="15"/>
        <v/>
      </c>
    </row>
    <row r="49" spans="1:103" ht="19.899999999999999" customHeight="1">
      <c r="A49" s="524">
        <v>48</v>
      </c>
      <c r="B49" s="16">
        <v>16</v>
      </c>
      <c r="C49" s="16"/>
      <c r="D49" s="50" t="str">
        <f>LEFT(L49,1)&amp;RIGHT(L49,2)&amp;"N"&amp;M49&amp;"S"&amp;N49&amp;O49</f>
        <v>F04N2S116</v>
      </c>
      <c r="E49" s="45"/>
      <c r="F49" s="43"/>
      <c r="G49" s="527" t="s">
        <v>161</v>
      </c>
      <c r="H49" s="527"/>
      <c r="I49" s="527"/>
      <c r="J49" s="527" t="str">
        <f t="shared" si="29"/>
        <v/>
      </c>
      <c r="K49" s="527" t="str">
        <f t="shared" si="21"/>
        <v/>
      </c>
      <c r="L49" s="22" t="str">
        <f t="shared" si="22"/>
        <v>FCS0304</v>
      </c>
      <c r="M49" s="21">
        <f t="shared" si="33"/>
        <v>2</v>
      </c>
      <c r="N49" s="21">
        <f t="shared" si="34"/>
        <v>1</v>
      </c>
      <c r="O49" s="21">
        <v>16</v>
      </c>
      <c r="P49" s="83" t="str">
        <f t="shared" si="35"/>
        <v>AAI143-H</v>
      </c>
      <c r="Q49" s="83" t="str">
        <f t="shared" si="0"/>
        <v>AI</v>
      </c>
      <c r="R49" s="22" t="str">
        <f t="shared" si="36"/>
        <v>Y</v>
      </c>
      <c r="S49" s="83" t="s">
        <v>162</v>
      </c>
      <c r="T49" s="22"/>
      <c r="U49" s="22"/>
      <c r="V49" s="22"/>
      <c r="W49" s="22"/>
      <c r="X49" s="22"/>
      <c r="Y49" s="22"/>
      <c r="Z49" s="52" t="str">
        <f t="shared" si="1"/>
        <v>%Z021116</v>
      </c>
      <c r="AA49" s="22" t="str">
        <f t="shared" si="2"/>
        <v/>
      </c>
      <c r="AB49" s="22" t="str">
        <f>IF(G49="Spare",D49,"")</f>
        <v>F04N2S116</v>
      </c>
      <c r="AC49" s="22" t="str">
        <f t="shared" si="30"/>
        <v>Spare</v>
      </c>
      <c r="AD49" s="21" t="str">
        <f t="shared" si="4"/>
        <v/>
      </c>
      <c r="AE49" s="21" t="str">
        <f t="shared" si="5"/>
        <v/>
      </c>
      <c r="AF49" s="21" t="str">
        <f t="shared" si="6"/>
        <v/>
      </c>
      <c r="AG49" s="22"/>
      <c r="AH49" s="22"/>
      <c r="AI49" s="22"/>
      <c r="AJ49" s="22"/>
      <c r="AK49" s="23"/>
      <c r="AL49" s="23" t="s">
        <v>114</v>
      </c>
      <c r="AM49" s="23"/>
      <c r="AN49" s="84" t="s">
        <v>115</v>
      </c>
      <c r="AO49" s="27"/>
      <c r="AP49" s="27"/>
      <c r="AQ49" s="28"/>
      <c r="AR49" s="33"/>
      <c r="AS49" s="29"/>
      <c r="AT49" s="84" t="s">
        <v>116</v>
      </c>
      <c r="AU49" s="27"/>
      <c r="AV49" s="33"/>
      <c r="AW49" s="27"/>
      <c r="AX49" s="531"/>
      <c r="AY49" s="531"/>
      <c r="AZ49" s="27"/>
      <c r="BA49" s="27"/>
      <c r="BB49" s="27"/>
      <c r="BC49" s="27"/>
      <c r="BD49" s="27"/>
      <c r="BE49" s="33"/>
      <c r="BF49" s="33"/>
      <c r="BG49" s="33"/>
      <c r="BH49" s="33"/>
      <c r="BI49" s="33"/>
      <c r="BJ49" s="33"/>
      <c r="BK49" s="33"/>
      <c r="BL49" s="33"/>
      <c r="BM49" s="33"/>
      <c r="BN49" s="33"/>
      <c r="BO49" s="33"/>
      <c r="BP49" s="33"/>
      <c r="BQ49" s="33"/>
      <c r="BR49" s="33"/>
      <c r="BS49" s="33"/>
      <c r="BT49" s="33"/>
      <c r="BU49" s="33"/>
      <c r="BV49" s="33"/>
      <c r="BW49" s="27"/>
      <c r="BX49" s="33"/>
      <c r="BY49" s="33"/>
      <c r="BZ49" s="33"/>
      <c r="CA49" s="27"/>
      <c r="CB49" s="27"/>
      <c r="CC49" s="27"/>
      <c r="CD49" s="27"/>
      <c r="CE49" s="58"/>
      <c r="CF49" s="58"/>
      <c r="CG49" s="59" t="e">
        <f t="shared" si="7"/>
        <v>#VALUE!</v>
      </c>
      <c r="CH49" s="60" t="e">
        <f t="shared" si="8"/>
        <v>#VALUE!</v>
      </c>
      <c r="CI49" s="61"/>
      <c r="CJ49" s="62"/>
      <c r="CK49" s="59" t="e">
        <f t="shared" si="9"/>
        <v>#VALUE!</v>
      </c>
      <c r="CL49" s="60" t="e">
        <f t="shared" si="10"/>
        <v>#VALUE!</v>
      </c>
      <c r="CM49" s="61"/>
      <c r="CN49" s="62"/>
      <c r="CO49" s="59" t="e">
        <f t="shared" si="11"/>
        <v>#VALUE!</v>
      </c>
      <c r="CP49" s="60" t="e">
        <f t="shared" si="12"/>
        <v>#VALUE!</v>
      </c>
      <c r="CQ49" s="64"/>
      <c r="CR49" s="65"/>
      <c r="CS49" s="67"/>
      <c r="CT49" s="67"/>
      <c r="CV49" s="518"/>
      <c r="CY49" s="47" t="str">
        <f t="shared" si="15"/>
        <v/>
      </c>
    </row>
    <row r="50" spans="1:103" ht="19.899999999999999" customHeight="1">
      <c r="A50" s="524">
        <v>49</v>
      </c>
      <c r="B50" s="15">
        <v>1</v>
      </c>
      <c r="C50" s="15">
        <v>1840</v>
      </c>
      <c r="D50" s="45" t="s">
        <v>252</v>
      </c>
      <c r="E50" s="527"/>
      <c r="F50" s="541" t="s">
        <v>194</v>
      </c>
      <c r="G50" s="542" t="s">
        <v>253</v>
      </c>
      <c r="H50" s="527"/>
      <c r="I50" s="527"/>
      <c r="J50" s="527" t="str">
        <f t="shared" si="29"/>
        <v/>
      </c>
      <c r="K50" s="527" t="str">
        <f t="shared" si="21"/>
        <v/>
      </c>
      <c r="L50" s="22" t="str">
        <f t="shared" si="22"/>
        <v>FCS0304</v>
      </c>
      <c r="M50" s="21">
        <v>2</v>
      </c>
      <c r="N50" s="21">
        <v>3</v>
      </c>
      <c r="O50" s="21">
        <v>1</v>
      </c>
      <c r="P50" s="83" t="s">
        <v>165</v>
      </c>
      <c r="Q50" s="83" t="str">
        <f t="shared" si="0"/>
        <v>AO</v>
      </c>
      <c r="R50" s="22" t="s">
        <v>110</v>
      </c>
      <c r="S50" s="543" t="s">
        <v>111</v>
      </c>
      <c r="T50" s="22"/>
      <c r="U50" s="22"/>
      <c r="V50" s="22"/>
      <c r="W50" s="22"/>
      <c r="X50" s="22"/>
      <c r="Y50" s="22"/>
      <c r="Z50" s="25" t="str">
        <f t="shared" si="1"/>
        <v>%Z023101</v>
      </c>
      <c r="AA50" s="22" t="str">
        <f t="shared" si="2"/>
        <v/>
      </c>
      <c r="AB50" s="22" t="s">
        <v>252</v>
      </c>
      <c r="AC50" s="22" t="str">
        <f t="shared" si="30"/>
        <v>CWS FOR TA-6101 PRES. CONTROL</v>
      </c>
      <c r="AD50" s="21" t="str">
        <f t="shared" si="4"/>
        <v/>
      </c>
      <c r="AE50" s="21" t="str">
        <f t="shared" si="5"/>
        <v/>
      </c>
      <c r="AF50" s="21" t="str">
        <f t="shared" si="6"/>
        <v/>
      </c>
      <c r="AG50" s="22">
        <v>0</v>
      </c>
      <c r="AH50" s="22">
        <v>0</v>
      </c>
      <c r="AI50" s="22">
        <v>0</v>
      </c>
      <c r="AJ50" s="22">
        <v>0</v>
      </c>
      <c r="AK50" s="23" t="s">
        <v>166</v>
      </c>
      <c r="AL50" s="23" t="s">
        <v>114</v>
      </c>
      <c r="AM50" s="23"/>
      <c r="AN50" s="84" t="s">
        <v>115</v>
      </c>
      <c r="AO50" s="27"/>
      <c r="AP50" s="27"/>
      <c r="AQ50" s="28"/>
      <c r="AR50" s="544" t="s">
        <v>110</v>
      </c>
      <c r="AS50" s="29"/>
      <c r="AT50" s="84" t="s">
        <v>116</v>
      </c>
      <c r="AU50" s="542" t="s">
        <v>106</v>
      </c>
      <c r="AV50" s="27"/>
      <c r="AW50" s="27"/>
      <c r="AX50" s="531" t="s">
        <v>254</v>
      </c>
      <c r="AY50" s="531" t="s">
        <v>255</v>
      </c>
      <c r="AZ50" s="27"/>
      <c r="BA50" s="27"/>
      <c r="BB50" s="27"/>
      <c r="BC50" s="27"/>
      <c r="BD50" s="27"/>
      <c r="BE50" s="33"/>
      <c r="BF50" s="33"/>
      <c r="BG50" s="33"/>
      <c r="BH50" s="33"/>
      <c r="BI50" s="33"/>
      <c r="BJ50" s="33"/>
      <c r="BK50" s="33"/>
      <c r="BL50" s="33"/>
      <c r="BM50" s="33"/>
      <c r="BN50" s="33"/>
      <c r="BO50" s="33"/>
      <c r="BP50" s="33"/>
      <c r="BQ50" s="33"/>
      <c r="BR50" s="33"/>
      <c r="BS50" s="33"/>
      <c r="BT50" s="33"/>
      <c r="BU50" s="33"/>
      <c r="BV50" s="33"/>
      <c r="BW50" s="27"/>
      <c r="BX50" s="33"/>
      <c r="BY50" s="33"/>
      <c r="BZ50" s="33"/>
      <c r="CA50" s="27"/>
      <c r="CB50" s="27"/>
      <c r="CC50" s="27"/>
      <c r="CD50" s="27"/>
      <c r="CE50" s="58"/>
      <c r="CF50" s="58"/>
      <c r="CG50" s="59" t="str">
        <f t="shared" si="7"/>
        <v/>
      </c>
      <c r="CH50" s="60" t="str">
        <f t="shared" si="8"/>
        <v/>
      </c>
      <c r="CI50" s="61"/>
      <c r="CJ50" s="62"/>
      <c r="CK50" s="59">
        <f t="shared" si="9"/>
        <v>11.952</v>
      </c>
      <c r="CL50" s="60">
        <f t="shared" si="10"/>
        <v>12.048</v>
      </c>
      <c r="CM50" s="61"/>
      <c r="CN50" s="62"/>
      <c r="CO50" s="59" t="str">
        <f t="shared" si="11"/>
        <v/>
      </c>
      <c r="CP50" s="60" t="str">
        <f t="shared" si="12"/>
        <v/>
      </c>
      <c r="CQ50" s="64"/>
      <c r="CR50" s="65"/>
      <c r="CS50" s="67"/>
      <c r="CT50" s="67"/>
      <c r="CU50" s="545">
        <v>1840</v>
      </c>
      <c r="CV50" s="518" t="str">
        <f t="shared" ref="CV50:CV59" si="37">LEFT(D50,3)</f>
        <v>18-</v>
      </c>
      <c r="CW50" s="47" t="s">
        <v>169</v>
      </c>
      <c r="CX50" s="47" t="str">
        <f t="shared" ref="CX50:CX55" si="38">RIGHT(D50,6)</f>
        <v>61103B</v>
      </c>
      <c r="CY50" s="47" t="str">
        <f t="shared" si="15"/>
        <v>18-PV61103B</v>
      </c>
    </row>
    <row r="51" spans="1:103" ht="19.899999999999999" customHeight="1">
      <c r="A51" s="524">
        <v>50</v>
      </c>
      <c r="B51" s="15">
        <v>2</v>
      </c>
      <c r="C51" s="15">
        <v>1840</v>
      </c>
      <c r="D51" s="45" t="s">
        <v>256</v>
      </c>
      <c r="E51" s="527"/>
      <c r="F51" s="541" t="s">
        <v>106</v>
      </c>
      <c r="G51" s="542" t="s">
        <v>257</v>
      </c>
      <c r="H51" s="527"/>
      <c r="I51" s="527"/>
      <c r="J51" s="527" t="str">
        <f t="shared" si="29"/>
        <v/>
      </c>
      <c r="K51" s="527" t="str">
        <f t="shared" si="21"/>
        <v/>
      </c>
      <c r="L51" s="22" t="str">
        <f t="shared" si="22"/>
        <v>FCS0304</v>
      </c>
      <c r="M51" s="21">
        <f t="shared" ref="M51:M65" si="39">M50</f>
        <v>2</v>
      </c>
      <c r="N51" s="21">
        <f t="shared" ref="N51:N65" si="40">N50</f>
        <v>3</v>
      </c>
      <c r="O51" s="21">
        <v>2</v>
      </c>
      <c r="P51" s="83" t="str">
        <f t="shared" ref="P51:P65" si="41">P50</f>
        <v>AAI543-H</v>
      </c>
      <c r="Q51" s="83" t="str">
        <f t="shared" si="0"/>
        <v>AO</v>
      </c>
      <c r="R51" s="22" t="str">
        <f t="shared" ref="R51:R65" si="42">IF(R50&lt;&gt;"",R50,"")</f>
        <v>Y</v>
      </c>
      <c r="S51" s="543" t="s">
        <v>111</v>
      </c>
      <c r="T51" s="22"/>
      <c r="U51" s="22"/>
      <c r="V51" s="22"/>
      <c r="W51" s="22"/>
      <c r="X51" s="22"/>
      <c r="Y51" s="22"/>
      <c r="Z51" s="25" t="str">
        <f t="shared" si="1"/>
        <v>%Z023102</v>
      </c>
      <c r="AA51" s="22" t="str">
        <f t="shared" si="2"/>
        <v/>
      </c>
      <c r="AB51" s="22" t="s">
        <v>256</v>
      </c>
      <c r="AC51" s="22" t="str">
        <f t="shared" si="30"/>
        <v>GC TO FLARE FOR GC TO ET-6106 PRES. CONTR.</v>
      </c>
      <c r="AD51" s="21" t="str">
        <f t="shared" si="4"/>
        <v/>
      </c>
      <c r="AE51" s="21" t="str">
        <f t="shared" si="5"/>
        <v/>
      </c>
      <c r="AF51" s="21" t="str">
        <f t="shared" si="6"/>
        <v/>
      </c>
      <c r="AG51" s="22">
        <v>0</v>
      </c>
      <c r="AH51" s="22">
        <v>0</v>
      </c>
      <c r="AI51" s="22">
        <v>0</v>
      </c>
      <c r="AJ51" s="22">
        <v>0</v>
      </c>
      <c r="AK51" s="23" t="s">
        <v>166</v>
      </c>
      <c r="AL51" s="23" t="s">
        <v>114</v>
      </c>
      <c r="AM51" s="23"/>
      <c r="AN51" s="84" t="s">
        <v>115</v>
      </c>
      <c r="AO51" s="27"/>
      <c r="AP51" s="27"/>
      <c r="AQ51" s="28"/>
      <c r="AR51" s="544" t="s">
        <v>110</v>
      </c>
      <c r="AS51" s="29"/>
      <c r="AT51" s="84" t="s">
        <v>116</v>
      </c>
      <c r="AU51" s="542" t="s">
        <v>106</v>
      </c>
      <c r="AV51" s="27"/>
      <c r="AW51" s="27"/>
      <c r="AX51" s="531" t="s">
        <v>254</v>
      </c>
      <c r="AY51" s="531" t="s">
        <v>255</v>
      </c>
      <c r="AZ51" s="27"/>
      <c r="BA51" s="27"/>
      <c r="BB51" s="27"/>
      <c r="BC51" s="27"/>
      <c r="BD51" s="27"/>
      <c r="BE51" s="33"/>
      <c r="BF51" s="33"/>
      <c r="BG51" s="33"/>
      <c r="BH51" s="33"/>
      <c r="BI51" s="33"/>
      <c r="BJ51" s="33"/>
      <c r="BK51" s="33"/>
      <c r="BL51" s="33"/>
      <c r="BM51" s="33"/>
      <c r="BN51" s="33"/>
      <c r="BO51" s="33"/>
      <c r="BP51" s="33"/>
      <c r="BQ51" s="33"/>
      <c r="BR51" s="33"/>
      <c r="BS51" s="33"/>
      <c r="BT51" s="33"/>
      <c r="BU51" s="33"/>
      <c r="BV51" s="33"/>
      <c r="BW51" s="27"/>
      <c r="BX51" s="33"/>
      <c r="BY51" s="33"/>
      <c r="BZ51" s="33"/>
      <c r="CA51" s="27"/>
      <c r="CB51" s="27"/>
      <c r="CC51" s="27"/>
      <c r="CD51" s="27"/>
      <c r="CE51" s="58"/>
      <c r="CF51" s="58"/>
      <c r="CG51" s="59" t="str">
        <f t="shared" si="7"/>
        <v/>
      </c>
      <c r="CH51" s="60" t="str">
        <f t="shared" si="8"/>
        <v/>
      </c>
      <c r="CI51" s="61"/>
      <c r="CJ51" s="62"/>
      <c r="CK51" s="59">
        <f t="shared" si="9"/>
        <v>11.952</v>
      </c>
      <c r="CL51" s="60">
        <f t="shared" si="10"/>
        <v>12.048</v>
      </c>
      <c r="CM51" s="61"/>
      <c r="CN51" s="62"/>
      <c r="CO51" s="59" t="str">
        <f t="shared" si="11"/>
        <v/>
      </c>
      <c r="CP51" s="60" t="str">
        <f t="shared" si="12"/>
        <v/>
      </c>
      <c r="CQ51" s="64"/>
      <c r="CR51" s="65"/>
      <c r="CS51" s="67"/>
      <c r="CT51" s="67"/>
      <c r="CU51" s="545">
        <v>1840</v>
      </c>
      <c r="CV51" s="518" t="str">
        <f t="shared" si="37"/>
        <v>18-</v>
      </c>
      <c r="CW51" s="47" t="s">
        <v>169</v>
      </c>
      <c r="CX51" s="47" t="str">
        <f t="shared" si="38"/>
        <v>-61109</v>
      </c>
      <c r="CY51" s="47" t="str">
        <f t="shared" si="15"/>
        <v>18-PV-61109</v>
      </c>
    </row>
    <row r="52" spans="1:103" ht="19.899999999999999" customHeight="1">
      <c r="A52" s="524">
        <v>51</v>
      </c>
      <c r="B52" s="15">
        <v>3</v>
      </c>
      <c r="C52" s="15">
        <v>1840</v>
      </c>
      <c r="D52" s="45" t="s">
        <v>258</v>
      </c>
      <c r="E52" s="527"/>
      <c r="F52" s="541" t="s">
        <v>106</v>
      </c>
      <c r="G52" s="542" t="s">
        <v>259</v>
      </c>
      <c r="H52" s="527"/>
      <c r="I52" s="527"/>
      <c r="J52" s="527" t="str">
        <f t="shared" si="29"/>
        <v/>
      </c>
      <c r="K52" s="527" t="str">
        <f t="shared" si="21"/>
        <v/>
      </c>
      <c r="L52" s="22" t="str">
        <f t="shared" si="22"/>
        <v>FCS0304</v>
      </c>
      <c r="M52" s="21">
        <f t="shared" si="39"/>
        <v>2</v>
      </c>
      <c r="N52" s="21">
        <f t="shared" si="40"/>
        <v>3</v>
      </c>
      <c r="O52" s="21">
        <v>3</v>
      </c>
      <c r="P52" s="83" t="str">
        <f t="shared" si="41"/>
        <v>AAI543-H</v>
      </c>
      <c r="Q52" s="83" t="str">
        <f t="shared" si="0"/>
        <v>AO</v>
      </c>
      <c r="R52" s="22" t="str">
        <f t="shared" si="42"/>
        <v>Y</v>
      </c>
      <c r="S52" s="543" t="s">
        <v>111</v>
      </c>
      <c r="T52" s="22"/>
      <c r="U52" s="22"/>
      <c r="V52" s="22"/>
      <c r="W52" s="22"/>
      <c r="X52" s="22"/>
      <c r="Y52" s="22"/>
      <c r="Z52" s="25" t="str">
        <f t="shared" si="1"/>
        <v>%Z023103</v>
      </c>
      <c r="AA52" s="22" t="str">
        <f t="shared" si="2"/>
        <v/>
      </c>
      <c r="AB52" s="22" t="s">
        <v>258</v>
      </c>
      <c r="AC52" s="22" t="str">
        <f t="shared" si="30"/>
        <v>COOL. FROM ET-6102 FOR PRES. CONTR.</v>
      </c>
      <c r="AD52" s="21" t="str">
        <f t="shared" si="4"/>
        <v/>
      </c>
      <c r="AE52" s="21" t="str">
        <f t="shared" si="5"/>
        <v/>
      </c>
      <c r="AF52" s="21" t="str">
        <f t="shared" si="6"/>
        <v/>
      </c>
      <c r="AG52" s="22">
        <v>0</v>
      </c>
      <c r="AH52" s="22">
        <v>0</v>
      </c>
      <c r="AI52" s="22">
        <v>0</v>
      </c>
      <c r="AJ52" s="22">
        <v>0</v>
      </c>
      <c r="AK52" s="23" t="s">
        <v>166</v>
      </c>
      <c r="AL52" s="23" t="s">
        <v>114</v>
      </c>
      <c r="AM52" s="23"/>
      <c r="AN52" s="84" t="s">
        <v>115</v>
      </c>
      <c r="AO52" s="27"/>
      <c r="AP52" s="27"/>
      <c r="AQ52" s="28"/>
      <c r="AR52" s="544" t="s">
        <v>110</v>
      </c>
      <c r="AS52" s="29"/>
      <c r="AT52" s="84" t="s">
        <v>116</v>
      </c>
      <c r="AU52" s="542" t="s">
        <v>106</v>
      </c>
      <c r="AV52" s="27"/>
      <c r="AW52" s="27"/>
      <c r="AX52" s="531" t="s">
        <v>254</v>
      </c>
      <c r="AY52" s="531" t="s">
        <v>255</v>
      </c>
      <c r="AZ52" s="27"/>
      <c r="BA52" s="27"/>
      <c r="BB52" s="27"/>
      <c r="BC52" s="27"/>
      <c r="BD52" s="27"/>
      <c r="BE52" s="33"/>
      <c r="BF52" s="33"/>
      <c r="BG52" s="33"/>
      <c r="BH52" s="33"/>
      <c r="BI52" s="33"/>
      <c r="BJ52" s="33"/>
      <c r="BK52" s="33"/>
      <c r="BL52" s="33"/>
      <c r="BM52" s="33"/>
      <c r="BN52" s="33"/>
      <c r="BO52" s="33"/>
      <c r="BP52" s="33"/>
      <c r="BQ52" s="33"/>
      <c r="BR52" s="33"/>
      <c r="BS52" s="33"/>
      <c r="BT52" s="33"/>
      <c r="BU52" s="33"/>
      <c r="BV52" s="33"/>
      <c r="BW52" s="27"/>
      <c r="BX52" s="33"/>
      <c r="BY52" s="33"/>
      <c r="BZ52" s="33"/>
      <c r="CA52" s="27"/>
      <c r="CB52" s="27"/>
      <c r="CC52" s="27"/>
      <c r="CD52" s="27"/>
      <c r="CE52" s="58"/>
      <c r="CF52" s="58"/>
      <c r="CG52" s="59" t="str">
        <f t="shared" si="7"/>
        <v/>
      </c>
      <c r="CH52" s="60" t="str">
        <f t="shared" si="8"/>
        <v/>
      </c>
      <c r="CI52" s="61"/>
      <c r="CJ52" s="62"/>
      <c r="CK52" s="59">
        <f t="shared" si="9"/>
        <v>11.952</v>
      </c>
      <c r="CL52" s="60">
        <f t="shared" si="10"/>
        <v>12.048</v>
      </c>
      <c r="CM52" s="61"/>
      <c r="CN52" s="62"/>
      <c r="CO52" s="59" t="str">
        <f t="shared" si="11"/>
        <v/>
      </c>
      <c r="CP52" s="60" t="str">
        <f t="shared" si="12"/>
        <v/>
      </c>
      <c r="CQ52" s="64"/>
      <c r="CR52" s="65"/>
      <c r="CS52" s="67"/>
      <c r="CT52" s="67"/>
      <c r="CU52" s="545">
        <v>1840</v>
      </c>
      <c r="CV52" s="518" t="str">
        <f t="shared" si="37"/>
        <v>18-</v>
      </c>
      <c r="CW52" s="47" t="s">
        <v>169</v>
      </c>
      <c r="CX52" s="47" t="str">
        <f t="shared" si="38"/>
        <v>-61202</v>
      </c>
      <c r="CY52" s="47" t="str">
        <f t="shared" si="15"/>
        <v>18-PV-61202</v>
      </c>
    </row>
    <row r="53" spans="1:103" ht="19.899999999999999" customHeight="1">
      <c r="A53" s="524">
        <v>52</v>
      </c>
      <c r="B53" s="15">
        <v>4</v>
      </c>
      <c r="C53" s="15">
        <v>1840</v>
      </c>
      <c r="D53" s="45" t="s">
        <v>260</v>
      </c>
      <c r="E53" s="527"/>
      <c r="F53" s="541" t="s">
        <v>106</v>
      </c>
      <c r="G53" s="542" t="s">
        <v>261</v>
      </c>
      <c r="H53" s="527"/>
      <c r="I53" s="527"/>
      <c r="J53" s="527" t="str">
        <f t="shared" si="29"/>
        <v/>
      </c>
      <c r="K53" s="527" t="str">
        <f t="shared" si="21"/>
        <v/>
      </c>
      <c r="L53" s="22" t="str">
        <f t="shared" si="22"/>
        <v>FCS0304</v>
      </c>
      <c r="M53" s="21">
        <f t="shared" si="39"/>
        <v>2</v>
      </c>
      <c r="N53" s="21">
        <f t="shared" si="40"/>
        <v>3</v>
      </c>
      <c r="O53" s="21">
        <v>4</v>
      </c>
      <c r="P53" s="83" t="str">
        <f t="shared" si="41"/>
        <v>AAI543-H</v>
      </c>
      <c r="Q53" s="83" t="str">
        <f t="shared" si="0"/>
        <v>AO</v>
      </c>
      <c r="R53" s="22" t="str">
        <f t="shared" si="42"/>
        <v>Y</v>
      </c>
      <c r="S53" s="543" t="s">
        <v>111</v>
      </c>
      <c r="T53" s="22"/>
      <c r="U53" s="22"/>
      <c r="V53" s="22"/>
      <c r="W53" s="22"/>
      <c r="X53" s="22"/>
      <c r="Y53" s="22"/>
      <c r="Z53" s="25" t="str">
        <f t="shared" si="1"/>
        <v>%Z023104</v>
      </c>
      <c r="AA53" s="22" t="str">
        <f t="shared" si="2"/>
        <v/>
      </c>
      <c r="AB53" s="22" t="s">
        <v>260</v>
      </c>
      <c r="AC53" s="22" t="str">
        <f t="shared" si="30"/>
        <v>HCS TO ET-6105 FOR ET-6102 PRES. CONTR.</v>
      </c>
      <c r="AD53" s="21" t="str">
        <f t="shared" si="4"/>
        <v/>
      </c>
      <c r="AE53" s="21" t="str">
        <f t="shared" si="5"/>
        <v/>
      </c>
      <c r="AF53" s="21" t="str">
        <f t="shared" si="6"/>
        <v/>
      </c>
      <c r="AG53" s="22">
        <v>0</v>
      </c>
      <c r="AH53" s="22">
        <v>0</v>
      </c>
      <c r="AI53" s="22">
        <v>0</v>
      </c>
      <c r="AJ53" s="22">
        <v>0</v>
      </c>
      <c r="AK53" s="23" t="s">
        <v>166</v>
      </c>
      <c r="AL53" s="23" t="s">
        <v>114</v>
      </c>
      <c r="AM53" s="23"/>
      <c r="AN53" s="84" t="s">
        <v>115</v>
      </c>
      <c r="AO53" s="27"/>
      <c r="AP53" s="27"/>
      <c r="AQ53" s="28"/>
      <c r="AR53" s="544" t="s">
        <v>110</v>
      </c>
      <c r="AS53" s="29"/>
      <c r="AT53" s="84" t="s">
        <v>116</v>
      </c>
      <c r="AU53" s="542" t="s">
        <v>106</v>
      </c>
      <c r="AV53" s="27"/>
      <c r="AW53" s="27"/>
      <c r="AX53" s="531" t="s">
        <v>254</v>
      </c>
      <c r="AY53" s="531" t="s">
        <v>255</v>
      </c>
      <c r="AZ53" s="27"/>
      <c r="BA53" s="27"/>
      <c r="BB53" s="27"/>
      <c r="BC53" s="27"/>
      <c r="BD53" s="27"/>
      <c r="BE53" s="33"/>
      <c r="BF53" s="33"/>
      <c r="BG53" s="33"/>
      <c r="BH53" s="33"/>
      <c r="BI53" s="33"/>
      <c r="BJ53" s="33"/>
      <c r="BK53" s="33"/>
      <c r="BL53" s="33"/>
      <c r="BM53" s="33"/>
      <c r="BN53" s="33"/>
      <c r="BO53" s="33"/>
      <c r="BP53" s="33"/>
      <c r="BQ53" s="33"/>
      <c r="BR53" s="33"/>
      <c r="BS53" s="33"/>
      <c r="BT53" s="33"/>
      <c r="BU53" s="33"/>
      <c r="BV53" s="33"/>
      <c r="BW53" s="27"/>
      <c r="BX53" s="33"/>
      <c r="BY53" s="33"/>
      <c r="BZ53" s="33"/>
      <c r="CA53" s="27"/>
      <c r="CB53" s="27"/>
      <c r="CC53" s="27"/>
      <c r="CD53" s="27"/>
      <c r="CE53" s="58"/>
      <c r="CF53" s="58"/>
      <c r="CG53" s="59" t="str">
        <f t="shared" si="7"/>
        <v/>
      </c>
      <c r="CH53" s="60" t="str">
        <f t="shared" si="8"/>
        <v/>
      </c>
      <c r="CI53" s="61"/>
      <c r="CJ53" s="62"/>
      <c r="CK53" s="59">
        <f t="shared" si="9"/>
        <v>11.952</v>
      </c>
      <c r="CL53" s="60">
        <f t="shared" si="10"/>
        <v>12.048</v>
      </c>
      <c r="CM53" s="61"/>
      <c r="CN53" s="62"/>
      <c r="CO53" s="59" t="str">
        <f t="shared" si="11"/>
        <v/>
      </c>
      <c r="CP53" s="60" t="str">
        <f t="shared" si="12"/>
        <v/>
      </c>
      <c r="CQ53" s="64"/>
      <c r="CR53" s="65"/>
      <c r="CS53" s="67"/>
      <c r="CT53" s="67"/>
      <c r="CU53" s="545">
        <v>1840</v>
      </c>
      <c r="CV53" s="518" t="str">
        <f t="shared" si="37"/>
        <v>18-</v>
      </c>
      <c r="CW53" s="47" t="s">
        <v>169</v>
      </c>
      <c r="CX53" s="47" t="str">
        <f t="shared" si="38"/>
        <v>-61204</v>
      </c>
      <c r="CY53" s="47" t="str">
        <f t="shared" si="15"/>
        <v>18-PV-61204</v>
      </c>
    </row>
    <row r="54" spans="1:103" ht="19.899999999999999" customHeight="1">
      <c r="A54" s="524">
        <v>53</v>
      </c>
      <c r="B54" s="15">
        <v>5</v>
      </c>
      <c r="C54" s="15">
        <v>1840</v>
      </c>
      <c r="D54" s="45" t="s">
        <v>262</v>
      </c>
      <c r="E54" s="527"/>
      <c r="F54" s="541" t="s">
        <v>106</v>
      </c>
      <c r="G54" s="542" t="s">
        <v>263</v>
      </c>
      <c r="H54" s="527"/>
      <c r="I54" s="527"/>
      <c r="J54" s="527" t="str">
        <f t="shared" si="29"/>
        <v/>
      </c>
      <c r="K54" s="527" t="str">
        <f t="shared" si="21"/>
        <v/>
      </c>
      <c r="L54" s="22" t="str">
        <f t="shared" si="22"/>
        <v>FCS0304</v>
      </c>
      <c r="M54" s="21">
        <f t="shared" si="39"/>
        <v>2</v>
      </c>
      <c r="N54" s="21">
        <f t="shared" si="40"/>
        <v>3</v>
      </c>
      <c r="O54" s="21">
        <v>5</v>
      </c>
      <c r="P54" s="83" t="str">
        <f t="shared" si="41"/>
        <v>AAI543-H</v>
      </c>
      <c r="Q54" s="83" t="str">
        <f t="shared" si="0"/>
        <v>AO</v>
      </c>
      <c r="R54" s="22" t="str">
        <f t="shared" si="42"/>
        <v>Y</v>
      </c>
      <c r="S54" s="543" t="s">
        <v>111</v>
      </c>
      <c r="T54" s="22"/>
      <c r="U54" s="22"/>
      <c r="V54" s="22"/>
      <c r="W54" s="22"/>
      <c r="X54" s="22"/>
      <c r="Y54" s="22"/>
      <c r="Z54" s="25" t="str">
        <f t="shared" si="1"/>
        <v>%Z023105</v>
      </c>
      <c r="AA54" s="22" t="str">
        <f t="shared" si="2"/>
        <v/>
      </c>
      <c r="AB54" s="22" t="s">
        <v>262</v>
      </c>
      <c r="AC54" s="22" t="str">
        <f t="shared" si="30"/>
        <v>COOL. FROM ET-6104 FOR ET-6104 PRES. CONTR.</v>
      </c>
      <c r="AD54" s="21" t="str">
        <f t="shared" si="4"/>
        <v/>
      </c>
      <c r="AE54" s="21" t="str">
        <f t="shared" si="5"/>
        <v/>
      </c>
      <c r="AF54" s="21" t="str">
        <f t="shared" si="6"/>
        <v/>
      </c>
      <c r="AG54" s="22"/>
      <c r="AH54" s="22"/>
      <c r="AI54" s="22"/>
      <c r="AJ54" s="22"/>
      <c r="AK54" s="23" t="s">
        <v>166</v>
      </c>
      <c r="AL54" s="23" t="s">
        <v>114</v>
      </c>
      <c r="AM54" s="23"/>
      <c r="AN54" s="84" t="s">
        <v>115</v>
      </c>
      <c r="AO54" s="27"/>
      <c r="AP54" s="27"/>
      <c r="AQ54" s="28"/>
      <c r="AR54" s="544" t="s">
        <v>110</v>
      </c>
      <c r="AS54" s="29"/>
      <c r="AT54" s="84" t="s">
        <v>116</v>
      </c>
      <c r="AU54" s="542" t="s">
        <v>106</v>
      </c>
      <c r="AV54" s="27"/>
      <c r="AW54" s="27"/>
      <c r="AX54" s="531" t="s">
        <v>254</v>
      </c>
      <c r="AY54" s="531" t="s">
        <v>255</v>
      </c>
      <c r="AZ54" s="27"/>
      <c r="BA54" s="27"/>
      <c r="BB54" s="27"/>
      <c r="BC54" s="27"/>
      <c r="BD54" s="27"/>
      <c r="BE54" s="33"/>
      <c r="BF54" s="33"/>
      <c r="BG54" s="33"/>
      <c r="BH54" s="33"/>
      <c r="BI54" s="33"/>
      <c r="BJ54" s="33"/>
      <c r="BK54" s="33"/>
      <c r="BL54" s="33"/>
      <c r="BM54" s="33"/>
      <c r="BN54" s="33"/>
      <c r="BO54" s="33"/>
      <c r="BP54" s="33"/>
      <c r="BQ54" s="33"/>
      <c r="BR54" s="33"/>
      <c r="BS54" s="33"/>
      <c r="BT54" s="33"/>
      <c r="BU54" s="33"/>
      <c r="BV54" s="33"/>
      <c r="BW54" s="27"/>
      <c r="BX54" s="33"/>
      <c r="BY54" s="33"/>
      <c r="BZ54" s="33"/>
      <c r="CA54" s="27"/>
      <c r="CB54" s="27"/>
      <c r="CC54" s="27"/>
      <c r="CD54" s="27"/>
      <c r="CE54" s="58"/>
      <c r="CF54" s="58"/>
      <c r="CG54" s="59" t="str">
        <f t="shared" si="7"/>
        <v/>
      </c>
      <c r="CH54" s="60" t="str">
        <f t="shared" si="8"/>
        <v/>
      </c>
      <c r="CI54" s="61"/>
      <c r="CJ54" s="62"/>
      <c r="CK54" s="59">
        <f t="shared" si="9"/>
        <v>11.952</v>
      </c>
      <c r="CL54" s="60">
        <f t="shared" si="10"/>
        <v>12.048</v>
      </c>
      <c r="CM54" s="61"/>
      <c r="CN54" s="62"/>
      <c r="CO54" s="59" t="str">
        <f t="shared" si="11"/>
        <v/>
      </c>
      <c r="CP54" s="60" t="str">
        <f t="shared" si="12"/>
        <v/>
      </c>
      <c r="CQ54" s="64"/>
      <c r="CR54" s="65"/>
      <c r="CS54" s="67"/>
      <c r="CT54" s="67"/>
      <c r="CU54" s="545">
        <v>1840</v>
      </c>
      <c r="CV54" s="518" t="str">
        <f t="shared" si="37"/>
        <v>18-</v>
      </c>
      <c r="CW54" s="47" t="s">
        <v>169</v>
      </c>
      <c r="CX54" s="47" t="str">
        <f t="shared" si="38"/>
        <v>-61210</v>
      </c>
      <c r="CY54" s="47" t="str">
        <f t="shared" si="15"/>
        <v>18-PV-61210</v>
      </c>
    </row>
    <row r="55" spans="1:103" ht="19.899999999999999" customHeight="1">
      <c r="A55" s="524">
        <v>54</v>
      </c>
      <c r="B55" s="15">
        <v>6</v>
      </c>
      <c r="C55" s="15">
        <v>1840</v>
      </c>
      <c r="D55" s="45" t="s">
        <v>264</v>
      </c>
      <c r="E55" s="527"/>
      <c r="F55" s="541" t="s">
        <v>106</v>
      </c>
      <c r="G55" s="542" t="s">
        <v>265</v>
      </c>
      <c r="H55" s="527"/>
      <c r="I55" s="527"/>
      <c r="J55" s="527" t="str">
        <f t="shared" si="29"/>
        <v/>
      </c>
      <c r="K55" s="527" t="str">
        <f t="shared" si="21"/>
        <v/>
      </c>
      <c r="L55" s="22" t="str">
        <f t="shared" si="22"/>
        <v>FCS0304</v>
      </c>
      <c r="M55" s="21">
        <f t="shared" si="39"/>
        <v>2</v>
      </c>
      <c r="N55" s="21">
        <f t="shared" si="40"/>
        <v>3</v>
      </c>
      <c r="O55" s="21">
        <v>6</v>
      </c>
      <c r="P55" s="83" t="str">
        <f t="shared" si="41"/>
        <v>AAI543-H</v>
      </c>
      <c r="Q55" s="83" t="str">
        <f t="shared" si="0"/>
        <v>AO</v>
      </c>
      <c r="R55" s="22" t="str">
        <f t="shared" si="42"/>
        <v>Y</v>
      </c>
      <c r="S55" s="543" t="s">
        <v>111</v>
      </c>
      <c r="T55" s="22"/>
      <c r="U55" s="22"/>
      <c r="V55" s="22"/>
      <c r="W55" s="22"/>
      <c r="X55" s="22"/>
      <c r="Y55" s="22"/>
      <c r="Z55" s="25" t="str">
        <f t="shared" si="1"/>
        <v>%Z023106</v>
      </c>
      <c r="AA55" s="22" t="str">
        <f t="shared" si="2"/>
        <v/>
      </c>
      <c r="AB55" s="22" t="s">
        <v>264</v>
      </c>
      <c r="AC55" s="22" t="str">
        <f t="shared" si="30"/>
        <v>PRE TO FLARE FOR VE-6202 PRES. CONTR.</v>
      </c>
      <c r="AD55" s="21" t="str">
        <f t="shared" si="4"/>
        <v/>
      </c>
      <c r="AE55" s="21" t="str">
        <f t="shared" si="5"/>
        <v/>
      </c>
      <c r="AF55" s="21" t="str">
        <f t="shared" si="6"/>
        <v/>
      </c>
      <c r="AG55" s="22">
        <v>0</v>
      </c>
      <c r="AH55" s="22">
        <v>0</v>
      </c>
      <c r="AI55" s="22">
        <v>0</v>
      </c>
      <c r="AJ55" s="22">
        <v>0</v>
      </c>
      <c r="AK55" s="23" t="s">
        <v>166</v>
      </c>
      <c r="AL55" s="23" t="s">
        <v>114</v>
      </c>
      <c r="AM55" s="23"/>
      <c r="AN55" s="84" t="s">
        <v>115</v>
      </c>
      <c r="AO55" s="27"/>
      <c r="AP55" s="27"/>
      <c r="AQ55" s="28"/>
      <c r="AR55" s="544" t="s">
        <v>110</v>
      </c>
      <c r="AS55" s="29"/>
      <c r="AT55" s="84" t="s">
        <v>116</v>
      </c>
      <c r="AU55" s="542" t="s">
        <v>106</v>
      </c>
      <c r="AV55" s="27"/>
      <c r="AW55" s="27"/>
      <c r="AX55" s="531" t="s">
        <v>254</v>
      </c>
      <c r="AY55" s="531" t="s">
        <v>255</v>
      </c>
      <c r="AZ55" s="27"/>
      <c r="BA55" s="27"/>
      <c r="BB55" s="27"/>
      <c r="BC55" s="27"/>
      <c r="BD55" s="27"/>
      <c r="BE55" s="33"/>
      <c r="BF55" s="33"/>
      <c r="BG55" s="33"/>
      <c r="BH55" s="33"/>
      <c r="BI55" s="33"/>
      <c r="BJ55" s="33"/>
      <c r="BK55" s="33"/>
      <c r="BL55" s="33"/>
      <c r="BM55" s="33"/>
      <c r="BN55" s="33"/>
      <c r="BO55" s="33"/>
      <c r="BP55" s="33"/>
      <c r="BQ55" s="33"/>
      <c r="BR55" s="33"/>
      <c r="BS55" s="33"/>
      <c r="BT55" s="33"/>
      <c r="BU55" s="33"/>
      <c r="BV55" s="33"/>
      <c r="BW55" s="27"/>
      <c r="BX55" s="33"/>
      <c r="BY55" s="33"/>
      <c r="BZ55" s="33"/>
      <c r="CA55" s="27"/>
      <c r="CB55" s="27"/>
      <c r="CC55" s="27"/>
      <c r="CD55" s="27"/>
      <c r="CE55" s="58"/>
      <c r="CF55" s="58"/>
      <c r="CG55" s="59" t="str">
        <f t="shared" si="7"/>
        <v/>
      </c>
      <c r="CH55" s="60" t="str">
        <f t="shared" si="8"/>
        <v/>
      </c>
      <c r="CI55" s="61"/>
      <c r="CJ55" s="62"/>
      <c r="CK55" s="59">
        <f t="shared" si="9"/>
        <v>11.952</v>
      </c>
      <c r="CL55" s="60">
        <f t="shared" si="10"/>
        <v>12.048</v>
      </c>
      <c r="CM55" s="61"/>
      <c r="CN55" s="62"/>
      <c r="CO55" s="59" t="str">
        <f t="shared" si="11"/>
        <v/>
      </c>
      <c r="CP55" s="60" t="str">
        <f t="shared" si="12"/>
        <v/>
      </c>
      <c r="CQ55" s="64"/>
      <c r="CR55" s="65"/>
      <c r="CS55" s="67"/>
      <c r="CT55" s="67"/>
      <c r="CU55" s="545">
        <v>1840</v>
      </c>
      <c r="CV55" s="518" t="str">
        <f t="shared" si="37"/>
        <v>18-</v>
      </c>
      <c r="CW55" s="47" t="s">
        <v>169</v>
      </c>
      <c r="CX55" s="47" t="str">
        <f t="shared" si="38"/>
        <v>-62104</v>
      </c>
      <c r="CY55" s="47" t="str">
        <f t="shared" si="15"/>
        <v>18-PV-62104</v>
      </c>
    </row>
    <row r="56" spans="1:103" ht="19.899999999999999" customHeight="1">
      <c r="A56" s="524">
        <v>55</v>
      </c>
      <c r="B56" s="15">
        <v>7</v>
      </c>
      <c r="C56" s="15">
        <v>1840</v>
      </c>
      <c r="D56" s="45" t="s">
        <v>266</v>
      </c>
      <c r="E56" s="527"/>
      <c r="F56" s="541" t="s">
        <v>194</v>
      </c>
      <c r="G56" s="542" t="s">
        <v>267</v>
      </c>
      <c r="H56" s="527"/>
      <c r="I56" s="527"/>
      <c r="J56" s="527" t="str">
        <f t="shared" si="29"/>
        <v/>
      </c>
      <c r="K56" s="527" t="str">
        <f t="shared" si="21"/>
        <v/>
      </c>
      <c r="L56" s="22" t="str">
        <f t="shared" si="22"/>
        <v>FCS0304</v>
      </c>
      <c r="M56" s="21">
        <f t="shared" si="39"/>
        <v>2</v>
      </c>
      <c r="N56" s="21">
        <f t="shared" si="40"/>
        <v>3</v>
      </c>
      <c r="O56" s="21">
        <v>7</v>
      </c>
      <c r="P56" s="83" t="str">
        <f t="shared" si="41"/>
        <v>AAI543-H</v>
      </c>
      <c r="Q56" s="83" t="str">
        <f t="shared" si="0"/>
        <v>AO</v>
      </c>
      <c r="R56" s="22" t="str">
        <f t="shared" si="42"/>
        <v>Y</v>
      </c>
      <c r="S56" s="543" t="s">
        <v>111</v>
      </c>
      <c r="T56" s="22"/>
      <c r="U56" s="22"/>
      <c r="V56" s="22"/>
      <c r="W56" s="22"/>
      <c r="X56" s="22"/>
      <c r="Y56" s="22"/>
      <c r="Z56" s="25" t="str">
        <f t="shared" si="1"/>
        <v>%Z023107</v>
      </c>
      <c r="AA56" s="22" t="str">
        <f t="shared" si="2"/>
        <v/>
      </c>
      <c r="AB56" s="22" t="s">
        <v>266</v>
      </c>
      <c r="AC56" s="22" t="str">
        <f t="shared" si="30"/>
        <v>COOL. TO VE-6303 FOR PESS. CONTR.</v>
      </c>
      <c r="AD56" s="21" t="str">
        <f t="shared" si="4"/>
        <v/>
      </c>
      <c r="AE56" s="21" t="str">
        <f t="shared" si="5"/>
        <v/>
      </c>
      <c r="AF56" s="21" t="str">
        <f t="shared" si="6"/>
        <v/>
      </c>
      <c r="AG56" s="22">
        <v>0</v>
      </c>
      <c r="AH56" s="22">
        <v>0</v>
      </c>
      <c r="AI56" s="22">
        <v>0</v>
      </c>
      <c r="AJ56" s="22">
        <v>0</v>
      </c>
      <c r="AK56" s="23" t="s">
        <v>166</v>
      </c>
      <c r="AL56" s="23" t="s">
        <v>114</v>
      </c>
      <c r="AM56" s="23"/>
      <c r="AN56" s="84" t="s">
        <v>115</v>
      </c>
      <c r="AO56" s="27"/>
      <c r="AP56" s="27"/>
      <c r="AQ56" s="28"/>
      <c r="AR56" s="544" t="s">
        <v>110</v>
      </c>
      <c r="AS56" s="29"/>
      <c r="AT56" s="84" t="s">
        <v>116</v>
      </c>
      <c r="AU56" s="542" t="s">
        <v>106</v>
      </c>
      <c r="AV56" s="27"/>
      <c r="AW56" s="27"/>
      <c r="AX56" s="531" t="s">
        <v>254</v>
      </c>
      <c r="AY56" s="531" t="s">
        <v>255</v>
      </c>
      <c r="AZ56" s="27"/>
      <c r="BA56" s="27"/>
      <c r="BB56" s="27"/>
      <c r="BC56" s="27"/>
      <c r="BD56" s="27"/>
      <c r="BE56" s="33"/>
      <c r="BF56" s="33"/>
      <c r="BG56" s="33"/>
      <c r="BH56" s="33"/>
      <c r="BI56" s="33"/>
      <c r="BJ56" s="33"/>
      <c r="BK56" s="33"/>
      <c r="BL56" s="33"/>
      <c r="BM56" s="33"/>
      <c r="BN56" s="33"/>
      <c r="BO56" s="33"/>
      <c r="BP56" s="33"/>
      <c r="BQ56" s="33"/>
      <c r="BR56" s="33"/>
      <c r="BS56" s="33"/>
      <c r="BT56" s="33"/>
      <c r="BU56" s="33"/>
      <c r="BV56" s="33"/>
      <c r="BW56" s="27"/>
      <c r="BX56" s="33"/>
      <c r="BY56" s="33"/>
      <c r="BZ56" s="33"/>
      <c r="CA56" s="27"/>
      <c r="CB56" s="27"/>
      <c r="CC56" s="27"/>
      <c r="CD56" s="27"/>
      <c r="CE56" s="58"/>
      <c r="CF56" s="58"/>
      <c r="CG56" s="59" t="str">
        <f t="shared" si="7"/>
        <v/>
      </c>
      <c r="CH56" s="60" t="str">
        <f t="shared" si="8"/>
        <v/>
      </c>
      <c r="CI56" s="61"/>
      <c r="CJ56" s="62"/>
      <c r="CK56" s="59">
        <f t="shared" si="9"/>
        <v>11.952</v>
      </c>
      <c r="CL56" s="60">
        <f t="shared" si="10"/>
        <v>12.048</v>
      </c>
      <c r="CM56" s="61"/>
      <c r="CN56" s="62"/>
      <c r="CO56" s="59" t="str">
        <f t="shared" si="11"/>
        <v/>
      </c>
      <c r="CP56" s="60" t="str">
        <f t="shared" si="12"/>
        <v/>
      </c>
      <c r="CQ56" s="64"/>
      <c r="CR56" s="65"/>
      <c r="CS56" s="67"/>
      <c r="CT56" s="67"/>
      <c r="CU56" s="545">
        <v>1840</v>
      </c>
      <c r="CV56" s="518" t="str">
        <f t="shared" si="37"/>
        <v>18-</v>
      </c>
      <c r="CW56" s="47" t="s">
        <v>169</v>
      </c>
      <c r="CX56" s="47" t="str">
        <f>RIGHT(D56,7)</f>
        <v>-63104A</v>
      </c>
      <c r="CY56" s="47" t="str">
        <f t="shared" si="15"/>
        <v>18-PV-63104A</v>
      </c>
    </row>
    <row r="57" spans="1:103" ht="19.899999999999999" customHeight="1">
      <c r="A57" s="524">
        <v>56</v>
      </c>
      <c r="B57" s="15">
        <v>8</v>
      </c>
      <c r="C57" s="15">
        <v>1840</v>
      </c>
      <c r="D57" s="45" t="s">
        <v>268</v>
      </c>
      <c r="E57" s="527"/>
      <c r="F57" s="541" t="s">
        <v>106</v>
      </c>
      <c r="G57" s="542" t="s">
        <v>269</v>
      </c>
      <c r="H57" s="527"/>
      <c r="I57" s="527"/>
      <c r="J57" s="527" t="str">
        <f t="shared" si="29"/>
        <v/>
      </c>
      <c r="K57" s="527" t="str">
        <f t="shared" si="21"/>
        <v/>
      </c>
      <c r="L57" s="22" t="str">
        <f t="shared" si="22"/>
        <v>FCS0304</v>
      </c>
      <c r="M57" s="21">
        <f t="shared" si="39"/>
        <v>2</v>
      </c>
      <c r="N57" s="21">
        <f t="shared" si="40"/>
        <v>3</v>
      </c>
      <c r="O57" s="21">
        <v>8</v>
      </c>
      <c r="P57" s="83" t="str">
        <f t="shared" si="41"/>
        <v>AAI543-H</v>
      </c>
      <c r="Q57" s="83" t="str">
        <f t="shared" si="0"/>
        <v>AO</v>
      </c>
      <c r="R57" s="22" t="str">
        <f t="shared" si="42"/>
        <v>Y</v>
      </c>
      <c r="S57" s="543" t="s">
        <v>111</v>
      </c>
      <c r="T57" s="22"/>
      <c r="U57" s="22"/>
      <c r="V57" s="22"/>
      <c r="W57" s="22"/>
      <c r="X57" s="22"/>
      <c r="Y57" s="22"/>
      <c r="Z57" s="25" t="str">
        <f t="shared" si="1"/>
        <v>%Z023108</v>
      </c>
      <c r="AA57" s="22" t="str">
        <f t="shared" si="2"/>
        <v/>
      </c>
      <c r="AB57" s="22" t="s">
        <v>268</v>
      </c>
      <c r="AC57" s="22" t="str">
        <f t="shared" si="30"/>
        <v>RECOV. ETHY. TO TA-6102 FLOW CONTROL</v>
      </c>
      <c r="AD57" s="21" t="str">
        <f t="shared" si="4"/>
        <v/>
      </c>
      <c r="AE57" s="21" t="str">
        <f t="shared" si="5"/>
        <v/>
      </c>
      <c r="AF57" s="21" t="str">
        <f t="shared" si="6"/>
        <v/>
      </c>
      <c r="AG57" s="22">
        <v>0</v>
      </c>
      <c r="AH57" s="22">
        <v>0</v>
      </c>
      <c r="AI57" s="22">
        <v>0</v>
      </c>
      <c r="AJ57" s="22">
        <v>0</v>
      </c>
      <c r="AK57" s="23" t="s">
        <v>166</v>
      </c>
      <c r="AL57" s="23" t="s">
        <v>114</v>
      </c>
      <c r="AM57" s="23"/>
      <c r="AN57" s="84" t="s">
        <v>115</v>
      </c>
      <c r="AO57" s="27"/>
      <c r="AP57" s="27"/>
      <c r="AQ57" s="28"/>
      <c r="AR57" s="544" t="s">
        <v>110</v>
      </c>
      <c r="AS57" s="29"/>
      <c r="AT57" s="84" t="s">
        <v>116</v>
      </c>
      <c r="AU57" s="542" t="s">
        <v>106</v>
      </c>
      <c r="AV57" s="27"/>
      <c r="AW57" s="27"/>
      <c r="AX57" s="531" t="s">
        <v>254</v>
      </c>
      <c r="AY57" s="531" t="s">
        <v>255</v>
      </c>
      <c r="AZ57" s="27"/>
      <c r="BA57" s="27"/>
      <c r="BB57" s="27"/>
      <c r="BC57" s="27"/>
      <c r="BD57" s="27"/>
      <c r="BE57" s="33"/>
      <c r="BF57" s="33"/>
      <c r="BG57" s="33"/>
      <c r="BH57" s="33"/>
      <c r="BI57" s="33"/>
      <c r="BJ57" s="33"/>
      <c r="BK57" s="33"/>
      <c r="BL57" s="33"/>
      <c r="BM57" s="33"/>
      <c r="BN57" s="33"/>
      <c r="BO57" s="33"/>
      <c r="BP57" s="33"/>
      <c r="BQ57" s="33"/>
      <c r="BR57" s="33"/>
      <c r="BS57" s="33"/>
      <c r="BT57" s="33"/>
      <c r="BU57" s="33"/>
      <c r="BV57" s="33"/>
      <c r="BW57" s="27"/>
      <c r="BX57" s="33"/>
      <c r="BY57" s="33"/>
      <c r="BZ57" s="33"/>
      <c r="CA57" s="27"/>
      <c r="CB57" s="27"/>
      <c r="CC57" s="27"/>
      <c r="CD57" s="27"/>
      <c r="CE57" s="58"/>
      <c r="CF57" s="58"/>
      <c r="CG57" s="59" t="str">
        <f t="shared" si="7"/>
        <v/>
      </c>
      <c r="CH57" s="60" t="str">
        <f t="shared" si="8"/>
        <v/>
      </c>
      <c r="CI57" s="61"/>
      <c r="CJ57" s="62"/>
      <c r="CK57" s="59">
        <f t="shared" si="9"/>
        <v>11.952</v>
      </c>
      <c r="CL57" s="60">
        <f t="shared" si="10"/>
        <v>12.048</v>
      </c>
      <c r="CM57" s="61"/>
      <c r="CN57" s="62"/>
      <c r="CO57" s="59" t="str">
        <f t="shared" si="11"/>
        <v/>
      </c>
      <c r="CP57" s="60" t="str">
        <f t="shared" si="12"/>
        <v/>
      </c>
      <c r="CQ57" s="64"/>
      <c r="CR57" s="65"/>
      <c r="CS57" s="67"/>
      <c r="CT57" s="67"/>
      <c r="CU57" s="545">
        <v>1840</v>
      </c>
      <c r="CV57" s="518" t="str">
        <f t="shared" si="37"/>
        <v>18-</v>
      </c>
      <c r="CW57" s="47" t="s">
        <v>173</v>
      </c>
      <c r="CX57" s="47" t="str">
        <f>RIGHT(D57,6)</f>
        <v>-61201</v>
      </c>
      <c r="CY57" s="47" t="str">
        <f t="shared" si="15"/>
        <v>18-FV-61201</v>
      </c>
    </row>
    <row r="58" spans="1:103" ht="19.899999999999999" customHeight="1">
      <c r="A58" s="524">
        <v>57</v>
      </c>
      <c r="B58" s="15">
        <v>9</v>
      </c>
      <c r="C58" s="15">
        <v>1840</v>
      </c>
      <c r="D58" s="45" t="s">
        <v>270</v>
      </c>
      <c r="E58" s="527"/>
      <c r="F58" s="541" t="s">
        <v>106</v>
      </c>
      <c r="G58" s="542" t="s">
        <v>271</v>
      </c>
      <c r="H58" s="527"/>
      <c r="I58" s="527"/>
      <c r="J58" s="527" t="str">
        <f t="shared" si="29"/>
        <v/>
      </c>
      <c r="K58" s="527" t="str">
        <f t="shared" si="21"/>
        <v/>
      </c>
      <c r="L58" s="22" t="str">
        <f t="shared" si="22"/>
        <v>FCS0304</v>
      </c>
      <c r="M58" s="21">
        <f t="shared" si="39"/>
        <v>2</v>
      </c>
      <c r="N58" s="21">
        <f t="shared" si="40"/>
        <v>3</v>
      </c>
      <c r="O58" s="21">
        <v>9</v>
      </c>
      <c r="P58" s="83" t="str">
        <f t="shared" si="41"/>
        <v>AAI543-H</v>
      </c>
      <c r="Q58" s="83" t="str">
        <f t="shared" si="0"/>
        <v>AO</v>
      </c>
      <c r="R58" s="22" t="str">
        <f t="shared" si="42"/>
        <v>Y</v>
      </c>
      <c r="S58" s="543" t="s">
        <v>111</v>
      </c>
      <c r="T58" s="22"/>
      <c r="U58" s="22"/>
      <c r="V58" s="22"/>
      <c r="W58" s="22"/>
      <c r="X58" s="22"/>
      <c r="Y58" s="22"/>
      <c r="Z58" s="25" t="str">
        <f t="shared" si="1"/>
        <v>%Z023109</v>
      </c>
      <c r="AA58" s="22" t="str">
        <f t="shared" si="2"/>
        <v/>
      </c>
      <c r="AB58" s="22" t="s">
        <v>270</v>
      </c>
      <c r="AC58" s="22" t="str">
        <f t="shared" si="30"/>
        <v>HCS TO TA-6101 REFLUX FLOW CONTROL</v>
      </c>
      <c r="AD58" s="21" t="str">
        <f t="shared" si="4"/>
        <v/>
      </c>
      <c r="AE58" s="21" t="str">
        <f t="shared" si="5"/>
        <v/>
      </c>
      <c r="AF58" s="21" t="str">
        <f t="shared" si="6"/>
        <v/>
      </c>
      <c r="AG58" s="22">
        <v>0</v>
      </c>
      <c r="AH58" s="22">
        <v>0</v>
      </c>
      <c r="AI58" s="22">
        <v>0</v>
      </c>
      <c r="AJ58" s="22">
        <v>0</v>
      </c>
      <c r="AK58" s="23" t="s">
        <v>166</v>
      </c>
      <c r="AL58" s="23" t="s">
        <v>114</v>
      </c>
      <c r="AM58" s="23"/>
      <c r="AN58" s="84" t="s">
        <v>115</v>
      </c>
      <c r="AO58" s="27"/>
      <c r="AP58" s="27"/>
      <c r="AQ58" s="28"/>
      <c r="AR58" s="544" t="s">
        <v>110</v>
      </c>
      <c r="AS58" s="29"/>
      <c r="AT58" s="84" t="s">
        <v>116</v>
      </c>
      <c r="AU58" s="542" t="s">
        <v>106</v>
      </c>
      <c r="AV58" s="27"/>
      <c r="AW58" s="27"/>
      <c r="AX58" s="531" t="s">
        <v>254</v>
      </c>
      <c r="AY58" s="531" t="s">
        <v>255</v>
      </c>
      <c r="AZ58" s="27"/>
      <c r="BA58" s="27"/>
      <c r="BB58" s="27"/>
      <c r="BC58" s="27"/>
      <c r="BD58" s="27"/>
      <c r="BE58" s="33"/>
      <c r="BF58" s="33"/>
      <c r="BG58" s="33"/>
      <c r="BH58" s="33"/>
      <c r="BI58" s="33"/>
      <c r="BJ58" s="33"/>
      <c r="BK58" s="33"/>
      <c r="BL58" s="33"/>
      <c r="BM58" s="33"/>
      <c r="BN58" s="33"/>
      <c r="BO58" s="33"/>
      <c r="BP58" s="33"/>
      <c r="BQ58" s="33"/>
      <c r="BR58" s="33"/>
      <c r="BS58" s="33"/>
      <c r="BT58" s="33"/>
      <c r="BU58" s="33"/>
      <c r="BV58" s="33"/>
      <c r="BW58" s="27"/>
      <c r="BX58" s="33"/>
      <c r="BY58" s="33"/>
      <c r="BZ58" s="33"/>
      <c r="CA58" s="27"/>
      <c r="CB58" s="27"/>
      <c r="CC58" s="27"/>
      <c r="CD58" s="27"/>
      <c r="CE58" s="58"/>
      <c r="CF58" s="58"/>
      <c r="CG58" s="59" t="str">
        <f t="shared" si="7"/>
        <v/>
      </c>
      <c r="CH58" s="60" t="str">
        <f t="shared" si="8"/>
        <v/>
      </c>
      <c r="CI58" s="61"/>
      <c r="CJ58" s="62"/>
      <c r="CK58" s="59">
        <f t="shared" si="9"/>
        <v>11.952</v>
      </c>
      <c r="CL58" s="60">
        <f t="shared" si="10"/>
        <v>12.048</v>
      </c>
      <c r="CM58" s="61"/>
      <c r="CN58" s="62"/>
      <c r="CO58" s="59" t="str">
        <f t="shared" si="11"/>
        <v/>
      </c>
      <c r="CP58" s="60" t="str">
        <f t="shared" si="12"/>
        <v/>
      </c>
      <c r="CQ58" s="64"/>
      <c r="CR58" s="65"/>
      <c r="CS58" s="67"/>
      <c r="CT58" s="67"/>
      <c r="CU58" s="545">
        <v>1840</v>
      </c>
      <c r="CV58" s="518" t="str">
        <f t="shared" si="37"/>
        <v>18-</v>
      </c>
      <c r="CW58" s="47" t="s">
        <v>173</v>
      </c>
      <c r="CX58" s="47" t="str">
        <f>RIGHT(D58,6)</f>
        <v>-61202</v>
      </c>
      <c r="CY58" s="47" t="str">
        <f t="shared" si="15"/>
        <v>18-FV-61202</v>
      </c>
    </row>
    <row r="59" spans="1:103" ht="19.899999999999999" customHeight="1">
      <c r="A59" s="524">
        <v>58</v>
      </c>
      <c r="B59" s="15">
        <v>10</v>
      </c>
      <c r="C59" s="15">
        <v>1840</v>
      </c>
      <c r="D59" s="45" t="s">
        <v>272</v>
      </c>
      <c r="E59" s="45"/>
      <c r="F59" s="541" t="s">
        <v>106</v>
      </c>
      <c r="G59" s="542" t="s">
        <v>273</v>
      </c>
      <c r="H59" s="527"/>
      <c r="I59" s="527"/>
      <c r="J59" s="527" t="str">
        <f t="shared" si="29"/>
        <v/>
      </c>
      <c r="K59" s="527" t="str">
        <f t="shared" si="21"/>
        <v/>
      </c>
      <c r="L59" s="22" t="str">
        <f t="shared" si="22"/>
        <v>FCS0304</v>
      </c>
      <c r="M59" s="21">
        <f t="shared" si="39"/>
        <v>2</v>
      </c>
      <c r="N59" s="21">
        <f t="shared" si="40"/>
        <v>3</v>
      </c>
      <c r="O59" s="21">
        <v>10</v>
      </c>
      <c r="P59" s="83" t="str">
        <f t="shared" si="41"/>
        <v>AAI543-H</v>
      </c>
      <c r="Q59" s="83" t="str">
        <f t="shared" si="0"/>
        <v>AO</v>
      </c>
      <c r="R59" s="22" t="str">
        <f t="shared" si="42"/>
        <v>Y</v>
      </c>
      <c r="S59" s="543" t="s">
        <v>111</v>
      </c>
      <c r="T59" s="22"/>
      <c r="U59" s="22"/>
      <c r="V59" s="22"/>
      <c r="W59" s="22"/>
      <c r="X59" s="22"/>
      <c r="Y59" s="22"/>
      <c r="Z59" s="25" t="str">
        <f t="shared" si="1"/>
        <v>%Z023110</v>
      </c>
      <c r="AA59" s="22" t="str">
        <f t="shared" si="2"/>
        <v/>
      </c>
      <c r="AB59" s="22" t="s">
        <v>272</v>
      </c>
      <c r="AC59" s="22" t="str">
        <f t="shared" si="30"/>
        <v>COOL. TO ET-6104 LEVEL CONTROL</v>
      </c>
      <c r="AD59" s="21" t="str">
        <f t="shared" si="4"/>
        <v/>
      </c>
      <c r="AE59" s="21" t="str">
        <f t="shared" si="5"/>
        <v/>
      </c>
      <c r="AF59" s="21" t="str">
        <f t="shared" si="6"/>
        <v/>
      </c>
      <c r="AG59" s="22"/>
      <c r="AH59" s="22"/>
      <c r="AI59" s="22"/>
      <c r="AJ59" s="22"/>
      <c r="AK59" s="23" t="s">
        <v>166</v>
      </c>
      <c r="AL59" s="23" t="s">
        <v>114</v>
      </c>
      <c r="AM59" s="23"/>
      <c r="AN59" s="84" t="s">
        <v>115</v>
      </c>
      <c r="AO59" s="27"/>
      <c r="AP59" s="27"/>
      <c r="AQ59" s="28"/>
      <c r="AR59" s="544" t="s">
        <v>110</v>
      </c>
      <c r="AS59" s="29"/>
      <c r="AT59" s="84" t="s">
        <v>116</v>
      </c>
      <c r="AU59" s="542" t="s">
        <v>106</v>
      </c>
      <c r="AV59" s="27"/>
      <c r="AW59" s="27"/>
      <c r="AX59" s="531" t="s">
        <v>254</v>
      </c>
      <c r="AY59" s="531" t="s">
        <v>255</v>
      </c>
      <c r="AZ59" s="27"/>
      <c r="BA59" s="27"/>
      <c r="BB59" s="27"/>
      <c r="BC59" s="27"/>
      <c r="BD59" s="27"/>
      <c r="BE59" s="33"/>
      <c r="BF59" s="33"/>
      <c r="BG59" s="33"/>
      <c r="BH59" s="33"/>
      <c r="BI59" s="33"/>
      <c r="BJ59" s="33"/>
      <c r="BK59" s="33"/>
      <c r="BL59" s="33"/>
      <c r="BM59" s="33"/>
      <c r="BN59" s="33"/>
      <c r="BO59" s="33"/>
      <c r="BP59" s="33"/>
      <c r="BQ59" s="33"/>
      <c r="BR59" s="33"/>
      <c r="BS59" s="33"/>
      <c r="BT59" s="33"/>
      <c r="BU59" s="33"/>
      <c r="BV59" s="33"/>
      <c r="BW59" s="27"/>
      <c r="BX59" s="33"/>
      <c r="BY59" s="33"/>
      <c r="BZ59" s="33"/>
      <c r="CA59" s="27"/>
      <c r="CB59" s="27"/>
      <c r="CC59" s="27"/>
      <c r="CD59" s="27"/>
      <c r="CE59" s="58"/>
      <c r="CF59" s="58"/>
      <c r="CG59" s="59" t="str">
        <f t="shared" si="7"/>
        <v/>
      </c>
      <c r="CH59" s="60" t="str">
        <f t="shared" si="8"/>
        <v/>
      </c>
      <c r="CI59" s="61"/>
      <c r="CJ59" s="62"/>
      <c r="CK59" s="59">
        <f t="shared" si="9"/>
        <v>11.952</v>
      </c>
      <c r="CL59" s="60">
        <f t="shared" si="10"/>
        <v>12.048</v>
      </c>
      <c r="CM59" s="61"/>
      <c r="CN59" s="62"/>
      <c r="CO59" s="59" t="str">
        <f t="shared" si="11"/>
        <v/>
      </c>
      <c r="CP59" s="60" t="str">
        <f t="shared" si="12"/>
        <v/>
      </c>
      <c r="CQ59" s="64"/>
      <c r="CR59" s="65"/>
      <c r="CS59" s="67"/>
      <c r="CT59" s="67"/>
      <c r="CU59" s="545">
        <v>1840</v>
      </c>
      <c r="CV59" s="518" t="str">
        <f t="shared" si="37"/>
        <v>18-</v>
      </c>
      <c r="CW59" s="47" t="s">
        <v>201</v>
      </c>
      <c r="CX59" s="47" t="str">
        <f>RIGHT(D59,6)</f>
        <v>-61201</v>
      </c>
      <c r="CY59" s="47" t="str">
        <f t="shared" si="15"/>
        <v>18-LV-61201</v>
      </c>
    </row>
    <row r="60" spans="1:103" ht="19.899999999999999" customHeight="1">
      <c r="A60" s="524">
        <v>59</v>
      </c>
      <c r="B60" s="15">
        <v>11</v>
      </c>
      <c r="C60" s="15"/>
      <c r="D60" s="50" t="str">
        <f t="shared" ref="D60:D65" si="43">LEFT(L60,1)&amp;RIGHT(L60,2)&amp;"N"&amp;M60&amp;"S"&amp;N60&amp;O60</f>
        <v>F04N2S311</v>
      </c>
      <c r="E60" s="45"/>
      <c r="F60" s="43"/>
      <c r="G60" s="527" t="s">
        <v>161</v>
      </c>
      <c r="H60" s="527"/>
      <c r="I60" s="527"/>
      <c r="J60" s="527" t="str">
        <f t="shared" si="29"/>
        <v/>
      </c>
      <c r="K60" s="527" t="str">
        <f t="shared" si="21"/>
        <v/>
      </c>
      <c r="L60" s="22" t="str">
        <f t="shared" si="22"/>
        <v>FCS0304</v>
      </c>
      <c r="M60" s="21">
        <f t="shared" si="39"/>
        <v>2</v>
      </c>
      <c r="N60" s="21">
        <f t="shared" si="40"/>
        <v>3</v>
      </c>
      <c r="O60" s="21">
        <v>11</v>
      </c>
      <c r="P60" s="83" t="str">
        <f t="shared" si="41"/>
        <v>AAI543-H</v>
      </c>
      <c r="Q60" s="83" t="str">
        <f t="shared" si="0"/>
        <v>AO</v>
      </c>
      <c r="R60" s="22" t="str">
        <f t="shared" si="42"/>
        <v>Y</v>
      </c>
      <c r="S60" s="83" t="s">
        <v>162</v>
      </c>
      <c r="T60" s="22"/>
      <c r="U60" s="22"/>
      <c r="V60" s="22"/>
      <c r="W60" s="22"/>
      <c r="X60" s="22"/>
      <c r="Y60" s="22"/>
      <c r="Z60" s="25" t="str">
        <f t="shared" si="1"/>
        <v>%Z023111</v>
      </c>
      <c r="AA60" s="22" t="str">
        <f t="shared" si="2"/>
        <v/>
      </c>
      <c r="AB60" s="22" t="str">
        <f t="shared" ref="AB60:AB65" si="44">IF(G60="Spare",D60,"")</f>
        <v>F04N2S311</v>
      </c>
      <c r="AC60" s="22" t="str">
        <f t="shared" si="30"/>
        <v>Spare</v>
      </c>
      <c r="AD60" s="21" t="str">
        <f t="shared" si="4"/>
        <v/>
      </c>
      <c r="AE60" s="21" t="str">
        <f t="shared" si="5"/>
        <v/>
      </c>
      <c r="AF60" s="21" t="str">
        <f t="shared" si="6"/>
        <v/>
      </c>
      <c r="AG60" s="22"/>
      <c r="AH60" s="22"/>
      <c r="AI60" s="22"/>
      <c r="AJ60" s="22"/>
      <c r="AK60" s="23"/>
      <c r="AL60" s="23" t="s">
        <v>114</v>
      </c>
      <c r="AM60" s="23"/>
      <c r="AN60" s="84" t="s">
        <v>115</v>
      </c>
      <c r="AO60" s="27"/>
      <c r="AP60" s="27"/>
      <c r="AQ60" s="28"/>
      <c r="AR60" s="33"/>
      <c r="AS60" s="29"/>
      <c r="AT60" s="84" t="s">
        <v>116</v>
      </c>
      <c r="AU60" s="27"/>
      <c r="AV60" s="27"/>
      <c r="AW60" s="27"/>
      <c r="AX60" s="531"/>
      <c r="AY60" s="531"/>
      <c r="AZ60" s="27"/>
      <c r="BA60" s="27"/>
      <c r="BB60" s="27"/>
      <c r="BC60" s="27"/>
      <c r="BD60" s="27"/>
      <c r="BE60" s="33"/>
      <c r="BF60" s="33"/>
      <c r="BG60" s="33"/>
      <c r="BH60" s="33"/>
      <c r="BI60" s="33"/>
      <c r="BJ60" s="33"/>
      <c r="BK60" s="33"/>
      <c r="BL60" s="33"/>
      <c r="BM60" s="33"/>
      <c r="BN60" s="33"/>
      <c r="BO60" s="33"/>
      <c r="BP60" s="33"/>
      <c r="BQ60" s="33"/>
      <c r="BR60" s="33"/>
      <c r="BS60" s="33"/>
      <c r="BT60" s="33"/>
      <c r="BU60" s="33"/>
      <c r="BV60" s="33"/>
      <c r="BW60" s="27"/>
      <c r="BX60" s="33"/>
      <c r="BY60" s="33"/>
      <c r="BZ60" s="33"/>
      <c r="CA60" s="27"/>
      <c r="CB60" s="27"/>
      <c r="CC60" s="27"/>
      <c r="CD60" s="27"/>
      <c r="CE60" s="58"/>
      <c r="CF60" s="58"/>
      <c r="CG60" s="59" t="str">
        <f t="shared" si="7"/>
        <v/>
      </c>
      <c r="CH60" s="60" t="str">
        <f t="shared" si="8"/>
        <v/>
      </c>
      <c r="CI60" s="61"/>
      <c r="CJ60" s="62"/>
      <c r="CK60" s="59">
        <f t="shared" si="9"/>
        <v>11.952</v>
      </c>
      <c r="CL60" s="60">
        <f t="shared" si="10"/>
        <v>12.048</v>
      </c>
      <c r="CM60" s="61"/>
      <c r="CN60" s="62"/>
      <c r="CO60" s="59" t="str">
        <f t="shared" si="11"/>
        <v/>
      </c>
      <c r="CP60" s="60" t="str">
        <f t="shared" si="12"/>
        <v/>
      </c>
      <c r="CQ60" s="64"/>
      <c r="CR60" s="65"/>
      <c r="CS60" s="67"/>
      <c r="CT60" s="67"/>
      <c r="CV60" s="518"/>
      <c r="CY60" s="47" t="str">
        <f t="shared" si="15"/>
        <v/>
      </c>
    </row>
    <row r="61" spans="1:103" ht="19.899999999999999" customHeight="1">
      <c r="A61" s="524">
        <v>60</v>
      </c>
      <c r="B61" s="15">
        <v>12</v>
      </c>
      <c r="C61" s="15"/>
      <c r="D61" s="50" t="str">
        <f t="shared" si="43"/>
        <v>F04N2S312</v>
      </c>
      <c r="E61" s="45"/>
      <c r="F61" s="43"/>
      <c r="G61" s="527" t="s">
        <v>161</v>
      </c>
      <c r="H61" s="527"/>
      <c r="I61" s="527"/>
      <c r="J61" s="527" t="str">
        <f t="shared" si="29"/>
        <v/>
      </c>
      <c r="K61" s="527" t="str">
        <f t="shared" si="21"/>
        <v/>
      </c>
      <c r="L61" s="22" t="str">
        <f t="shared" si="22"/>
        <v>FCS0304</v>
      </c>
      <c r="M61" s="21">
        <f t="shared" si="39"/>
        <v>2</v>
      </c>
      <c r="N61" s="21">
        <f t="shared" si="40"/>
        <v>3</v>
      </c>
      <c r="O61" s="21">
        <v>12</v>
      </c>
      <c r="P61" s="83" t="str">
        <f t="shared" si="41"/>
        <v>AAI543-H</v>
      </c>
      <c r="Q61" s="83" t="str">
        <f t="shared" si="0"/>
        <v>AO</v>
      </c>
      <c r="R61" s="22" t="str">
        <f t="shared" si="42"/>
        <v>Y</v>
      </c>
      <c r="S61" s="83" t="s">
        <v>162</v>
      </c>
      <c r="T61" s="22"/>
      <c r="U61" s="22"/>
      <c r="V61" s="22"/>
      <c r="W61" s="22"/>
      <c r="X61" s="22"/>
      <c r="Y61" s="22"/>
      <c r="Z61" s="25" t="str">
        <f t="shared" si="1"/>
        <v>%Z023112</v>
      </c>
      <c r="AA61" s="22" t="str">
        <f t="shared" si="2"/>
        <v/>
      </c>
      <c r="AB61" s="22" t="str">
        <f t="shared" si="44"/>
        <v>F04N2S312</v>
      </c>
      <c r="AC61" s="22" t="str">
        <f t="shared" si="30"/>
        <v>Spare</v>
      </c>
      <c r="AD61" s="21" t="str">
        <f t="shared" si="4"/>
        <v/>
      </c>
      <c r="AE61" s="21" t="str">
        <f t="shared" si="5"/>
        <v/>
      </c>
      <c r="AF61" s="21" t="str">
        <f t="shared" si="6"/>
        <v/>
      </c>
      <c r="AG61" s="22"/>
      <c r="AH61" s="22"/>
      <c r="AI61" s="22"/>
      <c r="AJ61" s="22"/>
      <c r="AK61" s="23"/>
      <c r="AL61" s="23" t="s">
        <v>114</v>
      </c>
      <c r="AM61" s="23"/>
      <c r="AN61" s="84" t="s">
        <v>115</v>
      </c>
      <c r="AO61" s="27"/>
      <c r="AP61" s="27"/>
      <c r="AQ61" s="28"/>
      <c r="AR61" s="33"/>
      <c r="AS61" s="29"/>
      <c r="AT61" s="84" t="s">
        <v>116</v>
      </c>
      <c r="AU61" s="27"/>
      <c r="AV61" s="27"/>
      <c r="AW61" s="27"/>
      <c r="AX61" s="531"/>
      <c r="AY61" s="531"/>
      <c r="AZ61" s="27"/>
      <c r="BA61" s="27"/>
      <c r="BB61" s="27"/>
      <c r="BC61" s="27"/>
      <c r="BD61" s="27"/>
      <c r="BE61" s="33"/>
      <c r="BF61" s="33"/>
      <c r="BG61" s="33"/>
      <c r="BH61" s="33"/>
      <c r="BI61" s="33"/>
      <c r="BJ61" s="33"/>
      <c r="BK61" s="33"/>
      <c r="BL61" s="33"/>
      <c r="BM61" s="33"/>
      <c r="BN61" s="33"/>
      <c r="BO61" s="33"/>
      <c r="BP61" s="33"/>
      <c r="BQ61" s="33"/>
      <c r="BR61" s="33"/>
      <c r="BS61" s="33"/>
      <c r="BT61" s="33"/>
      <c r="BU61" s="33"/>
      <c r="BV61" s="33"/>
      <c r="BW61" s="27"/>
      <c r="BX61" s="33"/>
      <c r="BY61" s="33"/>
      <c r="BZ61" s="33"/>
      <c r="CA61" s="27"/>
      <c r="CB61" s="27"/>
      <c r="CC61" s="27"/>
      <c r="CD61" s="27"/>
      <c r="CE61" s="58"/>
      <c r="CF61" s="58"/>
      <c r="CG61" s="59" t="str">
        <f t="shared" si="7"/>
        <v/>
      </c>
      <c r="CH61" s="60" t="str">
        <f t="shared" si="8"/>
        <v/>
      </c>
      <c r="CI61" s="61"/>
      <c r="CJ61" s="62"/>
      <c r="CK61" s="59">
        <f t="shared" si="9"/>
        <v>11.952</v>
      </c>
      <c r="CL61" s="60">
        <f t="shared" si="10"/>
        <v>12.048</v>
      </c>
      <c r="CM61" s="61"/>
      <c r="CN61" s="62"/>
      <c r="CO61" s="59" t="str">
        <f t="shared" si="11"/>
        <v/>
      </c>
      <c r="CP61" s="60" t="str">
        <f t="shared" si="12"/>
        <v/>
      </c>
      <c r="CQ61" s="64"/>
      <c r="CR61" s="65"/>
      <c r="CS61" s="67"/>
      <c r="CT61" s="67"/>
      <c r="CV61" s="518"/>
      <c r="CY61" s="47" t="str">
        <f t="shared" si="15"/>
        <v/>
      </c>
    </row>
    <row r="62" spans="1:103" ht="19.899999999999999" customHeight="1">
      <c r="A62" s="524">
        <v>61</v>
      </c>
      <c r="B62" s="15">
        <v>13</v>
      </c>
      <c r="C62" s="15"/>
      <c r="D62" s="50" t="str">
        <f t="shared" si="43"/>
        <v>F04N2S313</v>
      </c>
      <c r="E62" s="45"/>
      <c r="F62" s="43"/>
      <c r="G62" s="527" t="s">
        <v>161</v>
      </c>
      <c r="H62" s="527"/>
      <c r="I62" s="527"/>
      <c r="J62" s="527" t="str">
        <f t="shared" si="29"/>
        <v/>
      </c>
      <c r="K62" s="527" t="str">
        <f t="shared" si="21"/>
        <v/>
      </c>
      <c r="L62" s="22" t="str">
        <f t="shared" si="22"/>
        <v>FCS0304</v>
      </c>
      <c r="M62" s="21">
        <f t="shared" si="39"/>
        <v>2</v>
      </c>
      <c r="N62" s="21">
        <f t="shared" si="40"/>
        <v>3</v>
      </c>
      <c r="O62" s="21">
        <v>13</v>
      </c>
      <c r="P62" s="83" t="str">
        <f t="shared" si="41"/>
        <v>AAI543-H</v>
      </c>
      <c r="Q62" s="83" t="str">
        <f t="shared" si="0"/>
        <v>AO</v>
      </c>
      <c r="R62" s="22" t="str">
        <f t="shared" si="42"/>
        <v>Y</v>
      </c>
      <c r="S62" s="83" t="s">
        <v>162</v>
      </c>
      <c r="T62" s="22"/>
      <c r="U62" s="22"/>
      <c r="V62" s="22"/>
      <c r="W62" s="22"/>
      <c r="X62" s="22"/>
      <c r="Y62" s="22"/>
      <c r="Z62" s="25" t="str">
        <f t="shared" si="1"/>
        <v>%Z023113</v>
      </c>
      <c r="AA62" s="22" t="str">
        <f t="shared" si="2"/>
        <v/>
      </c>
      <c r="AB62" s="22" t="str">
        <f t="shared" si="44"/>
        <v>F04N2S313</v>
      </c>
      <c r="AC62" s="22" t="str">
        <f t="shared" si="30"/>
        <v>Spare</v>
      </c>
      <c r="AD62" s="21" t="str">
        <f t="shared" si="4"/>
        <v/>
      </c>
      <c r="AE62" s="21" t="str">
        <f t="shared" si="5"/>
        <v/>
      </c>
      <c r="AF62" s="21" t="str">
        <f t="shared" si="6"/>
        <v/>
      </c>
      <c r="AG62" s="22"/>
      <c r="AH62" s="22"/>
      <c r="AI62" s="22"/>
      <c r="AJ62" s="22"/>
      <c r="AK62" s="23"/>
      <c r="AL62" s="23" t="s">
        <v>114</v>
      </c>
      <c r="AM62" s="23"/>
      <c r="AN62" s="84" t="s">
        <v>115</v>
      </c>
      <c r="AO62" s="27"/>
      <c r="AP62" s="27"/>
      <c r="AQ62" s="28"/>
      <c r="AR62" s="33"/>
      <c r="AS62" s="29"/>
      <c r="AT62" s="84" t="s">
        <v>116</v>
      </c>
      <c r="AU62" s="27"/>
      <c r="AV62" s="27"/>
      <c r="AW62" s="27"/>
      <c r="AX62" s="531"/>
      <c r="AY62" s="531"/>
      <c r="AZ62" s="27"/>
      <c r="BA62" s="27"/>
      <c r="BB62" s="27"/>
      <c r="BC62" s="27"/>
      <c r="BD62" s="27"/>
      <c r="BE62" s="33"/>
      <c r="BF62" s="33"/>
      <c r="BG62" s="33"/>
      <c r="BH62" s="33"/>
      <c r="BI62" s="33"/>
      <c r="BJ62" s="33"/>
      <c r="BK62" s="33"/>
      <c r="BL62" s="33"/>
      <c r="BM62" s="33"/>
      <c r="BN62" s="33"/>
      <c r="BO62" s="33"/>
      <c r="BP62" s="33"/>
      <c r="BQ62" s="33"/>
      <c r="BR62" s="33"/>
      <c r="BS62" s="33"/>
      <c r="BT62" s="33"/>
      <c r="BU62" s="33"/>
      <c r="BV62" s="33"/>
      <c r="BW62" s="27"/>
      <c r="BX62" s="33"/>
      <c r="BY62" s="33"/>
      <c r="BZ62" s="33"/>
      <c r="CA62" s="27"/>
      <c r="CB62" s="27"/>
      <c r="CC62" s="27"/>
      <c r="CD62" s="27"/>
      <c r="CE62" s="58"/>
      <c r="CF62" s="58"/>
      <c r="CG62" s="59" t="str">
        <f t="shared" si="7"/>
        <v/>
      </c>
      <c r="CH62" s="60" t="str">
        <f t="shared" si="8"/>
        <v/>
      </c>
      <c r="CI62" s="61"/>
      <c r="CJ62" s="62"/>
      <c r="CK62" s="59">
        <f t="shared" si="9"/>
        <v>11.952</v>
      </c>
      <c r="CL62" s="60">
        <f t="shared" si="10"/>
        <v>12.048</v>
      </c>
      <c r="CM62" s="61"/>
      <c r="CN62" s="62"/>
      <c r="CO62" s="59" t="str">
        <f t="shared" si="11"/>
        <v/>
      </c>
      <c r="CP62" s="60" t="str">
        <f t="shared" si="12"/>
        <v/>
      </c>
      <c r="CQ62" s="64"/>
      <c r="CR62" s="65"/>
      <c r="CS62" s="67"/>
      <c r="CT62" s="67"/>
      <c r="CV62" s="518"/>
      <c r="CY62" s="47" t="str">
        <f t="shared" si="15"/>
        <v/>
      </c>
    </row>
    <row r="63" spans="1:103" ht="19.899999999999999" customHeight="1">
      <c r="A63" s="524">
        <v>62</v>
      </c>
      <c r="B63" s="16">
        <v>14</v>
      </c>
      <c r="C63" s="16"/>
      <c r="D63" s="50" t="str">
        <f t="shared" si="43"/>
        <v>F04N2S314</v>
      </c>
      <c r="E63" s="45"/>
      <c r="F63" s="43"/>
      <c r="G63" s="527" t="s">
        <v>161</v>
      </c>
      <c r="H63" s="527"/>
      <c r="I63" s="527"/>
      <c r="J63" s="527" t="str">
        <f t="shared" si="29"/>
        <v/>
      </c>
      <c r="K63" s="527" t="str">
        <f t="shared" si="21"/>
        <v/>
      </c>
      <c r="L63" s="22" t="str">
        <f t="shared" si="22"/>
        <v>FCS0304</v>
      </c>
      <c r="M63" s="21">
        <f t="shared" si="39"/>
        <v>2</v>
      </c>
      <c r="N63" s="21">
        <f t="shared" si="40"/>
        <v>3</v>
      </c>
      <c r="O63" s="21">
        <v>14</v>
      </c>
      <c r="P63" s="83" t="str">
        <f t="shared" si="41"/>
        <v>AAI543-H</v>
      </c>
      <c r="Q63" s="83" t="str">
        <f t="shared" si="0"/>
        <v>AO</v>
      </c>
      <c r="R63" s="22" t="str">
        <f t="shared" si="42"/>
        <v>Y</v>
      </c>
      <c r="S63" s="83" t="s">
        <v>162</v>
      </c>
      <c r="T63" s="22"/>
      <c r="U63" s="22"/>
      <c r="V63" s="22"/>
      <c r="W63" s="22"/>
      <c r="X63" s="26"/>
      <c r="Y63" s="22"/>
      <c r="Z63" s="25" t="str">
        <f t="shared" si="1"/>
        <v>%Z023114</v>
      </c>
      <c r="AA63" s="22" t="str">
        <f t="shared" si="2"/>
        <v/>
      </c>
      <c r="AB63" s="22" t="str">
        <f t="shared" si="44"/>
        <v>F04N2S314</v>
      </c>
      <c r="AC63" s="22" t="str">
        <f t="shared" si="30"/>
        <v>Spare</v>
      </c>
      <c r="AD63" s="21" t="str">
        <f t="shared" si="4"/>
        <v/>
      </c>
      <c r="AE63" s="21" t="str">
        <f t="shared" si="5"/>
        <v/>
      </c>
      <c r="AF63" s="21" t="str">
        <f t="shared" si="6"/>
        <v/>
      </c>
      <c r="AG63" s="22"/>
      <c r="AH63" s="22"/>
      <c r="AI63" s="22"/>
      <c r="AJ63" s="22"/>
      <c r="AK63" s="23"/>
      <c r="AL63" s="23" t="s">
        <v>114</v>
      </c>
      <c r="AM63" s="23"/>
      <c r="AN63" s="84" t="s">
        <v>115</v>
      </c>
      <c r="AO63" s="27"/>
      <c r="AP63" s="27"/>
      <c r="AQ63" s="28"/>
      <c r="AR63" s="33"/>
      <c r="AS63" s="29"/>
      <c r="AT63" s="84" t="s">
        <v>116</v>
      </c>
      <c r="AU63" s="27"/>
      <c r="AV63" s="32"/>
      <c r="AW63" s="27"/>
      <c r="AX63" s="531"/>
      <c r="AY63" s="531"/>
      <c r="AZ63" s="27"/>
      <c r="BA63" s="27"/>
      <c r="BB63" s="27"/>
      <c r="BC63" s="27"/>
      <c r="BD63" s="27"/>
      <c r="BE63" s="33"/>
      <c r="BF63" s="33"/>
      <c r="BG63" s="33"/>
      <c r="BH63" s="33"/>
      <c r="BI63" s="33"/>
      <c r="BJ63" s="33"/>
      <c r="BK63" s="33"/>
      <c r="BL63" s="33"/>
      <c r="BM63" s="33"/>
      <c r="BN63" s="33"/>
      <c r="BO63" s="33"/>
      <c r="BP63" s="33"/>
      <c r="BQ63" s="33"/>
      <c r="BR63" s="33"/>
      <c r="BS63" s="33"/>
      <c r="BT63" s="33"/>
      <c r="BU63" s="33"/>
      <c r="BV63" s="33"/>
      <c r="BW63" s="27"/>
      <c r="BX63" s="33"/>
      <c r="BY63" s="33"/>
      <c r="BZ63" s="33"/>
      <c r="CA63" s="27"/>
      <c r="CB63" s="27"/>
      <c r="CC63" s="27"/>
      <c r="CD63" s="27"/>
      <c r="CE63" s="58"/>
      <c r="CF63" s="58"/>
      <c r="CG63" s="59" t="str">
        <f t="shared" si="7"/>
        <v/>
      </c>
      <c r="CH63" s="60" t="str">
        <f t="shared" si="8"/>
        <v/>
      </c>
      <c r="CI63" s="61"/>
      <c r="CJ63" s="62"/>
      <c r="CK63" s="59">
        <f t="shared" si="9"/>
        <v>11.952</v>
      </c>
      <c r="CL63" s="60">
        <f t="shared" si="10"/>
        <v>12.048</v>
      </c>
      <c r="CM63" s="61"/>
      <c r="CN63" s="62"/>
      <c r="CO63" s="59" t="str">
        <f t="shared" si="11"/>
        <v/>
      </c>
      <c r="CP63" s="60" t="str">
        <f t="shared" si="12"/>
        <v/>
      </c>
      <c r="CQ63" s="64"/>
      <c r="CR63" s="65"/>
      <c r="CS63" s="67"/>
      <c r="CT63" s="67"/>
      <c r="CV63" s="518"/>
      <c r="CY63" s="47" t="str">
        <f t="shared" si="15"/>
        <v/>
      </c>
    </row>
    <row r="64" spans="1:103" ht="19.899999999999999" customHeight="1">
      <c r="A64" s="524">
        <v>63</v>
      </c>
      <c r="B64" s="16">
        <v>15</v>
      </c>
      <c r="C64" s="16"/>
      <c r="D64" s="50" t="str">
        <f t="shared" si="43"/>
        <v>F04N2S315</v>
      </c>
      <c r="E64" s="45"/>
      <c r="F64" s="43"/>
      <c r="G64" s="527" t="s">
        <v>161</v>
      </c>
      <c r="H64" s="527"/>
      <c r="I64" s="527"/>
      <c r="J64" s="527" t="str">
        <f t="shared" si="29"/>
        <v/>
      </c>
      <c r="K64" s="527" t="str">
        <f t="shared" si="21"/>
        <v/>
      </c>
      <c r="L64" s="22" t="str">
        <f t="shared" si="22"/>
        <v>FCS0304</v>
      </c>
      <c r="M64" s="21">
        <f t="shared" si="39"/>
        <v>2</v>
      </c>
      <c r="N64" s="21">
        <f t="shared" si="40"/>
        <v>3</v>
      </c>
      <c r="O64" s="21">
        <v>15</v>
      </c>
      <c r="P64" s="83" t="str">
        <f t="shared" si="41"/>
        <v>AAI543-H</v>
      </c>
      <c r="Q64" s="83" t="str">
        <f t="shared" si="0"/>
        <v>AO</v>
      </c>
      <c r="R64" s="22" t="str">
        <f t="shared" si="42"/>
        <v>Y</v>
      </c>
      <c r="S64" s="83" t="s">
        <v>162</v>
      </c>
      <c r="T64" s="22"/>
      <c r="U64" s="22"/>
      <c r="V64" s="22"/>
      <c r="W64" s="22"/>
      <c r="X64" s="22"/>
      <c r="Y64" s="22"/>
      <c r="Z64" s="25" t="str">
        <f t="shared" si="1"/>
        <v>%Z023115</v>
      </c>
      <c r="AA64" s="22" t="str">
        <f t="shared" si="2"/>
        <v/>
      </c>
      <c r="AB64" s="22" t="str">
        <f t="shared" si="44"/>
        <v>F04N2S315</v>
      </c>
      <c r="AC64" s="22" t="str">
        <f t="shared" si="30"/>
        <v>Spare</v>
      </c>
      <c r="AD64" s="21" t="str">
        <f t="shared" si="4"/>
        <v/>
      </c>
      <c r="AE64" s="21" t="str">
        <f t="shared" si="5"/>
        <v/>
      </c>
      <c r="AF64" s="21" t="str">
        <f t="shared" si="6"/>
        <v/>
      </c>
      <c r="AG64" s="22"/>
      <c r="AH64" s="22"/>
      <c r="AI64" s="22"/>
      <c r="AJ64" s="22"/>
      <c r="AK64" s="23"/>
      <c r="AL64" s="23" t="s">
        <v>114</v>
      </c>
      <c r="AM64" s="23"/>
      <c r="AN64" s="84" t="s">
        <v>115</v>
      </c>
      <c r="AO64" s="27"/>
      <c r="AP64" s="27"/>
      <c r="AQ64" s="28"/>
      <c r="AR64" s="33"/>
      <c r="AS64" s="29"/>
      <c r="AT64" s="84" t="s">
        <v>116</v>
      </c>
      <c r="AU64" s="27"/>
      <c r="AV64" s="33"/>
      <c r="AW64" s="27"/>
      <c r="AX64" s="531"/>
      <c r="AY64" s="531"/>
      <c r="AZ64" s="27"/>
      <c r="BA64" s="27"/>
      <c r="BB64" s="27"/>
      <c r="BC64" s="27"/>
      <c r="BD64" s="27"/>
      <c r="BE64" s="33"/>
      <c r="BF64" s="33"/>
      <c r="BG64" s="33"/>
      <c r="BH64" s="33"/>
      <c r="BI64" s="33"/>
      <c r="BJ64" s="33"/>
      <c r="BK64" s="33"/>
      <c r="BL64" s="33"/>
      <c r="BM64" s="33"/>
      <c r="BN64" s="33"/>
      <c r="BO64" s="33"/>
      <c r="BP64" s="33"/>
      <c r="BQ64" s="33"/>
      <c r="BR64" s="33"/>
      <c r="BS64" s="33"/>
      <c r="BT64" s="33"/>
      <c r="BU64" s="33"/>
      <c r="BV64" s="33"/>
      <c r="BW64" s="27"/>
      <c r="BX64" s="33"/>
      <c r="BY64" s="33"/>
      <c r="BZ64" s="33"/>
      <c r="CA64" s="27"/>
      <c r="CB64" s="27"/>
      <c r="CC64" s="27"/>
      <c r="CD64" s="27"/>
      <c r="CE64" s="58"/>
      <c r="CF64" s="58"/>
      <c r="CG64" s="59" t="str">
        <f t="shared" si="7"/>
        <v/>
      </c>
      <c r="CH64" s="60" t="str">
        <f t="shared" si="8"/>
        <v/>
      </c>
      <c r="CI64" s="61"/>
      <c r="CJ64" s="62"/>
      <c r="CK64" s="59">
        <f t="shared" si="9"/>
        <v>11.952</v>
      </c>
      <c r="CL64" s="60">
        <f t="shared" si="10"/>
        <v>12.048</v>
      </c>
      <c r="CM64" s="61"/>
      <c r="CN64" s="62"/>
      <c r="CO64" s="59" t="str">
        <f t="shared" si="11"/>
        <v/>
      </c>
      <c r="CP64" s="60" t="str">
        <f t="shared" si="12"/>
        <v/>
      </c>
      <c r="CQ64" s="64"/>
      <c r="CR64" s="65"/>
      <c r="CS64" s="67"/>
      <c r="CT64" s="67"/>
      <c r="CV64" s="518"/>
      <c r="CY64" s="47" t="str">
        <f t="shared" si="15"/>
        <v/>
      </c>
    </row>
    <row r="65" spans="1:103" ht="19.899999999999999" customHeight="1">
      <c r="A65" s="524">
        <v>64</v>
      </c>
      <c r="B65" s="16">
        <v>16</v>
      </c>
      <c r="C65" s="16"/>
      <c r="D65" s="50" t="str">
        <f t="shared" si="43"/>
        <v>F04N2S316</v>
      </c>
      <c r="E65" s="45"/>
      <c r="F65" s="43"/>
      <c r="G65" s="527" t="s">
        <v>161</v>
      </c>
      <c r="H65" s="527"/>
      <c r="I65" s="527"/>
      <c r="J65" s="527" t="str">
        <f t="shared" si="29"/>
        <v/>
      </c>
      <c r="K65" s="527" t="str">
        <f t="shared" si="21"/>
        <v/>
      </c>
      <c r="L65" s="22" t="str">
        <f t="shared" si="22"/>
        <v>FCS0304</v>
      </c>
      <c r="M65" s="21">
        <f t="shared" si="39"/>
        <v>2</v>
      </c>
      <c r="N65" s="21">
        <f t="shared" si="40"/>
        <v>3</v>
      </c>
      <c r="O65" s="21">
        <v>16</v>
      </c>
      <c r="P65" s="83" t="str">
        <f t="shared" si="41"/>
        <v>AAI543-H</v>
      </c>
      <c r="Q65" s="83" t="str">
        <f t="shared" si="0"/>
        <v>AO</v>
      </c>
      <c r="R65" s="22" t="str">
        <f t="shared" si="42"/>
        <v>Y</v>
      </c>
      <c r="S65" s="83" t="s">
        <v>162</v>
      </c>
      <c r="T65" s="22"/>
      <c r="U65" s="22"/>
      <c r="V65" s="22"/>
      <c r="W65" s="22"/>
      <c r="X65" s="22"/>
      <c r="Y65" s="22"/>
      <c r="Z65" s="52" t="str">
        <f t="shared" si="1"/>
        <v>%Z023116</v>
      </c>
      <c r="AA65" s="22" t="str">
        <f t="shared" si="2"/>
        <v/>
      </c>
      <c r="AB65" s="22" t="str">
        <f t="shared" si="44"/>
        <v>F04N2S316</v>
      </c>
      <c r="AC65" s="22" t="str">
        <f t="shared" si="30"/>
        <v>Spare</v>
      </c>
      <c r="AD65" s="21" t="str">
        <f t="shared" si="4"/>
        <v/>
      </c>
      <c r="AE65" s="21" t="str">
        <f t="shared" si="5"/>
        <v/>
      </c>
      <c r="AF65" s="21" t="str">
        <f t="shared" si="6"/>
        <v/>
      </c>
      <c r="AG65" s="22"/>
      <c r="AH65" s="22"/>
      <c r="AI65" s="22"/>
      <c r="AJ65" s="22"/>
      <c r="AK65" s="23"/>
      <c r="AL65" s="23" t="s">
        <v>114</v>
      </c>
      <c r="AM65" s="23"/>
      <c r="AN65" s="84" t="s">
        <v>115</v>
      </c>
      <c r="AO65" s="27"/>
      <c r="AP65" s="27"/>
      <c r="AQ65" s="28"/>
      <c r="AR65" s="33"/>
      <c r="AS65" s="29"/>
      <c r="AT65" s="84" t="s">
        <v>116</v>
      </c>
      <c r="AU65" s="27"/>
      <c r="AV65" s="33"/>
      <c r="AW65" s="27"/>
      <c r="AX65" s="531"/>
      <c r="AY65" s="531"/>
      <c r="AZ65" s="27"/>
      <c r="BA65" s="27"/>
      <c r="BB65" s="27"/>
      <c r="BC65" s="27"/>
      <c r="BD65" s="27"/>
      <c r="BE65" s="33"/>
      <c r="BF65" s="33"/>
      <c r="BG65" s="33"/>
      <c r="BH65" s="33"/>
      <c r="BI65" s="33"/>
      <c r="BJ65" s="33"/>
      <c r="BK65" s="33"/>
      <c r="BL65" s="33"/>
      <c r="BM65" s="33"/>
      <c r="BN65" s="33"/>
      <c r="BO65" s="33"/>
      <c r="BP65" s="33"/>
      <c r="BQ65" s="33"/>
      <c r="BR65" s="33"/>
      <c r="BS65" s="33"/>
      <c r="BT65" s="33"/>
      <c r="BU65" s="33"/>
      <c r="BV65" s="33"/>
      <c r="BW65" s="27"/>
      <c r="BX65" s="33"/>
      <c r="BY65" s="33"/>
      <c r="BZ65" s="33"/>
      <c r="CA65" s="27"/>
      <c r="CB65" s="27"/>
      <c r="CC65" s="27"/>
      <c r="CD65" s="27"/>
      <c r="CE65" s="58"/>
      <c r="CF65" s="58"/>
      <c r="CG65" s="59" t="str">
        <f t="shared" si="7"/>
        <v/>
      </c>
      <c r="CH65" s="60" t="str">
        <f t="shared" si="8"/>
        <v/>
      </c>
      <c r="CI65" s="61"/>
      <c r="CJ65" s="62"/>
      <c r="CK65" s="59">
        <f t="shared" si="9"/>
        <v>11.952</v>
      </c>
      <c r="CL65" s="60">
        <f t="shared" si="10"/>
        <v>12.048</v>
      </c>
      <c r="CM65" s="61"/>
      <c r="CN65" s="62"/>
      <c r="CO65" s="59" t="str">
        <f t="shared" si="11"/>
        <v/>
      </c>
      <c r="CP65" s="60" t="str">
        <f t="shared" si="12"/>
        <v/>
      </c>
      <c r="CQ65" s="64"/>
      <c r="CR65" s="65"/>
      <c r="CS65" s="67"/>
      <c r="CT65" s="67"/>
      <c r="CV65" s="518"/>
      <c r="CY65" s="47" t="str">
        <f t="shared" si="15"/>
        <v/>
      </c>
    </row>
    <row r="66" spans="1:103" ht="19.899999999999999" customHeight="1">
      <c r="A66" s="524">
        <v>65</v>
      </c>
      <c r="B66" s="15">
        <v>1</v>
      </c>
      <c r="C66" s="15">
        <v>1840</v>
      </c>
      <c r="D66" s="45" t="s">
        <v>274</v>
      </c>
      <c r="E66" s="527"/>
      <c r="F66" s="541" t="s">
        <v>106</v>
      </c>
      <c r="G66" s="542" t="s">
        <v>275</v>
      </c>
      <c r="H66" s="527"/>
      <c r="I66" s="527"/>
      <c r="J66" s="527" t="str">
        <f t="shared" si="29"/>
        <v/>
      </c>
      <c r="K66" s="527" t="str">
        <f t="shared" si="21"/>
        <v/>
      </c>
      <c r="L66" s="22" t="str">
        <f t="shared" si="22"/>
        <v>FCS0304</v>
      </c>
      <c r="M66" s="21">
        <v>3</v>
      </c>
      <c r="N66" s="21">
        <v>1</v>
      </c>
      <c r="O66" s="21">
        <v>1</v>
      </c>
      <c r="P66" s="83" t="s">
        <v>109</v>
      </c>
      <c r="Q66" s="22" t="str">
        <f t="shared" ref="Q66:Q129" si="45">IF(MID(P66,4,3)="543","AO","AI")</f>
        <v>AI</v>
      </c>
      <c r="R66" s="22" t="s">
        <v>110</v>
      </c>
      <c r="S66" s="543" t="s">
        <v>111</v>
      </c>
      <c r="T66" s="22"/>
      <c r="U66" s="22"/>
      <c r="V66" s="22"/>
      <c r="W66" s="22"/>
      <c r="X66" s="22"/>
      <c r="Y66" s="22"/>
      <c r="Z66" s="25" t="str">
        <f t="shared" ref="Z66:Z129" si="46">"%Z"&amp;TEXT(M66,"00")&amp;TEXT(N66,"0")&amp;"1"&amp;TEXT(O66,"00")</f>
        <v>%Z031101</v>
      </c>
      <c r="AA66" s="22" t="str">
        <f t="shared" ref="AA66:AA129" si="47">IF(E66="","",IF(Q66="AI",CONCATENATE("%%I",E66),IF(Q66="AO",CONCATENATE("%%O",E66),E66)))</f>
        <v/>
      </c>
      <c r="AB66" s="22" t="s">
        <v>276</v>
      </c>
      <c r="AC66" s="22" t="str">
        <f t="shared" ref="AC66:AC78" si="48">IF(G66&lt;&gt;"",G66,"")</f>
        <v>GC TO TA-6106 PRES. INDIC., CONTR., ALA.</v>
      </c>
      <c r="AD66" s="21" t="str">
        <f t="shared" ref="AD66:AD129" si="49">IF(J66&lt;&gt;"",J66,"")</f>
        <v/>
      </c>
      <c r="AE66" s="21" t="str">
        <f t="shared" ref="AE66:AE129" si="50">IF(K66&lt;&gt;"",K66,"")</f>
        <v/>
      </c>
      <c r="AF66" s="21" t="str">
        <f t="shared" ref="AF66:AF129" si="51">IF(I66&lt;&gt;"",I66,"")</f>
        <v/>
      </c>
      <c r="AG66" s="22">
        <v>0</v>
      </c>
      <c r="AH66" s="22">
        <v>95</v>
      </c>
      <c r="AI66" s="22">
        <v>0</v>
      </c>
      <c r="AJ66" s="22">
        <v>0</v>
      </c>
      <c r="AK66" s="23" t="s">
        <v>113</v>
      </c>
      <c r="AL66" s="23" t="s">
        <v>114</v>
      </c>
      <c r="AM66" s="23"/>
      <c r="AN66" s="84" t="s">
        <v>115</v>
      </c>
      <c r="AO66" s="27"/>
      <c r="AP66" s="27"/>
      <c r="AQ66" s="28"/>
      <c r="AR66" s="544" t="s">
        <v>110</v>
      </c>
      <c r="AS66" s="29"/>
      <c r="AT66" s="84" t="s">
        <v>116</v>
      </c>
      <c r="AU66" s="542" t="s">
        <v>106</v>
      </c>
      <c r="AV66" s="27"/>
      <c r="AW66" s="27"/>
      <c r="AX66" s="532" t="s">
        <v>277</v>
      </c>
      <c r="AY66" s="531" t="s">
        <v>278</v>
      </c>
      <c r="AZ66" s="27"/>
      <c r="BA66" s="27"/>
      <c r="BB66" s="27"/>
      <c r="BC66" s="27"/>
      <c r="BD66" s="27"/>
      <c r="BE66" s="33"/>
      <c r="BF66" s="33"/>
      <c r="BG66" s="33"/>
      <c r="BH66" s="33"/>
      <c r="BI66" s="33"/>
      <c r="BJ66" s="33"/>
      <c r="BK66" s="33"/>
      <c r="BL66" s="33"/>
      <c r="BM66" s="33"/>
      <c r="BN66" s="33"/>
      <c r="BO66" s="33"/>
      <c r="BP66" s="33"/>
      <c r="BQ66" s="33"/>
      <c r="BR66" s="33"/>
      <c r="BS66" s="33"/>
      <c r="BT66" s="33"/>
      <c r="BU66" s="33"/>
      <c r="BV66" s="33"/>
      <c r="BW66" s="27"/>
      <c r="BX66" s="33"/>
      <c r="BY66" s="33"/>
      <c r="BZ66" s="33"/>
      <c r="CA66" s="27"/>
      <c r="CB66" s="27"/>
      <c r="CC66" s="27"/>
      <c r="CD66" s="27"/>
      <c r="CE66" s="58"/>
      <c r="CF66" s="58"/>
      <c r="CG66" s="59" t="e">
        <f t="shared" ref="CG66:CG129" si="52">IF(OR(Q66="AI",Q66="PI"),AD66-(AE66-AD66)*0.001,IF(AND(Q66="AO",T66="FC"),4-0.048,IF(AND(Q66="AO",OR(T66="FO",T66="FLO")),20-0.048,"")))</f>
        <v>#VALUE!</v>
      </c>
      <c r="CH66" s="60" t="e">
        <f t="shared" ref="CH66:CH129" si="53">IF(OR(Q66="AI",Q66="PI"),AD66+(AE66-AD66)*0.001,IF(AND(Q66="AO",T66="FC"),4+0.048,IF(AND(Q66="AO",OR(T66="FO",T66="FLO")),20+0.048,"")))</f>
        <v>#VALUE!</v>
      </c>
      <c r="CI66" s="61"/>
      <c r="CJ66" s="62"/>
      <c r="CK66" s="59" t="e">
        <f t="shared" ref="CK66:CK129" si="54">IF(OR(Q66="AI",Q66="PI"),(AE66+AD66)/2-(AE66-AD66)*0.001,IF(Q66="AO",12-0.048,""))</f>
        <v>#VALUE!</v>
      </c>
      <c r="CL66" s="60" t="e">
        <f t="shared" ref="CL66:CL129" si="55">IF(OR(Q66="AI",Q66="PI"),(AE66+AD66)/2+(AE66-AD66)*0.001,IF(Q66="AO",12+0.048,""))</f>
        <v>#VALUE!</v>
      </c>
      <c r="CM66" s="61"/>
      <c r="CN66" s="62"/>
      <c r="CO66" s="59" t="e">
        <f t="shared" ref="CO66:CO129" si="56">IF(OR(Q66="AI",Q66="PI"),AE66-(AE66-AD66)*0.001,IF(AND(Q66="AO",T66="FC"),20-0.048,IF(AND(Q66="AO",OR(T66="FO",T66="FLO")),4-0.048,"")))</f>
        <v>#VALUE!</v>
      </c>
      <c r="CP66" s="60" t="e">
        <f t="shared" ref="CP66:CP129" si="57">IF(OR(Q66="AI",Q66="PI"),AE66+(AE66-AD66)*0.001,IF(AND(Q66="AO",T66="FC"),20+0.048,IF(AND(Q66="AO",OR(T66="FO",T66="FLO")),4+0.048,"")))</f>
        <v>#VALUE!</v>
      </c>
      <c r="CQ66" s="64"/>
      <c r="CR66" s="65"/>
      <c r="CS66" s="67"/>
      <c r="CT66" s="67"/>
      <c r="CU66" s="545">
        <v>1840</v>
      </c>
      <c r="CV66" s="518" t="str">
        <f t="shared" ref="CV66:CV77" si="58">LEFT(D66,3)</f>
        <v>18-</v>
      </c>
      <c r="CW66" s="47" t="s">
        <v>279</v>
      </c>
      <c r="CX66" s="47" t="str">
        <f t="shared" ref="CX66:CX77" si="59">RIGHT(D66,6)</f>
        <v>-61109</v>
      </c>
      <c r="CY66" s="47" t="str">
        <f t="shared" ref="CY66:CY129" si="60">CV66&amp;CW66&amp;CX66</f>
        <v>18-PICA-61109</v>
      </c>
    </row>
    <row r="67" spans="1:103" ht="19.899999999999999" customHeight="1">
      <c r="A67" s="524">
        <v>66</v>
      </c>
      <c r="B67" s="15">
        <v>2</v>
      </c>
      <c r="C67" s="15">
        <v>1840</v>
      </c>
      <c r="D67" s="45" t="s">
        <v>280</v>
      </c>
      <c r="E67" s="527"/>
      <c r="F67" s="541" t="s">
        <v>106</v>
      </c>
      <c r="G67" s="542" t="s">
        <v>281</v>
      </c>
      <c r="H67" s="527"/>
      <c r="I67" s="527"/>
      <c r="J67" s="527" t="str">
        <f t="shared" si="29"/>
        <v/>
      </c>
      <c r="K67" s="527" t="str">
        <f t="shared" si="21"/>
        <v/>
      </c>
      <c r="L67" s="22" t="str">
        <f t="shared" si="22"/>
        <v>FCS0304</v>
      </c>
      <c r="M67" s="21">
        <f t="shared" ref="M67:M81" si="61">M66</f>
        <v>3</v>
      </c>
      <c r="N67" s="21">
        <f t="shared" ref="N67:N81" si="62">N66</f>
        <v>1</v>
      </c>
      <c r="O67" s="21">
        <v>2</v>
      </c>
      <c r="P67" s="83" t="str">
        <f t="shared" ref="P67:P81" si="63">P66</f>
        <v>AAI143-H</v>
      </c>
      <c r="Q67" s="22" t="str">
        <f t="shared" si="45"/>
        <v>AI</v>
      </c>
      <c r="R67" s="22" t="str">
        <f t="shared" ref="R67:R81" si="64">IF(R66&lt;&gt;"",R66,"")</f>
        <v>Y</v>
      </c>
      <c r="S67" s="543" t="s">
        <v>111</v>
      </c>
      <c r="T67" s="22"/>
      <c r="U67" s="22"/>
      <c r="V67" s="22"/>
      <c r="W67" s="22"/>
      <c r="X67" s="22"/>
      <c r="Y67" s="22"/>
      <c r="Z67" s="25" t="str">
        <f t="shared" si="46"/>
        <v>%Z031102</v>
      </c>
      <c r="AA67" s="22" t="str">
        <f t="shared" si="47"/>
        <v/>
      </c>
      <c r="AB67" s="22" t="s">
        <v>282</v>
      </c>
      <c r="AC67" s="22" t="str">
        <f t="shared" si="48"/>
        <v>COOL. FROM ET-6102 PRES. INDIC., CONTR.</v>
      </c>
      <c r="AD67" s="21" t="str">
        <f t="shared" si="49"/>
        <v/>
      </c>
      <c r="AE67" s="21" t="str">
        <f t="shared" si="50"/>
        <v/>
      </c>
      <c r="AF67" s="21" t="str">
        <f t="shared" si="51"/>
        <v/>
      </c>
      <c r="AG67" s="22">
        <v>0</v>
      </c>
      <c r="AH67" s="22">
        <v>0</v>
      </c>
      <c r="AI67" s="22">
        <v>0</v>
      </c>
      <c r="AJ67" s="22">
        <v>0</v>
      </c>
      <c r="AK67" s="23" t="s">
        <v>113</v>
      </c>
      <c r="AL67" s="23" t="s">
        <v>114</v>
      </c>
      <c r="AM67" s="23"/>
      <c r="AN67" s="84" t="s">
        <v>115</v>
      </c>
      <c r="AO67" s="27"/>
      <c r="AP67" s="27"/>
      <c r="AQ67" s="28"/>
      <c r="AR67" s="544" t="s">
        <v>110</v>
      </c>
      <c r="AS67" s="29"/>
      <c r="AT67" s="84" t="s">
        <v>116</v>
      </c>
      <c r="AU67" s="542" t="s">
        <v>106</v>
      </c>
      <c r="AV67" s="27"/>
      <c r="AW67" s="27"/>
      <c r="AX67" s="532" t="s">
        <v>277</v>
      </c>
      <c r="AY67" s="531" t="s">
        <v>278</v>
      </c>
      <c r="AZ67" s="27"/>
      <c r="BA67" s="27"/>
      <c r="BB67" s="27"/>
      <c r="BC67" s="27"/>
      <c r="BD67" s="27"/>
      <c r="BE67" s="33"/>
      <c r="BF67" s="33"/>
      <c r="BG67" s="33"/>
      <c r="BH67" s="33"/>
      <c r="BI67" s="33"/>
      <c r="BJ67" s="33"/>
      <c r="BK67" s="33"/>
      <c r="BL67" s="33"/>
      <c r="BM67" s="33"/>
      <c r="BN67" s="33"/>
      <c r="BO67" s="33"/>
      <c r="BP67" s="33"/>
      <c r="BQ67" s="33"/>
      <c r="BR67" s="33"/>
      <c r="BS67" s="33"/>
      <c r="BT67" s="33"/>
      <c r="BU67" s="33"/>
      <c r="BV67" s="33"/>
      <c r="BW67" s="27"/>
      <c r="BX67" s="33"/>
      <c r="BY67" s="33"/>
      <c r="BZ67" s="33"/>
      <c r="CA67" s="27"/>
      <c r="CB67" s="27"/>
      <c r="CC67" s="27"/>
      <c r="CD67" s="27"/>
      <c r="CE67" s="58"/>
      <c r="CF67" s="58"/>
      <c r="CG67" s="59" t="e">
        <f t="shared" si="52"/>
        <v>#VALUE!</v>
      </c>
      <c r="CH67" s="60" t="e">
        <f t="shared" si="53"/>
        <v>#VALUE!</v>
      </c>
      <c r="CI67" s="61"/>
      <c r="CJ67" s="62"/>
      <c r="CK67" s="59" t="e">
        <f t="shared" si="54"/>
        <v>#VALUE!</v>
      </c>
      <c r="CL67" s="60" t="e">
        <f t="shared" si="55"/>
        <v>#VALUE!</v>
      </c>
      <c r="CM67" s="61"/>
      <c r="CN67" s="62"/>
      <c r="CO67" s="59" t="e">
        <f t="shared" si="56"/>
        <v>#VALUE!</v>
      </c>
      <c r="CP67" s="60" t="e">
        <f t="shared" si="57"/>
        <v>#VALUE!</v>
      </c>
      <c r="CQ67" s="64"/>
      <c r="CR67" s="65"/>
      <c r="CS67" s="67"/>
      <c r="CT67" s="67"/>
      <c r="CU67" s="545">
        <v>1840</v>
      </c>
      <c r="CV67" s="518" t="str">
        <f t="shared" si="58"/>
        <v>18-</v>
      </c>
      <c r="CW67" s="47" t="s">
        <v>244</v>
      </c>
      <c r="CX67" s="47" t="str">
        <f t="shared" si="59"/>
        <v>-61202</v>
      </c>
      <c r="CY67" s="47" t="str">
        <f t="shared" si="60"/>
        <v>18-PIC-61202</v>
      </c>
    </row>
    <row r="68" spans="1:103" ht="19.899999999999999" customHeight="1">
      <c r="A68" s="524">
        <v>67</v>
      </c>
      <c r="B68" s="15">
        <v>3</v>
      </c>
      <c r="C68" s="15">
        <v>1840</v>
      </c>
      <c r="D68" s="45" t="s">
        <v>283</v>
      </c>
      <c r="E68" s="527"/>
      <c r="F68" s="541" t="s">
        <v>106</v>
      </c>
      <c r="G68" s="542" t="s">
        <v>284</v>
      </c>
      <c r="H68" s="527"/>
      <c r="I68" s="527"/>
      <c r="J68" s="527" t="str">
        <f t="shared" si="29"/>
        <v/>
      </c>
      <c r="K68" s="527" t="str">
        <f t="shared" si="21"/>
        <v/>
      </c>
      <c r="L68" s="22" t="str">
        <f t="shared" si="22"/>
        <v>FCS0304</v>
      </c>
      <c r="M68" s="21">
        <f t="shared" si="61"/>
        <v>3</v>
      </c>
      <c r="N68" s="21">
        <f t="shared" si="62"/>
        <v>1</v>
      </c>
      <c r="O68" s="21">
        <v>3</v>
      </c>
      <c r="P68" s="83" t="str">
        <f t="shared" si="63"/>
        <v>AAI143-H</v>
      </c>
      <c r="Q68" s="22" t="str">
        <f t="shared" si="45"/>
        <v>AI</v>
      </c>
      <c r="R68" s="22" t="str">
        <f t="shared" si="64"/>
        <v>Y</v>
      </c>
      <c r="S68" s="543" t="s">
        <v>111</v>
      </c>
      <c r="T68" s="22"/>
      <c r="U68" s="22"/>
      <c r="V68" s="22"/>
      <c r="W68" s="22"/>
      <c r="X68" s="22"/>
      <c r="Y68" s="22"/>
      <c r="Z68" s="25" t="str">
        <f t="shared" si="46"/>
        <v>%Z031103</v>
      </c>
      <c r="AA68" s="22" t="str">
        <f t="shared" si="47"/>
        <v/>
      </c>
      <c r="AB68" s="22" t="s">
        <v>285</v>
      </c>
      <c r="AC68" s="22" t="str">
        <f t="shared" si="48"/>
        <v>GC ENDS TO ET-6105 PRES. INDIC., CONTR.</v>
      </c>
      <c r="AD68" s="21" t="str">
        <f t="shared" si="49"/>
        <v/>
      </c>
      <c r="AE68" s="21" t="str">
        <f t="shared" si="50"/>
        <v/>
      </c>
      <c r="AF68" s="21" t="str">
        <f t="shared" si="51"/>
        <v/>
      </c>
      <c r="AG68" s="22">
        <v>0</v>
      </c>
      <c r="AH68" s="22">
        <v>0</v>
      </c>
      <c r="AI68" s="22">
        <v>0</v>
      </c>
      <c r="AJ68" s="22">
        <v>0</v>
      </c>
      <c r="AK68" s="23" t="s">
        <v>113</v>
      </c>
      <c r="AL68" s="23" t="s">
        <v>114</v>
      </c>
      <c r="AM68" s="23"/>
      <c r="AN68" s="84" t="s">
        <v>115</v>
      </c>
      <c r="AO68" s="27"/>
      <c r="AP68" s="27"/>
      <c r="AQ68" s="28"/>
      <c r="AR68" s="544" t="s">
        <v>110</v>
      </c>
      <c r="AS68" s="29"/>
      <c r="AT68" s="84" t="s">
        <v>116</v>
      </c>
      <c r="AU68" s="542" t="s">
        <v>106</v>
      </c>
      <c r="AV68" s="27"/>
      <c r="AW68" s="27"/>
      <c r="AX68" s="532" t="s">
        <v>277</v>
      </c>
      <c r="AY68" s="531" t="s">
        <v>278</v>
      </c>
      <c r="AZ68" s="27"/>
      <c r="BA68" s="27"/>
      <c r="BB68" s="27"/>
      <c r="BC68" s="27"/>
      <c r="BD68" s="27"/>
      <c r="BE68" s="33"/>
      <c r="BF68" s="33"/>
      <c r="BG68" s="33"/>
      <c r="BH68" s="33"/>
      <c r="BI68" s="33"/>
      <c r="BJ68" s="33"/>
      <c r="BK68" s="33"/>
      <c r="BL68" s="33"/>
      <c r="BM68" s="33"/>
      <c r="BN68" s="33"/>
      <c r="BO68" s="33"/>
      <c r="BP68" s="33"/>
      <c r="BQ68" s="33"/>
      <c r="BR68" s="33"/>
      <c r="BS68" s="33"/>
      <c r="BT68" s="33"/>
      <c r="BU68" s="33"/>
      <c r="BV68" s="33"/>
      <c r="BW68" s="27"/>
      <c r="BX68" s="33"/>
      <c r="BY68" s="33"/>
      <c r="BZ68" s="33"/>
      <c r="CA68" s="27"/>
      <c r="CB68" s="27"/>
      <c r="CC68" s="27"/>
      <c r="CD68" s="27"/>
      <c r="CE68" s="58"/>
      <c r="CF68" s="58"/>
      <c r="CG68" s="59" t="e">
        <f t="shared" si="52"/>
        <v>#VALUE!</v>
      </c>
      <c r="CH68" s="60" t="e">
        <f t="shared" si="53"/>
        <v>#VALUE!</v>
      </c>
      <c r="CI68" s="61"/>
      <c r="CJ68" s="62"/>
      <c r="CK68" s="59" t="e">
        <f t="shared" si="54"/>
        <v>#VALUE!</v>
      </c>
      <c r="CL68" s="60" t="e">
        <f t="shared" si="55"/>
        <v>#VALUE!</v>
      </c>
      <c r="CM68" s="61"/>
      <c r="CN68" s="62"/>
      <c r="CO68" s="59" t="e">
        <f t="shared" si="56"/>
        <v>#VALUE!</v>
      </c>
      <c r="CP68" s="60" t="e">
        <f t="shared" si="57"/>
        <v>#VALUE!</v>
      </c>
      <c r="CQ68" s="64"/>
      <c r="CR68" s="65"/>
      <c r="CS68" s="67"/>
      <c r="CT68" s="67"/>
      <c r="CU68" s="545">
        <v>1840</v>
      </c>
      <c r="CV68" s="518" t="str">
        <f t="shared" si="58"/>
        <v>18-</v>
      </c>
      <c r="CW68" s="47" t="s">
        <v>244</v>
      </c>
      <c r="CX68" s="47" t="str">
        <f t="shared" si="59"/>
        <v>-61204</v>
      </c>
      <c r="CY68" s="47" t="str">
        <f t="shared" si="60"/>
        <v>18-PIC-61204</v>
      </c>
    </row>
    <row r="69" spans="1:103" ht="19.899999999999999" customHeight="1">
      <c r="A69" s="524">
        <v>68</v>
      </c>
      <c r="B69" s="15">
        <v>4</v>
      </c>
      <c r="C69" s="15">
        <v>1840</v>
      </c>
      <c r="D69" s="45" t="s">
        <v>286</v>
      </c>
      <c r="E69" s="527"/>
      <c r="F69" s="541" t="s">
        <v>106</v>
      </c>
      <c r="G69" s="542" t="s">
        <v>287</v>
      </c>
      <c r="H69" s="527"/>
      <c r="I69" s="527"/>
      <c r="J69" s="527" t="str">
        <f t="shared" si="29"/>
        <v/>
      </c>
      <c r="K69" s="527" t="str">
        <f t="shared" si="21"/>
        <v/>
      </c>
      <c r="L69" s="22" t="str">
        <f t="shared" si="22"/>
        <v>FCS0304</v>
      </c>
      <c r="M69" s="21">
        <f t="shared" si="61"/>
        <v>3</v>
      </c>
      <c r="N69" s="21">
        <f t="shared" si="62"/>
        <v>1</v>
      </c>
      <c r="O69" s="21">
        <v>4</v>
      </c>
      <c r="P69" s="83" t="str">
        <f t="shared" si="63"/>
        <v>AAI143-H</v>
      </c>
      <c r="Q69" s="22" t="str">
        <f t="shared" si="45"/>
        <v>AI</v>
      </c>
      <c r="R69" s="22" t="str">
        <f t="shared" si="64"/>
        <v>Y</v>
      </c>
      <c r="S69" s="543" t="s">
        <v>111</v>
      </c>
      <c r="T69" s="22"/>
      <c r="U69" s="22"/>
      <c r="V69" s="22"/>
      <c r="W69" s="22"/>
      <c r="X69" s="22"/>
      <c r="Y69" s="22"/>
      <c r="Z69" s="25" t="str">
        <f t="shared" si="46"/>
        <v>%Z031104</v>
      </c>
      <c r="AA69" s="22" t="str">
        <f t="shared" si="47"/>
        <v/>
      </c>
      <c r="AB69" s="22" t="s">
        <v>288</v>
      </c>
      <c r="AC69" s="22" t="str">
        <f t="shared" si="48"/>
        <v>VE-6202 TOP PRES. INDIC., CONTR., ALA.</v>
      </c>
      <c r="AD69" s="21" t="str">
        <f t="shared" si="49"/>
        <v/>
      </c>
      <c r="AE69" s="21" t="str">
        <f t="shared" si="50"/>
        <v/>
      </c>
      <c r="AF69" s="21" t="str">
        <f t="shared" si="51"/>
        <v/>
      </c>
      <c r="AG69" s="22">
        <v>0</v>
      </c>
      <c r="AH69" s="22">
        <v>2720</v>
      </c>
      <c r="AI69" s="22">
        <v>680</v>
      </c>
      <c r="AJ69" s="22">
        <v>0</v>
      </c>
      <c r="AK69" s="23" t="s">
        <v>113</v>
      </c>
      <c r="AL69" s="23" t="s">
        <v>114</v>
      </c>
      <c r="AM69" s="23"/>
      <c r="AN69" s="84" t="s">
        <v>115</v>
      </c>
      <c r="AO69" s="27"/>
      <c r="AP69" s="27"/>
      <c r="AQ69" s="28"/>
      <c r="AR69" s="544" t="s">
        <v>110</v>
      </c>
      <c r="AS69" s="29"/>
      <c r="AT69" s="84" t="s">
        <v>116</v>
      </c>
      <c r="AU69" s="542" t="s">
        <v>106</v>
      </c>
      <c r="AV69" s="27"/>
      <c r="AW69" s="27"/>
      <c r="AX69" s="532" t="s">
        <v>277</v>
      </c>
      <c r="AY69" s="531" t="s">
        <v>278</v>
      </c>
      <c r="AZ69" s="27"/>
      <c r="BA69" s="27"/>
      <c r="BB69" s="27"/>
      <c r="BC69" s="27"/>
      <c r="BD69" s="27"/>
      <c r="BE69" s="33"/>
      <c r="BF69" s="33"/>
      <c r="BG69" s="33"/>
      <c r="BH69" s="33"/>
      <c r="BI69" s="33"/>
      <c r="BJ69" s="33"/>
      <c r="BK69" s="33"/>
      <c r="BL69" s="33"/>
      <c r="BM69" s="33"/>
      <c r="BN69" s="33"/>
      <c r="BO69" s="33"/>
      <c r="BP69" s="33"/>
      <c r="BQ69" s="33"/>
      <c r="BR69" s="33"/>
      <c r="BS69" s="33"/>
      <c r="BT69" s="33"/>
      <c r="BU69" s="33"/>
      <c r="BV69" s="33"/>
      <c r="BW69" s="27"/>
      <c r="BX69" s="33"/>
      <c r="BY69" s="33"/>
      <c r="BZ69" s="33"/>
      <c r="CA69" s="27"/>
      <c r="CB69" s="27"/>
      <c r="CC69" s="27"/>
      <c r="CD69" s="27"/>
      <c r="CE69" s="58"/>
      <c r="CF69" s="58"/>
      <c r="CG69" s="59" t="e">
        <f t="shared" si="52"/>
        <v>#VALUE!</v>
      </c>
      <c r="CH69" s="60" t="e">
        <f t="shared" si="53"/>
        <v>#VALUE!</v>
      </c>
      <c r="CI69" s="61"/>
      <c r="CJ69" s="62"/>
      <c r="CK69" s="59" t="e">
        <f t="shared" si="54"/>
        <v>#VALUE!</v>
      </c>
      <c r="CL69" s="60" t="e">
        <f t="shared" si="55"/>
        <v>#VALUE!</v>
      </c>
      <c r="CM69" s="61"/>
      <c r="CN69" s="62"/>
      <c r="CO69" s="59" t="e">
        <f t="shared" si="56"/>
        <v>#VALUE!</v>
      </c>
      <c r="CP69" s="60" t="e">
        <f t="shared" si="57"/>
        <v>#VALUE!</v>
      </c>
      <c r="CQ69" s="64"/>
      <c r="CR69" s="65"/>
      <c r="CS69" s="67"/>
      <c r="CT69" s="67"/>
      <c r="CU69" s="545">
        <v>1840</v>
      </c>
      <c r="CV69" s="518" t="str">
        <f t="shared" si="58"/>
        <v>18-</v>
      </c>
      <c r="CW69" s="47" t="s">
        <v>279</v>
      </c>
      <c r="CX69" s="47" t="str">
        <f t="shared" si="59"/>
        <v>-62104</v>
      </c>
      <c r="CY69" s="47" t="str">
        <f t="shared" si="60"/>
        <v>18-PICA-62104</v>
      </c>
    </row>
    <row r="70" spans="1:103" ht="19.899999999999999" customHeight="1">
      <c r="A70" s="524">
        <v>69</v>
      </c>
      <c r="B70" s="15">
        <v>5</v>
      </c>
      <c r="C70" s="15">
        <v>1840</v>
      </c>
      <c r="D70" s="45" t="s">
        <v>289</v>
      </c>
      <c r="E70" s="527"/>
      <c r="F70" s="541" t="s">
        <v>106</v>
      </c>
      <c r="G70" s="542" t="s">
        <v>290</v>
      </c>
      <c r="H70" s="527"/>
      <c r="I70" s="527"/>
      <c r="J70" s="527" t="str">
        <f t="shared" si="29"/>
        <v/>
      </c>
      <c r="K70" s="527" t="str">
        <f t="shared" si="21"/>
        <v/>
      </c>
      <c r="L70" s="22" t="str">
        <f t="shared" si="22"/>
        <v>FCS0304</v>
      </c>
      <c r="M70" s="21">
        <f t="shared" si="61"/>
        <v>3</v>
      </c>
      <c r="N70" s="21">
        <f t="shared" si="62"/>
        <v>1</v>
      </c>
      <c r="O70" s="21">
        <v>5</v>
      </c>
      <c r="P70" s="83" t="str">
        <f t="shared" si="63"/>
        <v>AAI143-H</v>
      </c>
      <c r="Q70" s="22" t="str">
        <f t="shared" si="45"/>
        <v>AI</v>
      </c>
      <c r="R70" s="22" t="str">
        <f t="shared" si="64"/>
        <v>Y</v>
      </c>
      <c r="S70" s="543" t="s">
        <v>111</v>
      </c>
      <c r="T70" s="22"/>
      <c r="U70" s="22"/>
      <c r="V70" s="22"/>
      <c r="W70" s="22"/>
      <c r="X70" s="22"/>
      <c r="Y70" s="22"/>
      <c r="Z70" s="25" t="str">
        <f t="shared" si="46"/>
        <v>%Z031105</v>
      </c>
      <c r="AA70" s="22" t="str">
        <f t="shared" si="47"/>
        <v/>
      </c>
      <c r="AB70" s="22" t="s">
        <v>291</v>
      </c>
      <c r="AC70" s="22" t="str">
        <f t="shared" si="48"/>
        <v>HCS TO TA-6101 FLOW</v>
      </c>
      <c r="AD70" s="21" t="str">
        <f t="shared" si="49"/>
        <v/>
      </c>
      <c r="AE70" s="21" t="str">
        <f t="shared" si="50"/>
        <v/>
      </c>
      <c r="AF70" s="21" t="str">
        <f t="shared" si="51"/>
        <v/>
      </c>
      <c r="AG70" s="22">
        <v>0</v>
      </c>
      <c r="AH70" s="22">
        <v>2720</v>
      </c>
      <c r="AI70" s="22">
        <v>680</v>
      </c>
      <c r="AJ70" s="22">
        <v>0</v>
      </c>
      <c r="AK70" s="23" t="s">
        <v>113</v>
      </c>
      <c r="AL70" s="23" t="s">
        <v>114</v>
      </c>
      <c r="AM70" s="23"/>
      <c r="AN70" s="84" t="s">
        <v>115</v>
      </c>
      <c r="AO70" s="27"/>
      <c r="AP70" s="27"/>
      <c r="AQ70" s="28"/>
      <c r="AR70" s="544" t="s">
        <v>110</v>
      </c>
      <c r="AS70" s="29"/>
      <c r="AT70" s="84" t="s">
        <v>116</v>
      </c>
      <c r="AU70" s="542" t="s">
        <v>106</v>
      </c>
      <c r="AV70" s="27"/>
      <c r="AW70" s="27"/>
      <c r="AX70" s="532" t="s">
        <v>277</v>
      </c>
      <c r="AY70" s="531" t="s">
        <v>278</v>
      </c>
      <c r="AZ70" s="27"/>
      <c r="BA70" s="27"/>
      <c r="BB70" s="27"/>
      <c r="BC70" s="27"/>
      <c r="BD70" s="27"/>
      <c r="BE70" s="33"/>
      <c r="BF70" s="33"/>
      <c r="BG70" s="33"/>
      <c r="BH70" s="33"/>
      <c r="BI70" s="33"/>
      <c r="BJ70" s="33"/>
      <c r="BK70" s="33"/>
      <c r="BL70" s="33"/>
      <c r="BM70" s="33"/>
      <c r="BN70" s="33"/>
      <c r="BO70" s="33"/>
      <c r="BP70" s="33"/>
      <c r="BQ70" s="33"/>
      <c r="BR70" s="33"/>
      <c r="BS70" s="33"/>
      <c r="BT70" s="33"/>
      <c r="BU70" s="33"/>
      <c r="BV70" s="33"/>
      <c r="BW70" s="27"/>
      <c r="BX70" s="33"/>
      <c r="BY70" s="33"/>
      <c r="BZ70" s="33"/>
      <c r="CA70" s="27"/>
      <c r="CB70" s="27"/>
      <c r="CC70" s="27"/>
      <c r="CD70" s="27"/>
      <c r="CE70" s="58"/>
      <c r="CF70" s="58"/>
      <c r="CG70" s="59" t="e">
        <f t="shared" si="52"/>
        <v>#VALUE!</v>
      </c>
      <c r="CH70" s="60" t="e">
        <f t="shared" si="53"/>
        <v>#VALUE!</v>
      </c>
      <c r="CI70" s="61"/>
      <c r="CJ70" s="62"/>
      <c r="CK70" s="59" t="e">
        <f t="shared" si="54"/>
        <v>#VALUE!</v>
      </c>
      <c r="CL70" s="60" t="e">
        <f t="shared" si="55"/>
        <v>#VALUE!</v>
      </c>
      <c r="CM70" s="61"/>
      <c r="CN70" s="62"/>
      <c r="CO70" s="59" t="e">
        <f t="shared" si="56"/>
        <v>#VALUE!</v>
      </c>
      <c r="CP70" s="60" t="e">
        <f t="shared" si="57"/>
        <v>#VALUE!</v>
      </c>
      <c r="CQ70" s="64"/>
      <c r="CR70" s="65"/>
      <c r="CS70" s="67"/>
      <c r="CT70" s="67"/>
      <c r="CU70" s="545">
        <v>1840</v>
      </c>
      <c r="CV70" s="518" t="str">
        <f t="shared" si="58"/>
        <v>18-</v>
      </c>
      <c r="CW70" s="47" t="s">
        <v>130</v>
      </c>
      <c r="CX70" s="47" t="str">
        <f t="shared" si="59"/>
        <v>-61202</v>
      </c>
      <c r="CY70" s="47" t="str">
        <f t="shared" si="60"/>
        <v>18-FIC-61202</v>
      </c>
    </row>
    <row r="71" spans="1:103" ht="19.899999999999999" customHeight="1">
      <c r="A71" s="524">
        <v>70</v>
      </c>
      <c r="B71" s="15">
        <v>6</v>
      </c>
      <c r="C71" s="15">
        <v>1840</v>
      </c>
      <c r="D71" s="45" t="s">
        <v>292</v>
      </c>
      <c r="E71" s="527"/>
      <c r="F71" s="541" t="s">
        <v>106</v>
      </c>
      <c r="G71" s="542" t="s">
        <v>293</v>
      </c>
      <c r="H71" s="527"/>
      <c r="I71" s="527"/>
      <c r="J71" s="527" t="str">
        <f t="shared" si="29"/>
        <v/>
      </c>
      <c r="K71" s="527" t="str">
        <f t="shared" si="21"/>
        <v/>
      </c>
      <c r="L71" s="22" t="str">
        <f t="shared" si="22"/>
        <v>FCS0304</v>
      </c>
      <c r="M71" s="21">
        <f t="shared" si="61"/>
        <v>3</v>
      </c>
      <c r="N71" s="21">
        <f t="shared" si="62"/>
        <v>1</v>
      </c>
      <c r="O71" s="21">
        <v>6</v>
      </c>
      <c r="P71" s="83" t="str">
        <f t="shared" si="63"/>
        <v>AAI143-H</v>
      </c>
      <c r="Q71" s="22" t="str">
        <f t="shared" si="45"/>
        <v>AI</v>
      </c>
      <c r="R71" s="22" t="str">
        <f t="shared" si="64"/>
        <v>Y</v>
      </c>
      <c r="S71" s="543" t="s">
        <v>111</v>
      </c>
      <c r="T71" s="22"/>
      <c r="U71" s="22"/>
      <c r="V71" s="22"/>
      <c r="W71" s="22"/>
      <c r="X71" s="22"/>
      <c r="Y71" s="22"/>
      <c r="Z71" s="25" t="str">
        <f t="shared" si="46"/>
        <v>%Z031106</v>
      </c>
      <c r="AA71" s="22" t="str">
        <f t="shared" si="47"/>
        <v/>
      </c>
      <c r="AB71" s="22" t="s">
        <v>294</v>
      </c>
      <c r="AC71" s="22" t="str">
        <f t="shared" si="48"/>
        <v>TA-6101 TEMP. INDIC., CONTR.</v>
      </c>
      <c r="AD71" s="21" t="str">
        <f t="shared" si="49"/>
        <v/>
      </c>
      <c r="AE71" s="21" t="str">
        <f t="shared" si="50"/>
        <v/>
      </c>
      <c r="AF71" s="21" t="str">
        <f t="shared" si="51"/>
        <v/>
      </c>
      <c r="AG71" s="22">
        <v>0</v>
      </c>
      <c r="AH71" s="22">
        <v>2400</v>
      </c>
      <c r="AI71" s="22">
        <v>600</v>
      </c>
      <c r="AJ71" s="22">
        <v>0</v>
      </c>
      <c r="AK71" s="23" t="s">
        <v>113</v>
      </c>
      <c r="AL71" s="23" t="s">
        <v>114</v>
      </c>
      <c r="AM71" s="23"/>
      <c r="AN71" s="84" t="s">
        <v>115</v>
      </c>
      <c r="AO71" s="27"/>
      <c r="AP71" s="27"/>
      <c r="AQ71" s="28"/>
      <c r="AR71" s="544" t="s">
        <v>110</v>
      </c>
      <c r="AS71" s="29"/>
      <c r="AT71" s="84" t="s">
        <v>116</v>
      </c>
      <c r="AU71" s="542" t="s">
        <v>106</v>
      </c>
      <c r="AV71" s="27"/>
      <c r="AW71" s="27"/>
      <c r="AX71" s="532" t="s">
        <v>295</v>
      </c>
      <c r="AY71" s="531" t="s">
        <v>296</v>
      </c>
      <c r="AZ71" s="27"/>
      <c r="BA71" s="27"/>
      <c r="BB71" s="27"/>
      <c r="BC71" s="27"/>
      <c r="BD71" s="27"/>
      <c r="BE71" s="33"/>
      <c r="BF71" s="33"/>
      <c r="BG71" s="33"/>
      <c r="BH71" s="33"/>
      <c r="BI71" s="33"/>
      <c r="BJ71" s="33"/>
      <c r="BK71" s="33"/>
      <c r="BL71" s="33"/>
      <c r="BM71" s="33"/>
      <c r="BN71" s="33"/>
      <c r="BO71" s="33"/>
      <c r="BP71" s="33"/>
      <c r="BQ71" s="33"/>
      <c r="BR71" s="33"/>
      <c r="BS71" s="33"/>
      <c r="BT71" s="33"/>
      <c r="BU71" s="33"/>
      <c r="BV71" s="33"/>
      <c r="BW71" s="27"/>
      <c r="BX71" s="33"/>
      <c r="BY71" s="33"/>
      <c r="BZ71" s="33"/>
      <c r="CA71" s="27"/>
      <c r="CB71" s="27"/>
      <c r="CC71" s="27"/>
      <c r="CD71" s="27"/>
      <c r="CE71" s="58"/>
      <c r="CF71" s="58"/>
      <c r="CG71" s="59" t="e">
        <f t="shared" si="52"/>
        <v>#VALUE!</v>
      </c>
      <c r="CH71" s="60" t="e">
        <f t="shared" si="53"/>
        <v>#VALUE!</v>
      </c>
      <c r="CI71" s="61"/>
      <c r="CJ71" s="62"/>
      <c r="CK71" s="59" t="e">
        <f t="shared" si="54"/>
        <v>#VALUE!</v>
      </c>
      <c r="CL71" s="60" t="e">
        <f t="shared" si="55"/>
        <v>#VALUE!</v>
      </c>
      <c r="CM71" s="61"/>
      <c r="CN71" s="62"/>
      <c r="CO71" s="59" t="e">
        <f t="shared" si="56"/>
        <v>#VALUE!</v>
      </c>
      <c r="CP71" s="60" t="e">
        <f t="shared" si="57"/>
        <v>#VALUE!</v>
      </c>
      <c r="CQ71" s="64"/>
      <c r="CR71" s="65"/>
      <c r="CS71" s="67"/>
      <c r="CT71" s="67"/>
      <c r="CU71" s="545">
        <v>1840</v>
      </c>
      <c r="CV71" s="518" t="str">
        <f t="shared" si="58"/>
        <v>18-</v>
      </c>
      <c r="CW71" s="47" t="s">
        <v>240</v>
      </c>
      <c r="CX71" s="47" t="str">
        <f t="shared" si="59"/>
        <v>-61105</v>
      </c>
      <c r="CY71" s="47" t="str">
        <f t="shared" si="60"/>
        <v>18-TIC-61105</v>
      </c>
    </row>
    <row r="72" spans="1:103" ht="19.899999999999999" customHeight="1">
      <c r="A72" s="524">
        <v>71</v>
      </c>
      <c r="B72" s="15">
        <v>7</v>
      </c>
      <c r="C72" s="15">
        <v>1840</v>
      </c>
      <c r="D72" s="45" t="s">
        <v>297</v>
      </c>
      <c r="E72" s="45"/>
      <c r="F72" s="541" t="s">
        <v>106</v>
      </c>
      <c r="G72" s="542" t="s">
        <v>298</v>
      </c>
      <c r="H72" s="527"/>
      <c r="I72" s="527"/>
      <c r="J72" s="527" t="str">
        <f t="shared" si="29"/>
        <v/>
      </c>
      <c r="K72" s="527" t="str">
        <f t="shared" si="21"/>
        <v/>
      </c>
      <c r="L72" s="22" t="str">
        <f t="shared" si="22"/>
        <v>FCS0304</v>
      </c>
      <c r="M72" s="21">
        <f t="shared" si="61"/>
        <v>3</v>
      </c>
      <c r="N72" s="21">
        <f t="shared" si="62"/>
        <v>1</v>
      </c>
      <c r="O72" s="21">
        <v>7</v>
      </c>
      <c r="P72" s="83" t="str">
        <f t="shared" si="63"/>
        <v>AAI143-H</v>
      </c>
      <c r="Q72" s="22" t="str">
        <f t="shared" si="45"/>
        <v>AI</v>
      </c>
      <c r="R72" s="22" t="str">
        <f t="shared" si="64"/>
        <v>Y</v>
      </c>
      <c r="S72" s="543" t="s">
        <v>111</v>
      </c>
      <c r="T72" s="22"/>
      <c r="U72" s="22"/>
      <c r="V72" s="22"/>
      <c r="W72" s="22"/>
      <c r="X72" s="22"/>
      <c r="Y72" s="22"/>
      <c r="Z72" s="25" t="str">
        <f t="shared" si="46"/>
        <v>%Z031107</v>
      </c>
      <c r="AA72" s="22" t="str">
        <f t="shared" si="47"/>
        <v/>
      </c>
      <c r="AB72" s="22" t="s">
        <v>299</v>
      </c>
      <c r="AC72" s="22" t="str">
        <f t="shared" si="48"/>
        <v>GC TO TA-6101 PRES. INDIC., CONTR., ALA.</v>
      </c>
      <c r="AD72" s="21" t="str">
        <f t="shared" si="49"/>
        <v/>
      </c>
      <c r="AE72" s="21" t="str">
        <f t="shared" si="50"/>
        <v/>
      </c>
      <c r="AF72" s="21" t="str">
        <f t="shared" si="51"/>
        <v/>
      </c>
      <c r="AG72" s="22"/>
      <c r="AH72" s="22"/>
      <c r="AI72" s="22"/>
      <c r="AJ72" s="22"/>
      <c r="AK72" s="23" t="s">
        <v>113</v>
      </c>
      <c r="AL72" s="23" t="s">
        <v>114</v>
      </c>
      <c r="AM72" s="23"/>
      <c r="AN72" s="84" t="s">
        <v>115</v>
      </c>
      <c r="AO72" s="27"/>
      <c r="AP72" s="27"/>
      <c r="AQ72" s="28"/>
      <c r="AR72" s="544" t="s">
        <v>110</v>
      </c>
      <c r="AS72" s="29"/>
      <c r="AT72" s="84" t="s">
        <v>116</v>
      </c>
      <c r="AU72" s="542" t="s">
        <v>106</v>
      </c>
      <c r="AV72" s="27"/>
      <c r="AW72" s="27"/>
      <c r="AX72" s="532" t="s">
        <v>295</v>
      </c>
      <c r="AY72" s="531" t="s">
        <v>296</v>
      </c>
      <c r="AZ72" s="27"/>
      <c r="BA72" s="27"/>
      <c r="BB72" s="27"/>
      <c r="BC72" s="27"/>
      <c r="BD72" s="27"/>
      <c r="BE72" s="33"/>
      <c r="BF72" s="33"/>
      <c r="BG72" s="33"/>
      <c r="BH72" s="33"/>
      <c r="BI72" s="33"/>
      <c r="BJ72" s="33"/>
      <c r="BK72" s="33"/>
      <c r="BL72" s="33"/>
      <c r="BM72" s="33"/>
      <c r="BN72" s="33"/>
      <c r="BO72" s="33"/>
      <c r="BP72" s="33"/>
      <c r="BQ72" s="33"/>
      <c r="BR72" s="33"/>
      <c r="BS72" s="33"/>
      <c r="BT72" s="33"/>
      <c r="BU72" s="33"/>
      <c r="BV72" s="33"/>
      <c r="BW72" s="27"/>
      <c r="BX72" s="33"/>
      <c r="BY72" s="33"/>
      <c r="BZ72" s="33"/>
      <c r="CA72" s="27"/>
      <c r="CB72" s="27"/>
      <c r="CC72" s="27"/>
      <c r="CD72" s="27"/>
      <c r="CE72" s="58"/>
      <c r="CF72" s="58"/>
      <c r="CG72" s="59" t="e">
        <f t="shared" si="52"/>
        <v>#VALUE!</v>
      </c>
      <c r="CH72" s="60" t="e">
        <f t="shared" si="53"/>
        <v>#VALUE!</v>
      </c>
      <c r="CI72" s="61"/>
      <c r="CJ72" s="62"/>
      <c r="CK72" s="59" t="e">
        <f t="shared" si="54"/>
        <v>#VALUE!</v>
      </c>
      <c r="CL72" s="60" t="e">
        <f t="shared" si="55"/>
        <v>#VALUE!</v>
      </c>
      <c r="CM72" s="61"/>
      <c r="CN72" s="62"/>
      <c r="CO72" s="59" t="e">
        <f t="shared" si="56"/>
        <v>#VALUE!</v>
      </c>
      <c r="CP72" s="60" t="e">
        <f t="shared" si="57"/>
        <v>#VALUE!</v>
      </c>
      <c r="CQ72" s="64"/>
      <c r="CR72" s="65"/>
      <c r="CS72" s="67"/>
      <c r="CT72" s="67"/>
      <c r="CU72" s="545">
        <v>1840</v>
      </c>
      <c r="CV72" s="518" t="str">
        <f t="shared" si="58"/>
        <v>18-</v>
      </c>
      <c r="CW72" s="47" t="s">
        <v>279</v>
      </c>
      <c r="CX72" s="47" t="str">
        <f t="shared" si="59"/>
        <v>-61103</v>
      </c>
      <c r="CY72" s="47" t="str">
        <f t="shared" si="60"/>
        <v>18-PICA-61103</v>
      </c>
    </row>
    <row r="73" spans="1:103" ht="19.899999999999999" customHeight="1">
      <c r="A73" s="524">
        <v>72</v>
      </c>
      <c r="B73" s="15">
        <v>8</v>
      </c>
      <c r="C73" s="15">
        <v>1840</v>
      </c>
      <c r="D73" s="45" t="s">
        <v>300</v>
      </c>
      <c r="E73" s="45"/>
      <c r="F73" s="541" t="s">
        <v>106</v>
      </c>
      <c r="G73" s="542" t="s">
        <v>301</v>
      </c>
      <c r="H73" s="527"/>
      <c r="I73" s="527"/>
      <c r="J73" s="527" t="str">
        <f t="shared" si="29"/>
        <v/>
      </c>
      <c r="K73" s="527" t="str">
        <f t="shared" si="21"/>
        <v/>
      </c>
      <c r="L73" s="22" t="str">
        <f t="shared" si="22"/>
        <v>FCS0304</v>
      </c>
      <c r="M73" s="21">
        <f t="shared" si="61"/>
        <v>3</v>
      </c>
      <c r="N73" s="21">
        <f t="shared" si="62"/>
        <v>1</v>
      </c>
      <c r="O73" s="21">
        <v>8</v>
      </c>
      <c r="P73" s="83" t="str">
        <f t="shared" si="63"/>
        <v>AAI143-H</v>
      </c>
      <c r="Q73" s="22" t="str">
        <f t="shared" si="45"/>
        <v>AI</v>
      </c>
      <c r="R73" s="22" t="str">
        <f t="shared" si="64"/>
        <v>Y</v>
      </c>
      <c r="S73" s="543" t="s">
        <v>111</v>
      </c>
      <c r="T73" s="22"/>
      <c r="U73" s="22"/>
      <c r="V73" s="22"/>
      <c r="W73" s="22"/>
      <c r="X73" s="22"/>
      <c r="Y73" s="22"/>
      <c r="Z73" s="25" t="str">
        <f t="shared" si="46"/>
        <v>%Z031108</v>
      </c>
      <c r="AA73" s="22" t="str">
        <f t="shared" si="47"/>
        <v/>
      </c>
      <c r="AB73" s="22" t="s">
        <v>302</v>
      </c>
      <c r="AC73" s="22" t="str">
        <f t="shared" si="48"/>
        <v>VE-6303 PRES. INDIC., CONTR. ALA.</v>
      </c>
      <c r="AD73" s="21" t="str">
        <f t="shared" si="49"/>
        <v/>
      </c>
      <c r="AE73" s="21" t="str">
        <f t="shared" si="50"/>
        <v/>
      </c>
      <c r="AF73" s="21" t="str">
        <f t="shared" si="51"/>
        <v/>
      </c>
      <c r="AG73" s="22"/>
      <c r="AH73" s="22"/>
      <c r="AI73" s="22"/>
      <c r="AJ73" s="22"/>
      <c r="AK73" s="23" t="s">
        <v>113</v>
      </c>
      <c r="AL73" s="23" t="s">
        <v>114</v>
      </c>
      <c r="AM73" s="23"/>
      <c r="AN73" s="84" t="s">
        <v>115</v>
      </c>
      <c r="AO73" s="27"/>
      <c r="AP73" s="27"/>
      <c r="AQ73" s="28"/>
      <c r="AR73" s="544" t="s">
        <v>110</v>
      </c>
      <c r="AS73" s="29"/>
      <c r="AT73" s="84" t="s">
        <v>116</v>
      </c>
      <c r="AU73" s="542" t="s">
        <v>106</v>
      </c>
      <c r="AV73" s="27"/>
      <c r="AW73" s="27"/>
      <c r="AX73" s="532" t="s">
        <v>303</v>
      </c>
      <c r="AY73" s="531" t="s">
        <v>304</v>
      </c>
      <c r="AZ73" s="27"/>
      <c r="BA73" s="27"/>
      <c r="BB73" s="27"/>
      <c r="BC73" s="27"/>
      <c r="BD73" s="27"/>
      <c r="BE73" s="33"/>
      <c r="BF73" s="33"/>
      <c r="BG73" s="33"/>
      <c r="BH73" s="33"/>
      <c r="BI73" s="33"/>
      <c r="BJ73" s="33"/>
      <c r="BK73" s="33"/>
      <c r="BL73" s="33"/>
      <c r="BM73" s="33"/>
      <c r="BN73" s="33"/>
      <c r="BO73" s="33"/>
      <c r="BP73" s="33"/>
      <c r="BQ73" s="33"/>
      <c r="BR73" s="33"/>
      <c r="BS73" s="33"/>
      <c r="BT73" s="33"/>
      <c r="BU73" s="33"/>
      <c r="BV73" s="33"/>
      <c r="BW73" s="27"/>
      <c r="BX73" s="33"/>
      <c r="BY73" s="33"/>
      <c r="BZ73" s="33"/>
      <c r="CA73" s="27"/>
      <c r="CB73" s="27"/>
      <c r="CC73" s="27"/>
      <c r="CD73" s="27"/>
      <c r="CE73" s="58"/>
      <c r="CF73" s="58"/>
      <c r="CG73" s="59" t="e">
        <f t="shared" si="52"/>
        <v>#VALUE!</v>
      </c>
      <c r="CH73" s="60" t="e">
        <f t="shared" si="53"/>
        <v>#VALUE!</v>
      </c>
      <c r="CI73" s="61"/>
      <c r="CJ73" s="62"/>
      <c r="CK73" s="59" t="e">
        <f t="shared" si="54"/>
        <v>#VALUE!</v>
      </c>
      <c r="CL73" s="60" t="e">
        <f t="shared" si="55"/>
        <v>#VALUE!</v>
      </c>
      <c r="CM73" s="61"/>
      <c r="CN73" s="62"/>
      <c r="CO73" s="59" t="e">
        <f t="shared" si="56"/>
        <v>#VALUE!</v>
      </c>
      <c r="CP73" s="60" t="e">
        <f t="shared" si="57"/>
        <v>#VALUE!</v>
      </c>
      <c r="CQ73" s="64"/>
      <c r="CR73" s="65"/>
      <c r="CS73" s="67"/>
      <c r="CT73" s="67"/>
      <c r="CU73" s="545">
        <v>1840</v>
      </c>
      <c r="CV73" s="518" t="str">
        <f t="shared" si="58"/>
        <v>18-</v>
      </c>
      <c r="CW73" s="47" t="s">
        <v>279</v>
      </c>
      <c r="CX73" s="47" t="str">
        <f t="shared" si="59"/>
        <v>-63104</v>
      </c>
      <c r="CY73" s="47" t="str">
        <f t="shared" si="60"/>
        <v>18-PICA-63104</v>
      </c>
    </row>
    <row r="74" spans="1:103" ht="19.899999999999999" customHeight="1">
      <c r="A74" s="524">
        <v>73</v>
      </c>
      <c r="B74" s="15">
        <v>9</v>
      </c>
      <c r="C74" s="15">
        <v>1840</v>
      </c>
      <c r="D74" s="45" t="s">
        <v>305</v>
      </c>
      <c r="E74" s="45"/>
      <c r="F74" s="541" t="s">
        <v>106</v>
      </c>
      <c r="G74" s="542" t="s">
        <v>306</v>
      </c>
      <c r="H74" s="527"/>
      <c r="I74" s="527"/>
      <c r="J74" s="527" t="str">
        <f t="shared" si="29"/>
        <v/>
      </c>
      <c r="K74" s="527" t="str">
        <f t="shared" si="21"/>
        <v/>
      </c>
      <c r="L74" s="22" t="str">
        <f t="shared" si="22"/>
        <v>FCS0304</v>
      </c>
      <c r="M74" s="21">
        <f t="shared" si="61"/>
        <v>3</v>
      </c>
      <c r="N74" s="21">
        <f t="shared" si="62"/>
        <v>1</v>
      </c>
      <c r="O74" s="21">
        <v>9</v>
      </c>
      <c r="P74" s="83" t="str">
        <f t="shared" si="63"/>
        <v>AAI143-H</v>
      </c>
      <c r="Q74" s="22" t="str">
        <f t="shared" si="45"/>
        <v>AI</v>
      </c>
      <c r="R74" s="22" t="str">
        <f t="shared" si="64"/>
        <v>Y</v>
      </c>
      <c r="S74" s="543" t="s">
        <v>111</v>
      </c>
      <c r="T74" s="22"/>
      <c r="U74" s="22"/>
      <c r="V74" s="22"/>
      <c r="W74" s="22"/>
      <c r="X74" s="22"/>
      <c r="Y74" s="22"/>
      <c r="Z74" s="25" t="str">
        <f t="shared" si="46"/>
        <v>%Z031109</v>
      </c>
      <c r="AA74" s="22" t="str">
        <f t="shared" si="47"/>
        <v/>
      </c>
      <c r="AB74" s="22" t="s">
        <v>307</v>
      </c>
      <c r="AC74" s="22" t="str">
        <f t="shared" si="48"/>
        <v>ET-6102 LEVEL INDIC., CONTR., ALA.</v>
      </c>
      <c r="AD74" s="21" t="str">
        <f t="shared" si="49"/>
        <v/>
      </c>
      <c r="AE74" s="21" t="str">
        <f t="shared" si="50"/>
        <v/>
      </c>
      <c r="AF74" s="21" t="str">
        <f t="shared" si="51"/>
        <v/>
      </c>
      <c r="AG74" s="22"/>
      <c r="AH74" s="22"/>
      <c r="AI74" s="22"/>
      <c r="AJ74" s="22"/>
      <c r="AK74" s="23" t="s">
        <v>113</v>
      </c>
      <c r="AL74" s="23" t="s">
        <v>114</v>
      </c>
      <c r="AM74" s="23"/>
      <c r="AN74" s="84" t="s">
        <v>115</v>
      </c>
      <c r="AO74" s="27"/>
      <c r="AP74" s="27"/>
      <c r="AQ74" s="28"/>
      <c r="AR74" s="544" t="s">
        <v>110</v>
      </c>
      <c r="AS74" s="29"/>
      <c r="AT74" s="84" t="s">
        <v>116</v>
      </c>
      <c r="AU74" s="542" t="s">
        <v>106</v>
      </c>
      <c r="AV74" s="27"/>
      <c r="AW74" s="27"/>
      <c r="AX74" s="532" t="s">
        <v>303</v>
      </c>
      <c r="AY74" s="531" t="s">
        <v>304</v>
      </c>
      <c r="AZ74" s="27"/>
      <c r="BA74" s="27"/>
      <c r="BB74" s="27"/>
      <c r="BC74" s="27"/>
      <c r="BD74" s="27"/>
      <c r="BE74" s="33"/>
      <c r="BF74" s="33"/>
      <c r="BG74" s="33"/>
      <c r="BH74" s="33"/>
      <c r="BI74" s="33"/>
      <c r="BJ74" s="33"/>
      <c r="BK74" s="33"/>
      <c r="BL74" s="33"/>
      <c r="BM74" s="33"/>
      <c r="BN74" s="33"/>
      <c r="BO74" s="33"/>
      <c r="BP74" s="33"/>
      <c r="BQ74" s="33"/>
      <c r="BR74" s="33"/>
      <c r="BS74" s="33"/>
      <c r="BT74" s="33"/>
      <c r="BU74" s="33"/>
      <c r="BV74" s="33"/>
      <c r="BW74" s="27"/>
      <c r="BX74" s="33"/>
      <c r="BY74" s="33"/>
      <c r="BZ74" s="33"/>
      <c r="CA74" s="27"/>
      <c r="CB74" s="27"/>
      <c r="CC74" s="27"/>
      <c r="CD74" s="27"/>
      <c r="CE74" s="58"/>
      <c r="CF74" s="58"/>
      <c r="CG74" s="59" t="e">
        <f t="shared" si="52"/>
        <v>#VALUE!</v>
      </c>
      <c r="CH74" s="60" t="e">
        <f t="shared" si="53"/>
        <v>#VALUE!</v>
      </c>
      <c r="CI74" s="61"/>
      <c r="CJ74" s="62"/>
      <c r="CK74" s="59" t="e">
        <f t="shared" si="54"/>
        <v>#VALUE!</v>
      </c>
      <c r="CL74" s="60" t="e">
        <f t="shared" si="55"/>
        <v>#VALUE!</v>
      </c>
      <c r="CM74" s="61"/>
      <c r="CN74" s="62"/>
      <c r="CO74" s="59" t="e">
        <f t="shared" si="56"/>
        <v>#VALUE!</v>
      </c>
      <c r="CP74" s="60" t="e">
        <f t="shared" si="57"/>
        <v>#VALUE!</v>
      </c>
      <c r="CQ74" s="64"/>
      <c r="CR74" s="65"/>
      <c r="CS74" s="67"/>
      <c r="CT74" s="67"/>
      <c r="CU74" s="545">
        <v>1840</v>
      </c>
      <c r="CV74" s="518" t="str">
        <f t="shared" si="58"/>
        <v>18-</v>
      </c>
      <c r="CW74" s="47" t="s">
        <v>248</v>
      </c>
      <c r="CX74" s="47" t="str">
        <f t="shared" si="59"/>
        <v>-61202</v>
      </c>
      <c r="CY74" s="47" t="str">
        <f t="shared" si="60"/>
        <v>18-LICA-61202</v>
      </c>
    </row>
    <row r="75" spans="1:103" ht="19.899999999999999" customHeight="1">
      <c r="A75" s="524">
        <v>74</v>
      </c>
      <c r="B75" s="15">
        <v>10</v>
      </c>
      <c r="C75" s="15">
        <v>1840</v>
      </c>
      <c r="D75" s="45" t="s">
        <v>308</v>
      </c>
      <c r="E75" s="45"/>
      <c r="F75" s="541" t="s">
        <v>106</v>
      </c>
      <c r="G75" s="542" t="s">
        <v>309</v>
      </c>
      <c r="H75" s="527"/>
      <c r="I75" s="527"/>
      <c r="J75" s="527" t="str">
        <f t="shared" si="29"/>
        <v/>
      </c>
      <c r="K75" s="527" t="str">
        <f t="shared" si="21"/>
        <v/>
      </c>
      <c r="L75" s="22" t="str">
        <f t="shared" si="22"/>
        <v>FCS0304</v>
      </c>
      <c r="M75" s="21">
        <f t="shared" si="61"/>
        <v>3</v>
      </c>
      <c r="N75" s="21">
        <f t="shared" si="62"/>
        <v>1</v>
      </c>
      <c r="O75" s="21">
        <v>10</v>
      </c>
      <c r="P75" s="83" t="str">
        <f t="shared" si="63"/>
        <v>AAI143-H</v>
      </c>
      <c r="Q75" s="22" t="str">
        <f t="shared" si="45"/>
        <v>AI</v>
      </c>
      <c r="R75" s="22" t="str">
        <f t="shared" si="64"/>
        <v>Y</v>
      </c>
      <c r="S75" s="543" t="s">
        <v>111</v>
      </c>
      <c r="T75" s="22"/>
      <c r="U75" s="22"/>
      <c r="V75" s="22"/>
      <c r="W75" s="22"/>
      <c r="X75" s="22"/>
      <c r="Y75" s="22"/>
      <c r="Z75" s="25" t="str">
        <f t="shared" si="46"/>
        <v>%Z031110</v>
      </c>
      <c r="AA75" s="22" t="str">
        <f t="shared" si="47"/>
        <v/>
      </c>
      <c r="AB75" s="22" t="s">
        <v>310</v>
      </c>
      <c r="AC75" s="22" t="str">
        <f t="shared" si="48"/>
        <v>VE-6203 TO P PRES. INDIC.,CONTR. ALA.</v>
      </c>
      <c r="AD75" s="21" t="str">
        <f t="shared" si="49"/>
        <v/>
      </c>
      <c r="AE75" s="21" t="str">
        <f t="shared" si="50"/>
        <v/>
      </c>
      <c r="AF75" s="21" t="str">
        <f t="shared" si="51"/>
        <v/>
      </c>
      <c r="AG75" s="22"/>
      <c r="AH75" s="22"/>
      <c r="AI75" s="22"/>
      <c r="AJ75" s="22"/>
      <c r="AK75" s="23" t="s">
        <v>113</v>
      </c>
      <c r="AL75" s="23" t="s">
        <v>114</v>
      </c>
      <c r="AM75" s="23"/>
      <c r="AN75" s="84" t="s">
        <v>115</v>
      </c>
      <c r="AO75" s="27"/>
      <c r="AP75" s="27"/>
      <c r="AQ75" s="28"/>
      <c r="AR75" s="544" t="s">
        <v>110</v>
      </c>
      <c r="AS75" s="29"/>
      <c r="AT75" s="84" t="s">
        <v>116</v>
      </c>
      <c r="AU75" s="542" t="s">
        <v>106</v>
      </c>
      <c r="AV75" s="27"/>
      <c r="AW75" s="27"/>
      <c r="AX75" s="532"/>
      <c r="AY75" s="531" t="s">
        <v>311</v>
      </c>
      <c r="AZ75" s="27"/>
      <c r="BA75" s="27"/>
      <c r="BB75" s="27"/>
      <c r="BC75" s="27"/>
      <c r="BD75" s="27"/>
      <c r="BE75" s="33"/>
      <c r="BF75" s="33"/>
      <c r="BG75" s="33"/>
      <c r="BH75" s="33"/>
      <c r="BI75" s="33"/>
      <c r="BJ75" s="33"/>
      <c r="BK75" s="33"/>
      <c r="BL75" s="33"/>
      <c r="BM75" s="33"/>
      <c r="BN75" s="33"/>
      <c r="BO75" s="33"/>
      <c r="BP75" s="33"/>
      <c r="BQ75" s="33"/>
      <c r="BR75" s="33"/>
      <c r="BS75" s="33"/>
      <c r="BT75" s="33"/>
      <c r="BU75" s="33"/>
      <c r="BV75" s="33"/>
      <c r="BW75" s="27"/>
      <c r="BX75" s="33"/>
      <c r="BY75" s="33"/>
      <c r="BZ75" s="33"/>
      <c r="CA75" s="27"/>
      <c r="CB75" s="27"/>
      <c r="CC75" s="27"/>
      <c r="CD75" s="27"/>
      <c r="CE75" s="58"/>
      <c r="CF75" s="58"/>
      <c r="CG75" s="59" t="e">
        <f t="shared" si="52"/>
        <v>#VALUE!</v>
      </c>
      <c r="CH75" s="60" t="e">
        <f t="shared" si="53"/>
        <v>#VALUE!</v>
      </c>
      <c r="CI75" s="61"/>
      <c r="CJ75" s="62"/>
      <c r="CK75" s="59" t="e">
        <f t="shared" si="54"/>
        <v>#VALUE!</v>
      </c>
      <c r="CL75" s="60" t="e">
        <f t="shared" si="55"/>
        <v>#VALUE!</v>
      </c>
      <c r="CM75" s="61"/>
      <c r="CN75" s="62"/>
      <c r="CO75" s="59" t="e">
        <f t="shared" si="56"/>
        <v>#VALUE!</v>
      </c>
      <c r="CP75" s="60" t="e">
        <f t="shared" si="57"/>
        <v>#VALUE!</v>
      </c>
      <c r="CQ75" s="64"/>
      <c r="CR75" s="65"/>
      <c r="CS75" s="67"/>
      <c r="CT75" s="67"/>
      <c r="CU75" s="545">
        <v>1840</v>
      </c>
      <c r="CV75" s="518" t="str">
        <f t="shared" si="58"/>
        <v>18-</v>
      </c>
      <c r="CW75" s="47" t="s">
        <v>209</v>
      </c>
      <c r="CX75" s="47" t="str">
        <f t="shared" si="59"/>
        <v>-62301</v>
      </c>
      <c r="CY75" s="47" t="str">
        <f t="shared" si="60"/>
        <v>18-PICSA-62301</v>
      </c>
    </row>
    <row r="76" spans="1:103" ht="19.899999999999999" customHeight="1">
      <c r="A76" s="524">
        <v>75</v>
      </c>
      <c r="B76" s="15">
        <v>11</v>
      </c>
      <c r="C76" s="15">
        <v>1830</v>
      </c>
      <c r="D76" s="45" t="s">
        <v>312</v>
      </c>
      <c r="E76" s="45"/>
      <c r="F76" s="541" t="s">
        <v>106</v>
      </c>
      <c r="G76" s="542" t="s">
        <v>313</v>
      </c>
      <c r="H76" s="527"/>
      <c r="I76" s="527"/>
      <c r="J76" s="527" t="str">
        <f t="shared" si="29"/>
        <v/>
      </c>
      <c r="K76" s="527" t="str">
        <f t="shared" si="21"/>
        <v/>
      </c>
      <c r="L76" s="22" t="str">
        <f t="shared" si="22"/>
        <v>FCS0304</v>
      </c>
      <c r="M76" s="21">
        <f t="shared" si="61"/>
        <v>3</v>
      </c>
      <c r="N76" s="21">
        <f t="shared" si="62"/>
        <v>1</v>
      </c>
      <c r="O76" s="21">
        <v>11</v>
      </c>
      <c r="P76" s="83" t="str">
        <f t="shared" si="63"/>
        <v>AAI143-H</v>
      </c>
      <c r="Q76" s="22" t="str">
        <f t="shared" si="45"/>
        <v>AI</v>
      </c>
      <c r="R76" s="22" t="str">
        <f t="shared" si="64"/>
        <v>Y</v>
      </c>
      <c r="S76" s="543" t="s">
        <v>111</v>
      </c>
      <c r="T76" s="22"/>
      <c r="U76" s="22"/>
      <c r="V76" s="22"/>
      <c r="W76" s="22"/>
      <c r="X76" s="22"/>
      <c r="Y76" s="22"/>
      <c r="Z76" s="25" t="str">
        <f t="shared" si="46"/>
        <v>%Z031111</v>
      </c>
      <c r="AA76" s="22" t="str">
        <f t="shared" si="47"/>
        <v/>
      </c>
      <c r="AB76" s="22" t="s">
        <v>314</v>
      </c>
      <c r="AC76" s="22" t="str">
        <f t="shared" si="48"/>
        <v>18-VE-6601X</v>
      </c>
      <c r="AD76" s="21" t="str">
        <f t="shared" si="49"/>
        <v/>
      </c>
      <c r="AE76" s="21" t="str">
        <f t="shared" si="50"/>
        <v/>
      </c>
      <c r="AF76" s="21" t="str">
        <f t="shared" si="51"/>
        <v/>
      </c>
      <c r="AG76" s="22"/>
      <c r="AH76" s="22"/>
      <c r="AI76" s="22"/>
      <c r="AJ76" s="22"/>
      <c r="AK76" s="23" t="s">
        <v>113</v>
      </c>
      <c r="AL76" s="23" t="s">
        <v>114</v>
      </c>
      <c r="AM76" s="23"/>
      <c r="AN76" s="84" t="s">
        <v>115</v>
      </c>
      <c r="AO76" s="27"/>
      <c r="AP76" s="27"/>
      <c r="AQ76" s="28"/>
      <c r="AR76" s="544" t="s">
        <v>110</v>
      </c>
      <c r="AS76" s="29"/>
      <c r="AT76" s="84" t="s">
        <v>116</v>
      </c>
      <c r="AU76" s="542" t="s">
        <v>106</v>
      </c>
      <c r="AV76" s="27"/>
      <c r="AW76" s="27"/>
      <c r="AX76" s="531" t="s">
        <v>315</v>
      </c>
      <c r="AY76" s="531" t="s">
        <v>115</v>
      </c>
      <c r="AZ76" s="27"/>
      <c r="BA76" s="27"/>
      <c r="BB76" s="27"/>
      <c r="BC76" s="27"/>
      <c r="BD76" s="27"/>
      <c r="BE76" s="33"/>
      <c r="BF76" s="33"/>
      <c r="BG76" s="33"/>
      <c r="BH76" s="33"/>
      <c r="BI76" s="33"/>
      <c r="BJ76" s="33"/>
      <c r="BK76" s="33"/>
      <c r="BL76" s="33"/>
      <c r="BM76" s="33"/>
      <c r="BN76" s="33"/>
      <c r="BO76" s="33"/>
      <c r="BP76" s="33"/>
      <c r="BQ76" s="33"/>
      <c r="BR76" s="33"/>
      <c r="BS76" s="33"/>
      <c r="BT76" s="33"/>
      <c r="BU76" s="33"/>
      <c r="BV76" s="33"/>
      <c r="BW76" s="27"/>
      <c r="BX76" s="33"/>
      <c r="BY76" s="33"/>
      <c r="BZ76" s="33"/>
      <c r="CA76" s="27"/>
      <c r="CB76" s="27"/>
      <c r="CC76" s="27"/>
      <c r="CD76" s="27"/>
      <c r="CE76" s="58"/>
      <c r="CF76" s="58"/>
      <c r="CG76" s="59" t="e">
        <f t="shared" si="52"/>
        <v>#VALUE!</v>
      </c>
      <c r="CH76" s="60" t="e">
        <f t="shared" si="53"/>
        <v>#VALUE!</v>
      </c>
      <c r="CI76" s="61"/>
      <c r="CJ76" s="62"/>
      <c r="CK76" s="59" t="e">
        <f t="shared" si="54"/>
        <v>#VALUE!</v>
      </c>
      <c r="CL76" s="60" t="e">
        <f t="shared" si="55"/>
        <v>#VALUE!</v>
      </c>
      <c r="CM76" s="61"/>
      <c r="CN76" s="62"/>
      <c r="CO76" s="59" t="e">
        <f t="shared" si="56"/>
        <v>#VALUE!</v>
      </c>
      <c r="CP76" s="60" t="e">
        <f t="shared" si="57"/>
        <v>#VALUE!</v>
      </c>
      <c r="CQ76" s="64"/>
      <c r="CR76" s="65"/>
      <c r="CS76" s="67"/>
      <c r="CT76" s="67"/>
      <c r="CU76" s="545">
        <v>1830</v>
      </c>
      <c r="CV76" s="518" t="str">
        <f t="shared" si="58"/>
        <v>18-</v>
      </c>
      <c r="CW76" s="47" t="s">
        <v>137</v>
      </c>
      <c r="CX76" s="47" t="str">
        <f t="shared" si="59"/>
        <v>-66101</v>
      </c>
      <c r="CY76" s="47" t="str">
        <f t="shared" si="60"/>
        <v>18-LISA-66101</v>
      </c>
    </row>
    <row r="77" spans="1:103" ht="19.899999999999999" customHeight="1">
      <c r="A77" s="524">
        <v>76</v>
      </c>
      <c r="B77" s="15">
        <v>12</v>
      </c>
      <c r="C77" s="15">
        <v>1830</v>
      </c>
      <c r="D77" s="45" t="s">
        <v>316</v>
      </c>
      <c r="E77" s="45"/>
      <c r="F77" s="541" t="s">
        <v>106</v>
      </c>
      <c r="G77" s="542" t="s">
        <v>317</v>
      </c>
      <c r="H77" s="527"/>
      <c r="I77" s="527"/>
      <c r="J77" s="527" t="str">
        <f t="shared" si="29"/>
        <v/>
      </c>
      <c r="K77" s="527" t="str">
        <f t="shared" si="21"/>
        <v/>
      </c>
      <c r="L77" s="22" t="str">
        <f t="shared" si="22"/>
        <v>FCS0304</v>
      </c>
      <c r="M77" s="21">
        <f t="shared" si="61"/>
        <v>3</v>
      </c>
      <c r="N77" s="21">
        <f t="shared" si="62"/>
        <v>1</v>
      </c>
      <c r="O77" s="21">
        <v>12</v>
      </c>
      <c r="P77" s="83" t="str">
        <f t="shared" si="63"/>
        <v>AAI143-H</v>
      </c>
      <c r="Q77" s="22" t="str">
        <f t="shared" si="45"/>
        <v>AI</v>
      </c>
      <c r="R77" s="22" t="str">
        <f t="shared" si="64"/>
        <v>Y</v>
      </c>
      <c r="S77" s="543" t="s">
        <v>111</v>
      </c>
      <c r="T77" s="22"/>
      <c r="U77" s="22"/>
      <c r="V77" s="22"/>
      <c r="W77" s="22"/>
      <c r="X77" s="22"/>
      <c r="Y77" s="22"/>
      <c r="Z77" s="25" t="str">
        <f t="shared" si="46"/>
        <v>%Z031112</v>
      </c>
      <c r="AA77" s="22" t="str">
        <f t="shared" si="47"/>
        <v/>
      </c>
      <c r="AB77" s="22" t="s">
        <v>318</v>
      </c>
      <c r="AC77" s="22" t="str">
        <f t="shared" si="48"/>
        <v>18-PA-2301</v>
      </c>
      <c r="AD77" s="21" t="str">
        <f t="shared" si="49"/>
        <v/>
      </c>
      <c r="AE77" s="21" t="str">
        <f t="shared" si="50"/>
        <v/>
      </c>
      <c r="AF77" s="21" t="str">
        <f t="shared" si="51"/>
        <v/>
      </c>
      <c r="AG77" s="22"/>
      <c r="AH77" s="22"/>
      <c r="AI77" s="22"/>
      <c r="AJ77" s="22"/>
      <c r="AK77" s="23" t="s">
        <v>113</v>
      </c>
      <c r="AL77" s="23" t="s">
        <v>114</v>
      </c>
      <c r="AM77" s="23"/>
      <c r="AN77" s="84" t="s">
        <v>115</v>
      </c>
      <c r="AO77" s="27"/>
      <c r="AP77" s="27"/>
      <c r="AQ77" s="28"/>
      <c r="AR77" s="544" t="s">
        <v>110</v>
      </c>
      <c r="AS77" s="29"/>
      <c r="AT77" s="84" t="s">
        <v>116</v>
      </c>
      <c r="AU77" s="542" t="s">
        <v>106</v>
      </c>
      <c r="AV77" s="27"/>
      <c r="AW77" s="27"/>
      <c r="AX77" s="531" t="s">
        <v>319</v>
      </c>
      <c r="AY77" s="531" t="s">
        <v>115</v>
      </c>
      <c r="AZ77" s="27"/>
      <c r="BA77" s="27"/>
      <c r="BB77" s="27"/>
      <c r="BC77" s="27"/>
      <c r="BD77" s="27"/>
      <c r="BE77" s="33"/>
      <c r="BF77" s="33"/>
      <c r="BG77" s="33"/>
      <c r="BH77" s="33"/>
      <c r="BI77" s="33"/>
      <c r="BJ77" s="33"/>
      <c r="BK77" s="33"/>
      <c r="BL77" s="33"/>
      <c r="BM77" s="33"/>
      <c r="BN77" s="33"/>
      <c r="BO77" s="33"/>
      <c r="BP77" s="33"/>
      <c r="BQ77" s="33"/>
      <c r="BR77" s="33"/>
      <c r="BS77" s="33"/>
      <c r="BT77" s="33"/>
      <c r="BU77" s="33"/>
      <c r="BV77" s="33"/>
      <c r="BW77" s="27"/>
      <c r="BX77" s="33"/>
      <c r="BY77" s="33"/>
      <c r="BZ77" s="33"/>
      <c r="CA77" s="27"/>
      <c r="CB77" s="27"/>
      <c r="CC77" s="27"/>
      <c r="CD77" s="27"/>
      <c r="CE77" s="58"/>
      <c r="CF77" s="58"/>
      <c r="CG77" s="59" t="e">
        <f t="shared" si="52"/>
        <v>#VALUE!</v>
      </c>
      <c r="CH77" s="60" t="e">
        <f t="shared" si="53"/>
        <v>#VALUE!</v>
      </c>
      <c r="CI77" s="61"/>
      <c r="CJ77" s="62"/>
      <c r="CK77" s="59" t="e">
        <f t="shared" si="54"/>
        <v>#VALUE!</v>
      </c>
      <c r="CL77" s="60" t="e">
        <f t="shared" si="55"/>
        <v>#VALUE!</v>
      </c>
      <c r="CM77" s="61"/>
      <c r="CN77" s="62"/>
      <c r="CO77" s="59" t="e">
        <f t="shared" si="56"/>
        <v>#VALUE!</v>
      </c>
      <c r="CP77" s="60" t="e">
        <f t="shared" si="57"/>
        <v>#VALUE!</v>
      </c>
      <c r="CQ77" s="64"/>
      <c r="CR77" s="65"/>
      <c r="CS77" s="67"/>
      <c r="CT77" s="67"/>
      <c r="CU77" s="545">
        <v>1830</v>
      </c>
      <c r="CV77" s="518" t="str">
        <f t="shared" si="58"/>
        <v>18-</v>
      </c>
      <c r="CW77" s="47" t="s">
        <v>137</v>
      </c>
      <c r="CX77" s="47" t="str">
        <f t="shared" si="59"/>
        <v>-23103</v>
      </c>
      <c r="CY77" s="47" t="str">
        <f t="shared" si="60"/>
        <v>18-LISA-23103</v>
      </c>
    </row>
    <row r="78" spans="1:103" ht="19.899999999999999" customHeight="1">
      <c r="A78" s="524">
        <v>77</v>
      </c>
      <c r="B78" s="15">
        <v>13</v>
      </c>
      <c r="C78" s="15"/>
      <c r="D78" s="50" t="str">
        <f>LEFT(L78,1)&amp;RIGHT(L78,2)&amp;"N"&amp;M78&amp;"S"&amp;N78&amp;O78</f>
        <v>F04N3S113</v>
      </c>
      <c r="E78" s="45"/>
      <c r="F78" s="43"/>
      <c r="G78" s="527" t="s">
        <v>161</v>
      </c>
      <c r="H78" s="527"/>
      <c r="I78" s="527"/>
      <c r="J78" s="527" t="str">
        <f t="shared" si="29"/>
        <v/>
      </c>
      <c r="K78" s="527" t="str">
        <f t="shared" si="21"/>
        <v/>
      </c>
      <c r="L78" s="22" t="str">
        <f t="shared" si="22"/>
        <v>FCS0304</v>
      </c>
      <c r="M78" s="21">
        <f t="shared" si="61"/>
        <v>3</v>
      </c>
      <c r="N78" s="21">
        <f t="shared" si="62"/>
        <v>1</v>
      </c>
      <c r="O78" s="21">
        <v>13</v>
      </c>
      <c r="P78" s="83" t="str">
        <f t="shared" si="63"/>
        <v>AAI143-H</v>
      </c>
      <c r="Q78" s="22" t="str">
        <f t="shared" si="45"/>
        <v>AI</v>
      </c>
      <c r="R78" s="22" t="str">
        <f t="shared" si="64"/>
        <v>Y</v>
      </c>
      <c r="S78" s="83" t="s">
        <v>162</v>
      </c>
      <c r="T78" s="22"/>
      <c r="U78" s="22"/>
      <c r="V78" s="22"/>
      <c r="W78" s="22"/>
      <c r="X78" s="22"/>
      <c r="Y78" s="22"/>
      <c r="Z78" s="25" t="str">
        <f t="shared" si="46"/>
        <v>%Z031113</v>
      </c>
      <c r="AA78" s="22" t="str">
        <f t="shared" si="47"/>
        <v/>
      </c>
      <c r="AB78" s="22" t="str">
        <f>IF(G78="Spare",D78,"")</f>
        <v>F04N3S113</v>
      </c>
      <c r="AC78" s="22" t="str">
        <f t="shared" si="48"/>
        <v>Spare</v>
      </c>
      <c r="AD78" s="21" t="str">
        <f t="shared" si="49"/>
        <v/>
      </c>
      <c r="AE78" s="21" t="str">
        <f t="shared" si="50"/>
        <v/>
      </c>
      <c r="AF78" s="21" t="str">
        <f t="shared" si="51"/>
        <v/>
      </c>
      <c r="AG78" s="22"/>
      <c r="AH78" s="22"/>
      <c r="AI78" s="22"/>
      <c r="AJ78" s="22"/>
      <c r="AK78" s="23"/>
      <c r="AL78" s="23" t="s">
        <v>114</v>
      </c>
      <c r="AM78" s="23"/>
      <c r="AN78" s="84" t="s">
        <v>115</v>
      </c>
      <c r="AO78" s="27"/>
      <c r="AP78" s="27"/>
      <c r="AQ78" s="28"/>
      <c r="AR78" s="33"/>
      <c r="AS78" s="29"/>
      <c r="AT78" s="84" t="s">
        <v>116</v>
      </c>
      <c r="AU78" s="27"/>
      <c r="AV78" s="27"/>
      <c r="AW78" s="27"/>
      <c r="AX78" s="531"/>
      <c r="AY78" s="531"/>
      <c r="AZ78" s="27"/>
      <c r="BA78" s="27"/>
      <c r="BB78" s="27"/>
      <c r="BC78" s="27"/>
      <c r="BD78" s="27"/>
      <c r="BE78" s="33"/>
      <c r="BF78" s="33"/>
      <c r="BG78" s="33"/>
      <c r="BH78" s="33"/>
      <c r="BI78" s="33"/>
      <c r="BJ78" s="33"/>
      <c r="BK78" s="33"/>
      <c r="BL78" s="33"/>
      <c r="BM78" s="33"/>
      <c r="BN78" s="33"/>
      <c r="BO78" s="33"/>
      <c r="BP78" s="33"/>
      <c r="BQ78" s="33"/>
      <c r="BR78" s="33"/>
      <c r="BS78" s="33"/>
      <c r="BT78" s="33"/>
      <c r="BU78" s="33"/>
      <c r="BV78" s="33"/>
      <c r="BW78" s="27"/>
      <c r="BX78" s="33"/>
      <c r="BY78" s="33"/>
      <c r="BZ78" s="33"/>
      <c r="CA78" s="27"/>
      <c r="CB78" s="27"/>
      <c r="CC78" s="27"/>
      <c r="CD78" s="27"/>
      <c r="CE78" s="58"/>
      <c r="CF78" s="58"/>
      <c r="CG78" s="59" t="e">
        <f t="shared" si="52"/>
        <v>#VALUE!</v>
      </c>
      <c r="CH78" s="60" t="e">
        <f t="shared" si="53"/>
        <v>#VALUE!</v>
      </c>
      <c r="CI78" s="61"/>
      <c r="CJ78" s="62"/>
      <c r="CK78" s="59" t="e">
        <f t="shared" si="54"/>
        <v>#VALUE!</v>
      </c>
      <c r="CL78" s="60" t="e">
        <f t="shared" si="55"/>
        <v>#VALUE!</v>
      </c>
      <c r="CM78" s="61"/>
      <c r="CN78" s="62"/>
      <c r="CO78" s="59" t="e">
        <f t="shared" si="56"/>
        <v>#VALUE!</v>
      </c>
      <c r="CP78" s="60" t="e">
        <f t="shared" si="57"/>
        <v>#VALUE!</v>
      </c>
      <c r="CQ78" s="64"/>
      <c r="CR78" s="65"/>
      <c r="CS78" s="67"/>
      <c r="CT78" s="67"/>
      <c r="CV78" s="518"/>
      <c r="CY78" s="47" t="str">
        <f t="shared" si="60"/>
        <v/>
      </c>
    </row>
    <row r="79" spans="1:103" ht="19.899999999999999" customHeight="1">
      <c r="A79" s="524">
        <v>78</v>
      </c>
      <c r="B79" s="16">
        <v>14</v>
      </c>
      <c r="C79" s="16"/>
      <c r="D79" s="50" t="str">
        <f>LEFT(L79,1)&amp;RIGHT(L79,2)&amp;"N"&amp;M79&amp;"S"&amp;N79&amp;O79</f>
        <v>F04N3S114</v>
      </c>
      <c r="E79" s="45"/>
      <c r="F79" s="43"/>
      <c r="G79" s="527" t="s">
        <v>161</v>
      </c>
      <c r="H79" s="527"/>
      <c r="I79" s="527"/>
      <c r="J79" s="527" t="str">
        <f t="shared" si="29"/>
        <v/>
      </c>
      <c r="K79" s="527" t="str">
        <f t="shared" si="21"/>
        <v/>
      </c>
      <c r="L79" s="22" t="str">
        <f t="shared" si="22"/>
        <v>FCS0304</v>
      </c>
      <c r="M79" s="21">
        <f t="shared" si="61"/>
        <v>3</v>
      </c>
      <c r="N79" s="21">
        <f t="shared" si="62"/>
        <v>1</v>
      </c>
      <c r="O79" s="21">
        <v>14</v>
      </c>
      <c r="P79" s="83" t="str">
        <f t="shared" si="63"/>
        <v>AAI143-H</v>
      </c>
      <c r="Q79" s="22" t="str">
        <f t="shared" si="45"/>
        <v>AI</v>
      </c>
      <c r="R79" s="22" t="str">
        <f t="shared" si="64"/>
        <v>Y</v>
      </c>
      <c r="S79" s="83" t="s">
        <v>162</v>
      </c>
      <c r="T79" s="22"/>
      <c r="U79" s="22"/>
      <c r="V79" s="22"/>
      <c r="W79" s="22"/>
      <c r="X79" s="26"/>
      <c r="Y79" s="22"/>
      <c r="Z79" s="25" t="str">
        <f t="shared" si="46"/>
        <v>%Z031114</v>
      </c>
      <c r="AA79" s="22" t="str">
        <f t="shared" si="47"/>
        <v/>
      </c>
      <c r="AB79" s="22" t="str">
        <f>IF(G79="Spare",D79,"")</f>
        <v>F04N3S114</v>
      </c>
      <c r="AC79" s="22" t="str">
        <f>IF(H79="Spare",E79,"")</f>
        <v/>
      </c>
      <c r="AD79" s="21" t="str">
        <f t="shared" si="49"/>
        <v/>
      </c>
      <c r="AE79" s="21" t="str">
        <f t="shared" si="50"/>
        <v/>
      </c>
      <c r="AF79" s="21" t="str">
        <f t="shared" si="51"/>
        <v/>
      </c>
      <c r="AG79" s="22"/>
      <c r="AH79" s="22"/>
      <c r="AI79" s="22"/>
      <c r="AJ79" s="22"/>
      <c r="AK79" s="23"/>
      <c r="AL79" s="23" t="s">
        <v>114</v>
      </c>
      <c r="AM79" s="23"/>
      <c r="AN79" s="84" t="s">
        <v>115</v>
      </c>
      <c r="AO79" s="27"/>
      <c r="AP79" s="27"/>
      <c r="AQ79" s="28"/>
      <c r="AR79" s="33"/>
      <c r="AS79" s="29"/>
      <c r="AT79" s="84" t="s">
        <v>116</v>
      </c>
      <c r="AU79" s="27"/>
      <c r="AV79" s="32"/>
      <c r="AW79" s="27"/>
      <c r="AX79" s="531"/>
      <c r="AY79" s="531"/>
      <c r="AZ79" s="27"/>
      <c r="BA79" s="27"/>
      <c r="BB79" s="27"/>
      <c r="BC79" s="27"/>
      <c r="BD79" s="27"/>
      <c r="BE79" s="33"/>
      <c r="BF79" s="33"/>
      <c r="BG79" s="33"/>
      <c r="BH79" s="33"/>
      <c r="BI79" s="33"/>
      <c r="BJ79" s="33"/>
      <c r="BK79" s="33"/>
      <c r="BL79" s="33"/>
      <c r="BM79" s="33"/>
      <c r="BN79" s="33"/>
      <c r="BO79" s="33"/>
      <c r="BP79" s="33"/>
      <c r="BQ79" s="33"/>
      <c r="BR79" s="33"/>
      <c r="BS79" s="33"/>
      <c r="BT79" s="33"/>
      <c r="BU79" s="33"/>
      <c r="BV79" s="33"/>
      <c r="BW79" s="27"/>
      <c r="BX79" s="33"/>
      <c r="BY79" s="33"/>
      <c r="BZ79" s="33"/>
      <c r="CA79" s="27"/>
      <c r="CB79" s="27"/>
      <c r="CC79" s="27"/>
      <c r="CD79" s="27"/>
      <c r="CE79" s="58"/>
      <c r="CF79" s="58"/>
      <c r="CG79" s="59" t="e">
        <f t="shared" si="52"/>
        <v>#VALUE!</v>
      </c>
      <c r="CH79" s="60" t="e">
        <f t="shared" si="53"/>
        <v>#VALUE!</v>
      </c>
      <c r="CI79" s="61"/>
      <c r="CJ79" s="62"/>
      <c r="CK79" s="59" t="e">
        <f t="shared" si="54"/>
        <v>#VALUE!</v>
      </c>
      <c r="CL79" s="60" t="e">
        <f t="shared" si="55"/>
        <v>#VALUE!</v>
      </c>
      <c r="CM79" s="61"/>
      <c r="CN79" s="62"/>
      <c r="CO79" s="59" t="e">
        <f t="shared" si="56"/>
        <v>#VALUE!</v>
      </c>
      <c r="CP79" s="60" t="e">
        <f t="shared" si="57"/>
        <v>#VALUE!</v>
      </c>
      <c r="CQ79" s="64"/>
      <c r="CR79" s="65"/>
      <c r="CS79" s="67"/>
      <c r="CT79" s="67"/>
      <c r="CV79" s="518"/>
      <c r="CY79" s="47" t="str">
        <f t="shared" si="60"/>
        <v/>
      </c>
    </row>
    <row r="80" spans="1:103" ht="19.899999999999999" customHeight="1">
      <c r="A80" s="524">
        <v>79</v>
      </c>
      <c r="B80" s="16">
        <v>15</v>
      </c>
      <c r="C80" s="16"/>
      <c r="D80" s="50" t="str">
        <f>LEFT(L80,1)&amp;RIGHT(L80,2)&amp;"N"&amp;M80&amp;"S"&amp;N80&amp;O80</f>
        <v>F04N3S115</v>
      </c>
      <c r="E80" s="45"/>
      <c r="F80" s="43"/>
      <c r="G80" s="527" t="s">
        <v>161</v>
      </c>
      <c r="H80" s="527"/>
      <c r="I80" s="527"/>
      <c r="J80" s="527" t="str">
        <f t="shared" si="29"/>
        <v/>
      </c>
      <c r="K80" s="527" t="str">
        <f t="shared" si="21"/>
        <v/>
      </c>
      <c r="L80" s="22" t="str">
        <f t="shared" si="22"/>
        <v>FCS0304</v>
      </c>
      <c r="M80" s="21">
        <f t="shared" si="61"/>
        <v>3</v>
      </c>
      <c r="N80" s="21">
        <f t="shared" si="62"/>
        <v>1</v>
      </c>
      <c r="O80" s="21">
        <v>15</v>
      </c>
      <c r="P80" s="83" t="str">
        <f t="shared" si="63"/>
        <v>AAI143-H</v>
      </c>
      <c r="Q80" s="22" t="str">
        <f t="shared" si="45"/>
        <v>AI</v>
      </c>
      <c r="R80" s="22" t="str">
        <f t="shared" si="64"/>
        <v>Y</v>
      </c>
      <c r="S80" s="83" t="s">
        <v>162</v>
      </c>
      <c r="T80" s="22"/>
      <c r="U80" s="22"/>
      <c r="V80" s="22"/>
      <c r="W80" s="22"/>
      <c r="X80" s="22"/>
      <c r="Y80" s="22"/>
      <c r="Z80" s="25" t="str">
        <f t="shared" si="46"/>
        <v>%Z031115</v>
      </c>
      <c r="AA80" s="22" t="str">
        <f t="shared" si="47"/>
        <v/>
      </c>
      <c r="AB80" s="22" t="str">
        <f>IF(G80="Spare",D80,"")</f>
        <v>F04N3S115</v>
      </c>
      <c r="AC80" s="22" t="str">
        <f t="shared" ref="AC80:AC111" si="65">IF(G80&lt;&gt;"",G80,"")</f>
        <v>Spare</v>
      </c>
      <c r="AD80" s="21" t="str">
        <f t="shared" si="49"/>
        <v/>
      </c>
      <c r="AE80" s="21" t="str">
        <f t="shared" si="50"/>
        <v/>
      </c>
      <c r="AF80" s="21" t="str">
        <f t="shared" si="51"/>
        <v/>
      </c>
      <c r="AG80" s="22"/>
      <c r="AH80" s="22"/>
      <c r="AI80" s="22"/>
      <c r="AJ80" s="22"/>
      <c r="AK80" s="23"/>
      <c r="AL80" s="23" t="s">
        <v>114</v>
      </c>
      <c r="AM80" s="23"/>
      <c r="AN80" s="84" t="s">
        <v>115</v>
      </c>
      <c r="AO80" s="27"/>
      <c r="AP80" s="27"/>
      <c r="AQ80" s="28"/>
      <c r="AR80" s="33"/>
      <c r="AS80" s="29"/>
      <c r="AT80" s="84" t="s">
        <v>116</v>
      </c>
      <c r="AU80" s="27"/>
      <c r="AV80" s="33"/>
      <c r="AW80" s="27"/>
      <c r="AX80" s="531"/>
      <c r="AY80" s="531"/>
      <c r="AZ80" s="27"/>
      <c r="BA80" s="27"/>
      <c r="BB80" s="27"/>
      <c r="BC80" s="27"/>
      <c r="BD80" s="27"/>
      <c r="BE80" s="33"/>
      <c r="BF80" s="33"/>
      <c r="BG80" s="33"/>
      <c r="BH80" s="33"/>
      <c r="BI80" s="33"/>
      <c r="BJ80" s="33"/>
      <c r="BK80" s="33"/>
      <c r="BL80" s="33"/>
      <c r="BM80" s="33"/>
      <c r="BN80" s="33"/>
      <c r="BO80" s="33"/>
      <c r="BP80" s="33"/>
      <c r="BQ80" s="33"/>
      <c r="BR80" s="33"/>
      <c r="BS80" s="33"/>
      <c r="BT80" s="33"/>
      <c r="BU80" s="33"/>
      <c r="BV80" s="33"/>
      <c r="BW80" s="27"/>
      <c r="BX80" s="33"/>
      <c r="BY80" s="33"/>
      <c r="BZ80" s="33"/>
      <c r="CA80" s="27"/>
      <c r="CB80" s="27"/>
      <c r="CC80" s="27"/>
      <c r="CD80" s="27"/>
      <c r="CE80" s="58"/>
      <c r="CF80" s="58"/>
      <c r="CG80" s="59" t="e">
        <f t="shared" si="52"/>
        <v>#VALUE!</v>
      </c>
      <c r="CH80" s="60" t="e">
        <f t="shared" si="53"/>
        <v>#VALUE!</v>
      </c>
      <c r="CI80" s="61"/>
      <c r="CJ80" s="62"/>
      <c r="CK80" s="59" t="e">
        <f t="shared" si="54"/>
        <v>#VALUE!</v>
      </c>
      <c r="CL80" s="60" t="e">
        <f t="shared" si="55"/>
        <v>#VALUE!</v>
      </c>
      <c r="CM80" s="61"/>
      <c r="CN80" s="62"/>
      <c r="CO80" s="59" t="e">
        <f t="shared" si="56"/>
        <v>#VALUE!</v>
      </c>
      <c r="CP80" s="60" t="e">
        <f t="shared" si="57"/>
        <v>#VALUE!</v>
      </c>
      <c r="CQ80" s="64"/>
      <c r="CR80" s="65"/>
      <c r="CS80" s="67"/>
      <c r="CT80" s="67"/>
      <c r="CV80" s="518"/>
      <c r="CY80" s="47" t="str">
        <f t="shared" si="60"/>
        <v/>
      </c>
    </row>
    <row r="81" spans="1:103" ht="19.899999999999999" customHeight="1">
      <c r="A81" s="524">
        <v>80</v>
      </c>
      <c r="B81" s="16">
        <v>16</v>
      </c>
      <c r="C81" s="16"/>
      <c r="D81" s="50" t="str">
        <f>LEFT(L81,1)&amp;RIGHT(L81,2)&amp;"N"&amp;M81&amp;"S"&amp;N81&amp;O81</f>
        <v>F04N3S116</v>
      </c>
      <c r="E81" s="45"/>
      <c r="F81" s="43"/>
      <c r="G81" s="527" t="s">
        <v>161</v>
      </c>
      <c r="H81" s="527"/>
      <c r="I81" s="527"/>
      <c r="J81" s="527" t="str">
        <f t="shared" si="29"/>
        <v/>
      </c>
      <c r="K81" s="527" t="str">
        <f t="shared" si="21"/>
        <v/>
      </c>
      <c r="L81" s="22" t="str">
        <f t="shared" si="22"/>
        <v>FCS0304</v>
      </c>
      <c r="M81" s="21">
        <f t="shared" si="61"/>
        <v>3</v>
      </c>
      <c r="N81" s="21">
        <f t="shared" si="62"/>
        <v>1</v>
      </c>
      <c r="O81" s="21">
        <v>16</v>
      </c>
      <c r="P81" s="83" t="str">
        <f t="shared" si="63"/>
        <v>AAI143-H</v>
      </c>
      <c r="Q81" s="22" t="str">
        <f t="shared" si="45"/>
        <v>AI</v>
      </c>
      <c r="R81" s="22" t="str">
        <f t="shared" si="64"/>
        <v>Y</v>
      </c>
      <c r="S81" s="83" t="s">
        <v>162</v>
      </c>
      <c r="T81" s="22"/>
      <c r="U81" s="22"/>
      <c r="V81" s="22"/>
      <c r="W81" s="22"/>
      <c r="X81" s="22"/>
      <c r="Y81" s="22"/>
      <c r="Z81" s="52" t="str">
        <f t="shared" si="46"/>
        <v>%Z031116</v>
      </c>
      <c r="AA81" s="22" t="str">
        <f t="shared" si="47"/>
        <v/>
      </c>
      <c r="AB81" s="22" t="str">
        <f>IF(G81="Spare",D81,"")</f>
        <v>F04N3S116</v>
      </c>
      <c r="AC81" s="22" t="str">
        <f t="shared" si="65"/>
        <v>Spare</v>
      </c>
      <c r="AD81" s="21" t="str">
        <f t="shared" si="49"/>
        <v/>
      </c>
      <c r="AE81" s="21" t="str">
        <f t="shared" si="50"/>
        <v/>
      </c>
      <c r="AF81" s="21" t="str">
        <f t="shared" si="51"/>
        <v/>
      </c>
      <c r="AG81" s="22"/>
      <c r="AH81" s="22"/>
      <c r="AI81" s="22"/>
      <c r="AJ81" s="22"/>
      <c r="AK81" s="23"/>
      <c r="AL81" s="23" t="s">
        <v>114</v>
      </c>
      <c r="AM81" s="23"/>
      <c r="AN81" s="84" t="s">
        <v>115</v>
      </c>
      <c r="AO81" s="27"/>
      <c r="AP81" s="27"/>
      <c r="AQ81" s="28"/>
      <c r="AR81" s="33"/>
      <c r="AS81" s="29"/>
      <c r="AT81" s="84" t="s">
        <v>116</v>
      </c>
      <c r="AU81" s="27"/>
      <c r="AV81" s="33"/>
      <c r="AW81" s="27"/>
      <c r="AX81" s="531"/>
      <c r="AY81" s="531"/>
      <c r="AZ81" s="27"/>
      <c r="BA81" s="27"/>
      <c r="BB81" s="27"/>
      <c r="BC81" s="27"/>
      <c r="BD81" s="27"/>
      <c r="BE81" s="33"/>
      <c r="BF81" s="33"/>
      <c r="BG81" s="33"/>
      <c r="BH81" s="33"/>
      <c r="BI81" s="33"/>
      <c r="BJ81" s="33"/>
      <c r="BK81" s="33"/>
      <c r="BL81" s="33"/>
      <c r="BM81" s="33"/>
      <c r="BN81" s="33"/>
      <c r="BO81" s="33"/>
      <c r="BP81" s="33"/>
      <c r="BQ81" s="33"/>
      <c r="BR81" s="33"/>
      <c r="BS81" s="33"/>
      <c r="BT81" s="33"/>
      <c r="BU81" s="33"/>
      <c r="BV81" s="33"/>
      <c r="BW81" s="27"/>
      <c r="BX81" s="33"/>
      <c r="BY81" s="33"/>
      <c r="BZ81" s="33"/>
      <c r="CA81" s="27"/>
      <c r="CB81" s="27"/>
      <c r="CC81" s="27"/>
      <c r="CD81" s="27"/>
      <c r="CE81" s="58"/>
      <c r="CF81" s="58"/>
      <c r="CG81" s="59" t="e">
        <f t="shared" si="52"/>
        <v>#VALUE!</v>
      </c>
      <c r="CH81" s="60" t="e">
        <f t="shared" si="53"/>
        <v>#VALUE!</v>
      </c>
      <c r="CI81" s="61"/>
      <c r="CJ81" s="62"/>
      <c r="CK81" s="59" t="e">
        <f t="shared" si="54"/>
        <v>#VALUE!</v>
      </c>
      <c r="CL81" s="60" t="e">
        <f t="shared" si="55"/>
        <v>#VALUE!</v>
      </c>
      <c r="CM81" s="61"/>
      <c r="CN81" s="62"/>
      <c r="CO81" s="59" t="e">
        <f t="shared" si="56"/>
        <v>#VALUE!</v>
      </c>
      <c r="CP81" s="60" t="e">
        <f t="shared" si="57"/>
        <v>#VALUE!</v>
      </c>
      <c r="CQ81" s="64"/>
      <c r="CR81" s="65"/>
      <c r="CS81" s="67"/>
      <c r="CT81" s="67"/>
      <c r="CV81" s="518"/>
      <c r="CY81" s="47" t="str">
        <f t="shared" si="60"/>
        <v/>
      </c>
    </row>
    <row r="82" spans="1:103" ht="19.899999999999999" customHeight="1">
      <c r="A82" s="524">
        <v>81</v>
      </c>
      <c r="B82" s="15">
        <v>1</v>
      </c>
      <c r="C82" s="15">
        <v>1812</v>
      </c>
      <c r="D82" s="45" t="s">
        <v>320</v>
      </c>
      <c r="E82" s="527"/>
      <c r="F82" s="541" t="s">
        <v>321</v>
      </c>
      <c r="G82" s="542" t="s">
        <v>322</v>
      </c>
      <c r="H82" s="527"/>
      <c r="I82" s="527"/>
      <c r="J82" s="527" t="str">
        <f t="shared" si="29"/>
        <v/>
      </c>
      <c r="K82" s="527" t="str">
        <f t="shared" ref="K82:K145" si="66">IF(H82&lt;&gt;"",MID(H82,FIND("～",H82,1)+1,10),"")</f>
        <v/>
      </c>
      <c r="L82" s="22" t="str">
        <f t="shared" ref="L82:L145" si="67">L81</f>
        <v>FCS0304</v>
      </c>
      <c r="M82" s="21">
        <v>3</v>
      </c>
      <c r="N82" s="21">
        <v>3</v>
      </c>
      <c r="O82" s="21">
        <v>1</v>
      </c>
      <c r="P82" s="83" t="s">
        <v>165</v>
      </c>
      <c r="Q82" s="22" t="str">
        <f t="shared" si="45"/>
        <v>AO</v>
      </c>
      <c r="R82" s="22" t="s">
        <v>110</v>
      </c>
      <c r="S82" s="543" t="s">
        <v>111</v>
      </c>
      <c r="T82" s="22"/>
      <c r="U82" s="22"/>
      <c r="V82" s="22"/>
      <c r="W82" s="22"/>
      <c r="X82" s="22"/>
      <c r="Y82" s="22"/>
      <c r="Z82" s="25" t="str">
        <f t="shared" si="46"/>
        <v>%Z033101</v>
      </c>
      <c r="AA82" s="22" t="str">
        <f t="shared" si="47"/>
        <v/>
      </c>
      <c r="AB82" s="22" t="s">
        <v>320</v>
      </c>
      <c r="AC82" s="22" t="str">
        <f t="shared" si="65"/>
        <v>LP NITROGEN TO VE-1701</v>
      </c>
      <c r="AD82" s="21" t="str">
        <f t="shared" si="49"/>
        <v/>
      </c>
      <c r="AE82" s="21" t="str">
        <f t="shared" si="50"/>
        <v/>
      </c>
      <c r="AF82" s="21" t="str">
        <f t="shared" si="51"/>
        <v/>
      </c>
      <c r="AG82" s="22">
        <v>0</v>
      </c>
      <c r="AH82" s="22">
        <v>0</v>
      </c>
      <c r="AI82" s="22">
        <v>0</v>
      </c>
      <c r="AJ82" s="22">
        <v>0</v>
      </c>
      <c r="AK82" s="23" t="s">
        <v>166</v>
      </c>
      <c r="AL82" s="23" t="s">
        <v>114</v>
      </c>
      <c r="AM82" s="23"/>
      <c r="AN82" s="84" t="s">
        <v>115</v>
      </c>
      <c r="AO82" s="27"/>
      <c r="AP82" s="27"/>
      <c r="AQ82" s="28"/>
      <c r="AR82" s="544" t="s">
        <v>110</v>
      </c>
      <c r="AS82" s="29"/>
      <c r="AT82" s="84" t="s">
        <v>116</v>
      </c>
      <c r="AU82" s="542" t="s">
        <v>106</v>
      </c>
      <c r="AV82" s="27"/>
      <c r="AW82" s="27"/>
      <c r="AX82" s="532" t="s">
        <v>323</v>
      </c>
      <c r="AY82" s="531" t="s">
        <v>324</v>
      </c>
      <c r="AZ82" s="27"/>
      <c r="BA82" s="27"/>
      <c r="BB82" s="27"/>
      <c r="BC82" s="27"/>
      <c r="BD82" s="27"/>
      <c r="BE82" s="33"/>
      <c r="BF82" s="33"/>
      <c r="BG82" s="33"/>
      <c r="BH82" s="33"/>
      <c r="BI82" s="33"/>
      <c r="BJ82" s="33"/>
      <c r="BK82" s="33"/>
      <c r="BL82" s="33"/>
      <c r="BM82" s="33"/>
      <c r="BN82" s="33"/>
      <c r="BO82" s="33"/>
      <c r="BP82" s="33"/>
      <c r="BQ82" s="33"/>
      <c r="BR82" s="33"/>
      <c r="BS82" s="33"/>
      <c r="BT82" s="33"/>
      <c r="BU82" s="33"/>
      <c r="BV82" s="33"/>
      <c r="BW82" s="27"/>
      <c r="BX82" s="33"/>
      <c r="BY82" s="33"/>
      <c r="BZ82" s="33"/>
      <c r="CA82" s="27"/>
      <c r="CB82" s="27"/>
      <c r="CC82" s="27"/>
      <c r="CD82" s="27"/>
      <c r="CE82" s="58"/>
      <c r="CF82" s="58"/>
      <c r="CG82" s="59" t="str">
        <f t="shared" si="52"/>
        <v/>
      </c>
      <c r="CH82" s="60" t="str">
        <f t="shared" si="53"/>
        <v/>
      </c>
      <c r="CI82" s="61"/>
      <c r="CJ82" s="62"/>
      <c r="CK82" s="59">
        <f t="shared" si="54"/>
        <v>11.952</v>
      </c>
      <c r="CL82" s="60">
        <f t="shared" si="55"/>
        <v>12.048</v>
      </c>
      <c r="CM82" s="61"/>
      <c r="CN82" s="62"/>
      <c r="CO82" s="59" t="str">
        <f t="shared" si="56"/>
        <v/>
      </c>
      <c r="CP82" s="60" t="str">
        <f t="shared" si="57"/>
        <v/>
      </c>
      <c r="CQ82" s="64"/>
      <c r="CR82" s="65"/>
      <c r="CS82" s="67"/>
      <c r="CT82" s="67"/>
      <c r="CU82" s="545">
        <v>1812</v>
      </c>
      <c r="CV82" s="518" t="str">
        <f t="shared" ref="CV82:CV92" si="68">LEFT(D82,3)</f>
        <v>18-</v>
      </c>
      <c r="CW82" s="47" t="s">
        <v>169</v>
      </c>
      <c r="CX82" s="47" t="str">
        <f>RIGHT(D82,7)</f>
        <v>-17106A</v>
      </c>
      <c r="CY82" s="47" t="str">
        <f t="shared" si="60"/>
        <v>18-PV-17106A</v>
      </c>
    </row>
    <row r="83" spans="1:103" ht="19.899999999999999" customHeight="1">
      <c r="A83" s="524">
        <v>82</v>
      </c>
      <c r="B83" s="15">
        <v>2</v>
      </c>
      <c r="C83" s="15">
        <v>1812</v>
      </c>
      <c r="D83" s="45" t="s">
        <v>325</v>
      </c>
      <c r="E83" s="527"/>
      <c r="F83" s="541" t="s">
        <v>321</v>
      </c>
      <c r="G83" s="542" t="s">
        <v>326</v>
      </c>
      <c r="H83" s="527"/>
      <c r="I83" s="527"/>
      <c r="J83" s="527" t="str">
        <f t="shared" si="29"/>
        <v/>
      </c>
      <c r="K83" s="527" t="str">
        <f t="shared" si="66"/>
        <v/>
      </c>
      <c r="L83" s="22" t="str">
        <f t="shared" si="67"/>
        <v>FCS0304</v>
      </c>
      <c r="M83" s="21">
        <f t="shared" ref="M83:M97" si="69">M82</f>
        <v>3</v>
      </c>
      <c r="N83" s="21">
        <f t="shared" ref="N83:N97" si="70">N82</f>
        <v>3</v>
      </c>
      <c r="O83" s="21">
        <v>2</v>
      </c>
      <c r="P83" s="83" t="str">
        <f t="shared" ref="P83:P97" si="71">P82</f>
        <v>AAI543-H</v>
      </c>
      <c r="Q83" s="22" t="str">
        <f t="shared" si="45"/>
        <v>AO</v>
      </c>
      <c r="R83" s="22" t="str">
        <f t="shared" ref="R83:R97" si="72">IF(R82&lt;&gt;"",R82,"")</f>
        <v>Y</v>
      </c>
      <c r="S83" s="543" t="s">
        <v>111</v>
      </c>
      <c r="T83" s="22"/>
      <c r="U83" s="22"/>
      <c r="V83" s="22"/>
      <c r="W83" s="22"/>
      <c r="X83" s="22"/>
      <c r="Y83" s="22"/>
      <c r="Z83" s="25" t="str">
        <f t="shared" si="46"/>
        <v>%Z033102</v>
      </c>
      <c r="AA83" s="22" t="str">
        <f t="shared" si="47"/>
        <v/>
      </c>
      <c r="AB83" s="22" t="s">
        <v>325</v>
      </c>
      <c r="AC83" s="22" t="str">
        <f t="shared" si="65"/>
        <v>LP NITROGEN TO VE-1702</v>
      </c>
      <c r="AD83" s="21" t="str">
        <f t="shared" si="49"/>
        <v/>
      </c>
      <c r="AE83" s="21" t="str">
        <f t="shared" si="50"/>
        <v/>
      </c>
      <c r="AF83" s="21" t="str">
        <f t="shared" si="51"/>
        <v/>
      </c>
      <c r="AG83" s="22">
        <v>0</v>
      </c>
      <c r="AH83" s="22">
        <v>0</v>
      </c>
      <c r="AI83" s="22">
        <v>0</v>
      </c>
      <c r="AJ83" s="22">
        <v>0</v>
      </c>
      <c r="AK83" s="23" t="s">
        <v>166</v>
      </c>
      <c r="AL83" s="23" t="s">
        <v>114</v>
      </c>
      <c r="AM83" s="23"/>
      <c r="AN83" s="84" t="s">
        <v>115</v>
      </c>
      <c r="AO83" s="27"/>
      <c r="AP83" s="27"/>
      <c r="AQ83" s="28"/>
      <c r="AR83" s="544" t="s">
        <v>110</v>
      </c>
      <c r="AS83" s="29"/>
      <c r="AT83" s="84" t="s">
        <v>116</v>
      </c>
      <c r="AU83" s="542" t="s">
        <v>106</v>
      </c>
      <c r="AV83" s="27"/>
      <c r="AW83" s="27"/>
      <c r="AX83" s="532" t="s">
        <v>323</v>
      </c>
      <c r="AY83" s="531" t="s">
        <v>324</v>
      </c>
      <c r="AZ83" s="27"/>
      <c r="BA83" s="27"/>
      <c r="BB83" s="27"/>
      <c r="BC83" s="27"/>
      <c r="BD83" s="27"/>
      <c r="BE83" s="33"/>
      <c r="BF83" s="33"/>
      <c r="BG83" s="33"/>
      <c r="BH83" s="33"/>
      <c r="BI83" s="33"/>
      <c r="BJ83" s="33"/>
      <c r="BK83" s="33"/>
      <c r="BL83" s="33"/>
      <c r="BM83" s="33"/>
      <c r="BN83" s="33"/>
      <c r="BO83" s="33"/>
      <c r="BP83" s="33"/>
      <c r="BQ83" s="33"/>
      <c r="BR83" s="33"/>
      <c r="BS83" s="33"/>
      <c r="BT83" s="33"/>
      <c r="BU83" s="33"/>
      <c r="BV83" s="33"/>
      <c r="BW83" s="27"/>
      <c r="BX83" s="33"/>
      <c r="BY83" s="33"/>
      <c r="BZ83" s="33"/>
      <c r="CA83" s="27"/>
      <c r="CB83" s="27"/>
      <c r="CC83" s="27"/>
      <c r="CD83" s="27"/>
      <c r="CE83" s="58"/>
      <c r="CF83" s="58"/>
      <c r="CG83" s="59" t="str">
        <f t="shared" si="52"/>
        <v/>
      </c>
      <c r="CH83" s="60" t="str">
        <f t="shared" si="53"/>
        <v/>
      </c>
      <c r="CI83" s="61"/>
      <c r="CJ83" s="62"/>
      <c r="CK83" s="59">
        <f t="shared" si="54"/>
        <v>11.952</v>
      </c>
      <c r="CL83" s="60">
        <f t="shared" si="55"/>
        <v>12.048</v>
      </c>
      <c r="CM83" s="61"/>
      <c r="CN83" s="62"/>
      <c r="CO83" s="59" t="str">
        <f t="shared" si="56"/>
        <v/>
      </c>
      <c r="CP83" s="60" t="str">
        <f t="shared" si="57"/>
        <v/>
      </c>
      <c r="CQ83" s="64"/>
      <c r="CR83" s="65"/>
      <c r="CS83" s="67"/>
      <c r="CT83" s="67"/>
      <c r="CU83" s="545">
        <v>1812</v>
      </c>
      <c r="CV83" s="518" t="str">
        <f t="shared" si="68"/>
        <v>18-</v>
      </c>
      <c r="CW83" s="47" t="s">
        <v>169</v>
      </c>
      <c r="CX83" s="47" t="str">
        <f>RIGHT(D83,7)</f>
        <v>-17106B</v>
      </c>
      <c r="CY83" s="47" t="str">
        <f t="shared" si="60"/>
        <v>18-PV-17106B</v>
      </c>
    </row>
    <row r="84" spans="1:103" ht="19.899999999999999" customHeight="1">
      <c r="A84" s="524">
        <v>83</v>
      </c>
      <c r="B84" s="15">
        <v>3</v>
      </c>
      <c r="C84" s="15">
        <v>1812</v>
      </c>
      <c r="D84" s="45" t="s">
        <v>327</v>
      </c>
      <c r="E84" s="527"/>
      <c r="F84" s="541" t="s">
        <v>106</v>
      </c>
      <c r="G84" s="542" t="s">
        <v>328</v>
      </c>
      <c r="H84" s="527"/>
      <c r="I84" s="527"/>
      <c r="J84" s="527" t="str">
        <f t="shared" si="29"/>
        <v/>
      </c>
      <c r="K84" s="527" t="str">
        <f t="shared" si="66"/>
        <v/>
      </c>
      <c r="L84" s="22" t="str">
        <f t="shared" si="67"/>
        <v>FCS0304</v>
      </c>
      <c r="M84" s="21">
        <f t="shared" si="69"/>
        <v>3</v>
      </c>
      <c r="N84" s="21">
        <f t="shared" si="70"/>
        <v>3</v>
      </c>
      <c r="O84" s="21">
        <v>3</v>
      </c>
      <c r="P84" s="83" t="str">
        <f t="shared" si="71"/>
        <v>AAI543-H</v>
      </c>
      <c r="Q84" s="22" t="str">
        <f t="shared" si="45"/>
        <v>AO</v>
      </c>
      <c r="R84" s="22" t="str">
        <f t="shared" si="72"/>
        <v>Y</v>
      </c>
      <c r="S84" s="543" t="s">
        <v>111</v>
      </c>
      <c r="T84" s="22"/>
      <c r="U84" s="22"/>
      <c r="V84" s="22"/>
      <c r="W84" s="22"/>
      <c r="X84" s="22"/>
      <c r="Y84" s="22"/>
      <c r="Z84" s="25" t="str">
        <f t="shared" si="46"/>
        <v>%Z033103</v>
      </c>
      <c r="AA84" s="22" t="str">
        <f t="shared" si="47"/>
        <v/>
      </c>
      <c r="AB84" s="22" t="s">
        <v>327</v>
      </c>
      <c r="AC84" s="22" t="str">
        <f t="shared" si="65"/>
        <v>White Oil return to VE-1701</v>
      </c>
      <c r="AD84" s="21" t="str">
        <f t="shared" si="49"/>
        <v/>
      </c>
      <c r="AE84" s="21" t="str">
        <f t="shared" si="50"/>
        <v/>
      </c>
      <c r="AF84" s="21" t="str">
        <f t="shared" si="51"/>
        <v/>
      </c>
      <c r="AG84" s="22">
        <v>0</v>
      </c>
      <c r="AH84" s="22">
        <v>0</v>
      </c>
      <c r="AI84" s="22">
        <v>0</v>
      </c>
      <c r="AJ84" s="22">
        <v>0</v>
      </c>
      <c r="AK84" s="23" t="s">
        <v>166</v>
      </c>
      <c r="AL84" s="23" t="s">
        <v>114</v>
      </c>
      <c r="AM84" s="23"/>
      <c r="AN84" s="84" t="s">
        <v>115</v>
      </c>
      <c r="AO84" s="27"/>
      <c r="AP84" s="27"/>
      <c r="AQ84" s="28"/>
      <c r="AR84" s="544" t="s">
        <v>110</v>
      </c>
      <c r="AS84" s="29"/>
      <c r="AT84" s="84" t="s">
        <v>116</v>
      </c>
      <c r="AU84" s="542" t="s">
        <v>106</v>
      </c>
      <c r="AV84" s="27"/>
      <c r="AW84" s="27"/>
      <c r="AX84" s="532" t="s">
        <v>323</v>
      </c>
      <c r="AY84" s="531" t="s">
        <v>324</v>
      </c>
      <c r="AZ84" s="27"/>
      <c r="BA84" s="27"/>
      <c r="BB84" s="27"/>
      <c r="BC84" s="27"/>
      <c r="BD84" s="27"/>
      <c r="BE84" s="33"/>
      <c r="BF84" s="33"/>
      <c r="BG84" s="33"/>
      <c r="BH84" s="33"/>
      <c r="BI84" s="33"/>
      <c r="BJ84" s="33"/>
      <c r="BK84" s="33"/>
      <c r="BL84" s="33"/>
      <c r="BM84" s="33"/>
      <c r="BN84" s="33"/>
      <c r="BO84" s="33"/>
      <c r="BP84" s="33"/>
      <c r="BQ84" s="33"/>
      <c r="BR84" s="33"/>
      <c r="BS84" s="33"/>
      <c r="BT84" s="33"/>
      <c r="BU84" s="33"/>
      <c r="BV84" s="33"/>
      <c r="BW84" s="27"/>
      <c r="BX84" s="33"/>
      <c r="BY84" s="33"/>
      <c r="BZ84" s="33"/>
      <c r="CA84" s="27"/>
      <c r="CB84" s="27"/>
      <c r="CC84" s="27"/>
      <c r="CD84" s="27"/>
      <c r="CE84" s="58"/>
      <c r="CF84" s="58"/>
      <c r="CG84" s="59" t="str">
        <f t="shared" si="52"/>
        <v/>
      </c>
      <c r="CH84" s="60" t="str">
        <f t="shared" si="53"/>
        <v/>
      </c>
      <c r="CI84" s="61"/>
      <c r="CJ84" s="62"/>
      <c r="CK84" s="59">
        <f t="shared" si="54"/>
        <v>11.952</v>
      </c>
      <c r="CL84" s="60">
        <f t="shared" si="55"/>
        <v>12.048</v>
      </c>
      <c r="CM84" s="61"/>
      <c r="CN84" s="62"/>
      <c r="CO84" s="59" t="str">
        <f t="shared" si="56"/>
        <v/>
      </c>
      <c r="CP84" s="60" t="str">
        <f t="shared" si="57"/>
        <v/>
      </c>
      <c r="CQ84" s="64"/>
      <c r="CR84" s="65"/>
      <c r="CS84" s="67"/>
      <c r="CT84" s="67"/>
      <c r="CU84" s="545">
        <v>1812</v>
      </c>
      <c r="CV84" s="518" t="str">
        <f t="shared" si="68"/>
        <v>18-</v>
      </c>
      <c r="CW84" s="47" t="s">
        <v>169</v>
      </c>
      <c r="CX84" s="47" t="str">
        <f>RIGHT(D84,6)</f>
        <v>-17301</v>
      </c>
      <c r="CY84" s="47" t="str">
        <f t="shared" si="60"/>
        <v>18-PV-17301</v>
      </c>
    </row>
    <row r="85" spans="1:103" ht="19.899999999999999" customHeight="1">
      <c r="A85" s="524">
        <v>84</v>
      </c>
      <c r="B85" s="15">
        <v>4</v>
      </c>
      <c r="C85" s="15">
        <v>1812</v>
      </c>
      <c r="D85" s="45" t="s">
        <v>329</v>
      </c>
      <c r="E85" s="527"/>
      <c r="F85" s="541" t="s">
        <v>321</v>
      </c>
      <c r="G85" s="542" t="s">
        <v>330</v>
      </c>
      <c r="H85" s="527"/>
      <c r="I85" s="527"/>
      <c r="J85" s="527" t="str">
        <f t="shared" si="29"/>
        <v/>
      </c>
      <c r="K85" s="527" t="str">
        <f t="shared" si="66"/>
        <v/>
      </c>
      <c r="L85" s="22" t="str">
        <f t="shared" si="67"/>
        <v>FCS0304</v>
      </c>
      <c r="M85" s="21">
        <f t="shared" si="69"/>
        <v>3</v>
      </c>
      <c r="N85" s="21">
        <f t="shared" si="70"/>
        <v>3</v>
      </c>
      <c r="O85" s="21">
        <v>4</v>
      </c>
      <c r="P85" s="83" t="str">
        <f t="shared" si="71"/>
        <v>AAI543-H</v>
      </c>
      <c r="Q85" s="22" t="str">
        <f t="shared" si="45"/>
        <v>AO</v>
      </c>
      <c r="R85" s="22" t="str">
        <f t="shared" si="72"/>
        <v>Y</v>
      </c>
      <c r="S85" s="543" t="s">
        <v>111</v>
      </c>
      <c r="T85" s="22"/>
      <c r="U85" s="22"/>
      <c r="V85" s="22"/>
      <c r="W85" s="22"/>
      <c r="X85" s="22"/>
      <c r="Y85" s="22"/>
      <c r="Z85" s="25" t="str">
        <f t="shared" si="46"/>
        <v>%Z033104</v>
      </c>
      <c r="AA85" s="22" t="str">
        <f t="shared" si="47"/>
        <v/>
      </c>
      <c r="AB85" s="22" t="s">
        <v>329</v>
      </c>
      <c r="AC85" s="22" t="str">
        <f t="shared" si="65"/>
        <v>LP NITROGEN TO VE-1703</v>
      </c>
      <c r="AD85" s="21" t="str">
        <f t="shared" si="49"/>
        <v/>
      </c>
      <c r="AE85" s="21" t="str">
        <f t="shared" si="50"/>
        <v/>
      </c>
      <c r="AF85" s="21" t="str">
        <f t="shared" si="51"/>
        <v/>
      </c>
      <c r="AG85" s="22">
        <v>0</v>
      </c>
      <c r="AH85" s="22">
        <v>0</v>
      </c>
      <c r="AI85" s="22">
        <v>0</v>
      </c>
      <c r="AJ85" s="22">
        <v>0</v>
      </c>
      <c r="AK85" s="23" t="s">
        <v>166</v>
      </c>
      <c r="AL85" s="23" t="s">
        <v>114</v>
      </c>
      <c r="AM85" s="23"/>
      <c r="AN85" s="84" t="s">
        <v>115</v>
      </c>
      <c r="AO85" s="27"/>
      <c r="AP85" s="27"/>
      <c r="AQ85" s="28"/>
      <c r="AR85" s="544" t="s">
        <v>110</v>
      </c>
      <c r="AS85" s="29"/>
      <c r="AT85" s="84" t="s">
        <v>116</v>
      </c>
      <c r="AU85" s="542" t="s">
        <v>106</v>
      </c>
      <c r="AV85" s="27"/>
      <c r="AW85" s="27"/>
      <c r="AX85" s="532" t="s">
        <v>323</v>
      </c>
      <c r="AY85" s="531" t="s">
        <v>324</v>
      </c>
      <c r="AZ85" s="27"/>
      <c r="BA85" s="27"/>
      <c r="BB85" s="27"/>
      <c r="BC85" s="27"/>
      <c r="BD85" s="27"/>
      <c r="BE85" s="33"/>
      <c r="BF85" s="33"/>
      <c r="BG85" s="33"/>
      <c r="BH85" s="33"/>
      <c r="BI85" s="33"/>
      <c r="BJ85" s="33"/>
      <c r="BK85" s="33"/>
      <c r="BL85" s="33"/>
      <c r="BM85" s="33"/>
      <c r="BN85" s="33"/>
      <c r="BO85" s="33"/>
      <c r="BP85" s="33"/>
      <c r="BQ85" s="33"/>
      <c r="BR85" s="33"/>
      <c r="BS85" s="33"/>
      <c r="BT85" s="33"/>
      <c r="BU85" s="33"/>
      <c r="BV85" s="33"/>
      <c r="BW85" s="27"/>
      <c r="BX85" s="33"/>
      <c r="BY85" s="33"/>
      <c r="BZ85" s="33"/>
      <c r="CA85" s="27"/>
      <c r="CB85" s="27"/>
      <c r="CC85" s="27"/>
      <c r="CD85" s="27"/>
      <c r="CE85" s="58"/>
      <c r="CF85" s="58"/>
      <c r="CG85" s="59" t="str">
        <f t="shared" si="52"/>
        <v/>
      </c>
      <c r="CH85" s="60" t="str">
        <f t="shared" si="53"/>
        <v/>
      </c>
      <c r="CI85" s="61"/>
      <c r="CJ85" s="62"/>
      <c r="CK85" s="59">
        <f t="shared" si="54"/>
        <v>11.952</v>
      </c>
      <c r="CL85" s="60">
        <f t="shared" si="55"/>
        <v>12.048</v>
      </c>
      <c r="CM85" s="61"/>
      <c r="CN85" s="62"/>
      <c r="CO85" s="59" t="str">
        <f t="shared" si="56"/>
        <v/>
      </c>
      <c r="CP85" s="60" t="str">
        <f t="shared" si="57"/>
        <v/>
      </c>
      <c r="CQ85" s="64"/>
      <c r="CR85" s="65"/>
      <c r="CS85" s="67"/>
      <c r="CT85" s="67"/>
      <c r="CU85" s="545">
        <v>1812</v>
      </c>
      <c r="CV85" s="518" t="str">
        <f t="shared" si="68"/>
        <v>18-</v>
      </c>
      <c r="CW85" s="47" t="s">
        <v>169</v>
      </c>
      <c r="CX85" s="47" t="str">
        <f>RIGHT(D85,7)</f>
        <v>-17302A</v>
      </c>
      <c r="CY85" s="47" t="str">
        <f t="shared" si="60"/>
        <v>18-PV-17302A</v>
      </c>
    </row>
    <row r="86" spans="1:103" ht="19.899999999999999" customHeight="1">
      <c r="A86" s="524">
        <v>85</v>
      </c>
      <c r="B86" s="15">
        <v>5</v>
      </c>
      <c r="C86" s="15">
        <v>1812</v>
      </c>
      <c r="D86" s="45" t="s">
        <v>331</v>
      </c>
      <c r="E86" s="527"/>
      <c r="F86" s="541" t="s">
        <v>321</v>
      </c>
      <c r="G86" s="542" t="s">
        <v>332</v>
      </c>
      <c r="H86" s="527"/>
      <c r="I86" s="527"/>
      <c r="J86" s="527" t="str">
        <f t="shared" si="29"/>
        <v/>
      </c>
      <c r="K86" s="527" t="str">
        <f t="shared" si="66"/>
        <v/>
      </c>
      <c r="L86" s="22" t="str">
        <f t="shared" si="67"/>
        <v>FCS0304</v>
      </c>
      <c r="M86" s="21">
        <f t="shared" si="69"/>
        <v>3</v>
      </c>
      <c r="N86" s="21">
        <f t="shared" si="70"/>
        <v>3</v>
      </c>
      <c r="O86" s="21">
        <v>5</v>
      </c>
      <c r="P86" s="83" t="str">
        <f t="shared" si="71"/>
        <v>AAI543-H</v>
      </c>
      <c r="Q86" s="22" t="str">
        <f t="shared" si="45"/>
        <v>AO</v>
      </c>
      <c r="R86" s="22" t="str">
        <f t="shared" si="72"/>
        <v>Y</v>
      </c>
      <c r="S86" s="543" t="s">
        <v>111</v>
      </c>
      <c r="T86" s="22"/>
      <c r="U86" s="22"/>
      <c r="V86" s="22"/>
      <c r="W86" s="22"/>
      <c r="X86" s="22"/>
      <c r="Y86" s="22"/>
      <c r="Z86" s="25" t="str">
        <f t="shared" si="46"/>
        <v>%Z033105</v>
      </c>
      <c r="AA86" s="22" t="str">
        <f t="shared" si="47"/>
        <v/>
      </c>
      <c r="AB86" s="22" t="s">
        <v>331</v>
      </c>
      <c r="AC86" s="22" t="str">
        <f t="shared" si="65"/>
        <v>NITROGEN/White Oil TO FLARE</v>
      </c>
      <c r="AD86" s="21" t="str">
        <f t="shared" si="49"/>
        <v/>
      </c>
      <c r="AE86" s="21" t="str">
        <f t="shared" si="50"/>
        <v/>
      </c>
      <c r="AF86" s="21" t="str">
        <f t="shared" si="51"/>
        <v/>
      </c>
      <c r="AG86" s="22">
        <v>0</v>
      </c>
      <c r="AH86" s="22">
        <v>0</v>
      </c>
      <c r="AI86" s="22">
        <v>0</v>
      </c>
      <c r="AJ86" s="22">
        <v>0</v>
      </c>
      <c r="AK86" s="23" t="s">
        <v>166</v>
      </c>
      <c r="AL86" s="23" t="s">
        <v>114</v>
      </c>
      <c r="AM86" s="23"/>
      <c r="AN86" s="84" t="s">
        <v>115</v>
      </c>
      <c r="AO86" s="27"/>
      <c r="AP86" s="27"/>
      <c r="AQ86" s="28"/>
      <c r="AR86" s="544" t="s">
        <v>110</v>
      </c>
      <c r="AS86" s="29"/>
      <c r="AT86" s="84" t="s">
        <v>116</v>
      </c>
      <c r="AU86" s="542" t="s">
        <v>106</v>
      </c>
      <c r="AV86" s="27"/>
      <c r="AW86" s="27"/>
      <c r="AX86" s="532" t="s">
        <v>323</v>
      </c>
      <c r="AY86" s="531" t="s">
        <v>324</v>
      </c>
      <c r="AZ86" s="27"/>
      <c r="BA86" s="27"/>
      <c r="BB86" s="27"/>
      <c r="BC86" s="27"/>
      <c r="BD86" s="27"/>
      <c r="BE86" s="33"/>
      <c r="BF86" s="33"/>
      <c r="BG86" s="33"/>
      <c r="BH86" s="33"/>
      <c r="BI86" s="33"/>
      <c r="BJ86" s="33"/>
      <c r="BK86" s="33"/>
      <c r="BL86" s="33"/>
      <c r="BM86" s="33"/>
      <c r="BN86" s="33"/>
      <c r="BO86" s="33"/>
      <c r="BP86" s="33"/>
      <c r="BQ86" s="33"/>
      <c r="BR86" s="33"/>
      <c r="BS86" s="33"/>
      <c r="BT86" s="33"/>
      <c r="BU86" s="33"/>
      <c r="BV86" s="33"/>
      <c r="BW86" s="27"/>
      <c r="BX86" s="33"/>
      <c r="BY86" s="33"/>
      <c r="BZ86" s="33"/>
      <c r="CA86" s="27"/>
      <c r="CB86" s="27"/>
      <c r="CC86" s="27"/>
      <c r="CD86" s="27"/>
      <c r="CE86" s="58"/>
      <c r="CF86" s="58"/>
      <c r="CG86" s="59" t="str">
        <f t="shared" si="52"/>
        <v/>
      </c>
      <c r="CH86" s="60" t="str">
        <f t="shared" si="53"/>
        <v/>
      </c>
      <c r="CI86" s="61"/>
      <c r="CJ86" s="62"/>
      <c r="CK86" s="59">
        <f t="shared" si="54"/>
        <v>11.952</v>
      </c>
      <c r="CL86" s="60">
        <f t="shared" si="55"/>
        <v>12.048</v>
      </c>
      <c r="CM86" s="61"/>
      <c r="CN86" s="62"/>
      <c r="CO86" s="59" t="str">
        <f t="shared" si="56"/>
        <v/>
      </c>
      <c r="CP86" s="60" t="str">
        <f t="shared" si="57"/>
        <v/>
      </c>
      <c r="CQ86" s="64"/>
      <c r="CR86" s="65"/>
      <c r="CS86" s="67"/>
      <c r="CT86" s="67"/>
      <c r="CU86" s="545">
        <v>1812</v>
      </c>
      <c r="CV86" s="518" t="str">
        <f t="shared" si="68"/>
        <v>18-</v>
      </c>
      <c r="CW86" s="47" t="s">
        <v>169</v>
      </c>
      <c r="CX86" s="47" t="str">
        <f>RIGHT(D86,7)</f>
        <v>-17302B</v>
      </c>
      <c r="CY86" s="47" t="str">
        <f t="shared" si="60"/>
        <v>18-PV-17302B</v>
      </c>
    </row>
    <row r="87" spans="1:103" ht="19.899999999999999" customHeight="1">
      <c r="A87" s="524">
        <v>86</v>
      </c>
      <c r="B87" s="15">
        <v>6</v>
      </c>
      <c r="C87" s="15">
        <v>1812</v>
      </c>
      <c r="D87" s="45" t="s">
        <v>333</v>
      </c>
      <c r="E87" s="527"/>
      <c r="F87" s="541" t="s">
        <v>321</v>
      </c>
      <c r="G87" s="542" t="s">
        <v>334</v>
      </c>
      <c r="H87" s="527"/>
      <c r="I87" s="527"/>
      <c r="J87" s="527" t="str">
        <f t="shared" si="29"/>
        <v/>
      </c>
      <c r="K87" s="527" t="str">
        <f t="shared" si="66"/>
        <v/>
      </c>
      <c r="L87" s="22" t="str">
        <f t="shared" si="67"/>
        <v>FCS0304</v>
      </c>
      <c r="M87" s="21">
        <f t="shared" si="69"/>
        <v>3</v>
      </c>
      <c r="N87" s="21">
        <f t="shared" si="70"/>
        <v>3</v>
      </c>
      <c r="O87" s="21">
        <v>6</v>
      </c>
      <c r="P87" s="83" t="str">
        <f t="shared" si="71"/>
        <v>AAI543-H</v>
      </c>
      <c r="Q87" s="22" t="str">
        <f t="shared" si="45"/>
        <v>AO</v>
      </c>
      <c r="R87" s="22" t="str">
        <f t="shared" si="72"/>
        <v>Y</v>
      </c>
      <c r="S87" s="543" t="s">
        <v>111</v>
      </c>
      <c r="T87" s="22"/>
      <c r="U87" s="22"/>
      <c r="V87" s="22"/>
      <c r="W87" s="22"/>
      <c r="X87" s="22"/>
      <c r="Y87" s="22"/>
      <c r="Z87" s="25" t="str">
        <f t="shared" si="46"/>
        <v>%Z033106</v>
      </c>
      <c r="AA87" s="22" t="str">
        <f t="shared" si="47"/>
        <v/>
      </c>
      <c r="AB87" s="22" t="s">
        <v>333</v>
      </c>
      <c r="AC87" s="22" t="str">
        <f t="shared" si="65"/>
        <v>ISOPROPANOL TO VE-1705</v>
      </c>
      <c r="AD87" s="21" t="str">
        <f t="shared" si="49"/>
        <v/>
      </c>
      <c r="AE87" s="21" t="str">
        <f t="shared" si="50"/>
        <v/>
      </c>
      <c r="AF87" s="21" t="str">
        <f t="shared" si="51"/>
        <v/>
      </c>
      <c r="AG87" s="22">
        <v>0</v>
      </c>
      <c r="AH87" s="22">
        <v>0</v>
      </c>
      <c r="AI87" s="22">
        <v>0</v>
      </c>
      <c r="AJ87" s="22">
        <v>0</v>
      </c>
      <c r="AK87" s="23" t="s">
        <v>166</v>
      </c>
      <c r="AL87" s="23" t="s">
        <v>114</v>
      </c>
      <c r="AM87" s="23"/>
      <c r="AN87" s="84" t="s">
        <v>115</v>
      </c>
      <c r="AO87" s="27"/>
      <c r="AP87" s="27"/>
      <c r="AQ87" s="28"/>
      <c r="AR87" s="544" t="s">
        <v>110</v>
      </c>
      <c r="AS87" s="29"/>
      <c r="AT87" s="84" t="s">
        <v>116</v>
      </c>
      <c r="AU87" s="542" t="s">
        <v>106</v>
      </c>
      <c r="AV87" s="27"/>
      <c r="AW87" s="27"/>
      <c r="AX87" s="532" t="s">
        <v>335</v>
      </c>
      <c r="AY87" s="531" t="s">
        <v>336</v>
      </c>
      <c r="AZ87" s="27"/>
      <c r="BA87" s="27"/>
      <c r="BB87" s="27"/>
      <c r="BC87" s="27"/>
      <c r="BD87" s="27"/>
      <c r="BE87" s="33"/>
      <c r="BF87" s="33"/>
      <c r="BG87" s="33"/>
      <c r="BH87" s="33"/>
      <c r="BI87" s="33"/>
      <c r="BJ87" s="33"/>
      <c r="BK87" s="33"/>
      <c r="BL87" s="33"/>
      <c r="BM87" s="33"/>
      <c r="BN87" s="33"/>
      <c r="BO87" s="33"/>
      <c r="BP87" s="33"/>
      <c r="BQ87" s="33"/>
      <c r="BR87" s="33"/>
      <c r="BS87" s="33"/>
      <c r="BT87" s="33"/>
      <c r="BU87" s="33"/>
      <c r="BV87" s="33"/>
      <c r="BW87" s="27"/>
      <c r="BX87" s="33"/>
      <c r="BY87" s="33"/>
      <c r="BZ87" s="33"/>
      <c r="CA87" s="27"/>
      <c r="CB87" s="27"/>
      <c r="CC87" s="27"/>
      <c r="CD87" s="27"/>
      <c r="CE87" s="58"/>
      <c r="CF87" s="58"/>
      <c r="CG87" s="59" t="str">
        <f t="shared" si="52"/>
        <v/>
      </c>
      <c r="CH87" s="60" t="str">
        <f t="shared" si="53"/>
        <v/>
      </c>
      <c r="CI87" s="61"/>
      <c r="CJ87" s="62"/>
      <c r="CK87" s="59">
        <f t="shared" si="54"/>
        <v>11.952</v>
      </c>
      <c r="CL87" s="60">
        <f t="shared" si="55"/>
        <v>12.048</v>
      </c>
      <c r="CM87" s="61"/>
      <c r="CN87" s="62"/>
      <c r="CO87" s="59" t="str">
        <f t="shared" si="56"/>
        <v/>
      </c>
      <c r="CP87" s="60" t="str">
        <f t="shared" si="57"/>
        <v/>
      </c>
      <c r="CQ87" s="64"/>
      <c r="CR87" s="65"/>
      <c r="CS87" s="67"/>
      <c r="CT87" s="67"/>
      <c r="CU87" s="545">
        <v>1812</v>
      </c>
      <c r="CV87" s="518" t="str">
        <f t="shared" si="68"/>
        <v>18-</v>
      </c>
      <c r="CW87" s="47" t="s">
        <v>337</v>
      </c>
      <c r="CX87" s="47" t="str">
        <f>RIGHT(D87,7)</f>
        <v>-17105B</v>
      </c>
      <c r="CY87" s="47" t="str">
        <f t="shared" si="60"/>
        <v>18-FI-17105B</v>
      </c>
    </row>
    <row r="88" spans="1:103" ht="19.899999999999999" customHeight="1">
      <c r="A88" s="524">
        <v>87</v>
      </c>
      <c r="B88" s="15">
        <v>7</v>
      </c>
      <c r="C88" s="15">
        <v>1812</v>
      </c>
      <c r="D88" s="45" t="s">
        <v>338</v>
      </c>
      <c r="E88" s="527"/>
      <c r="F88" s="541" t="s">
        <v>106</v>
      </c>
      <c r="G88" s="542" t="s">
        <v>339</v>
      </c>
      <c r="H88" s="527"/>
      <c r="I88" s="527"/>
      <c r="J88" s="527" t="str">
        <f t="shared" si="29"/>
        <v/>
      </c>
      <c r="K88" s="527" t="str">
        <f t="shared" si="66"/>
        <v/>
      </c>
      <c r="L88" s="22" t="str">
        <f t="shared" si="67"/>
        <v>FCS0304</v>
      </c>
      <c r="M88" s="21">
        <f t="shared" si="69"/>
        <v>3</v>
      </c>
      <c r="N88" s="21">
        <f t="shared" si="70"/>
        <v>3</v>
      </c>
      <c r="O88" s="21">
        <v>7</v>
      </c>
      <c r="P88" s="83" t="str">
        <f t="shared" si="71"/>
        <v>AAI543-H</v>
      </c>
      <c r="Q88" s="22" t="str">
        <f t="shared" si="45"/>
        <v>AO</v>
      </c>
      <c r="R88" s="22" t="str">
        <f t="shared" si="72"/>
        <v>Y</v>
      </c>
      <c r="S88" s="543" t="s">
        <v>111</v>
      </c>
      <c r="T88" s="22"/>
      <c r="U88" s="22"/>
      <c r="V88" s="22"/>
      <c r="W88" s="22"/>
      <c r="X88" s="22"/>
      <c r="Y88" s="22"/>
      <c r="Z88" s="25" t="str">
        <f t="shared" si="46"/>
        <v>%Z033107</v>
      </c>
      <c r="AA88" s="22" t="str">
        <f t="shared" si="47"/>
        <v/>
      </c>
      <c r="AB88" s="22" t="s">
        <v>338</v>
      </c>
      <c r="AC88" s="22" t="str">
        <f t="shared" si="65"/>
        <v>VE-1701</v>
      </c>
      <c r="AD88" s="21" t="str">
        <f t="shared" si="49"/>
        <v/>
      </c>
      <c r="AE88" s="21" t="str">
        <f t="shared" si="50"/>
        <v/>
      </c>
      <c r="AF88" s="21" t="str">
        <f t="shared" si="51"/>
        <v/>
      </c>
      <c r="AG88" s="22">
        <v>0</v>
      </c>
      <c r="AH88" s="22">
        <v>0</v>
      </c>
      <c r="AI88" s="22">
        <v>0</v>
      </c>
      <c r="AJ88" s="22">
        <v>0</v>
      </c>
      <c r="AK88" s="23" t="s">
        <v>166</v>
      </c>
      <c r="AL88" s="23" t="s">
        <v>114</v>
      </c>
      <c r="AM88" s="23"/>
      <c r="AN88" s="84" t="s">
        <v>115</v>
      </c>
      <c r="AO88" s="27"/>
      <c r="AP88" s="27"/>
      <c r="AQ88" s="28"/>
      <c r="AR88" s="544" t="s">
        <v>110</v>
      </c>
      <c r="AS88" s="29"/>
      <c r="AT88" s="84" t="s">
        <v>116</v>
      </c>
      <c r="AU88" s="542" t="s">
        <v>106</v>
      </c>
      <c r="AV88" s="27"/>
      <c r="AW88" s="27"/>
      <c r="AX88" s="532" t="s">
        <v>335</v>
      </c>
      <c r="AY88" s="531" t="s">
        <v>336</v>
      </c>
      <c r="AZ88" s="27"/>
      <c r="BA88" s="27"/>
      <c r="BB88" s="27"/>
      <c r="BC88" s="27"/>
      <c r="BD88" s="27"/>
      <c r="BE88" s="33"/>
      <c r="BF88" s="33"/>
      <c r="BG88" s="33"/>
      <c r="BH88" s="33"/>
      <c r="BI88" s="33"/>
      <c r="BJ88" s="33"/>
      <c r="BK88" s="33"/>
      <c r="BL88" s="33"/>
      <c r="BM88" s="33"/>
      <c r="BN88" s="33"/>
      <c r="BO88" s="33"/>
      <c r="BP88" s="33"/>
      <c r="BQ88" s="33"/>
      <c r="BR88" s="33"/>
      <c r="BS88" s="33"/>
      <c r="BT88" s="33"/>
      <c r="BU88" s="33"/>
      <c r="BV88" s="33"/>
      <c r="BW88" s="27"/>
      <c r="BX88" s="33"/>
      <c r="BY88" s="33"/>
      <c r="BZ88" s="33"/>
      <c r="CA88" s="27"/>
      <c r="CB88" s="27"/>
      <c r="CC88" s="27"/>
      <c r="CD88" s="27"/>
      <c r="CE88" s="58"/>
      <c r="CF88" s="58"/>
      <c r="CG88" s="59" t="str">
        <f t="shared" si="52"/>
        <v/>
      </c>
      <c r="CH88" s="60" t="str">
        <f t="shared" si="53"/>
        <v/>
      </c>
      <c r="CI88" s="61"/>
      <c r="CJ88" s="62"/>
      <c r="CK88" s="59">
        <f t="shared" si="54"/>
        <v>11.952</v>
      </c>
      <c r="CL88" s="60">
        <f t="shared" si="55"/>
        <v>12.048</v>
      </c>
      <c r="CM88" s="61"/>
      <c r="CN88" s="62"/>
      <c r="CO88" s="59" t="str">
        <f t="shared" si="56"/>
        <v/>
      </c>
      <c r="CP88" s="60" t="str">
        <f t="shared" si="57"/>
        <v/>
      </c>
      <c r="CQ88" s="64"/>
      <c r="CR88" s="65"/>
      <c r="CS88" s="67"/>
      <c r="CT88" s="67"/>
      <c r="CU88" s="545">
        <v>1812</v>
      </c>
      <c r="CV88" s="518" t="str">
        <f t="shared" si="68"/>
        <v>18-</v>
      </c>
      <c r="CW88" s="47" t="s">
        <v>340</v>
      </c>
      <c r="CX88" s="47" t="str">
        <f>RIGHT(D88,6)</f>
        <v>-17102</v>
      </c>
      <c r="CY88" s="47" t="str">
        <f t="shared" si="60"/>
        <v>18-LI-17102</v>
      </c>
    </row>
    <row r="89" spans="1:103" ht="19.899999999999999" customHeight="1">
      <c r="A89" s="524">
        <v>88</v>
      </c>
      <c r="B89" s="15">
        <v>8</v>
      </c>
      <c r="C89" s="15">
        <v>1812</v>
      </c>
      <c r="D89" s="45" t="s">
        <v>341</v>
      </c>
      <c r="E89" s="527"/>
      <c r="F89" s="541" t="s">
        <v>106</v>
      </c>
      <c r="G89" s="542" t="s">
        <v>342</v>
      </c>
      <c r="H89" s="527"/>
      <c r="I89" s="527"/>
      <c r="J89" s="527" t="str">
        <f t="shared" si="29"/>
        <v/>
      </c>
      <c r="K89" s="527" t="str">
        <f t="shared" si="66"/>
        <v/>
      </c>
      <c r="L89" s="22" t="str">
        <f t="shared" si="67"/>
        <v>FCS0304</v>
      </c>
      <c r="M89" s="21">
        <f t="shared" si="69"/>
        <v>3</v>
      </c>
      <c r="N89" s="21">
        <f t="shared" si="70"/>
        <v>3</v>
      </c>
      <c r="O89" s="21">
        <v>8</v>
      </c>
      <c r="P89" s="83" t="str">
        <f t="shared" si="71"/>
        <v>AAI543-H</v>
      </c>
      <c r="Q89" s="22" t="str">
        <f t="shared" si="45"/>
        <v>AO</v>
      </c>
      <c r="R89" s="22" t="str">
        <f t="shared" si="72"/>
        <v>Y</v>
      </c>
      <c r="S89" s="543" t="s">
        <v>111</v>
      </c>
      <c r="T89" s="22"/>
      <c r="U89" s="22"/>
      <c r="V89" s="22"/>
      <c r="W89" s="22"/>
      <c r="X89" s="22"/>
      <c r="Y89" s="22"/>
      <c r="Z89" s="25" t="str">
        <f t="shared" si="46"/>
        <v>%Z033108</v>
      </c>
      <c r="AA89" s="22" t="str">
        <f t="shared" si="47"/>
        <v/>
      </c>
      <c r="AB89" s="22" t="s">
        <v>341</v>
      </c>
      <c r="AC89" s="22" t="str">
        <f t="shared" si="65"/>
        <v>VE-1702</v>
      </c>
      <c r="AD89" s="21" t="str">
        <f t="shared" si="49"/>
        <v/>
      </c>
      <c r="AE89" s="21" t="str">
        <f t="shared" si="50"/>
        <v/>
      </c>
      <c r="AF89" s="21" t="str">
        <f t="shared" si="51"/>
        <v/>
      </c>
      <c r="AG89" s="22">
        <v>0</v>
      </c>
      <c r="AH89" s="22">
        <v>0</v>
      </c>
      <c r="AI89" s="22">
        <v>0</v>
      </c>
      <c r="AJ89" s="22">
        <v>0</v>
      </c>
      <c r="AK89" s="23" t="s">
        <v>166</v>
      </c>
      <c r="AL89" s="23" t="s">
        <v>114</v>
      </c>
      <c r="AM89" s="23"/>
      <c r="AN89" s="84" t="s">
        <v>115</v>
      </c>
      <c r="AO89" s="27"/>
      <c r="AP89" s="27"/>
      <c r="AQ89" s="28"/>
      <c r="AR89" s="544" t="s">
        <v>110</v>
      </c>
      <c r="AS89" s="29"/>
      <c r="AT89" s="84" t="s">
        <v>116</v>
      </c>
      <c r="AU89" s="542" t="s">
        <v>106</v>
      </c>
      <c r="AV89" s="27"/>
      <c r="AW89" s="27"/>
      <c r="AX89" s="532" t="s">
        <v>335</v>
      </c>
      <c r="AY89" s="531" t="s">
        <v>336</v>
      </c>
      <c r="AZ89" s="27"/>
      <c r="BA89" s="27"/>
      <c r="BB89" s="27"/>
      <c r="BC89" s="27"/>
      <c r="BD89" s="27"/>
      <c r="BE89" s="33"/>
      <c r="BF89" s="33"/>
      <c r="BG89" s="33"/>
      <c r="BH89" s="33"/>
      <c r="BI89" s="33"/>
      <c r="BJ89" s="33"/>
      <c r="BK89" s="33"/>
      <c r="BL89" s="33"/>
      <c r="BM89" s="33"/>
      <c r="BN89" s="33"/>
      <c r="BO89" s="33"/>
      <c r="BP89" s="33"/>
      <c r="BQ89" s="33"/>
      <c r="BR89" s="33"/>
      <c r="BS89" s="33"/>
      <c r="BT89" s="33"/>
      <c r="BU89" s="33"/>
      <c r="BV89" s="33"/>
      <c r="BW89" s="27"/>
      <c r="BX89" s="33"/>
      <c r="BY89" s="33"/>
      <c r="BZ89" s="33"/>
      <c r="CA89" s="27"/>
      <c r="CB89" s="27"/>
      <c r="CC89" s="27"/>
      <c r="CD89" s="27"/>
      <c r="CE89" s="58"/>
      <c r="CF89" s="58"/>
      <c r="CG89" s="59" t="str">
        <f t="shared" si="52"/>
        <v/>
      </c>
      <c r="CH89" s="60" t="str">
        <f t="shared" si="53"/>
        <v/>
      </c>
      <c r="CI89" s="61"/>
      <c r="CJ89" s="62"/>
      <c r="CK89" s="59">
        <f t="shared" si="54"/>
        <v>11.952</v>
      </c>
      <c r="CL89" s="60">
        <f t="shared" si="55"/>
        <v>12.048</v>
      </c>
      <c r="CM89" s="61"/>
      <c r="CN89" s="62"/>
      <c r="CO89" s="59" t="str">
        <f t="shared" si="56"/>
        <v/>
      </c>
      <c r="CP89" s="60" t="str">
        <f t="shared" si="57"/>
        <v/>
      </c>
      <c r="CQ89" s="64"/>
      <c r="CR89" s="65"/>
      <c r="CS89" s="67"/>
      <c r="CT89" s="67"/>
      <c r="CU89" s="545">
        <v>1812</v>
      </c>
      <c r="CV89" s="518" t="str">
        <f t="shared" si="68"/>
        <v>18-</v>
      </c>
      <c r="CW89" s="47" t="s">
        <v>340</v>
      </c>
      <c r="CX89" s="47" t="str">
        <f>RIGHT(D89,6)</f>
        <v>-17103</v>
      </c>
      <c r="CY89" s="47" t="str">
        <f t="shared" si="60"/>
        <v>18-LI-17103</v>
      </c>
    </row>
    <row r="90" spans="1:103" ht="19.899999999999999" customHeight="1">
      <c r="A90" s="524">
        <v>89</v>
      </c>
      <c r="B90" s="15">
        <v>9</v>
      </c>
      <c r="C90" s="15">
        <v>1812</v>
      </c>
      <c r="D90" s="45" t="s">
        <v>343</v>
      </c>
      <c r="E90" s="45"/>
      <c r="F90" s="541" t="s">
        <v>321</v>
      </c>
      <c r="G90" s="542" t="s">
        <v>342</v>
      </c>
      <c r="H90" s="527"/>
      <c r="I90" s="527"/>
      <c r="J90" s="527" t="str">
        <f t="shared" si="29"/>
        <v/>
      </c>
      <c r="K90" s="527" t="str">
        <f t="shared" si="66"/>
        <v/>
      </c>
      <c r="L90" s="22" t="str">
        <f t="shared" si="67"/>
        <v>FCS0304</v>
      </c>
      <c r="M90" s="21">
        <f t="shared" si="69"/>
        <v>3</v>
      </c>
      <c r="N90" s="21">
        <f t="shared" si="70"/>
        <v>3</v>
      </c>
      <c r="O90" s="21">
        <v>9</v>
      </c>
      <c r="P90" s="83" t="str">
        <f t="shared" si="71"/>
        <v>AAI543-H</v>
      </c>
      <c r="Q90" s="22" t="str">
        <f t="shared" si="45"/>
        <v>AO</v>
      </c>
      <c r="R90" s="22" t="str">
        <f t="shared" si="72"/>
        <v>Y</v>
      </c>
      <c r="S90" s="543" t="s">
        <v>111</v>
      </c>
      <c r="T90" s="22"/>
      <c r="U90" s="22"/>
      <c r="V90" s="22"/>
      <c r="W90" s="22"/>
      <c r="X90" s="22"/>
      <c r="Y90" s="22"/>
      <c r="Z90" s="25" t="str">
        <f t="shared" si="46"/>
        <v>%Z033109</v>
      </c>
      <c r="AA90" s="22" t="str">
        <f t="shared" si="47"/>
        <v/>
      </c>
      <c r="AB90" s="22" t="s">
        <v>343</v>
      </c>
      <c r="AC90" s="22" t="str">
        <f t="shared" si="65"/>
        <v>VE-1702</v>
      </c>
      <c r="AD90" s="21" t="str">
        <f t="shared" si="49"/>
        <v/>
      </c>
      <c r="AE90" s="21" t="str">
        <f t="shared" si="50"/>
        <v/>
      </c>
      <c r="AF90" s="21" t="str">
        <f t="shared" si="51"/>
        <v/>
      </c>
      <c r="AG90" s="22"/>
      <c r="AH90" s="22"/>
      <c r="AI90" s="22"/>
      <c r="AJ90" s="22"/>
      <c r="AK90" s="23" t="s">
        <v>166</v>
      </c>
      <c r="AL90" s="23" t="s">
        <v>114</v>
      </c>
      <c r="AM90" s="23"/>
      <c r="AN90" s="84" t="s">
        <v>115</v>
      </c>
      <c r="AO90" s="27"/>
      <c r="AP90" s="27"/>
      <c r="AQ90" s="28"/>
      <c r="AR90" s="544" t="s">
        <v>110</v>
      </c>
      <c r="AS90" s="29"/>
      <c r="AT90" s="84" t="s">
        <v>116</v>
      </c>
      <c r="AU90" s="542" t="s">
        <v>106</v>
      </c>
      <c r="AV90" s="27"/>
      <c r="AW90" s="27"/>
      <c r="AX90" s="531" t="s">
        <v>335</v>
      </c>
      <c r="AY90" s="531" t="s">
        <v>336</v>
      </c>
      <c r="AZ90" s="27"/>
      <c r="BA90" s="27"/>
      <c r="BB90" s="27"/>
      <c r="BC90" s="27"/>
      <c r="BD90" s="27"/>
      <c r="BE90" s="33"/>
      <c r="BF90" s="33"/>
      <c r="BG90" s="33"/>
      <c r="BH90" s="33"/>
      <c r="BI90" s="33"/>
      <c r="BJ90" s="33"/>
      <c r="BK90" s="33"/>
      <c r="BL90" s="33"/>
      <c r="BM90" s="33"/>
      <c r="BN90" s="33"/>
      <c r="BO90" s="33"/>
      <c r="BP90" s="33"/>
      <c r="BQ90" s="33"/>
      <c r="BR90" s="33"/>
      <c r="BS90" s="33"/>
      <c r="BT90" s="33"/>
      <c r="BU90" s="33"/>
      <c r="BV90" s="33"/>
      <c r="BW90" s="27"/>
      <c r="BX90" s="33"/>
      <c r="BY90" s="33"/>
      <c r="BZ90" s="33"/>
      <c r="CA90" s="27"/>
      <c r="CB90" s="27"/>
      <c r="CC90" s="27"/>
      <c r="CD90" s="27"/>
      <c r="CE90" s="58"/>
      <c r="CF90" s="58"/>
      <c r="CG90" s="59" t="str">
        <f t="shared" si="52"/>
        <v/>
      </c>
      <c r="CH90" s="60" t="str">
        <f t="shared" si="53"/>
        <v/>
      </c>
      <c r="CI90" s="61"/>
      <c r="CJ90" s="62"/>
      <c r="CK90" s="59">
        <f t="shared" si="54"/>
        <v>11.952</v>
      </c>
      <c r="CL90" s="60">
        <f t="shared" si="55"/>
        <v>12.048</v>
      </c>
      <c r="CM90" s="61"/>
      <c r="CN90" s="62"/>
      <c r="CO90" s="59" t="str">
        <f t="shared" si="56"/>
        <v/>
      </c>
      <c r="CP90" s="60" t="str">
        <f t="shared" si="57"/>
        <v/>
      </c>
      <c r="CQ90" s="64"/>
      <c r="CR90" s="65"/>
      <c r="CS90" s="67"/>
      <c r="CT90" s="67"/>
      <c r="CU90" s="545">
        <v>1812</v>
      </c>
      <c r="CV90" s="518" t="str">
        <f t="shared" si="68"/>
        <v>18-</v>
      </c>
      <c r="CW90" s="47" t="s">
        <v>340</v>
      </c>
      <c r="CX90" s="47" t="str">
        <f>RIGHT(D90,7)</f>
        <v>-17104B</v>
      </c>
      <c r="CY90" s="47" t="str">
        <f t="shared" si="60"/>
        <v>18-LI-17104B</v>
      </c>
    </row>
    <row r="91" spans="1:103" ht="19.899999999999999" customHeight="1">
      <c r="A91" s="524">
        <v>90</v>
      </c>
      <c r="B91" s="15">
        <v>10</v>
      </c>
      <c r="C91" s="15">
        <v>1830</v>
      </c>
      <c r="D91" s="45" t="s">
        <v>344</v>
      </c>
      <c r="E91" s="45"/>
      <c r="F91" s="541" t="s">
        <v>106</v>
      </c>
      <c r="G91" s="542" t="s">
        <v>345</v>
      </c>
      <c r="H91" s="527"/>
      <c r="I91" s="527"/>
      <c r="J91" s="527" t="str">
        <f t="shared" si="29"/>
        <v/>
      </c>
      <c r="K91" s="527" t="str">
        <f t="shared" si="66"/>
        <v/>
      </c>
      <c r="L91" s="22" t="str">
        <f t="shared" si="67"/>
        <v>FCS0304</v>
      </c>
      <c r="M91" s="21">
        <f t="shared" si="69"/>
        <v>3</v>
      </c>
      <c r="N91" s="21">
        <f t="shared" si="70"/>
        <v>3</v>
      </c>
      <c r="O91" s="21">
        <v>10</v>
      </c>
      <c r="P91" s="83" t="str">
        <f t="shared" si="71"/>
        <v>AAI543-H</v>
      </c>
      <c r="Q91" s="22" t="str">
        <f t="shared" si="45"/>
        <v>AO</v>
      </c>
      <c r="R91" s="22" t="str">
        <f t="shared" si="72"/>
        <v>Y</v>
      </c>
      <c r="S91" s="543" t="s">
        <v>111</v>
      </c>
      <c r="T91" s="22"/>
      <c r="U91" s="22"/>
      <c r="V91" s="22"/>
      <c r="W91" s="22"/>
      <c r="X91" s="22"/>
      <c r="Y91" s="22"/>
      <c r="Z91" s="25" t="str">
        <f t="shared" si="46"/>
        <v>%Z033110</v>
      </c>
      <c r="AA91" s="22" t="str">
        <f t="shared" si="47"/>
        <v/>
      </c>
      <c r="AB91" s="22" t="s">
        <v>344</v>
      </c>
      <c r="AC91" s="22" t="str">
        <f t="shared" si="65"/>
        <v>PEROXIDE DOSING ROOM</v>
      </c>
      <c r="AD91" s="21" t="str">
        <f t="shared" si="49"/>
        <v/>
      </c>
      <c r="AE91" s="21" t="str">
        <f t="shared" si="50"/>
        <v/>
      </c>
      <c r="AF91" s="21" t="str">
        <f t="shared" si="51"/>
        <v/>
      </c>
      <c r="AG91" s="22"/>
      <c r="AH91" s="22"/>
      <c r="AI91" s="22"/>
      <c r="AJ91" s="22"/>
      <c r="AK91" s="23" t="s">
        <v>166</v>
      </c>
      <c r="AL91" s="23" t="s">
        <v>114</v>
      </c>
      <c r="AM91" s="23"/>
      <c r="AN91" s="84" t="s">
        <v>115</v>
      </c>
      <c r="AO91" s="27"/>
      <c r="AP91" s="27"/>
      <c r="AQ91" s="28"/>
      <c r="AR91" s="544" t="s">
        <v>110</v>
      </c>
      <c r="AS91" s="29"/>
      <c r="AT91" s="84" t="s">
        <v>116</v>
      </c>
      <c r="AU91" s="542" t="s">
        <v>106</v>
      </c>
      <c r="AV91" s="27"/>
      <c r="AW91" s="27"/>
      <c r="AX91" s="531" t="s">
        <v>346</v>
      </c>
      <c r="AY91" s="531" t="s">
        <v>347</v>
      </c>
      <c r="AZ91" s="27"/>
      <c r="BA91" s="27"/>
      <c r="BB91" s="27"/>
      <c r="BC91" s="27"/>
      <c r="BD91" s="27"/>
      <c r="BE91" s="33"/>
      <c r="BF91" s="33"/>
      <c r="BG91" s="33"/>
      <c r="BH91" s="33"/>
      <c r="BI91" s="33"/>
      <c r="BJ91" s="33"/>
      <c r="BK91" s="33"/>
      <c r="BL91" s="33"/>
      <c r="BM91" s="33"/>
      <c r="BN91" s="33"/>
      <c r="BO91" s="33"/>
      <c r="BP91" s="33"/>
      <c r="BQ91" s="33"/>
      <c r="BR91" s="33"/>
      <c r="BS91" s="33"/>
      <c r="BT91" s="33"/>
      <c r="BU91" s="33"/>
      <c r="BV91" s="33"/>
      <c r="BW91" s="27"/>
      <c r="BX91" s="33"/>
      <c r="BY91" s="33"/>
      <c r="BZ91" s="33"/>
      <c r="CA91" s="27"/>
      <c r="CB91" s="27"/>
      <c r="CC91" s="27"/>
      <c r="CD91" s="27"/>
      <c r="CE91" s="58"/>
      <c r="CF91" s="58"/>
      <c r="CG91" s="59" t="str">
        <f t="shared" si="52"/>
        <v/>
      </c>
      <c r="CH91" s="60" t="str">
        <f t="shared" si="53"/>
        <v/>
      </c>
      <c r="CI91" s="61"/>
      <c r="CJ91" s="62"/>
      <c r="CK91" s="59">
        <f t="shared" si="54"/>
        <v>11.952</v>
      </c>
      <c r="CL91" s="60">
        <f t="shared" si="55"/>
        <v>12.048</v>
      </c>
      <c r="CM91" s="61"/>
      <c r="CN91" s="62"/>
      <c r="CO91" s="59" t="str">
        <f t="shared" si="56"/>
        <v/>
      </c>
      <c r="CP91" s="60" t="str">
        <f t="shared" si="57"/>
        <v/>
      </c>
      <c r="CQ91" s="64"/>
      <c r="CR91" s="65"/>
      <c r="CS91" s="67"/>
      <c r="CT91" s="67"/>
      <c r="CU91" s="545">
        <v>1830</v>
      </c>
      <c r="CV91" s="518" t="str">
        <f t="shared" si="68"/>
        <v>18-</v>
      </c>
      <c r="CW91" s="47" t="s">
        <v>348</v>
      </c>
      <c r="CX91" s="47" t="str">
        <f>RIGHT(D91,6)</f>
        <v>-21101</v>
      </c>
      <c r="CY91" s="47" t="str">
        <f t="shared" si="60"/>
        <v>18-TI-21101</v>
      </c>
    </row>
    <row r="92" spans="1:103" ht="19.899999999999999" customHeight="1">
      <c r="A92" s="524">
        <v>91</v>
      </c>
      <c r="B92" s="15">
        <v>11</v>
      </c>
      <c r="C92" s="15">
        <v>1830</v>
      </c>
      <c r="D92" s="45" t="s">
        <v>349</v>
      </c>
      <c r="E92" s="45"/>
      <c r="F92" s="541" t="s">
        <v>106</v>
      </c>
      <c r="G92" s="542" t="s">
        <v>350</v>
      </c>
      <c r="H92" s="527"/>
      <c r="I92" s="527"/>
      <c r="J92" s="527" t="str">
        <f t="shared" si="29"/>
        <v/>
      </c>
      <c r="K92" s="527" t="str">
        <f t="shared" si="66"/>
        <v/>
      </c>
      <c r="L92" s="22" t="str">
        <f t="shared" si="67"/>
        <v>FCS0304</v>
      </c>
      <c r="M92" s="21">
        <f t="shared" si="69"/>
        <v>3</v>
      </c>
      <c r="N92" s="21">
        <f t="shared" si="70"/>
        <v>3</v>
      </c>
      <c r="O92" s="21">
        <v>11</v>
      </c>
      <c r="P92" s="83" t="str">
        <f t="shared" si="71"/>
        <v>AAI543-H</v>
      </c>
      <c r="Q92" s="22" t="str">
        <f t="shared" si="45"/>
        <v>AO</v>
      </c>
      <c r="R92" s="22" t="str">
        <f t="shared" si="72"/>
        <v>Y</v>
      </c>
      <c r="S92" s="543" t="s">
        <v>111</v>
      </c>
      <c r="T92" s="22"/>
      <c r="U92" s="22"/>
      <c r="V92" s="22"/>
      <c r="W92" s="22"/>
      <c r="X92" s="22"/>
      <c r="Y92" s="22"/>
      <c r="Z92" s="25" t="str">
        <f t="shared" si="46"/>
        <v>%Z033111</v>
      </c>
      <c r="AA92" s="22" t="str">
        <f t="shared" si="47"/>
        <v/>
      </c>
      <c r="AB92" s="22" t="s">
        <v>349</v>
      </c>
      <c r="AC92" s="22" t="str">
        <f t="shared" si="65"/>
        <v>18-VE-2101</v>
      </c>
      <c r="AD92" s="21" t="str">
        <f t="shared" si="49"/>
        <v/>
      </c>
      <c r="AE92" s="21" t="str">
        <f t="shared" si="50"/>
        <v/>
      </c>
      <c r="AF92" s="21" t="str">
        <f t="shared" si="51"/>
        <v/>
      </c>
      <c r="AG92" s="22"/>
      <c r="AH92" s="22"/>
      <c r="AI92" s="22"/>
      <c r="AJ92" s="22"/>
      <c r="AK92" s="23" t="s">
        <v>166</v>
      </c>
      <c r="AL92" s="23" t="s">
        <v>114</v>
      </c>
      <c r="AM92" s="23"/>
      <c r="AN92" s="84" t="s">
        <v>115</v>
      </c>
      <c r="AO92" s="27"/>
      <c r="AP92" s="27"/>
      <c r="AQ92" s="28"/>
      <c r="AR92" s="544" t="s">
        <v>110</v>
      </c>
      <c r="AS92" s="29"/>
      <c r="AT92" s="84" t="s">
        <v>116</v>
      </c>
      <c r="AU92" s="542" t="s">
        <v>106</v>
      </c>
      <c r="AV92" s="27"/>
      <c r="AW92" s="27"/>
      <c r="AX92" s="531" t="s">
        <v>346</v>
      </c>
      <c r="AY92" s="531" t="s">
        <v>347</v>
      </c>
      <c r="AZ92" s="27"/>
      <c r="BA92" s="27"/>
      <c r="BB92" s="27"/>
      <c r="BC92" s="27"/>
      <c r="BD92" s="27"/>
      <c r="BE92" s="33"/>
      <c r="BF92" s="33"/>
      <c r="BG92" s="33"/>
      <c r="BH92" s="33"/>
      <c r="BI92" s="33"/>
      <c r="BJ92" s="33"/>
      <c r="BK92" s="33"/>
      <c r="BL92" s="33"/>
      <c r="BM92" s="33"/>
      <c r="BN92" s="33"/>
      <c r="BO92" s="33"/>
      <c r="BP92" s="33"/>
      <c r="BQ92" s="33"/>
      <c r="BR92" s="33"/>
      <c r="BS92" s="33"/>
      <c r="BT92" s="33"/>
      <c r="BU92" s="33"/>
      <c r="BV92" s="33"/>
      <c r="BW92" s="27"/>
      <c r="BX92" s="33"/>
      <c r="BY92" s="33"/>
      <c r="BZ92" s="33"/>
      <c r="CA92" s="27"/>
      <c r="CB92" s="27"/>
      <c r="CC92" s="27"/>
      <c r="CD92" s="27"/>
      <c r="CE92" s="58"/>
      <c r="CF92" s="58"/>
      <c r="CG92" s="59" t="str">
        <f t="shared" si="52"/>
        <v/>
      </c>
      <c r="CH92" s="60" t="str">
        <f t="shared" si="53"/>
        <v/>
      </c>
      <c r="CI92" s="61"/>
      <c r="CJ92" s="62"/>
      <c r="CK92" s="59">
        <f t="shared" si="54"/>
        <v>11.952</v>
      </c>
      <c r="CL92" s="60">
        <f t="shared" si="55"/>
        <v>12.048</v>
      </c>
      <c r="CM92" s="61"/>
      <c r="CN92" s="62"/>
      <c r="CO92" s="59" t="str">
        <f t="shared" si="56"/>
        <v/>
      </c>
      <c r="CP92" s="60" t="str">
        <f t="shared" si="57"/>
        <v/>
      </c>
      <c r="CQ92" s="64"/>
      <c r="CR92" s="65"/>
      <c r="CS92" s="67"/>
      <c r="CT92" s="67"/>
      <c r="CU92" s="545">
        <v>1830</v>
      </c>
      <c r="CV92" s="518" t="str">
        <f t="shared" si="68"/>
        <v>18-</v>
      </c>
      <c r="CW92" s="47" t="s">
        <v>340</v>
      </c>
      <c r="CX92" s="47" t="str">
        <f>RIGHT(D92,6)</f>
        <v>-21101</v>
      </c>
      <c r="CY92" s="47" t="str">
        <f t="shared" si="60"/>
        <v>18-LI-21101</v>
      </c>
    </row>
    <row r="93" spans="1:103" ht="19.899999999999999" customHeight="1">
      <c r="A93" s="524">
        <v>92</v>
      </c>
      <c r="B93" s="15">
        <v>12</v>
      </c>
      <c r="C93" s="15"/>
      <c r="D93" s="50" t="str">
        <f>LEFT(L93,1)&amp;RIGHT(L93,2)&amp;"N"&amp;M93&amp;"S"&amp;N93&amp;O93</f>
        <v>F04N3S312</v>
      </c>
      <c r="E93" s="45"/>
      <c r="F93" s="43"/>
      <c r="G93" s="527" t="s">
        <v>161</v>
      </c>
      <c r="H93" s="527"/>
      <c r="I93" s="527"/>
      <c r="J93" s="527" t="str">
        <f t="shared" si="29"/>
        <v/>
      </c>
      <c r="K93" s="527" t="str">
        <f t="shared" si="66"/>
        <v/>
      </c>
      <c r="L93" s="22" t="str">
        <f t="shared" si="67"/>
        <v>FCS0304</v>
      </c>
      <c r="M93" s="21">
        <f t="shared" si="69"/>
        <v>3</v>
      </c>
      <c r="N93" s="21">
        <f t="shared" si="70"/>
        <v>3</v>
      </c>
      <c r="O93" s="21">
        <v>12</v>
      </c>
      <c r="P93" s="83" t="str">
        <f t="shared" si="71"/>
        <v>AAI543-H</v>
      </c>
      <c r="Q93" s="22" t="str">
        <f t="shared" si="45"/>
        <v>AO</v>
      </c>
      <c r="R93" s="22" t="str">
        <f t="shared" si="72"/>
        <v>Y</v>
      </c>
      <c r="S93" s="83" t="s">
        <v>162</v>
      </c>
      <c r="T93" s="22"/>
      <c r="U93" s="22"/>
      <c r="V93" s="22"/>
      <c r="W93" s="22"/>
      <c r="X93" s="22"/>
      <c r="Y93" s="22"/>
      <c r="Z93" s="25" t="str">
        <f t="shared" si="46"/>
        <v>%Z033112</v>
      </c>
      <c r="AA93" s="22" t="str">
        <f t="shared" si="47"/>
        <v/>
      </c>
      <c r="AB93" s="22" t="str">
        <f>IF(G93="Spare",D93,"")</f>
        <v>F04N3S312</v>
      </c>
      <c r="AC93" s="22" t="str">
        <f t="shared" si="65"/>
        <v>Spare</v>
      </c>
      <c r="AD93" s="21" t="str">
        <f t="shared" si="49"/>
        <v/>
      </c>
      <c r="AE93" s="21" t="str">
        <f t="shared" si="50"/>
        <v/>
      </c>
      <c r="AF93" s="21" t="str">
        <f t="shared" si="51"/>
        <v/>
      </c>
      <c r="AG93" s="22"/>
      <c r="AH93" s="22"/>
      <c r="AI93" s="22"/>
      <c r="AJ93" s="22"/>
      <c r="AK93" s="23"/>
      <c r="AL93" s="23" t="s">
        <v>114</v>
      </c>
      <c r="AM93" s="23"/>
      <c r="AN93" s="84" t="s">
        <v>115</v>
      </c>
      <c r="AO93" s="27"/>
      <c r="AP93" s="27"/>
      <c r="AQ93" s="28"/>
      <c r="AR93" s="33"/>
      <c r="AS93" s="29"/>
      <c r="AT93" s="84" t="s">
        <v>116</v>
      </c>
      <c r="AU93" s="27"/>
      <c r="AV93" s="27"/>
      <c r="AW93" s="27"/>
      <c r="AX93" s="531"/>
      <c r="AY93" s="531"/>
      <c r="AZ93" s="27"/>
      <c r="BA93" s="27"/>
      <c r="BB93" s="27"/>
      <c r="BC93" s="27"/>
      <c r="BD93" s="27"/>
      <c r="BE93" s="33"/>
      <c r="BF93" s="33"/>
      <c r="BG93" s="33"/>
      <c r="BH93" s="33"/>
      <c r="BI93" s="33"/>
      <c r="BJ93" s="33"/>
      <c r="BK93" s="33"/>
      <c r="BL93" s="33"/>
      <c r="BM93" s="33"/>
      <c r="BN93" s="33"/>
      <c r="BO93" s="33"/>
      <c r="BP93" s="33"/>
      <c r="BQ93" s="33"/>
      <c r="BR93" s="33"/>
      <c r="BS93" s="33"/>
      <c r="BT93" s="33"/>
      <c r="BU93" s="33"/>
      <c r="BV93" s="33"/>
      <c r="BW93" s="27"/>
      <c r="BX93" s="33"/>
      <c r="BY93" s="33"/>
      <c r="BZ93" s="33"/>
      <c r="CA93" s="27"/>
      <c r="CB93" s="27"/>
      <c r="CC93" s="27"/>
      <c r="CD93" s="27"/>
      <c r="CE93" s="58"/>
      <c r="CF93" s="58"/>
      <c r="CG93" s="59" t="str">
        <f t="shared" si="52"/>
        <v/>
      </c>
      <c r="CH93" s="60" t="str">
        <f t="shared" si="53"/>
        <v/>
      </c>
      <c r="CI93" s="61"/>
      <c r="CJ93" s="62"/>
      <c r="CK93" s="59">
        <f t="shared" si="54"/>
        <v>11.952</v>
      </c>
      <c r="CL93" s="60">
        <f t="shared" si="55"/>
        <v>12.048</v>
      </c>
      <c r="CM93" s="61"/>
      <c r="CN93" s="62"/>
      <c r="CO93" s="59" t="str">
        <f t="shared" si="56"/>
        <v/>
      </c>
      <c r="CP93" s="60" t="str">
        <f t="shared" si="57"/>
        <v/>
      </c>
      <c r="CQ93" s="64"/>
      <c r="CR93" s="65"/>
      <c r="CS93" s="67"/>
      <c r="CT93" s="67"/>
      <c r="CV93" s="518"/>
      <c r="CY93" s="47" t="str">
        <f t="shared" si="60"/>
        <v/>
      </c>
    </row>
    <row r="94" spans="1:103" ht="19.899999999999999" customHeight="1">
      <c r="A94" s="524">
        <v>93</v>
      </c>
      <c r="B94" s="15">
        <v>13</v>
      </c>
      <c r="C94" s="15"/>
      <c r="D94" s="50" t="str">
        <f>LEFT(L94,1)&amp;RIGHT(L94,2)&amp;"N"&amp;M94&amp;"S"&amp;N94&amp;O94</f>
        <v>F04N3S313</v>
      </c>
      <c r="E94" s="45"/>
      <c r="F94" s="43"/>
      <c r="G94" s="527" t="s">
        <v>161</v>
      </c>
      <c r="H94" s="527"/>
      <c r="I94" s="527"/>
      <c r="J94" s="527" t="str">
        <f t="shared" ref="J94:J157" si="73">IF(H94&lt;&gt;"",LEFT(H94,FIND("～",H94,1)-1),"")</f>
        <v/>
      </c>
      <c r="K94" s="527" t="str">
        <f t="shared" si="66"/>
        <v/>
      </c>
      <c r="L94" s="22" t="str">
        <f t="shared" si="67"/>
        <v>FCS0304</v>
      </c>
      <c r="M94" s="21">
        <f t="shared" si="69"/>
        <v>3</v>
      </c>
      <c r="N94" s="21">
        <f t="shared" si="70"/>
        <v>3</v>
      </c>
      <c r="O94" s="21">
        <v>13</v>
      </c>
      <c r="P94" s="83" t="str">
        <f t="shared" si="71"/>
        <v>AAI543-H</v>
      </c>
      <c r="Q94" s="22" t="str">
        <f t="shared" si="45"/>
        <v>AO</v>
      </c>
      <c r="R94" s="22" t="str">
        <f t="shared" si="72"/>
        <v>Y</v>
      </c>
      <c r="S94" s="83" t="s">
        <v>162</v>
      </c>
      <c r="T94" s="22"/>
      <c r="U94" s="22"/>
      <c r="V94" s="22"/>
      <c r="W94" s="22"/>
      <c r="X94" s="22"/>
      <c r="Y94" s="22"/>
      <c r="Z94" s="25" t="str">
        <f t="shared" si="46"/>
        <v>%Z033113</v>
      </c>
      <c r="AA94" s="22" t="str">
        <f t="shared" si="47"/>
        <v/>
      </c>
      <c r="AB94" s="22" t="str">
        <f>IF(G94="Spare",D94,"")</f>
        <v>F04N3S313</v>
      </c>
      <c r="AC94" s="22" t="str">
        <f t="shared" si="65"/>
        <v>Spare</v>
      </c>
      <c r="AD94" s="21" t="str">
        <f t="shared" si="49"/>
        <v/>
      </c>
      <c r="AE94" s="21" t="str">
        <f t="shared" si="50"/>
        <v/>
      </c>
      <c r="AF94" s="21" t="str">
        <f t="shared" si="51"/>
        <v/>
      </c>
      <c r="AG94" s="22"/>
      <c r="AH94" s="22"/>
      <c r="AI94" s="22"/>
      <c r="AJ94" s="22"/>
      <c r="AK94" s="23"/>
      <c r="AL94" s="23" t="s">
        <v>114</v>
      </c>
      <c r="AM94" s="23"/>
      <c r="AN94" s="84" t="s">
        <v>115</v>
      </c>
      <c r="AO94" s="27"/>
      <c r="AP94" s="27"/>
      <c r="AQ94" s="28"/>
      <c r="AR94" s="33"/>
      <c r="AS94" s="29"/>
      <c r="AT94" s="84" t="s">
        <v>116</v>
      </c>
      <c r="AU94" s="27"/>
      <c r="AV94" s="27"/>
      <c r="AW94" s="27"/>
      <c r="AX94" s="531"/>
      <c r="AY94" s="531"/>
      <c r="AZ94" s="27"/>
      <c r="BA94" s="27"/>
      <c r="BB94" s="27"/>
      <c r="BC94" s="27"/>
      <c r="BD94" s="27"/>
      <c r="BE94" s="33"/>
      <c r="BF94" s="33"/>
      <c r="BG94" s="33"/>
      <c r="BH94" s="33"/>
      <c r="BI94" s="33"/>
      <c r="BJ94" s="33"/>
      <c r="BK94" s="33"/>
      <c r="BL94" s="33"/>
      <c r="BM94" s="33"/>
      <c r="BN94" s="33"/>
      <c r="BO94" s="33"/>
      <c r="BP94" s="33"/>
      <c r="BQ94" s="33"/>
      <c r="BR94" s="33"/>
      <c r="BS94" s="33"/>
      <c r="BT94" s="33"/>
      <c r="BU94" s="33"/>
      <c r="BV94" s="33"/>
      <c r="BW94" s="27"/>
      <c r="BX94" s="33"/>
      <c r="BY94" s="33"/>
      <c r="BZ94" s="33"/>
      <c r="CA94" s="27"/>
      <c r="CB94" s="27"/>
      <c r="CC94" s="27"/>
      <c r="CD94" s="27"/>
      <c r="CE94" s="58"/>
      <c r="CF94" s="58"/>
      <c r="CG94" s="59" t="str">
        <f t="shared" si="52"/>
        <v/>
      </c>
      <c r="CH94" s="60" t="str">
        <f t="shared" si="53"/>
        <v/>
      </c>
      <c r="CI94" s="61"/>
      <c r="CJ94" s="62"/>
      <c r="CK94" s="59">
        <f t="shared" si="54"/>
        <v>11.952</v>
      </c>
      <c r="CL94" s="60">
        <f t="shared" si="55"/>
        <v>12.048</v>
      </c>
      <c r="CM94" s="61"/>
      <c r="CN94" s="62"/>
      <c r="CO94" s="59" t="str">
        <f t="shared" si="56"/>
        <v/>
      </c>
      <c r="CP94" s="60" t="str">
        <f t="shared" si="57"/>
        <v/>
      </c>
      <c r="CQ94" s="64"/>
      <c r="CR94" s="65"/>
      <c r="CS94" s="67"/>
      <c r="CT94" s="67"/>
      <c r="CV94" s="518"/>
      <c r="CY94" s="47" t="str">
        <f t="shared" si="60"/>
        <v/>
      </c>
    </row>
    <row r="95" spans="1:103" ht="19.899999999999999" customHeight="1">
      <c r="A95" s="524">
        <v>94</v>
      </c>
      <c r="B95" s="16">
        <v>14</v>
      </c>
      <c r="C95" s="16"/>
      <c r="D95" s="50" t="str">
        <f>LEFT(L95,1)&amp;RIGHT(L95,2)&amp;"N"&amp;M95&amp;"S"&amp;N95&amp;O95</f>
        <v>F04N3S314</v>
      </c>
      <c r="E95" s="45"/>
      <c r="F95" s="43"/>
      <c r="G95" s="527" t="s">
        <v>161</v>
      </c>
      <c r="H95" s="527"/>
      <c r="I95" s="527"/>
      <c r="J95" s="527" t="str">
        <f t="shared" si="73"/>
        <v/>
      </c>
      <c r="K95" s="527" t="str">
        <f t="shared" si="66"/>
        <v/>
      </c>
      <c r="L95" s="22" t="str">
        <f t="shared" si="67"/>
        <v>FCS0304</v>
      </c>
      <c r="M95" s="21">
        <f t="shared" si="69"/>
        <v>3</v>
      </c>
      <c r="N95" s="21">
        <f t="shared" si="70"/>
        <v>3</v>
      </c>
      <c r="O95" s="21">
        <v>14</v>
      </c>
      <c r="P95" s="83" t="str">
        <f t="shared" si="71"/>
        <v>AAI543-H</v>
      </c>
      <c r="Q95" s="22" t="str">
        <f t="shared" si="45"/>
        <v>AO</v>
      </c>
      <c r="R95" s="22" t="str">
        <f t="shared" si="72"/>
        <v>Y</v>
      </c>
      <c r="S95" s="83" t="s">
        <v>162</v>
      </c>
      <c r="T95" s="22"/>
      <c r="U95" s="22"/>
      <c r="V95" s="22"/>
      <c r="W95" s="22"/>
      <c r="X95" s="26"/>
      <c r="Y95" s="22"/>
      <c r="Z95" s="25" t="str">
        <f t="shared" si="46"/>
        <v>%Z033114</v>
      </c>
      <c r="AA95" s="22" t="str">
        <f t="shared" si="47"/>
        <v/>
      </c>
      <c r="AB95" s="22" t="str">
        <f>IF(G95="Spare",D95,"")</f>
        <v>F04N3S314</v>
      </c>
      <c r="AC95" s="22" t="str">
        <f t="shared" si="65"/>
        <v>Spare</v>
      </c>
      <c r="AD95" s="21" t="str">
        <f t="shared" si="49"/>
        <v/>
      </c>
      <c r="AE95" s="21" t="str">
        <f t="shared" si="50"/>
        <v/>
      </c>
      <c r="AF95" s="21" t="str">
        <f t="shared" si="51"/>
        <v/>
      </c>
      <c r="AG95" s="22"/>
      <c r="AH95" s="22"/>
      <c r="AI95" s="22"/>
      <c r="AJ95" s="22"/>
      <c r="AK95" s="23"/>
      <c r="AL95" s="23" t="s">
        <v>114</v>
      </c>
      <c r="AM95" s="23"/>
      <c r="AN95" s="84" t="s">
        <v>115</v>
      </c>
      <c r="AO95" s="27"/>
      <c r="AP95" s="27"/>
      <c r="AQ95" s="28"/>
      <c r="AR95" s="33"/>
      <c r="AS95" s="29"/>
      <c r="AT95" s="84" t="s">
        <v>116</v>
      </c>
      <c r="AU95" s="27"/>
      <c r="AV95" s="32"/>
      <c r="AW95" s="27"/>
      <c r="AX95" s="531"/>
      <c r="AY95" s="531"/>
      <c r="AZ95" s="27"/>
      <c r="BA95" s="27"/>
      <c r="BB95" s="27"/>
      <c r="BC95" s="27"/>
      <c r="BD95" s="27"/>
      <c r="BE95" s="33"/>
      <c r="BF95" s="33"/>
      <c r="BG95" s="33"/>
      <c r="BH95" s="33"/>
      <c r="BI95" s="33"/>
      <c r="BJ95" s="33"/>
      <c r="BK95" s="33"/>
      <c r="BL95" s="33"/>
      <c r="BM95" s="33"/>
      <c r="BN95" s="33"/>
      <c r="BO95" s="33"/>
      <c r="BP95" s="33"/>
      <c r="BQ95" s="33"/>
      <c r="BR95" s="33"/>
      <c r="BS95" s="33"/>
      <c r="BT95" s="33"/>
      <c r="BU95" s="33"/>
      <c r="BV95" s="33"/>
      <c r="BW95" s="27"/>
      <c r="BX95" s="33"/>
      <c r="BY95" s="33"/>
      <c r="BZ95" s="33"/>
      <c r="CA95" s="27"/>
      <c r="CB95" s="27"/>
      <c r="CC95" s="27"/>
      <c r="CD95" s="27"/>
      <c r="CE95" s="58"/>
      <c r="CF95" s="58"/>
      <c r="CG95" s="59" t="str">
        <f t="shared" si="52"/>
        <v/>
      </c>
      <c r="CH95" s="60" t="str">
        <f t="shared" si="53"/>
        <v/>
      </c>
      <c r="CI95" s="61"/>
      <c r="CJ95" s="62"/>
      <c r="CK95" s="59">
        <f t="shared" si="54"/>
        <v>11.952</v>
      </c>
      <c r="CL95" s="60">
        <f t="shared" si="55"/>
        <v>12.048</v>
      </c>
      <c r="CM95" s="61"/>
      <c r="CN95" s="62"/>
      <c r="CO95" s="59" t="str">
        <f t="shared" si="56"/>
        <v/>
      </c>
      <c r="CP95" s="60" t="str">
        <f t="shared" si="57"/>
        <v/>
      </c>
      <c r="CQ95" s="64"/>
      <c r="CR95" s="65"/>
      <c r="CS95" s="67"/>
      <c r="CT95" s="67"/>
      <c r="CV95" s="518"/>
      <c r="CY95" s="47" t="str">
        <f t="shared" si="60"/>
        <v/>
      </c>
    </row>
    <row r="96" spans="1:103" ht="19.899999999999999" customHeight="1">
      <c r="A96" s="524">
        <v>95</v>
      </c>
      <c r="B96" s="16">
        <v>15</v>
      </c>
      <c r="C96" s="16"/>
      <c r="D96" s="50" t="str">
        <f>LEFT(L96,1)&amp;RIGHT(L96,2)&amp;"N"&amp;M96&amp;"S"&amp;N96&amp;O96</f>
        <v>F04N3S315</v>
      </c>
      <c r="E96" s="45"/>
      <c r="F96" s="43"/>
      <c r="G96" s="527" t="s">
        <v>161</v>
      </c>
      <c r="H96" s="527"/>
      <c r="I96" s="527"/>
      <c r="J96" s="527" t="str">
        <f t="shared" si="73"/>
        <v/>
      </c>
      <c r="K96" s="527" t="str">
        <f t="shared" si="66"/>
        <v/>
      </c>
      <c r="L96" s="22" t="str">
        <f t="shared" si="67"/>
        <v>FCS0304</v>
      </c>
      <c r="M96" s="21">
        <f t="shared" si="69"/>
        <v>3</v>
      </c>
      <c r="N96" s="21">
        <f t="shared" si="70"/>
        <v>3</v>
      </c>
      <c r="O96" s="21">
        <v>15</v>
      </c>
      <c r="P96" s="83" t="str">
        <f t="shared" si="71"/>
        <v>AAI543-H</v>
      </c>
      <c r="Q96" s="22" t="str">
        <f t="shared" si="45"/>
        <v>AO</v>
      </c>
      <c r="R96" s="22" t="str">
        <f t="shared" si="72"/>
        <v>Y</v>
      </c>
      <c r="S96" s="83" t="s">
        <v>162</v>
      </c>
      <c r="T96" s="22"/>
      <c r="U96" s="22"/>
      <c r="V96" s="22"/>
      <c r="W96" s="22"/>
      <c r="X96" s="22"/>
      <c r="Y96" s="22"/>
      <c r="Z96" s="25" t="str">
        <f t="shared" si="46"/>
        <v>%Z033115</v>
      </c>
      <c r="AA96" s="22" t="str">
        <f t="shared" si="47"/>
        <v/>
      </c>
      <c r="AB96" s="22" t="str">
        <f>IF(G96="Spare",D96,"")</f>
        <v>F04N3S315</v>
      </c>
      <c r="AC96" s="22" t="str">
        <f t="shared" si="65"/>
        <v>Spare</v>
      </c>
      <c r="AD96" s="21" t="str">
        <f t="shared" si="49"/>
        <v/>
      </c>
      <c r="AE96" s="21" t="str">
        <f t="shared" si="50"/>
        <v/>
      </c>
      <c r="AF96" s="21" t="str">
        <f t="shared" si="51"/>
        <v/>
      </c>
      <c r="AG96" s="22"/>
      <c r="AH96" s="22"/>
      <c r="AI96" s="22"/>
      <c r="AJ96" s="22"/>
      <c r="AK96" s="23"/>
      <c r="AL96" s="23" t="s">
        <v>114</v>
      </c>
      <c r="AM96" s="23"/>
      <c r="AN96" s="84" t="s">
        <v>115</v>
      </c>
      <c r="AO96" s="27"/>
      <c r="AP96" s="27"/>
      <c r="AQ96" s="28"/>
      <c r="AR96" s="33"/>
      <c r="AS96" s="29"/>
      <c r="AT96" s="84" t="s">
        <v>116</v>
      </c>
      <c r="AU96" s="27"/>
      <c r="AV96" s="33"/>
      <c r="AW96" s="27"/>
      <c r="AX96" s="531"/>
      <c r="AY96" s="531"/>
      <c r="AZ96" s="27"/>
      <c r="BA96" s="27"/>
      <c r="BB96" s="27"/>
      <c r="BC96" s="27"/>
      <c r="BD96" s="27"/>
      <c r="BE96" s="33"/>
      <c r="BF96" s="33"/>
      <c r="BG96" s="33"/>
      <c r="BH96" s="33"/>
      <c r="BI96" s="33"/>
      <c r="BJ96" s="33"/>
      <c r="BK96" s="33"/>
      <c r="BL96" s="33"/>
      <c r="BM96" s="33"/>
      <c r="BN96" s="33"/>
      <c r="BO96" s="33"/>
      <c r="BP96" s="33"/>
      <c r="BQ96" s="33"/>
      <c r="BR96" s="33"/>
      <c r="BS96" s="33"/>
      <c r="BT96" s="33"/>
      <c r="BU96" s="33"/>
      <c r="BV96" s="33"/>
      <c r="BW96" s="27"/>
      <c r="BX96" s="33"/>
      <c r="BY96" s="33"/>
      <c r="BZ96" s="33"/>
      <c r="CA96" s="27"/>
      <c r="CB96" s="27"/>
      <c r="CC96" s="27"/>
      <c r="CD96" s="27"/>
      <c r="CE96" s="58"/>
      <c r="CF96" s="58"/>
      <c r="CG96" s="59" t="str">
        <f t="shared" si="52"/>
        <v/>
      </c>
      <c r="CH96" s="60" t="str">
        <f t="shared" si="53"/>
        <v/>
      </c>
      <c r="CI96" s="61"/>
      <c r="CJ96" s="62"/>
      <c r="CK96" s="59">
        <f t="shared" si="54"/>
        <v>11.952</v>
      </c>
      <c r="CL96" s="60">
        <f t="shared" si="55"/>
        <v>12.048</v>
      </c>
      <c r="CM96" s="61"/>
      <c r="CN96" s="62"/>
      <c r="CO96" s="59" t="str">
        <f t="shared" si="56"/>
        <v/>
      </c>
      <c r="CP96" s="60" t="str">
        <f t="shared" si="57"/>
        <v/>
      </c>
      <c r="CQ96" s="64"/>
      <c r="CR96" s="65"/>
      <c r="CS96" s="67"/>
      <c r="CT96" s="67"/>
      <c r="CV96" s="518"/>
      <c r="CY96" s="47" t="str">
        <f t="shared" si="60"/>
        <v/>
      </c>
    </row>
    <row r="97" spans="1:103" ht="19.899999999999999" customHeight="1">
      <c r="A97" s="524">
        <v>96</v>
      </c>
      <c r="B97" s="16">
        <v>16</v>
      </c>
      <c r="C97" s="16"/>
      <c r="D97" s="50" t="str">
        <f>LEFT(L97,1)&amp;RIGHT(L97,2)&amp;"N"&amp;M97&amp;"S"&amp;N97&amp;O97</f>
        <v>F04N3S316</v>
      </c>
      <c r="E97" s="45"/>
      <c r="F97" s="43"/>
      <c r="G97" s="527" t="s">
        <v>161</v>
      </c>
      <c r="H97" s="527"/>
      <c r="I97" s="527"/>
      <c r="J97" s="527" t="str">
        <f t="shared" si="73"/>
        <v/>
      </c>
      <c r="K97" s="527" t="str">
        <f t="shared" si="66"/>
        <v/>
      </c>
      <c r="L97" s="22" t="str">
        <f t="shared" si="67"/>
        <v>FCS0304</v>
      </c>
      <c r="M97" s="21">
        <f t="shared" si="69"/>
        <v>3</v>
      </c>
      <c r="N97" s="21">
        <f t="shared" si="70"/>
        <v>3</v>
      </c>
      <c r="O97" s="21">
        <v>16</v>
      </c>
      <c r="P97" s="83" t="str">
        <f t="shared" si="71"/>
        <v>AAI543-H</v>
      </c>
      <c r="Q97" s="22" t="str">
        <f t="shared" si="45"/>
        <v>AO</v>
      </c>
      <c r="R97" s="22" t="str">
        <f t="shared" si="72"/>
        <v>Y</v>
      </c>
      <c r="S97" s="83" t="s">
        <v>162</v>
      </c>
      <c r="T97" s="22"/>
      <c r="U97" s="22"/>
      <c r="V97" s="22"/>
      <c r="W97" s="22"/>
      <c r="X97" s="22"/>
      <c r="Y97" s="22"/>
      <c r="Z97" s="52" t="str">
        <f t="shared" si="46"/>
        <v>%Z033116</v>
      </c>
      <c r="AA97" s="22" t="str">
        <f t="shared" si="47"/>
        <v/>
      </c>
      <c r="AB97" s="22" t="str">
        <f>IF(G97="Spare",D97,"")</f>
        <v>F04N3S316</v>
      </c>
      <c r="AC97" s="22" t="str">
        <f t="shared" si="65"/>
        <v>Spare</v>
      </c>
      <c r="AD97" s="21" t="str">
        <f t="shared" si="49"/>
        <v/>
      </c>
      <c r="AE97" s="21" t="str">
        <f t="shared" si="50"/>
        <v/>
      </c>
      <c r="AF97" s="21" t="str">
        <f t="shared" si="51"/>
        <v/>
      </c>
      <c r="AG97" s="22"/>
      <c r="AH97" s="22"/>
      <c r="AI97" s="22"/>
      <c r="AJ97" s="22"/>
      <c r="AK97" s="23"/>
      <c r="AL97" s="23" t="s">
        <v>114</v>
      </c>
      <c r="AM97" s="23"/>
      <c r="AN97" s="84" t="s">
        <v>115</v>
      </c>
      <c r="AO97" s="27"/>
      <c r="AP97" s="27"/>
      <c r="AQ97" s="28"/>
      <c r="AR97" s="33"/>
      <c r="AS97" s="29"/>
      <c r="AT97" s="84" t="s">
        <v>116</v>
      </c>
      <c r="AU97" s="27"/>
      <c r="AV97" s="33"/>
      <c r="AW97" s="27"/>
      <c r="AX97" s="531"/>
      <c r="AY97" s="531"/>
      <c r="AZ97" s="27"/>
      <c r="BA97" s="27"/>
      <c r="BB97" s="27"/>
      <c r="BC97" s="27"/>
      <c r="BD97" s="27"/>
      <c r="BE97" s="33"/>
      <c r="BF97" s="33"/>
      <c r="BG97" s="33"/>
      <c r="BH97" s="33"/>
      <c r="BI97" s="33"/>
      <c r="BJ97" s="33"/>
      <c r="BK97" s="33"/>
      <c r="BL97" s="33"/>
      <c r="BM97" s="33"/>
      <c r="BN97" s="33"/>
      <c r="BO97" s="33"/>
      <c r="BP97" s="33"/>
      <c r="BQ97" s="33"/>
      <c r="BR97" s="33"/>
      <c r="BS97" s="33"/>
      <c r="BT97" s="33"/>
      <c r="BU97" s="33"/>
      <c r="BV97" s="33"/>
      <c r="BW97" s="27"/>
      <c r="BX97" s="33"/>
      <c r="BY97" s="33"/>
      <c r="BZ97" s="33"/>
      <c r="CA97" s="27"/>
      <c r="CB97" s="27"/>
      <c r="CC97" s="27"/>
      <c r="CD97" s="27"/>
      <c r="CE97" s="58"/>
      <c r="CF97" s="58"/>
      <c r="CG97" s="59" t="str">
        <f t="shared" si="52"/>
        <v/>
      </c>
      <c r="CH97" s="60" t="str">
        <f t="shared" si="53"/>
        <v/>
      </c>
      <c r="CI97" s="61"/>
      <c r="CJ97" s="62"/>
      <c r="CK97" s="59">
        <f t="shared" si="54"/>
        <v>11.952</v>
      </c>
      <c r="CL97" s="60">
        <f t="shared" si="55"/>
        <v>12.048</v>
      </c>
      <c r="CM97" s="61"/>
      <c r="CN97" s="62"/>
      <c r="CO97" s="59" t="str">
        <f t="shared" si="56"/>
        <v/>
      </c>
      <c r="CP97" s="60" t="str">
        <f t="shared" si="57"/>
        <v/>
      </c>
      <c r="CQ97" s="64"/>
      <c r="CR97" s="65"/>
      <c r="CS97" s="67"/>
      <c r="CT97" s="67"/>
      <c r="CV97" s="518"/>
      <c r="CY97" s="47" t="str">
        <f t="shared" si="60"/>
        <v/>
      </c>
    </row>
    <row r="98" spans="1:103" ht="19.899999999999999" customHeight="1">
      <c r="A98" s="524">
        <v>97</v>
      </c>
      <c r="B98" s="15">
        <v>1</v>
      </c>
      <c r="C98" s="15">
        <v>1812</v>
      </c>
      <c r="D98" s="45" t="s">
        <v>351</v>
      </c>
      <c r="E98" s="527"/>
      <c r="F98" s="541" t="s">
        <v>106</v>
      </c>
      <c r="G98" s="542" t="s">
        <v>352</v>
      </c>
      <c r="H98" s="68"/>
      <c r="I98" s="527"/>
      <c r="J98" s="527" t="str">
        <f t="shared" si="73"/>
        <v/>
      </c>
      <c r="K98" s="527" t="str">
        <f t="shared" si="66"/>
        <v/>
      </c>
      <c r="L98" s="22" t="str">
        <f t="shared" si="67"/>
        <v>FCS0304</v>
      </c>
      <c r="M98" s="21">
        <v>4</v>
      </c>
      <c r="N98" s="21">
        <v>1</v>
      </c>
      <c r="O98" s="21">
        <v>1</v>
      </c>
      <c r="P98" s="83" t="s">
        <v>109</v>
      </c>
      <c r="Q98" s="22" t="str">
        <f t="shared" si="45"/>
        <v>AI</v>
      </c>
      <c r="R98" s="22" t="s">
        <v>110</v>
      </c>
      <c r="S98" s="543" t="s">
        <v>111</v>
      </c>
      <c r="T98" s="22"/>
      <c r="U98" s="22"/>
      <c r="V98" s="22"/>
      <c r="W98" s="22"/>
      <c r="X98" s="22"/>
      <c r="Y98" s="22"/>
      <c r="Z98" s="25" t="str">
        <f t="shared" si="46"/>
        <v>%Z041101</v>
      </c>
      <c r="AA98" s="22" t="str">
        <f t="shared" si="47"/>
        <v/>
      </c>
      <c r="AB98" s="22" t="s">
        <v>353</v>
      </c>
      <c r="AC98" s="22" t="str">
        <f t="shared" si="65"/>
        <v>VE-1705</v>
      </c>
      <c r="AD98" s="21" t="str">
        <f t="shared" si="49"/>
        <v/>
      </c>
      <c r="AE98" s="21" t="str">
        <f t="shared" si="50"/>
        <v/>
      </c>
      <c r="AF98" s="21" t="str">
        <f t="shared" si="51"/>
        <v/>
      </c>
      <c r="AG98" s="22">
        <v>105</v>
      </c>
      <c r="AH98" s="22">
        <v>100</v>
      </c>
      <c r="AI98" s="22">
        <v>80</v>
      </c>
      <c r="AJ98" s="22">
        <v>0</v>
      </c>
      <c r="AK98" s="23" t="s">
        <v>113</v>
      </c>
      <c r="AL98" s="23" t="s">
        <v>114</v>
      </c>
      <c r="AM98" s="23"/>
      <c r="AN98" s="84" t="s">
        <v>115</v>
      </c>
      <c r="AO98" s="27"/>
      <c r="AP98" s="27"/>
      <c r="AQ98" s="28"/>
      <c r="AR98" s="544" t="s">
        <v>110</v>
      </c>
      <c r="AS98" s="29"/>
      <c r="AT98" s="84" t="s">
        <v>116</v>
      </c>
      <c r="AU98" s="542" t="s">
        <v>106</v>
      </c>
      <c r="AV98" s="27"/>
      <c r="AW98" s="27"/>
      <c r="AX98" s="531" t="s">
        <v>354</v>
      </c>
      <c r="AY98" s="531" t="s">
        <v>355</v>
      </c>
      <c r="AZ98" s="27"/>
      <c r="BA98" s="27"/>
      <c r="BB98" s="27"/>
      <c r="BC98" s="27"/>
      <c r="BD98" s="27"/>
      <c r="BE98" s="33"/>
      <c r="BF98" s="33"/>
      <c r="BG98" s="33"/>
      <c r="BH98" s="33"/>
      <c r="BI98" s="33"/>
      <c r="BJ98" s="33"/>
      <c r="BK98" s="33"/>
      <c r="BL98" s="33"/>
      <c r="BM98" s="33"/>
      <c r="BN98" s="33"/>
      <c r="BO98" s="33"/>
      <c r="BP98" s="33"/>
      <c r="BQ98" s="33"/>
      <c r="BR98" s="33"/>
      <c r="BS98" s="33"/>
      <c r="BT98" s="33"/>
      <c r="BU98" s="33"/>
      <c r="BV98" s="33"/>
      <c r="BW98" s="27"/>
      <c r="BX98" s="33"/>
      <c r="BY98" s="33"/>
      <c r="BZ98" s="33"/>
      <c r="CA98" s="27"/>
      <c r="CB98" s="27"/>
      <c r="CC98" s="27"/>
      <c r="CD98" s="27"/>
      <c r="CE98" s="58"/>
      <c r="CF98" s="58"/>
      <c r="CG98" s="59" t="e">
        <f t="shared" si="52"/>
        <v>#VALUE!</v>
      </c>
      <c r="CH98" s="60" t="e">
        <f t="shared" si="53"/>
        <v>#VALUE!</v>
      </c>
      <c r="CI98" s="61"/>
      <c r="CJ98" s="62"/>
      <c r="CK98" s="59" t="e">
        <f t="shared" si="54"/>
        <v>#VALUE!</v>
      </c>
      <c r="CL98" s="60" t="e">
        <f t="shared" si="55"/>
        <v>#VALUE!</v>
      </c>
      <c r="CM98" s="61"/>
      <c r="CN98" s="62"/>
      <c r="CO98" s="59" t="e">
        <f t="shared" si="56"/>
        <v>#VALUE!</v>
      </c>
      <c r="CP98" s="60" t="e">
        <f t="shared" si="57"/>
        <v>#VALUE!</v>
      </c>
      <c r="CQ98" s="64"/>
      <c r="CR98" s="65"/>
      <c r="CS98" s="67"/>
      <c r="CT98" s="67"/>
      <c r="CU98" s="545">
        <v>1812</v>
      </c>
      <c r="CV98" s="518" t="str">
        <f t="shared" ref="CV98:CV110" si="74">LEFT(D98,3)</f>
        <v>18-</v>
      </c>
      <c r="CW98" s="47" t="s">
        <v>148</v>
      </c>
      <c r="CX98" s="47" t="str">
        <f t="shared" ref="CX98:CX110" si="75">RIGHT(D98,6)</f>
        <v>-17104</v>
      </c>
      <c r="CY98" s="47" t="str">
        <f t="shared" si="60"/>
        <v>18-TISA-17104</v>
      </c>
    </row>
    <row r="99" spans="1:103" ht="19.899999999999999" customHeight="1">
      <c r="A99" s="524">
        <v>98</v>
      </c>
      <c r="B99" s="15">
        <v>2</v>
      </c>
      <c r="C99" s="15">
        <v>1812</v>
      </c>
      <c r="D99" s="45" t="s">
        <v>356</v>
      </c>
      <c r="E99" s="527"/>
      <c r="F99" s="541" t="s">
        <v>106</v>
      </c>
      <c r="G99" s="542" t="s">
        <v>352</v>
      </c>
      <c r="H99" s="68"/>
      <c r="I99" s="527"/>
      <c r="J99" s="527" t="str">
        <f t="shared" si="73"/>
        <v/>
      </c>
      <c r="K99" s="527" t="str">
        <f t="shared" si="66"/>
        <v/>
      </c>
      <c r="L99" s="22" t="str">
        <f t="shared" si="67"/>
        <v>FCS0304</v>
      </c>
      <c r="M99" s="21">
        <f t="shared" ref="M99:M113" si="76">M98</f>
        <v>4</v>
      </c>
      <c r="N99" s="21">
        <f t="shared" ref="N99:N113" si="77">N98</f>
        <v>1</v>
      </c>
      <c r="O99" s="21">
        <v>2</v>
      </c>
      <c r="P99" s="83" t="str">
        <f t="shared" ref="P99:P113" si="78">P98</f>
        <v>AAI143-H</v>
      </c>
      <c r="Q99" s="22" t="str">
        <f t="shared" si="45"/>
        <v>AI</v>
      </c>
      <c r="R99" s="22" t="str">
        <f t="shared" ref="R99:R113" si="79">IF(R98&lt;&gt;"",R98,"")</f>
        <v>Y</v>
      </c>
      <c r="S99" s="543" t="s">
        <v>111</v>
      </c>
      <c r="T99" s="22"/>
      <c r="U99" s="22"/>
      <c r="V99" s="22"/>
      <c r="W99" s="22"/>
      <c r="X99" s="22"/>
      <c r="Y99" s="22"/>
      <c r="Z99" s="25" t="str">
        <f t="shared" si="46"/>
        <v>%Z041102</v>
      </c>
      <c r="AA99" s="22" t="str">
        <f t="shared" si="47"/>
        <v/>
      </c>
      <c r="AB99" s="22" t="s">
        <v>357</v>
      </c>
      <c r="AC99" s="22" t="str">
        <f t="shared" si="65"/>
        <v>VE-1705</v>
      </c>
      <c r="AD99" s="21" t="str">
        <f t="shared" si="49"/>
        <v/>
      </c>
      <c r="AE99" s="21" t="str">
        <f t="shared" si="50"/>
        <v/>
      </c>
      <c r="AF99" s="21" t="str">
        <f t="shared" si="51"/>
        <v/>
      </c>
      <c r="AG99" s="22">
        <v>95</v>
      </c>
      <c r="AH99" s="22">
        <v>85</v>
      </c>
      <c r="AI99" s="22">
        <v>60</v>
      </c>
      <c r="AJ99" s="22">
        <v>0</v>
      </c>
      <c r="AK99" s="23" t="s">
        <v>113</v>
      </c>
      <c r="AL99" s="23" t="s">
        <v>114</v>
      </c>
      <c r="AM99" s="23"/>
      <c r="AN99" s="84" t="s">
        <v>115</v>
      </c>
      <c r="AO99" s="27"/>
      <c r="AP99" s="27"/>
      <c r="AQ99" s="28"/>
      <c r="AR99" s="544" t="s">
        <v>110</v>
      </c>
      <c r="AS99" s="29"/>
      <c r="AT99" s="84" t="s">
        <v>116</v>
      </c>
      <c r="AU99" s="542" t="s">
        <v>106</v>
      </c>
      <c r="AV99" s="27"/>
      <c r="AW99" s="27"/>
      <c r="AX99" s="531" t="s">
        <v>354</v>
      </c>
      <c r="AY99" s="531" t="s">
        <v>355</v>
      </c>
      <c r="AZ99" s="27"/>
      <c r="BA99" s="27"/>
      <c r="BB99" s="27"/>
      <c r="BC99" s="27"/>
      <c r="BD99" s="27"/>
      <c r="BE99" s="33"/>
      <c r="BF99" s="33"/>
      <c r="BG99" s="33"/>
      <c r="BH99" s="33"/>
      <c r="BI99" s="33"/>
      <c r="BJ99" s="33"/>
      <c r="BK99" s="33"/>
      <c r="BL99" s="33"/>
      <c r="BM99" s="33"/>
      <c r="BN99" s="33"/>
      <c r="BO99" s="33"/>
      <c r="BP99" s="33"/>
      <c r="BQ99" s="33"/>
      <c r="BR99" s="33"/>
      <c r="BS99" s="33"/>
      <c r="BT99" s="33"/>
      <c r="BU99" s="33"/>
      <c r="BV99" s="33"/>
      <c r="BW99" s="27"/>
      <c r="BX99" s="33"/>
      <c r="BY99" s="33"/>
      <c r="BZ99" s="33"/>
      <c r="CA99" s="27"/>
      <c r="CB99" s="27"/>
      <c r="CC99" s="27"/>
      <c r="CD99" s="27"/>
      <c r="CE99" s="58"/>
      <c r="CF99" s="58"/>
      <c r="CG99" s="59" t="e">
        <f t="shared" si="52"/>
        <v>#VALUE!</v>
      </c>
      <c r="CH99" s="60" t="e">
        <f t="shared" si="53"/>
        <v>#VALUE!</v>
      </c>
      <c r="CI99" s="61"/>
      <c r="CJ99" s="62"/>
      <c r="CK99" s="59" t="e">
        <f t="shared" si="54"/>
        <v>#VALUE!</v>
      </c>
      <c r="CL99" s="60" t="e">
        <f t="shared" si="55"/>
        <v>#VALUE!</v>
      </c>
      <c r="CM99" s="61"/>
      <c r="CN99" s="62"/>
      <c r="CO99" s="59" t="e">
        <f t="shared" si="56"/>
        <v>#VALUE!</v>
      </c>
      <c r="CP99" s="60" t="e">
        <f t="shared" si="57"/>
        <v>#VALUE!</v>
      </c>
      <c r="CQ99" s="64"/>
      <c r="CR99" s="65"/>
      <c r="CS99" s="67"/>
      <c r="CT99" s="67"/>
      <c r="CU99" s="545">
        <v>1812</v>
      </c>
      <c r="CV99" s="518" t="str">
        <f t="shared" si="74"/>
        <v>18-</v>
      </c>
      <c r="CW99" s="47" t="s">
        <v>137</v>
      </c>
      <c r="CX99" s="47" t="str">
        <f t="shared" si="75"/>
        <v>-17104</v>
      </c>
      <c r="CY99" s="47" t="str">
        <f t="shared" si="60"/>
        <v>18-LISA-17104</v>
      </c>
    </row>
    <row r="100" spans="1:103" ht="19.899999999999999" customHeight="1">
      <c r="A100" s="524">
        <v>99</v>
      </c>
      <c r="B100" s="15">
        <v>3</v>
      </c>
      <c r="C100" s="15">
        <v>1812</v>
      </c>
      <c r="D100" s="45" t="s">
        <v>358</v>
      </c>
      <c r="E100" s="527"/>
      <c r="F100" s="541" t="s">
        <v>106</v>
      </c>
      <c r="G100" s="542" t="s">
        <v>359</v>
      </c>
      <c r="H100" s="68"/>
      <c r="I100" s="527"/>
      <c r="J100" s="527" t="str">
        <f t="shared" si="73"/>
        <v/>
      </c>
      <c r="K100" s="527" t="str">
        <f t="shared" si="66"/>
        <v/>
      </c>
      <c r="L100" s="22" t="str">
        <f t="shared" si="67"/>
        <v>FCS0304</v>
      </c>
      <c r="M100" s="21">
        <f t="shared" si="76"/>
        <v>4</v>
      </c>
      <c r="N100" s="21">
        <f t="shared" si="77"/>
        <v>1</v>
      </c>
      <c r="O100" s="21">
        <v>3</v>
      </c>
      <c r="P100" s="83" t="str">
        <f t="shared" si="78"/>
        <v>AAI143-H</v>
      </c>
      <c r="Q100" s="22" t="str">
        <f t="shared" si="45"/>
        <v>AI</v>
      </c>
      <c r="R100" s="22" t="str">
        <f t="shared" si="79"/>
        <v>Y</v>
      </c>
      <c r="S100" s="543" t="s">
        <v>111</v>
      </c>
      <c r="T100" s="22"/>
      <c r="U100" s="22"/>
      <c r="V100" s="22"/>
      <c r="W100" s="22"/>
      <c r="X100" s="22"/>
      <c r="Y100" s="22"/>
      <c r="Z100" s="25" t="str">
        <f t="shared" si="46"/>
        <v>%Z041103</v>
      </c>
      <c r="AA100" s="22" t="str">
        <f t="shared" si="47"/>
        <v/>
      </c>
      <c r="AB100" s="22" t="s">
        <v>360</v>
      </c>
      <c r="AC100" s="22" t="str">
        <f t="shared" si="65"/>
        <v>PA-1705</v>
      </c>
      <c r="AD100" s="21" t="str">
        <f t="shared" si="49"/>
        <v/>
      </c>
      <c r="AE100" s="21" t="str">
        <f t="shared" si="50"/>
        <v/>
      </c>
      <c r="AF100" s="21" t="str">
        <f t="shared" si="51"/>
        <v/>
      </c>
      <c r="AG100" s="22">
        <v>0</v>
      </c>
      <c r="AH100" s="22">
        <v>65</v>
      </c>
      <c r="AI100" s="22">
        <v>50</v>
      </c>
      <c r="AJ100" s="22">
        <v>0</v>
      </c>
      <c r="AK100" s="23" t="s">
        <v>113</v>
      </c>
      <c r="AL100" s="23" t="s">
        <v>114</v>
      </c>
      <c r="AM100" s="23"/>
      <c r="AN100" s="84" t="s">
        <v>115</v>
      </c>
      <c r="AO100" s="27"/>
      <c r="AP100" s="27"/>
      <c r="AQ100" s="28"/>
      <c r="AR100" s="544" t="s">
        <v>110</v>
      </c>
      <c r="AS100" s="29"/>
      <c r="AT100" s="84" t="s">
        <v>116</v>
      </c>
      <c r="AU100" s="542" t="s">
        <v>106</v>
      </c>
      <c r="AV100" s="27"/>
      <c r="AW100" s="27"/>
      <c r="AX100" s="531" t="s">
        <v>354</v>
      </c>
      <c r="AY100" s="531" t="s">
        <v>355</v>
      </c>
      <c r="AZ100" s="27"/>
      <c r="BA100" s="27"/>
      <c r="BB100" s="27"/>
      <c r="BC100" s="27"/>
      <c r="BD100" s="27"/>
      <c r="BE100" s="33"/>
      <c r="BF100" s="33"/>
      <c r="BG100" s="33"/>
      <c r="BH100" s="33"/>
      <c r="BI100" s="33"/>
      <c r="BJ100" s="33"/>
      <c r="BK100" s="33"/>
      <c r="BL100" s="33"/>
      <c r="BM100" s="33"/>
      <c r="BN100" s="33"/>
      <c r="BO100" s="33"/>
      <c r="BP100" s="33"/>
      <c r="BQ100" s="33"/>
      <c r="BR100" s="33"/>
      <c r="BS100" s="33"/>
      <c r="BT100" s="33"/>
      <c r="BU100" s="33"/>
      <c r="BV100" s="33"/>
      <c r="BW100" s="27"/>
      <c r="BX100" s="33"/>
      <c r="BY100" s="33"/>
      <c r="BZ100" s="33"/>
      <c r="CA100" s="27"/>
      <c r="CB100" s="27"/>
      <c r="CC100" s="27"/>
      <c r="CD100" s="27"/>
      <c r="CE100" s="58"/>
      <c r="CF100" s="58"/>
      <c r="CG100" s="59" t="e">
        <f t="shared" si="52"/>
        <v>#VALUE!</v>
      </c>
      <c r="CH100" s="60" t="e">
        <f t="shared" si="53"/>
        <v>#VALUE!</v>
      </c>
      <c r="CI100" s="61"/>
      <c r="CJ100" s="62"/>
      <c r="CK100" s="59" t="e">
        <f t="shared" si="54"/>
        <v>#VALUE!</v>
      </c>
      <c r="CL100" s="60" t="e">
        <f t="shared" si="55"/>
        <v>#VALUE!</v>
      </c>
      <c r="CM100" s="61"/>
      <c r="CN100" s="62"/>
      <c r="CO100" s="59" t="e">
        <f t="shared" si="56"/>
        <v>#VALUE!</v>
      </c>
      <c r="CP100" s="60" t="e">
        <f t="shared" si="57"/>
        <v>#VALUE!</v>
      </c>
      <c r="CQ100" s="64"/>
      <c r="CR100" s="65"/>
      <c r="CS100" s="67"/>
      <c r="CT100" s="67"/>
      <c r="CU100" s="545">
        <v>1812</v>
      </c>
      <c r="CV100" s="518" t="str">
        <f t="shared" si="74"/>
        <v>18-</v>
      </c>
      <c r="CW100" s="47" t="s">
        <v>137</v>
      </c>
      <c r="CX100" s="47" t="str">
        <f t="shared" si="75"/>
        <v>-17109</v>
      </c>
      <c r="CY100" s="47" t="str">
        <f t="shared" si="60"/>
        <v>18-LISA-17109</v>
      </c>
    </row>
    <row r="101" spans="1:103" ht="19.899999999999999" customHeight="1">
      <c r="A101" s="524">
        <v>100</v>
      </c>
      <c r="B101" s="15">
        <v>4</v>
      </c>
      <c r="C101" s="15">
        <v>1812</v>
      </c>
      <c r="D101" s="45" t="s">
        <v>361</v>
      </c>
      <c r="E101" s="527"/>
      <c r="F101" s="541" t="s">
        <v>106</v>
      </c>
      <c r="G101" s="542" t="s">
        <v>362</v>
      </c>
      <c r="H101" s="68"/>
      <c r="I101" s="527"/>
      <c r="J101" s="527" t="str">
        <f t="shared" si="73"/>
        <v/>
      </c>
      <c r="K101" s="527" t="str">
        <f t="shared" si="66"/>
        <v/>
      </c>
      <c r="L101" s="22" t="str">
        <f t="shared" si="67"/>
        <v>FCS0304</v>
      </c>
      <c r="M101" s="21">
        <f t="shared" si="76"/>
        <v>4</v>
      </c>
      <c r="N101" s="21">
        <f t="shared" si="77"/>
        <v>1</v>
      </c>
      <c r="O101" s="21">
        <v>4</v>
      </c>
      <c r="P101" s="83" t="str">
        <f t="shared" si="78"/>
        <v>AAI143-H</v>
      </c>
      <c r="Q101" s="22" t="str">
        <f t="shared" si="45"/>
        <v>AI</v>
      </c>
      <c r="R101" s="22" t="str">
        <f t="shared" si="79"/>
        <v>Y</v>
      </c>
      <c r="S101" s="543" t="s">
        <v>111</v>
      </c>
      <c r="T101" s="22"/>
      <c r="U101" s="22"/>
      <c r="V101" s="22"/>
      <c r="W101" s="22"/>
      <c r="X101" s="22"/>
      <c r="Y101" s="22"/>
      <c r="Z101" s="25" t="str">
        <f t="shared" si="46"/>
        <v>%Z041104</v>
      </c>
      <c r="AA101" s="22" t="str">
        <f t="shared" si="47"/>
        <v/>
      </c>
      <c r="AB101" s="22" t="s">
        <v>363</v>
      </c>
      <c r="AC101" s="22" t="str">
        <f t="shared" si="65"/>
        <v>VE-1703</v>
      </c>
      <c r="AD101" s="21" t="str">
        <f t="shared" si="49"/>
        <v/>
      </c>
      <c r="AE101" s="21" t="str">
        <f t="shared" si="50"/>
        <v/>
      </c>
      <c r="AF101" s="21" t="str">
        <f t="shared" si="51"/>
        <v/>
      </c>
      <c r="AG101" s="22">
        <v>110</v>
      </c>
      <c r="AH101" s="22">
        <v>105</v>
      </c>
      <c r="AI101" s="22">
        <v>85</v>
      </c>
      <c r="AJ101" s="22">
        <v>0</v>
      </c>
      <c r="AK101" s="23" t="s">
        <v>113</v>
      </c>
      <c r="AL101" s="23" t="s">
        <v>114</v>
      </c>
      <c r="AM101" s="23"/>
      <c r="AN101" s="84" t="s">
        <v>115</v>
      </c>
      <c r="AO101" s="27"/>
      <c r="AP101" s="27"/>
      <c r="AQ101" s="28"/>
      <c r="AR101" s="544" t="s">
        <v>110</v>
      </c>
      <c r="AS101" s="29"/>
      <c r="AT101" s="84" t="s">
        <v>116</v>
      </c>
      <c r="AU101" s="542" t="s">
        <v>106</v>
      </c>
      <c r="AV101" s="27"/>
      <c r="AW101" s="27"/>
      <c r="AX101" s="531" t="s">
        <v>354</v>
      </c>
      <c r="AY101" s="531" t="s">
        <v>355</v>
      </c>
      <c r="AZ101" s="27"/>
      <c r="BA101" s="27"/>
      <c r="BB101" s="27"/>
      <c r="BC101" s="27"/>
      <c r="BD101" s="27"/>
      <c r="BE101" s="33"/>
      <c r="BF101" s="33"/>
      <c r="BG101" s="33"/>
      <c r="BH101" s="33"/>
      <c r="BI101" s="33"/>
      <c r="BJ101" s="33"/>
      <c r="BK101" s="33"/>
      <c r="BL101" s="33"/>
      <c r="BM101" s="33"/>
      <c r="BN101" s="33"/>
      <c r="BO101" s="33"/>
      <c r="BP101" s="33"/>
      <c r="BQ101" s="33"/>
      <c r="BR101" s="33"/>
      <c r="BS101" s="33"/>
      <c r="BT101" s="33"/>
      <c r="BU101" s="33"/>
      <c r="BV101" s="33"/>
      <c r="BW101" s="27"/>
      <c r="BX101" s="33"/>
      <c r="BY101" s="33"/>
      <c r="BZ101" s="33"/>
      <c r="CA101" s="27"/>
      <c r="CB101" s="27"/>
      <c r="CC101" s="27"/>
      <c r="CD101" s="27"/>
      <c r="CE101" s="58"/>
      <c r="CF101" s="58"/>
      <c r="CG101" s="59" t="e">
        <f t="shared" si="52"/>
        <v>#VALUE!</v>
      </c>
      <c r="CH101" s="60" t="e">
        <f t="shared" si="53"/>
        <v>#VALUE!</v>
      </c>
      <c r="CI101" s="61"/>
      <c r="CJ101" s="62"/>
      <c r="CK101" s="59" t="e">
        <f t="shared" si="54"/>
        <v>#VALUE!</v>
      </c>
      <c r="CL101" s="60" t="e">
        <f t="shared" si="55"/>
        <v>#VALUE!</v>
      </c>
      <c r="CM101" s="61"/>
      <c r="CN101" s="62"/>
      <c r="CO101" s="59" t="e">
        <f t="shared" si="56"/>
        <v>#VALUE!</v>
      </c>
      <c r="CP101" s="60" t="e">
        <f t="shared" si="57"/>
        <v>#VALUE!</v>
      </c>
      <c r="CQ101" s="64"/>
      <c r="CR101" s="65"/>
      <c r="CS101" s="67"/>
      <c r="CT101" s="67"/>
      <c r="CU101" s="545">
        <v>1812</v>
      </c>
      <c r="CV101" s="518" t="str">
        <f t="shared" si="74"/>
        <v>18-</v>
      </c>
      <c r="CW101" s="47" t="s">
        <v>137</v>
      </c>
      <c r="CX101" s="47" t="str">
        <f t="shared" si="75"/>
        <v>-17301</v>
      </c>
      <c r="CY101" s="47" t="str">
        <f t="shared" si="60"/>
        <v>18-LISA-17301</v>
      </c>
    </row>
    <row r="102" spans="1:103" ht="19.899999999999999" customHeight="1">
      <c r="A102" s="524">
        <v>101</v>
      </c>
      <c r="B102" s="15">
        <v>5</v>
      </c>
      <c r="C102" s="15">
        <v>1812</v>
      </c>
      <c r="D102" s="45" t="s">
        <v>364</v>
      </c>
      <c r="E102" s="527"/>
      <c r="F102" s="541" t="s">
        <v>106</v>
      </c>
      <c r="G102" s="542" t="s">
        <v>365</v>
      </c>
      <c r="H102" s="68"/>
      <c r="I102" s="527"/>
      <c r="J102" s="527" t="str">
        <f t="shared" si="73"/>
        <v/>
      </c>
      <c r="K102" s="527" t="str">
        <f t="shared" si="66"/>
        <v/>
      </c>
      <c r="L102" s="22" t="str">
        <f t="shared" si="67"/>
        <v>FCS0304</v>
      </c>
      <c r="M102" s="21">
        <f t="shared" si="76"/>
        <v>4</v>
      </c>
      <c r="N102" s="21">
        <f t="shared" si="77"/>
        <v>1</v>
      </c>
      <c r="O102" s="21">
        <v>5</v>
      </c>
      <c r="P102" s="83" t="str">
        <f t="shared" si="78"/>
        <v>AAI143-H</v>
      </c>
      <c r="Q102" s="22" t="str">
        <f t="shared" si="45"/>
        <v>AI</v>
      </c>
      <c r="R102" s="22" t="str">
        <f t="shared" si="79"/>
        <v>Y</v>
      </c>
      <c r="S102" s="543" t="s">
        <v>111</v>
      </c>
      <c r="T102" s="22"/>
      <c r="U102" s="22"/>
      <c r="V102" s="22"/>
      <c r="W102" s="22"/>
      <c r="X102" s="22"/>
      <c r="Y102" s="22"/>
      <c r="Z102" s="25" t="str">
        <f t="shared" si="46"/>
        <v>%Z041105</v>
      </c>
      <c r="AA102" s="22" t="str">
        <f t="shared" si="47"/>
        <v/>
      </c>
      <c r="AB102" s="22" t="s">
        <v>366</v>
      </c>
      <c r="AC102" s="22" t="str">
        <f t="shared" si="65"/>
        <v>LP NITROGEN TO VE-1701 / VE-1702</v>
      </c>
      <c r="AD102" s="21" t="str">
        <f t="shared" si="49"/>
        <v/>
      </c>
      <c r="AE102" s="21" t="str">
        <f t="shared" si="50"/>
        <v/>
      </c>
      <c r="AF102" s="21" t="str">
        <f t="shared" si="51"/>
        <v/>
      </c>
      <c r="AG102" s="22">
        <v>105</v>
      </c>
      <c r="AH102" s="22">
        <v>100</v>
      </c>
      <c r="AI102" s="22">
        <v>80</v>
      </c>
      <c r="AJ102" s="22">
        <v>0</v>
      </c>
      <c r="AK102" s="23" t="s">
        <v>113</v>
      </c>
      <c r="AL102" s="23" t="s">
        <v>114</v>
      </c>
      <c r="AM102" s="23"/>
      <c r="AN102" s="84" t="s">
        <v>115</v>
      </c>
      <c r="AO102" s="27"/>
      <c r="AP102" s="27"/>
      <c r="AQ102" s="28"/>
      <c r="AR102" s="544" t="s">
        <v>110</v>
      </c>
      <c r="AS102" s="29"/>
      <c r="AT102" s="84" t="s">
        <v>116</v>
      </c>
      <c r="AU102" s="542" t="s">
        <v>106</v>
      </c>
      <c r="AV102" s="27"/>
      <c r="AW102" s="27"/>
      <c r="AX102" s="531" t="s">
        <v>367</v>
      </c>
      <c r="AY102" s="531" t="s">
        <v>368</v>
      </c>
      <c r="AZ102" s="27"/>
      <c r="BA102" s="27"/>
      <c r="BB102" s="27"/>
      <c r="BC102" s="27"/>
      <c r="BD102" s="27"/>
      <c r="BE102" s="33"/>
      <c r="BF102" s="33"/>
      <c r="BG102" s="33"/>
      <c r="BH102" s="33"/>
      <c r="BI102" s="33"/>
      <c r="BJ102" s="33"/>
      <c r="BK102" s="33"/>
      <c r="BL102" s="33"/>
      <c r="BM102" s="33"/>
      <c r="BN102" s="33"/>
      <c r="BO102" s="33"/>
      <c r="BP102" s="33"/>
      <c r="BQ102" s="33"/>
      <c r="BR102" s="33"/>
      <c r="BS102" s="33"/>
      <c r="BT102" s="33"/>
      <c r="BU102" s="33"/>
      <c r="BV102" s="33"/>
      <c r="BW102" s="27"/>
      <c r="BX102" s="33"/>
      <c r="BY102" s="33"/>
      <c r="BZ102" s="33"/>
      <c r="CA102" s="27"/>
      <c r="CB102" s="27"/>
      <c r="CC102" s="27"/>
      <c r="CD102" s="27"/>
      <c r="CE102" s="58"/>
      <c r="CF102" s="58"/>
      <c r="CG102" s="59" t="e">
        <f t="shared" si="52"/>
        <v>#VALUE!</v>
      </c>
      <c r="CH102" s="60" t="e">
        <f t="shared" si="53"/>
        <v>#VALUE!</v>
      </c>
      <c r="CI102" s="61"/>
      <c r="CJ102" s="62"/>
      <c r="CK102" s="59" t="e">
        <f t="shared" si="54"/>
        <v>#VALUE!</v>
      </c>
      <c r="CL102" s="60" t="e">
        <f t="shared" si="55"/>
        <v>#VALUE!</v>
      </c>
      <c r="CM102" s="61"/>
      <c r="CN102" s="62"/>
      <c r="CO102" s="59" t="e">
        <f t="shared" si="56"/>
        <v>#VALUE!</v>
      </c>
      <c r="CP102" s="60" t="e">
        <f t="shared" si="57"/>
        <v>#VALUE!</v>
      </c>
      <c r="CQ102" s="64"/>
      <c r="CR102" s="65"/>
      <c r="CS102" s="67"/>
      <c r="CT102" s="67"/>
      <c r="CU102" s="545">
        <v>1812</v>
      </c>
      <c r="CV102" s="518" t="str">
        <f t="shared" si="74"/>
        <v>18-</v>
      </c>
      <c r="CW102" s="47" t="s">
        <v>209</v>
      </c>
      <c r="CX102" s="47" t="str">
        <f t="shared" si="75"/>
        <v>-17106</v>
      </c>
      <c r="CY102" s="47" t="str">
        <f t="shared" si="60"/>
        <v>18-PICSA-17106</v>
      </c>
    </row>
    <row r="103" spans="1:103" ht="19.899999999999999" customHeight="1">
      <c r="A103" s="524">
        <v>102</v>
      </c>
      <c r="B103" s="15">
        <v>6</v>
      </c>
      <c r="C103" s="15">
        <v>1812</v>
      </c>
      <c r="D103" s="45" t="s">
        <v>369</v>
      </c>
      <c r="E103" s="527"/>
      <c r="F103" s="541" t="s">
        <v>106</v>
      </c>
      <c r="G103" s="542" t="s">
        <v>370</v>
      </c>
      <c r="H103" s="68"/>
      <c r="I103" s="527"/>
      <c r="J103" s="527" t="str">
        <f t="shared" si="73"/>
        <v/>
      </c>
      <c r="K103" s="527" t="str">
        <f t="shared" si="66"/>
        <v/>
      </c>
      <c r="L103" s="22" t="str">
        <f t="shared" si="67"/>
        <v>FCS0304</v>
      </c>
      <c r="M103" s="21">
        <f t="shared" si="76"/>
        <v>4</v>
      </c>
      <c r="N103" s="21">
        <f t="shared" si="77"/>
        <v>1</v>
      </c>
      <c r="O103" s="21">
        <v>6</v>
      </c>
      <c r="P103" s="83" t="str">
        <f t="shared" si="78"/>
        <v>AAI143-H</v>
      </c>
      <c r="Q103" s="22" t="str">
        <f t="shared" si="45"/>
        <v>AI</v>
      </c>
      <c r="R103" s="22" t="str">
        <f t="shared" si="79"/>
        <v>Y</v>
      </c>
      <c r="S103" s="543" t="s">
        <v>111</v>
      </c>
      <c r="T103" s="22"/>
      <c r="U103" s="22"/>
      <c r="V103" s="22"/>
      <c r="W103" s="22"/>
      <c r="X103" s="22"/>
      <c r="Y103" s="22"/>
      <c r="Z103" s="25" t="str">
        <f t="shared" si="46"/>
        <v>%Z041106</v>
      </c>
      <c r="AA103" s="22" t="str">
        <f t="shared" si="47"/>
        <v/>
      </c>
      <c r="AB103" s="22" t="s">
        <v>371</v>
      </c>
      <c r="AC103" s="22" t="str">
        <f t="shared" si="65"/>
        <v>PP-1704 DISCHARGE</v>
      </c>
      <c r="AD103" s="21" t="str">
        <f t="shared" si="49"/>
        <v/>
      </c>
      <c r="AE103" s="21" t="str">
        <f t="shared" si="50"/>
        <v/>
      </c>
      <c r="AF103" s="21" t="str">
        <f t="shared" si="51"/>
        <v/>
      </c>
      <c r="AG103" s="22">
        <v>95</v>
      </c>
      <c r="AH103" s="22">
        <v>85</v>
      </c>
      <c r="AI103" s="22">
        <v>60</v>
      </c>
      <c r="AJ103" s="22">
        <v>0</v>
      </c>
      <c r="AK103" s="23" t="s">
        <v>113</v>
      </c>
      <c r="AL103" s="23" t="s">
        <v>114</v>
      </c>
      <c r="AM103" s="23"/>
      <c r="AN103" s="84" t="s">
        <v>115</v>
      </c>
      <c r="AO103" s="27"/>
      <c r="AP103" s="27"/>
      <c r="AQ103" s="28"/>
      <c r="AR103" s="544" t="s">
        <v>110</v>
      </c>
      <c r="AS103" s="29"/>
      <c r="AT103" s="84" t="s">
        <v>116</v>
      </c>
      <c r="AU103" s="542" t="s">
        <v>106</v>
      </c>
      <c r="AV103" s="27"/>
      <c r="AW103" s="27"/>
      <c r="AX103" s="531" t="s">
        <v>367</v>
      </c>
      <c r="AY103" s="531" t="s">
        <v>368</v>
      </c>
      <c r="AZ103" s="27"/>
      <c r="BA103" s="27"/>
      <c r="BB103" s="27"/>
      <c r="BC103" s="27"/>
      <c r="BD103" s="27"/>
      <c r="BE103" s="33"/>
      <c r="BF103" s="33"/>
      <c r="BG103" s="33"/>
      <c r="BH103" s="33"/>
      <c r="BI103" s="33"/>
      <c r="BJ103" s="33"/>
      <c r="BK103" s="33"/>
      <c r="BL103" s="33"/>
      <c r="BM103" s="33"/>
      <c r="BN103" s="33"/>
      <c r="BO103" s="33"/>
      <c r="BP103" s="33"/>
      <c r="BQ103" s="33"/>
      <c r="BR103" s="33"/>
      <c r="BS103" s="33"/>
      <c r="BT103" s="33"/>
      <c r="BU103" s="33"/>
      <c r="BV103" s="33"/>
      <c r="BW103" s="27"/>
      <c r="BX103" s="33"/>
      <c r="BY103" s="33"/>
      <c r="BZ103" s="33"/>
      <c r="CA103" s="27"/>
      <c r="CB103" s="27"/>
      <c r="CC103" s="27"/>
      <c r="CD103" s="27"/>
      <c r="CE103" s="58"/>
      <c r="CF103" s="58"/>
      <c r="CG103" s="59" t="e">
        <f t="shared" si="52"/>
        <v>#VALUE!</v>
      </c>
      <c r="CH103" s="60" t="e">
        <f t="shared" si="53"/>
        <v>#VALUE!</v>
      </c>
      <c r="CI103" s="61"/>
      <c r="CJ103" s="62"/>
      <c r="CK103" s="59" t="e">
        <f t="shared" si="54"/>
        <v>#VALUE!</v>
      </c>
      <c r="CL103" s="60" t="e">
        <f t="shared" si="55"/>
        <v>#VALUE!</v>
      </c>
      <c r="CM103" s="61"/>
      <c r="CN103" s="62"/>
      <c r="CO103" s="59" t="e">
        <f t="shared" si="56"/>
        <v>#VALUE!</v>
      </c>
      <c r="CP103" s="60" t="e">
        <f t="shared" si="57"/>
        <v>#VALUE!</v>
      </c>
      <c r="CQ103" s="64"/>
      <c r="CR103" s="65"/>
      <c r="CS103" s="67"/>
      <c r="CT103" s="67"/>
      <c r="CU103" s="545">
        <v>1812</v>
      </c>
      <c r="CV103" s="518" t="str">
        <f t="shared" si="74"/>
        <v>18-</v>
      </c>
      <c r="CW103" s="47" t="s">
        <v>244</v>
      </c>
      <c r="CX103" s="47" t="str">
        <f t="shared" si="75"/>
        <v>-17301</v>
      </c>
      <c r="CY103" s="47" t="str">
        <f t="shared" si="60"/>
        <v>18-PIC-17301</v>
      </c>
    </row>
    <row r="104" spans="1:103" ht="19.899999999999999" customHeight="1">
      <c r="A104" s="524">
        <v>103</v>
      </c>
      <c r="B104" s="15">
        <v>7</v>
      </c>
      <c r="C104" s="15">
        <v>1812</v>
      </c>
      <c r="D104" s="45" t="s">
        <v>372</v>
      </c>
      <c r="E104" s="527"/>
      <c r="F104" s="541" t="s">
        <v>106</v>
      </c>
      <c r="G104" s="542" t="s">
        <v>373</v>
      </c>
      <c r="H104" s="68"/>
      <c r="I104" s="527"/>
      <c r="J104" s="527" t="str">
        <f t="shared" si="73"/>
        <v/>
      </c>
      <c r="K104" s="527" t="str">
        <f t="shared" si="66"/>
        <v/>
      </c>
      <c r="L104" s="22" t="str">
        <f t="shared" si="67"/>
        <v>FCS0304</v>
      </c>
      <c r="M104" s="21">
        <f t="shared" si="76"/>
        <v>4</v>
      </c>
      <c r="N104" s="21">
        <f t="shared" si="77"/>
        <v>1</v>
      </c>
      <c r="O104" s="21">
        <v>7</v>
      </c>
      <c r="P104" s="83" t="str">
        <f t="shared" si="78"/>
        <v>AAI143-H</v>
      </c>
      <c r="Q104" s="22" t="str">
        <f t="shared" si="45"/>
        <v>AI</v>
      </c>
      <c r="R104" s="22" t="str">
        <f t="shared" si="79"/>
        <v>Y</v>
      </c>
      <c r="S104" s="543" t="s">
        <v>111</v>
      </c>
      <c r="T104" s="22"/>
      <c r="U104" s="22"/>
      <c r="V104" s="22"/>
      <c r="W104" s="22"/>
      <c r="X104" s="22"/>
      <c r="Y104" s="22"/>
      <c r="Z104" s="25" t="str">
        <f t="shared" si="46"/>
        <v>%Z041107</v>
      </c>
      <c r="AA104" s="22" t="str">
        <f t="shared" si="47"/>
        <v/>
      </c>
      <c r="AB104" s="22" t="s">
        <v>374</v>
      </c>
      <c r="AC104" s="22" t="str">
        <f t="shared" si="65"/>
        <v>LP NITROGEN/WHITE OIL TO FLARE</v>
      </c>
      <c r="AD104" s="21" t="str">
        <f t="shared" si="49"/>
        <v/>
      </c>
      <c r="AE104" s="21" t="str">
        <f t="shared" si="50"/>
        <v/>
      </c>
      <c r="AF104" s="21" t="str">
        <f t="shared" si="51"/>
        <v/>
      </c>
      <c r="AG104" s="22">
        <v>0</v>
      </c>
      <c r="AH104" s="22">
        <v>65</v>
      </c>
      <c r="AI104" s="22">
        <v>50</v>
      </c>
      <c r="AJ104" s="22">
        <v>0</v>
      </c>
      <c r="AK104" s="23" t="s">
        <v>113</v>
      </c>
      <c r="AL104" s="23" t="s">
        <v>114</v>
      </c>
      <c r="AM104" s="23"/>
      <c r="AN104" s="84" t="s">
        <v>115</v>
      </c>
      <c r="AO104" s="27"/>
      <c r="AP104" s="27"/>
      <c r="AQ104" s="28"/>
      <c r="AR104" s="544" t="s">
        <v>110</v>
      </c>
      <c r="AS104" s="29"/>
      <c r="AT104" s="84" t="s">
        <v>116</v>
      </c>
      <c r="AU104" s="542" t="s">
        <v>106</v>
      </c>
      <c r="AV104" s="27"/>
      <c r="AW104" s="27"/>
      <c r="AX104" s="531" t="s">
        <v>367</v>
      </c>
      <c r="AY104" s="531" t="s">
        <v>368</v>
      </c>
      <c r="AZ104" s="27"/>
      <c r="BA104" s="27"/>
      <c r="BB104" s="27"/>
      <c r="BC104" s="27"/>
      <c r="BD104" s="27"/>
      <c r="BE104" s="33"/>
      <c r="BF104" s="33"/>
      <c r="BG104" s="33"/>
      <c r="BH104" s="33"/>
      <c r="BI104" s="33"/>
      <c r="BJ104" s="33"/>
      <c r="BK104" s="33"/>
      <c r="BL104" s="33"/>
      <c r="BM104" s="33"/>
      <c r="BN104" s="33"/>
      <c r="BO104" s="33"/>
      <c r="BP104" s="33"/>
      <c r="BQ104" s="33"/>
      <c r="BR104" s="33"/>
      <c r="BS104" s="33"/>
      <c r="BT104" s="33"/>
      <c r="BU104" s="33"/>
      <c r="BV104" s="33"/>
      <c r="BW104" s="27"/>
      <c r="BX104" s="33"/>
      <c r="BY104" s="33"/>
      <c r="BZ104" s="33"/>
      <c r="CA104" s="27"/>
      <c r="CB104" s="27"/>
      <c r="CC104" s="27"/>
      <c r="CD104" s="27"/>
      <c r="CE104" s="58"/>
      <c r="CF104" s="58"/>
      <c r="CG104" s="59" t="e">
        <f t="shared" si="52"/>
        <v>#VALUE!</v>
      </c>
      <c r="CH104" s="60" t="e">
        <f t="shared" si="53"/>
        <v>#VALUE!</v>
      </c>
      <c r="CI104" s="61"/>
      <c r="CJ104" s="62"/>
      <c r="CK104" s="59" t="e">
        <f t="shared" si="54"/>
        <v>#VALUE!</v>
      </c>
      <c r="CL104" s="60" t="e">
        <f t="shared" si="55"/>
        <v>#VALUE!</v>
      </c>
      <c r="CM104" s="61"/>
      <c r="CN104" s="62"/>
      <c r="CO104" s="59" t="e">
        <f t="shared" si="56"/>
        <v>#VALUE!</v>
      </c>
      <c r="CP104" s="60" t="e">
        <f t="shared" si="57"/>
        <v>#VALUE!</v>
      </c>
      <c r="CQ104" s="64"/>
      <c r="CR104" s="65"/>
      <c r="CS104" s="67"/>
      <c r="CT104" s="67"/>
      <c r="CU104" s="545">
        <v>1812</v>
      </c>
      <c r="CV104" s="518" t="str">
        <f t="shared" si="74"/>
        <v>18-</v>
      </c>
      <c r="CW104" s="47" t="s">
        <v>279</v>
      </c>
      <c r="CX104" s="47" t="str">
        <f t="shared" si="75"/>
        <v>-17302</v>
      </c>
      <c r="CY104" s="47" t="str">
        <f t="shared" si="60"/>
        <v>18-PICA-17302</v>
      </c>
    </row>
    <row r="105" spans="1:103" ht="19.899999999999999" customHeight="1">
      <c r="A105" s="524">
        <v>104</v>
      </c>
      <c r="B105" s="15">
        <v>8</v>
      </c>
      <c r="C105" s="15">
        <v>1812</v>
      </c>
      <c r="D105" s="45" t="s">
        <v>375</v>
      </c>
      <c r="E105" s="527"/>
      <c r="F105" s="541" t="s">
        <v>106</v>
      </c>
      <c r="G105" s="542" t="s">
        <v>376</v>
      </c>
      <c r="H105" s="68"/>
      <c r="I105" s="527"/>
      <c r="J105" s="527" t="str">
        <f t="shared" si="73"/>
        <v/>
      </c>
      <c r="K105" s="527" t="str">
        <f t="shared" si="66"/>
        <v/>
      </c>
      <c r="L105" s="22" t="str">
        <f t="shared" si="67"/>
        <v>FCS0304</v>
      </c>
      <c r="M105" s="21">
        <f t="shared" si="76"/>
        <v>4</v>
      </c>
      <c r="N105" s="21">
        <f t="shared" si="77"/>
        <v>1</v>
      </c>
      <c r="O105" s="21">
        <v>8</v>
      </c>
      <c r="P105" s="83" t="str">
        <f t="shared" si="78"/>
        <v>AAI143-H</v>
      </c>
      <c r="Q105" s="22" t="str">
        <f t="shared" si="45"/>
        <v>AI</v>
      </c>
      <c r="R105" s="22" t="str">
        <f t="shared" si="79"/>
        <v>Y</v>
      </c>
      <c r="S105" s="543" t="s">
        <v>111</v>
      </c>
      <c r="T105" s="22"/>
      <c r="U105" s="22"/>
      <c r="V105" s="22"/>
      <c r="W105" s="22"/>
      <c r="X105" s="22"/>
      <c r="Y105" s="22"/>
      <c r="Z105" s="25" t="str">
        <f t="shared" si="46"/>
        <v>%Z041108</v>
      </c>
      <c r="AA105" s="22" t="str">
        <f t="shared" si="47"/>
        <v/>
      </c>
      <c r="AB105" s="22" t="s">
        <v>377</v>
      </c>
      <c r="AC105" s="22" t="str">
        <f t="shared" si="65"/>
        <v>NITROGEN TO TEA CONTAINER</v>
      </c>
      <c r="AD105" s="21" t="str">
        <f t="shared" si="49"/>
        <v/>
      </c>
      <c r="AE105" s="21" t="str">
        <f t="shared" si="50"/>
        <v/>
      </c>
      <c r="AF105" s="21" t="str">
        <f t="shared" si="51"/>
        <v/>
      </c>
      <c r="AG105" s="22">
        <v>110</v>
      </c>
      <c r="AH105" s="22">
        <v>105</v>
      </c>
      <c r="AI105" s="22">
        <v>85</v>
      </c>
      <c r="AJ105" s="22">
        <v>0</v>
      </c>
      <c r="AK105" s="23" t="s">
        <v>113</v>
      </c>
      <c r="AL105" s="23" t="s">
        <v>114</v>
      </c>
      <c r="AM105" s="23"/>
      <c r="AN105" s="84" t="s">
        <v>115</v>
      </c>
      <c r="AO105" s="27"/>
      <c r="AP105" s="27"/>
      <c r="AQ105" s="28"/>
      <c r="AR105" s="544" t="s">
        <v>110</v>
      </c>
      <c r="AS105" s="29"/>
      <c r="AT105" s="84" t="s">
        <v>116</v>
      </c>
      <c r="AU105" s="542" t="s">
        <v>106</v>
      </c>
      <c r="AV105" s="27"/>
      <c r="AW105" s="27"/>
      <c r="AX105" s="531" t="s">
        <v>367</v>
      </c>
      <c r="AY105" s="531" t="s">
        <v>368</v>
      </c>
      <c r="AZ105" s="27"/>
      <c r="BA105" s="27"/>
      <c r="BB105" s="27"/>
      <c r="BC105" s="27"/>
      <c r="BD105" s="27"/>
      <c r="BE105" s="33"/>
      <c r="BF105" s="33"/>
      <c r="BG105" s="33"/>
      <c r="BH105" s="33"/>
      <c r="BI105" s="33"/>
      <c r="BJ105" s="33"/>
      <c r="BK105" s="33"/>
      <c r="BL105" s="33"/>
      <c r="BM105" s="33"/>
      <c r="BN105" s="33"/>
      <c r="BO105" s="33"/>
      <c r="BP105" s="33"/>
      <c r="BQ105" s="33"/>
      <c r="BR105" s="33"/>
      <c r="BS105" s="33"/>
      <c r="BT105" s="33"/>
      <c r="BU105" s="33"/>
      <c r="BV105" s="33"/>
      <c r="BW105" s="27"/>
      <c r="BX105" s="33"/>
      <c r="BY105" s="33"/>
      <c r="BZ105" s="33"/>
      <c r="CA105" s="27"/>
      <c r="CB105" s="27"/>
      <c r="CC105" s="27"/>
      <c r="CD105" s="27"/>
      <c r="CE105" s="58"/>
      <c r="CF105" s="58"/>
      <c r="CG105" s="59" t="e">
        <f t="shared" si="52"/>
        <v>#VALUE!</v>
      </c>
      <c r="CH105" s="60" t="e">
        <f t="shared" si="53"/>
        <v>#VALUE!</v>
      </c>
      <c r="CI105" s="61"/>
      <c r="CJ105" s="62"/>
      <c r="CK105" s="59" t="e">
        <f t="shared" si="54"/>
        <v>#VALUE!</v>
      </c>
      <c r="CL105" s="60" t="e">
        <f t="shared" si="55"/>
        <v>#VALUE!</v>
      </c>
      <c r="CM105" s="61"/>
      <c r="CN105" s="62"/>
      <c r="CO105" s="59" t="e">
        <f t="shared" si="56"/>
        <v>#VALUE!</v>
      </c>
      <c r="CP105" s="60" t="e">
        <f t="shared" si="57"/>
        <v>#VALUE!</v>
      </c>
      <c r="CQ105" s="64"/>
      <c r="CR105" s="65"/>
      <c r="CS105" s="67"/>
      <c r="CT105" s="67"/>
      <c r="CU105" s="545">
        <v>1812</v>
      </c>
      <c r="CV105" s="518" t="str">
        <f t="shared" si="74"/>
        <v>18-</v>
      </c>
      <c r="CW105" s="47" t="s">
        <v>378</v>
      </c>
      <c r="CX105" s="47" t="str">
        <f t="shared" si="75"/>
        <v>-17108</v>
      </c>
      <c r="CY105" s="47" t="str">
        <f t="shared" si="60"/>
        <v>18-FQISA-17108</v>
      </c>
    </row>
    <row r="106" spans="1:103" ht="19.899999999999999" customHeight="1">
      <c r="A106" s="524">
        <v>105</v>
      </c>
      <c r="B106" s="15">
        <v>9</v>
      </c>
      <c r="C106" s="15">
        <v>1812</v>
      </c>
      <c r="D106" s="45" t="s">
        <v>379</v>
      </c>
      <c r="E106" s="45"/>
      <c r="F106" s="541" t="s">
        <v>106</v>
      </c>
      <c r="G106" s="542" t="s">
        <v>339</v>
      </c>
      <c r="H106" s="527"/>
      <c r="I106" s="527"/>
      <c r="J106" s="527" t="str">
        <f t="shared" si="73"/>
        <v/>
      </c>
      <c r="K106" s="527" t="str">
        <f t="shared" si="66"/>
        <v/>
      </c>
      <c r="L106" s="22" t="str">
        <f t="shared" si="67"/>
        <v>FCS0304</v>
      </c>
      <c r="M106" s="21">
        <f t="shared" si="76"/>
        <v>4</v>
      </c>
      <c r="N106" s="21">
        <f t="shared" si="77"/>
        <v>1</v>
      </c>
      <c r="O106" s="21">
        <v>9</v>
      </c>
      <c r="P106" s="83" t="str">
        <f t="shared" si="78"/>
        <v>AAI143-H</v>
      </c>
      <c r="Q106" s="22" t="str">
        <f t="shared" si="45"/>
        <v>AI</v>
      </c>
      <c r="R106" s="22" t="str">
        <f t="shared" si="79"/>
        <v>Y</v>
      </c>
      <c r="S106" s="543" t="s">
        <v>111</v>
      </c>
      <c r="T106" s="22"/>
      <c r="U106" s="22"/>
      <c r="V106" s="22"/>
      <c r="W106" s="22"/>
      <c r="X106" s="22"/>
      <c r="Y106" s="22"/>
      <c r="Z106" s="25" t="str">
        <f t="shared" si="46"/>
        <v>%Z041109</v>
      </c>
      <c r="AA106" s="22" t="str">
        <f t="shared" si="47"/>
        <v/>
      </c>
      <c r="AB106" s="22" t="s">
        <v>380</v>
      </c>
      <c r="AC106" s="22" t="str">
        <f t="shared" si="65"/>
        <v>VE-1701</v>
      </c>
      <c r="AD106" s="21" t="str">
        <f t="shared" si="49"/>
        <v/>
      </c>
      <c r="AE106" s="21" t="str">
        <f t="shared" si="50"/>
        <v/>
      </c>
      <c r="AF106" s="21" t="str">
        <f t="shared" si="51"/>
        <v/>
      </c>
      <c r="AG106" s="22"/>
      <c r="AH106" s="22"/>
      <c r="AI106" s="22"/>
      <c r="AJ106" s="22"/>
      <c r="AK106" s="23" t="s">
        <v>113</v>
      </c>
      <c r="AL106" s="23" t="s">
        <v>114</v>
      </c>
      <c r="AM106" s="23"/>
      <c r="AN106" s="84" t="s">
        <v>115</v>
      </c>
      <c r="AO106" s="27"/>
      <c r="AP106" s="27"/>
      <c r="AQ106" s="28"/>
      <c r="AR106" s="544" t="s">
        <v>110</v>
      </c>
      <c r="AS106" s="29"/>
      <c r="AT106" s="84" t="s">
        <v>116</v>
      </c>
      <c r="AU106" s="542" t="s">
        <v>106</v>
      </c>
      <c r="AV106" s="27"/>
      <c r="AW106" s="27"/>
      <c r="AX106" s="531" t="s">
        <v>367</v>
      </c>
      <c r="AY106" s="531" t="s">
        <v>368</v>
      </c>
      <c r="AZ106" s="27"/>
      <c r="BA106" s="27"/>
      <c r="BB106" s="27"/>
      <c r="BC106" s="27"/>
      <c r="BD106" s="27"/>
      <c r="BE106" s="33"/>
      <c r="BF106" s="33"/>
      <c r="BG106" s="33"/>
      <c r="BH106" s="33"/>
      <c r="BI106" s="33"/>
      <c r="BJ106" s="33"/>
      <c r="BK106" s="33"/>
      <c r="BL106" s="33"/>
      <c r="BM106" s="33"/>
      <c r="BN106" s="33"/>
      <c r="BO106" s="33"/>
      <c r="BP106" s="33"/>
      <c r="BQ106" s="33"/>
      <c r="BR106" s="33"/>
      <c r="BS106" s="33"/>
      <c r="BT106" s="33"/>
      <c r="BU106" s="33"/>
      <c r="BV106" s="33"/>
      <c r="BW106" s="27"/>
      <c r="BX106" s="33"/>
      <c r="BY106" s="33"/>
      <c r="BZ106" s="33"/>
      <c r="CA106" s="27"/>
      <c r="CB106" s="27"/>
      <c r="CC106" s="27"/>
      <c r="CD106" s="27"/>
      <c r="CE106" s="58"/>
      <c r="CF106" s="58"/>
      <c r="CG106" s="59" t="e">
        <f t="shared" si="52"/>
        <v>#VALUE!</v>
      </c>
      <c r="CH106" s="60" t="e">
        <f t="shared" si="53"/>
        <v>#VALUE!</v>
      </c>
      <c r="CI106" s="61"/>
      <c r="CJ106" s="62"/>
      <c r="CK106" s="59" t="e">
        <f t="shared" si="54"/>
        <v>#VALUE!</v>
      </c>
      <c r="CL106" s="60" t="e">
        <f t="shared" si="55"/>
        <v>#VALUE!</v>
      </c>
      <c r="CM106" s="61"/>
      <c r="CN106" s="62"/>
      <c r="CO106" s="59" t="e">
        <f t="shared" si="56"/>
        <v>#VALUE!</v>
      </c>
      <c r="CP106" s="60" t="e">
        <f t="shared" si="57"/>
        <v>#VALUE!</v>
      </c>
      <c r="CQ106" s="64"/>
      <c r="CR106" s="65"/>
      <c r="CS106" s="67"/>
      <c r="CT106" s="67"/>
      <c r="CU106" s="545">
        <v>1812</v>
      </c>
      <c r="CV106" s="518" t="str">
        <f t="shared" si="74"/>
        <v>18-</v>
      </c>
      <c r="CW106" s="47" t="s">
        <v>137</v>
      </c>
      <c r="CX106" s="47" t="str">
        <f t="shared" si="75"/>
        <v>-17101</v>
      </c>
      <c r="CY106" s="47" t="str">
        <f t="shared" si="60"/>
        <v>18-LISA-17101</v>
      </c>
    </row>
    <row r="107" spans="1:103" ht="19.899999999999999" customHeight="1">
      <c r="A107" s="524">
        <v>106</v>
      </c>
      <c r="B107" s="15">
        <v>10</v>
      </c>
      <c r="C107" s="15">
        <v>1812</v>
      </c>
      <c r="D107" s="45" t="s">
        <v>381</v>
      </c>
      <c r="E107" s="45"/>
      <c r="F107" s="541" t="s">
        <v>106</v>
      </c>
      <c r="G107" s="542" t="s">
        <v>339</v>
      </c>
      <c r="H107" s="527"/>
      <c r="I107" s="527"/>
      <c r="J107" s="527" t="str">
        <f t="shared" si="73"/>
        <v/>
      </c>
      <c r="K107" s="527" t="str">
        <f t="shared" si="66"/>
        <v/>
      </c>
      <c r="L107" s="22" t="str">
        <f t="shared" si="67"/>
        <v>FCS0304</v>
      </c>
      <c r="M107" s="21">
        <f t="shared" si="76"/>
        <v>4</v>
      </c>
      <c r="N107" s="21">
        <f t="shared" si="77"/>
        <v>1</v>
      </c>
      <c r="O107" s="21">
        <v>10</v>
      </c>
      <c r="P107" s="83" t="str">
        <f t="shared" si="78"/>
        <v>AAI143-H</v>
      </c>
      <c r="Q107" s="22" t="str">
        <f t="shared" si="45"/>
        <v>AI</v>
      </c>
      <c r="R107" s="22" t="str">
        <f t="shared" si="79"/>
        <v>Y</v>
      </c>
      <c r="S107" s="543" t="s">
        <v>111</v>
      </c>
      <c r="T107" s="22"/>
      <c r="U107" s="22"/>
      <c r="V107" s="22"/>
      <c r="W107" s="22"/>
      <c r="X107" s="22"/>
      <c r="Y107" s="22"/>
      <c r="Z107" s="25" t="str">
        <f t="shared" si="46"/>
        <v>%Z041110</v>
      </c>
      <c r="AA107" s="22" t="str">
        <f t="shared" si="47"/>
        <v/>
      </c>
      <c r="AB107" s="22" t="s">
        <v>382</v>
      </c>
      <c r="AC107" s="22" t="str">
        <f t="shared" si="65"/>
        <v>VE-1701</v>
      </c>
      <c r="AD107" s="21" t="str">
        <f t="shared" si="49"/>
        <v/>
      </c>
      <c r="AE107" s="21" t="str">
        <f t="shared" si="50"/>
        <v/>
      </c>
      <c r="AF107" s="21" t="str">
        <f t="shared" si="51"/>
        <v/>
      </c>
      <c r="AG107" s="22"/>
      <c r="AH107" s="22"/>
      <c r="AI107" s="22"/>
      <c r="AJ107" s="22"/>
      <c r="AK107" s="23" t="s">
        <v>113</v>
      </c>
      <c r="AL107" s="23" t="s">
        <v>114</v>
      </c>
      <c r="AM107" s="23"/>
      <c r="AN107" s="84" t="s">
        <v>115</v>
      </c>
      <c r="AO107" s="27"/>
      <c r="AP107" s="27"/>
      <c r="AQ107" s="28"/>
      <c r="AR107" s="544" t="s">
        <v>110</v>
      </c>
      <c r="AS107" s="29"/>
      <c r="AT107" s="84" t="s">
        <v>116</v>
      </c>
      <c r="AU107" s="542" t="s">
        <v>106</v>
      </c>
      <c r="AV107" s="27"/>
      <c r="AW107" s="27"/>
      <c r="AX107" s="531" t="s">
        <v>367</v>
      </c>
      <c r="AY107" s="531" t="s">
        <v>368</v>
      </c>
      <c r="AZ107" s="27"/>
      <c r="BA107" s="27"/>
      <c r="BB107" s="27"/>
      <c r="BC107" s="27"/>
      <c r="BD107" s="27"/>
      <c r="BE107" s="33"/>
      <c r="BF107" s="33"/>
      <c r="BG107" s="33"/>
      <c r="BH107" s="33"/>
      <c r="BI107" s="33"/>
      <c r="BJ107" s="33"/>
      <c r="BK107" s="33"/>
      <c r="BL107" s="33"/>
      <c r="BM107" s="33"/>
      <c r="BN107" s="33"/>
      <c r="BO107" s="33"/>
      <c r="BP107" s="33"/>
      <c r="BQ107" s="33"/>
      <c r="BR107" s="33"/>
      <c r="BS107" s="33"/>
      <c r="BT107" s="33"/>
      <c r="BU107" s="33"/>
      <c r="BV107" s="33"/>
      <c r="BW107" s="27"/>
      <c r="BX107" s="33"/>
      <c r="BY107" s="33"/>
      <c r="BZ107" s="33"/>
      <c r="CA107" s="27"/>
      <c r="CB107" s="27"/>
      <c r="CC107" s="27"/>
      <c r="CD107" s="27"/>
      <c r="CE107" s="58"/>
      <c r="CF107" s="58"/>
      <c r="CG107" s="59" t="e">
        <f t="shared" si="52"/>
        <v>#VALUE!</v>
      </c>
      <c r="CH107" s="60" t="e">
        <f t="shared" si="53"/>
        <v>#VALUE!</v>
      </c>
      <c r="CI107" s="61"/>
      <c r="CJ107" s="62"/>
      <c r="CK107" s="59" t="e">
        <f t="shared" si="54"/>
        <v>#VALUE!</v>
      </c>
      <c r="CL107" s="60" t="e">
        <f t="shared" si="55"/>
        <v>#VALUE!</v>
      </c>
      <c r="CM107" s="61"/>
      <c r="CN107" s="62"/>
      <c r="CO107" s="59" t="e">
        <f t="shared" si="56"/>
        <v>#VALUE!</v>
      </c>
      <c r="CP107" s="60" t="e">
        <f t="shared" si="57"/>
        <v>#VALUE!</v>
      </c>
      <c r="CQ107" s="64"/>
      <c r="CR107" s="65"/>
      <c r="CS107" s="67"/>
      <c r="CT107" s="67"/>
      <c r="CU107" s="545">
        <v>1812</v>
      </c>
      <c r="CV107" s="518" t="str">
        <f t="shared" si="74"/>
        <v>18-</v>
      </c>
      <c r="CW107" s="47" t="s">
        <v>137</v>
      </c>
      <c r="CX107" s="47" t="str">
        <f t="shared" si="75"/>
        <v>-17102</v>
      </c>
      <c r="CY107" s="47" t="str">
        <f t="shared" si="60"/>
        <v>18-LISA-17102</v>
      </c>
    </row>
    <row r="108" spans="1:103" ht="19.899999999999999" customHeight="1">
      <c r="A108" s="524">
        <v>107</v>
      </c>
      <c r="B108" s="15">
        <v>11</v>
      </c>
      <c r="C108" s="15">
        <v>1812</v>
      </c>
      <c r="D108" s="45" t="s">
        <v>383</v>
      </c>
      <c r="E108" s="45"/>
      <c r="F108" s="541" t="s">
        <v>106</v>
      </c>
      <c r="G108" s="542" t="s">
        <v>342</v>
      </c>
      <c r="H108" s="527"/>
      <c r="I108" s="527"/>
      <c r="J108" s="527" t="str">
        <f t="shared" si="73"/>
        <v/>
      </c>
      <c r="K108" s="527" t="str">
        <f t="shared" si="66"/>
        <v/>
      </c>
      <c r="L108" s="22" t="str">
        <f t="shared" si="67"/>
        <v>FCS0304</v>
      </c>
      <c r="M108" s="21">
        <f t="shared" si="76"/>
        <v>4</v>
      </c>
      <c r="N108" s="21">
        <f t="shared" si="77"/>
        <v>1</v>
      </c>
      <c r="O108" s="21">
        <v>11</v>
      </c>
      <c r="P108" s="83" t="str">
        <f t="shared" si="78"/>
        <v>AAI143-H</v>
      </c>
      <c r="Q108" s="22" t="str">
        <f t="shared" si="45"/>
        <v>AI</v>
      </c>
      <c r="R108" s="22" t="str">
        <f t="shared" si="79"/>
        <v>Y</v>
      </c>
      <c r="S108" s="543" t="s">
        <v>111</v>
      </c>
      <c r="T108" s="22"/>
      <c r="U108" s="22"/>
      <c r="V108" s="22"/>
      <c r="W108" s="22"/>
      <c r="X108" s="22"/>
      <c r="Y108" s="22"/>
      <c r="Z108" s="25" t="str">
        <f t="shared" si="46"/>
        <v>%Z041111</v>
      </c>
      <c r="AA108" s="22" t="str">
        <f t="shared" si="47"/>
        <v/>
      </c>
      <c r="AB108" s="22" t="s">
        <v>384</v>
      </c>
      <c r="AC108" s="22" t="str">
        <f t="shared" si="65"/>
        <v>VE-1702</v>
      </c>
      <c r="AD108" s="21" t="str">
        <f t="shared" si="49"/>
        <v/>
      </c>
      <c r="AE108" s="21" t="str">
        <f t="shared" si="50"/>
        <v/>
      </c>
      <c r="AF108" s="21" t="str">
        <f t="shared" si="51"/>
        <v/>
      </c>
      <c r="AG108" s="22"/>
      <c r="AH108" s="22"/>
      <c r="AI108" s="22"/>
      <c r="AJ108" s="22"/>
      <c r="AK108" s="23" t="s">
        <v>113</v>
      </c>
      <c r="AL108" s="23" t="s">
        <v>114</v>
      </c>
      <c r="AM108" s="23"/>
      <c r="AN108" s="84" t="s">
        <v>115</v>
      </c>
      <c r="AO108" s="27"/>
      <c r="AP108" s="27"/>
      <c r="AQ108" s="28"/>
      <c r="AR108" s="544" t="s">
        <v>110</v>
      </c>
      <c r="AS108" s="29"/>
      <c r="AT108" s="84" t="s">
        <v>116</v>
      </c>
      <c r="AU108" s="542" t="s">
        <v>106</v>
      </c>
      <c r="AV108" s="27"/>
      <c r="AW108" s="27"/>
      <c r="AX108" s="531" t="s">
        <v>367</v>
      </c>
      <c r="AY108" s="531" t="s">
        <v>368</v>
      </c>
      <c r="AZ108" s="27"/>
      <c r="BA108" s="27"/>
      <c r="BB108" s="27"/>
      <c r="BC108" s="27"/>
      <c r="BD108" s="27"/>
      <c r="BE108" s="33"/>
      <c r="BF108" s="33"/>
      <c r="BG108" s="33"/>
      <c r="BH108" s="33"/>
      <c r="BI108" s="33"/>
      <c r="BJ108" s="33"/>
      <c r="BK108" s="33"/>
      <c r="BL108" s="33"/>
      <c r="BM108" s="33"/>
      <c r="BN108" s="33"/>
      <c r="BO108" s="33"/>
      <c r="BP108" s="33"/>
      <c r="BQ108" s="33"/>
      <c r="BR108" s="33"/>
      <c r="BS108" s="33"/>
      <c r="BT108" s="33"/>
      <c r="BU108" s="33"/>
      <c r="BV108" s="33"/>
      <c r="BW108" s="27"/>
      <c r="BX108" s="33"/>
      <c r="BY108" s="33"/>
      <c r="BZ108" s="33"/>
      <c r="CA108" s="27"/>
      <c r="CB108" s="27"/>
      <c r="CC108" s="27"/>
      <c r="CD108" s="27"/>
      <c r="CE108" s="58"/>
      <c r="CF108" s="58"/>
      <c r="CG108" s="59" t="e">
        <f t="shared" si="52"/>
        <v>#VALUE!</v>
      </c>
      <c r="CH108" s="60" t="e">
        <f t="shared" si="53"/>
        <v>#VALUE!</v>
      </c>
      <c r="CI108" s="61"/>
      <c r="CJ108" s="62"/>
      <c r="CK108" s="59" t="e">
        <f t="shared" si="54"/>
        <v>#VALUE!</v>
      </c>
      <c r="CL108" s="60" t="e">
        <f t="shared" si="55"/>
        <v>#VALUE!</v>
      </c>
      <c r="CM108" s="61"/>
      <c r="CN108" s="62"/>
      <c r="CO108" s="59" t="e">
        <f t="shared" si="56"/>
        <v>#VALUE!</v>
      </c>
      <c r="CP108" s="60" t="e">
        <f t="shared" si="57"/>
        <v>#VALUE!</v>
      </c>
      <c r="CQ108" s="64"/>
      <c r="CR108" s="65"/>
      <c r="CS108" s="67"/>
      <c r="CT108" s="67"/>
      <c r="CU108" s="545">
        <v>1812</v>
      </c>
      <c r="CV108" s="518" t="str">
        <f t="shared" si="74"/>
        <v>18-</v>
      </c>
      <c r="CW108" s="47" t="s">
        <v>137</v>
      </c>
      <c r="CX108" s="47" t="str">
        <f t="shared" si="75"/>
        <v>-17103</v>
      </c>
      <c r="CY108" s="47" t="str">
        <f t="shared" si="60"/>
        <v>18-LISA-17103</v>
      </c>
    </row>
    <row r="109" spans="1:103" ht="19.899999999999999" customHeight="1">
      <c r="A109" s="524">
        <v>108</v>
      </c>
      <c r="B109" s="15">
        <v>12</v>
      </c>
      <c r="C109" s="15">
        <v>1830</v>
      </c>
      <c r="D109" s="45" t="s">
        <v>385</v>
      </c>
      <c r="E109" s="45"/>
      <c r="F109" s="541" t="s">
        <v>106</v>
      </c>
      <c r="G109" s="542" t="s">
        <v>386</v>
      </c>
      <c r="H109" s="527"/>
      <c r="I109" s="527"/>
      <c r="J109" s="527" t="str">
        <f t="shared" si="73"/>
        <v/>
      </c>
      <c r="K109" s="527" t="str">
        <f t="shared" si="66"/>
        <v/>
      </c>
      <c r="L109" s="22" t="str">
        <f t="shared" si="67"/>
        <v>FCS0304</v>
      </c>
      <c r="M109" s="21">
        <f t="shared" si="76"/>
        <v>4</v>
      </c>
      <c r="N109" s="21">
        <f t="shared" si="77"/>
        <v>1</v>
      </c>
      <c r="O109" s="21">
        <v>12</v>
      </c>
      <c r="P109" s="83" t="str">
        <f t="shared" si="78"/>
        <v>AAI143-H</v>
      </c>
      <c r="Q109" s="22" t="str">
        <f t="shared" si="45"/>
        <v>AI</v>
      </c>
      <c r="R109" s="22" t="str">
        <f t="shared" si="79"/>
        <v>Y</v>
      </c>
      <c r="S109" s="543" t="s">
        <v>111</v>
      </c>
      <c r="T109" s="22"/>
      <c r="U109" s="22"/>
      <c r="V109" s="22"/>
      <c r="W109" s="22"/>
      <c r="X109" s="22"/>
      <c r="Y109" s="22"/>
      <c r="Z109" s="25" t="str">
        <f t="shared" si="46"/>
        <v>%Z041112</v>
      </c>
      <c r="AA109" s="22" t="str">
        <f t="shared" si="47"/>
        <v/>
      </c>
      <c r="AB109" s="22" t="s">
        <v>385</v>
      </c>
      <c r="AC109" s="22" t="str">
        <f t="shared" si="65"/>
        <v>输送氮气出口冷却器EM-3502X出口压力显示</v>
      </c>
      <c r="AD109" s="21" t="str">
        <f t="shared" si="49"/>
        <v/>
      </c>
      <c r="AE109" s="21" t="str">
        <f t="shared" si="50"/>
        <v/>
      </c>
      <c r="AF109" s="21" t="str">
        <f t="shared" si="51"/>
        <v/>
      </c>
      <c r="AG109" s="22"/>
      <c r="AH109" s="22"/>
      <c r="AI109" s="22"/>
      <c r="AJ109" s="22"/>
      <c r="AK109" s="23" t="s">
        <v>113</v>
      </c>
      <c r="AL109" s="23" t="s">
        <v>114</v>
      </c>
      <c r="AM109" s="23"/>
      <c r="AN109" s="84" t="s">
        <v>115</v>
      </c>
      <c r="AO109" s="27"/>
      <c r="AP109" s="27"/>
      <c r="AQ109" s="28"/>
      <c r="AR109" s="544" t="s">
        <v>110</v>
      </c>
      <c r="AS109" s="29"/>
      <c r="AT109" s="84" t="s">
        <v>116</v>
      </c>
      <c r="AU109" s="542" t="s">
        <v>106</v>
      </c>
      <c r="AV109" s="27"/>
      <c r="AW109" s="27"/>
      <c r="AX109" s="531"/>
      <c r="AY109" s="531" t="s">
        <v>311</v>
      </c>
      <c r="AZ109" s="27"/>
      <c r="BA109" s="27"/>
      <c r="BB109" s="27"/>
      <c r="BC109" s="27"/>
      <c r="BD109" s="27"/>
      <c r="BE109" s="33"/>
      <c r="BF109" s="33"/>
      <c r="BG109" s="33"/>
      <c r="BH109" s="33"/>
      <c r="BI109" s="33"/>
      <c r="BJ109" s="33"/>
      <c r="BK109" s="33"/>
      <c r="BL109" s="33"/>
      <c r="BM109" s="33"/>
      <c r="BN109" s="33"/>
      <c r="BO109" s="33"/>
      <c r="BP109" s="33"/>
      <c r="BQ109" s="33"/>
      <c r="BR109" s="33"/>
      <c r="BS109" s="33"/>
      <c r="BT109" s="33"/>
      <c r="BU109" s="33"/>
      <c r="BV109" s="33"/>
      <c r="BW109" s="27"/>
      <c r="BX109" s="33"/>
      <c r="BY109" s="33"/>
      <c r="BZ109" s="33"/>
      <c r="CA109" s="27"/>
      <c r="CB109" s="27"/>
      <c r="CC109" s="27"/>
      <c r="CD109" s="27"/>
      <c r="CE109" s="58"/>
      <c r="CF109" s="58"/>
      <c r="CG109" s="59" t="e">
        <f t="shared" si="52"/>
        <v>#VALUE!</v>
      </c>
      <c r="CH109" s="60" t="e">
        <f t="shared" si="53"/>
        <v>#VALUE!</v>
      </c>
      <c r="CI109" s="61"/>
      <c r="CJ109" s="62"/>
      <c r="CK109" s="59" t="e">
        <f t="shared" si="54"/>
        <v>#VALUE!</v>
      </c>
      <c r="CL109" s="60" t="e">
        <f t="shared" si="55"/>
        <v>#VALUE!</v>
      </c>
      <c r="CM109" s="61"/>
      <c r="CN109" s="62"/>
      <c r="CO109" s="59" t="e">
        <f t="shared" si="56"/>
        <v>#VALUE!</v>
      </c>
      <c r="CP109" s="60" t="e">
        <f t="shared" si="57"/>
        <v>#VALUE!</v>
      </c>
      <c r="CQ109" s="64"/>
      <c r="CR109" s="65"/>
      <c r="CS109" s="67"/>
      <c r="CT109" s="67"/>
      <c r="CU109" s="545">
        <v>1830</v>
      </c>
      <c r="CV109" s="518" t="str">
        <f t="shared" si="74"/>
        <v>18-</v>
      </c>
      <c r="CW109" s="47" t="s">
        <v>387</v>
      </c>
      <c r="CX109" s="47" t="str">
        <f t="shared" si="75"/>
        <v>-35204</v>
      </c>
      <c r="CY109" s="47" t="str">
        <f t="shared" si="60"/>
        <v>18-PI-35204</v>
      </c>
    </row>
    <row r="110" spans="1:103" ht="19.899999999999999" customHeight="1">
      <c r="A110" s="524">
        <v>109</v>
      </c>
      <c r="B110" s="15">
        <v>13</v>
      </c>
      <c r="C110" s="15">
        <v>1830</v>
      </c>
      <c r="D110" s="45" t="s">
        <v>388</v>
      </c>
      <c r="E110" s="45"/>
      <c r="F110" s="541" t="s">
        <v>106</v>
      </c>
      <c r="G110" s="542" t="s">
        <v>389</v>
      </c>
      <c r="H110" s="527"/>
      <c r="I110" s="527"/>
      <c r="J110" s="527" t="str">
        <f t="shared" si="73"/>
        <v/>
      </c>
      <c r="K110" s="527" t="str">
        <f t="shared" si="66"/>
        <v/>
      </c>
      <c r="L110" s="22" t="str">
        <f t="shared" si="67"/>
        <v>FCS0304</v>
      </c>
      <c r="M110" s="21">
        <f t="shared" si="76"/>
        <v>4</v>
      </c>
      <c r="N110" s="21">
        <f t="shared" si="77"/>
        <v>1</v>
      </c>
      <c r="O110" s="21">
        <v>13</v>
      </c>
      <c r="P110" s="83" t="str">
        <f t="shared" si="78"/>
        <v>AAI143-H</v>
      </c>
      <c r="Q110" s="22" t="str">
        <f t="shared" si="45"/>
        <v>AI</v>
      </c>
      <c r="R110" s="22" t="str">
        <f t="shared" si="79"/>
        <v>Y</v>
      </c>
      <c r="S110" s="543" t="s">
        <v>111</v>
      </c>
      <c r="T110" s="22"/>
      <c r="U110" s="22"/>
      <c r="V110" s="22"/>
      <c r="W110" s="22"/>
      <c r="X110" s="22"/>
      <c r="Y110" s="22"/>
      <c r="Z110" s="25" t="str">
        <f t="shared" si="46"/>
        <v>%Z041113</v>
      </c>
      <c r="AA110" s="22" t="str">
        <f t="shared" si="47"/>
        <v/>
      </c>
      <c r="AB110" s="22" t="s">
        <v>388</v>
      </c>
      <c r="AC110" s="22" t="str">
        <f t="shared" si="65"/>
        <v>输送氮气风机入口压力显示</v>
      </c>
      <c r="AD110" s="21" t="str">
        <f t="shared" si="49"/>
        <v/>
      </c>
      <c r="AE110" s="21" t="str">
        <f t="shared" si="50"/>
        <v/>
      </c>
      <c r="AF110" s="21" t="str">
        <f t="shared" si="51"/>
        <v/>
      </c>
      <c r="AG110" s="22"/>
      <c r="AH110" s="22"/>
      <c r="AI110" s="22"/>
      <c r="AJ110" s="22"/>
      <c r="AK110" s="23" t="s">
        <v>113</v>
      </c>
      <c r="AL110" s="23" t="s">
        <v>114</v>
      </c>
      <c r="AM110" s="23"/>
      <c r="AN110" s="84" t="s">
        <v>115</v>
      </c>
      <c r="AO110" s="27"/>
      <c r="AP110" s="27"/>
      <c r="AQ110" s="28"/>
      <c r="AR110" s="544" t="s">
        <v>110</v>
      </c>
      <c r="AS110" s="29"/>
      <c r="AT110" s="84" t="s">
        <v>116</v>
      </c>
      <c r="AU110" s="542" t="s">
        <v>106</v>
      </c>
      <c r="AV110" s="27"/>
      <c r="AW110" s="27"/>
      <c r="AX110" s="531"/>
      <c r="AY110" s="531" t="s">
        <v>311</v>
      </c>
      <c r="AZ110" s="27"/>
      <c r="BA110" s="27"/>
      <c r="BB110" s="27"/>
      <c r="BC110" s="27"/>
      <c r="BD110" s="27"/>
      <c r="BE110" s="33"/>
      <c r="BF110" s="33"/>
      <c r="BG110" s="33"/>
      <c r="BH110" s="33"/>
      <c r="BI110" s="33"/>
      <c r="BJ110" s="33"/>
      <c r="BK110" s="33"/>
      <c r="BL110" s="33"/>
      <c r="BM110" s="33"/>
      <c r="BN110" s="33"/>
      <c r="BO110" s="33"/>
      <c r="BP110" s="33"/>
      <c r="BQ110" s="33"/>
      <c r="BR110" s="33"/>
      <c r="BS110" s="33"/>
      <c r="BT110" s="33"/>
      <c r="BU110" s="33"/>
      <c r="BV110" s="33"/>
      <c r="BW110" s="27"/>
      <c r="BX110" s="33"/>
      <c r="BY110" s="33"/>
      <c r="BZ110" s="33"/>
      <c r="CA110" s="27"/>
      <c r="CB110" s="27"/>
      <c r="CC110" s="27"/>
      <c r="CD110" s="27"/>
      <c r="CE110" s="58"/>
      <c r="CF110" s="58"/>
      <c r="CG110" s="59" t="e">
        <f t="shared" si="52"/>
        <v>#VALUE!</v>
      </c>
      <c r="CH110" s="60" t="e">
        <f t="shared" si="53"/>
        <v>#VALUE!</v>
      </c>
      <c r="CI110" s="61"/>
      <c r="CJ110" s="62"/>
      <c r="CK110" s="59" t="e">
        <f t="shared" si="54"/>
        <v>#VALUE!</v>
      </c>
      <c r="CL110" s="60" t="e">
        <f t="shared" si="55"/>
        <v>#VALUE!</v>
      </c>
      <c r="CM110" s="61"/>
      <c r="CN110" s="62"/>
      <c r="CO110" s="59" t="e">
        <f t="shared" si="56"/>
        <v>#VALUE!</v>
      </c>
      <c r="CP110" s="60" t="e">
        <f t="shared" si="57"/>
        <v>#VALUE!</v>
      </c>
      <c r="CQ110" s="64"/>
      <c r="CR110" s="65"/>
      <c r="CS110" s="67"/>
      <c r="CT110" s="67"/>
      <c r="CU110" s="545">
        <v>1830</v>
      </c>
      <c r="CV110" s="518" t="str">
        <f t="shared" si="74"/>
        <v>18-</v>
      </c>
      <c r="CW110" s="47" t="s">
        <v>387</v>
      </c>
      <c r="CX110" s="47" t="str">
        <f t="shared" si="75"/>
        <v>-35205</v>
      </c>
      <c r="CY110" s="47" t="str">
        <f t="shared" si="60"/>
        <v>18-PI-35205</v>
      </c>
    </row>
    <row r="111" spans="1:103" ht="19.899999999999999" customHeight="1">
      <c r="A111" s="524">
        <v>110</v>
      </c>
      <c r="B111" s="16">
        <v>14</v>
      </c>
      <c r="C111" s="16"/>
      <c r="D111" s="50" t="str">
        <f>LEFT(L111,1)&amp;RIGHT(L111,2)&amp;"N"&amp;M111&amp;"S"&amp;N111&amp;O111</f>
        <v>F04N4S114</v>
      </c>
      <c r="E111" s="45"/>
      <c r="F111" s="43"/>
      <c r="G111" s="527" t="s">
        <v>161</v>
      </c>
      <c r="H111" s="527"/>
      <c r="I111" s="527"/>
      <c r="J111" s="527" t="str">
        <f t="shared" si="73"/>
        <v/>
      </c>
      <c r="K111" s="527" t="str">
        <f t="shared" si="66"/>
        <v/>
      </c>
      <c r="L111" s="22" t="str">
        <f t="shared" si="67"/>
        <v>FCS0304</v>
      </c>
      <c r="M111" s="21">
        <f t="shared" si="76"/>
        <v>4</v>
      </c>
      <c r="N111" s="21">
        <f t="shared" si="77"/>
        <v>1</v>
      </c>
      <c r="O111" s="21">
        <v>14</v>
      </c>
      <c r="P111" s="83" t="str">
        <f t="shared" si="78"/>
        <v>AAI143-H</v>
      </c>
      <c r="Q111" s="22" t="str">
        <f t="shared" si="45"/>
        <v>AI</v>
      </c>
      <c r="R111" s="22" t="str">
        <f t="shared" si="79"/>
        <v>Y</v>
      </c>
      <c r="S111" s="83" t="s">
        <v>162</v>
      </c>
      <c r="T111" s="22"/>
      <c r="U111" s="22"/>
      <c r="V111" s="22"/>
      <c r="W111" s="22"/>
      <c r="X111" s="26"/>
      <c r="Y111" s="22"/>
      <c r="Z111" s="25" t="str">
        <f t="shared" si="46"/>
        <v>%Z041114</v>
      </c>
      <c r="AA111" s="22" t="str">
        <f t="shared" si="47"/>
        <v/>
      </c>
      <c r="AB111" s="22" t="str">
        <f>IF(G111="Spare",D111,"")</f>
        <v>F04N4S114</v>
      </c>
      <c r="AC111" s="22" t="str">
        <f t="shared" si="65"/>
        <v>Spare</v>
      </c>
      <c r="AD111" s="21" t="str">
        <f t="shared" si="49"/>
        <v/>
      </c>
      <c r="AE111" s="21" t="str">
        <f t="shared" si="50"/>
        <v/>
      </c>
      <c r="AF111" s="21" t="str">
        <f t="shared" si="51"/>
        <v/>
      </c>
      <c r="AG111" s="22"/>
      <c r="AH111" s="22"/>
      <c r="AI111" s="22"/>
      <c r="AJ111" s="22"/>
      <c r="AK111" s="23"/>
      <c r="AL111" s="23" t="s">
        <v>114</v>
      </c>
      <c r="AM111" s="23"/>
      <c r="AN111" s="84" t="s">
        <v>115</v>
      </c>
      <c r="AO111" s="27"/>
      <c r="AP111" s="27"/>
      <c r="AQ111" s="28"/>
      <c r="AR111" s="33"/>
      <c r="AS111" s="29"/>
      <c r="AT111" s="84" t="s">
        <v>116</v>
      </c>
      <c r="AU111" s="27"/>
      <c r="AV111" s="32"/>
      <c r="AW111" s="27"/>
      <c r="AX111" s="531"/>
      <c r="AY111" s="531"/>
      <c r="AZ111" s="27"/>
      <c r="BA111" s="27"/>
      <c r="BB111" s="27"/>
      <c r="BC111" s="27"/>
      <c r="BD111" s="27"/>
      <c r="BE111" s="33"/>
      <c r="BF111" s="33"/>
      <c r="BG111" s="33"/>
      <c r="BH111" s="33"/>
      <c r="BI111" s="33"/>
      <c r="BJ111" s="33"/>
      <c r="BK111" s="33"/>
      <c r="BL111" s="33"/>
      <c r="BM111" s="33"/>
      <c r="BN111" s="33"/>
      <c r="BO111" s="33"/>
      <c r="BP111" s="33"/>
      <c r="BQ111" s="33"/>
      <c r="BR111" s="33"/>
      <c r="BS111" s="33"/>
      <c r="BT111" s="33"/>
      <c r="BU111" s="33"/>
      <c r="BV111" s="33"/>
      <c r="BW111" s="27"/>
      <c r="BX111" s="33"/>
      <c r="BY111" s="33"/>
      <c r="BZ111" s="33"/>
      <c r="CA111" s="27"/>
      <c r="CB111" s="27"/>
      <c r="CC111" s="27"/>
      <c r="CD111" s="27"/>
      <c r="CE111" s="58"/>
      <c r="CF111" s="58"/>
      <c r="CG111" s="59" t="e">
        <f t="shared" si="52"/>
        <v>#VALUE!</v>
      </c>
      <c r="CH111" s="60" t="e">
        <f t="shared" si="53"/>
        <v>#VALUE!</v>
      </c>
      <c r="CI111" s="61"/>
      <c r="CJ111" s="62"/>
      <c r="CK111" s="59" t="e">
        <f t="shared" si="54"/>
        <v>#VALUE!</v>
      </c>
      <c r="CL111" s="60" t="e">
        <f t="shared" si="55"/>
        <v>#VALUE!</v>
      </c>
      <c r="CM111" s="61"/>
      <c r="CN111" s="62"/>
      <c r="CO111" s="59" t="e">
        <f t="shared" si="56"/>
        <v>#VALUE!</v>
      </c>
      <c r="CP111" s="60" t="e">
        <f t="shared" si="57"/>
        <v>#VALUE!</v>
      </c>
      <c r="CQ111" s="64"/>
      <c r="CR111" s="65"/>
      <c r="CS111" s="67"/>
      <c r="CT111" s="67"/>
      <c r="CV111" s="518"/>
      <c r="CY111" s="47" t="str">
        <f t="shared" si="60"/>
        <v/>
      </c>
    </row>
    <row r="112" spans="1:103" ht="19.899999999999999" customHeight="1">
      <c r="A112" s="524">
        <v>111</v>
      </c>
      <c r="B112" s="16">
        <v>15</v>
      </c>
      <c r="C112" s="16"/>
      <c r="D112" s="50" t="str">
        <f>LEFT(L112,1)&amp;RIGHT(L112,2)&amp;"N"&amp;M112&amp;"S"&amp;N112&amp;O112</f>
        <v>F04N4S115</v>
      </c>
      <c r="E112" s="45"/>
      <c r="F112" s="43"/>
      <c r="G112" s="527" t="s">
        <v>161</v>
      </c>
      <c r="H112" s="527"/>
      <c r="I112" s="527"/>
      <c r="J112" s="527" t="str">
        <f t="shared" si="73"/>
        <v/>
      </c>
      <c r="K112" s="527" t="str">
        <f t="shared" si="66"/>
        <v/>
      </c>
      <c r="L112" s="22" t="str">
        <f t="shared" si="67"/>
        <v>FCS0304</v>
      </c>
      <c r="M112" s="21">
        <f t="shared" si="76"/>
        <v>4</v>
      </c>
      <c r="N112" s="21">
        <f t="shared" si="77"/>
        <v>1</v>
      </c>
      <c r="O112" s="21">
        <v>15</v>
      </c>
      <c r="P112" s="83" t="str">
        <f t="shared" si="78"/>
        <v>AAI143-H</v>
      </c>
      <c r="Q112" s="22" t="str">
        <f t="shared" si="45"/>
        <v>AI</v>
      </c>
      <c r="R112" s="22" t="str">
        <f t="shared" si="79"/>
        <v>Y</v>
      </c>
      <c r="S112" s="83" t="s">
        <v>162</v>
      </c>
      <c r="T112" s="22"/>
      <c r="U112" s="22"/>
      <c r="V112" s="22"/>
      <c r="W112" s="22"/>
      <c r="X112" s="22"/>
      <c r="Y112" s="22"/>
      <c r="Z112" s="25" t="str">
        <f t="shared" si="46"/>
        <v>%Z041115</v>
      </c>
      <c r="AA112" s="22" t="str">
        <f t="shared" si="47"/>
        <v/>
      </c>
      <c r="AB112" s="22" t="str">
        <f>IF(G112="Spare",D112,"")</f>
        <v>F04N4S115</v>
      </c>
      <c r="AC112" s="22" t="str">
        <f t="shared" ref="AC112:AC128" si="80">IF(G112&lt;&gt;"",G112,"")</f>
        <v>Spare</v>
      </c>
      <c r="AD112" s="21" t="str">
        <f t="shared" si="49"/>
        <v/>
      </c>
      <c r="AE112" s="21" t="str">
        <f t="shared" si="50"/>
        <v/>
      </c>
      <c r="AF112" s="21" t="str">
        <f t="shared" si="51"/>
        <v/>
      </c>
      <c r="AG112" s="22"/>
      <c r="AH112" s="22"/>
      <c r="AI112" s="22"/>
      <c r="AJ112" s="22"/>
      <c r="AK112" s="23"/>
      <c r="AL112" s="23" t="s">
        <v>114</v>
      </c>
      <c r="AM112" s="23"/>
      <c r="AN112" s="84" t="s">
        <v>115</v>
      </c>
      <c r="AO112" s="27"/>
      <c r="AP112" s="27"/>
      <c r="AQ112" s="28"/>
      <c r="AR112" s="33"/>
      <c r="AS112" s="29"/>
      <c r="AT112" s="84" t="s">
        <v>116</v>
      </c>
      <c r="AU112" s="27"/>
      <c r="AV112" s="33"/>
      <c r="AW112" s="27"/>
      <c r="AX112" s="531"/>
      <c r="AY112" s="531"/>
      <c r="AZ112" s="27"/>
      <c r="BA112" s="27"/>
      <c r="BB112" s="27"/>
      <c r="BC112" s="27"/>
      <c r="BD112" s="27"/>
      <c r="BE112" s="33"/>
      <c r="BF112" s="33"/>
      <c r="BG112" s="33"/>
      <c r="BH112" s="33"/>
      <c r="BI112" s="33"/>
      <c r="BJ112" s="33"/>
      <c r="BK112" s="33"/>
      <c r="BL112" s="33"/>
      <c r="BM112" s="33"/>
      <c r="BN112" s="33"/>
      <c r="BO112" s="33"/>
      <c r="BP112" s="33"/>
      <c r="BQ112" s="33"/>
      <c r="BR112" s="33"/>
      <c r="BS112" s="33"/>
      <c r="BT112" s="33"/>
      <c r="BU112" s="33"/>
      <c r="BV112" s="33"/>
      <c r="BW112" s="27"/>
      <c r="BX112" s="33"/>
      <c r="BY112" s="33"/>
      <c r="BZ112" s="33"/>
      <c r="CA112" s="27"/>
      <c r="CB112" s="27"/>
      <c r="CC112" s="27"/>
      <c r="CD112" s="27"/>
      <c r="CE112" s="58"/>
      <c r="CF112" s="58"/>
      <c r="CG112" s="59" t="e">
        <f t="shared" si="52"/>
        <v>#VALUE!</v>
      </c>
      <c r="CH112" s="60" t="e">
        <f t="shared" si="53"/>
        <v>#VALUE!</v>
      </c>
      <c r="CI112" s="61"/>
      <c r="CJ112" s="62"/>
      <c r="CK112" s="59" t="e">
        <f t="shared" si="54"/>
        <v>#VALUE!</v>
      </c>
      <c r="CL112" s="60" t="e">
        <f t="shared" si="55"/>
        <v>#VALUE!</v>
      </c>
      <c r="CM112" s="61"/>
      <c r="CN112" s="62"/>
      <c r="CO112" s="59" t="e">
        <f t="shared" si="56"/>
        <v>#VALUE!</v>
      </c>
      <c r="CP112" s="60" t="e">
        <f t="shared" si="57"/>
        <v>#VALUE!</v>
      </c>
      <c r="CQ112" s="64"/>
      <c r="CR112" s="65"/>
      <c r="CS112" s="67"/>
      <c r="CT112" s="67"/>
      <c r="CV112" s="518"/>
      <c r="CY112" s="47" t="str">
        <f t="shared" si="60"/>
        <v/>
      </c>
    </row>
    <row r="113" spans="1:103" ht="19.899999999999999" customHeight="1">
      <c r="A113" s="524">
        <v>112</v>
      </c>
      <c r="B113" s="16">
        <v>16</v>
      </c>
      <c r="C113" s="16"/>
      <c r="D113" s="50" t="str">
        <f>LEFT(L113,1)&amp;RIGHT(L113,2)&amp;"N"&amp;M113&amp;"S"&amp;N113&amp;O113</f>
        <v>F04N4S116</v>
      </c>
      <c r="E113" s="45"/>
      <c r="F113" s="43"/>
      <c r="G113" s="527" t="s">
        <v>161</v>
      </c>
      <c r="H113" s="527"/>
      <c r="I113" s="527"/>
      <c r="J113" s="527" t="str">
        <f t="shared" si="73"/>
        <v/>
      </c>
      <c r="K113" s="527" t="str">
        <f t="shared" si="66"/>
        <v/>
      </c>
      <c r="L113" s="22" t="str">
        <f t="shared" si="67"/>
        <v>FCS0304</v>
      </c>
      <c r="M113" s="21">
        <f t="shared" si="76"/>
        <v>4</v>
      </c>
      <c r="N113" s="21">
        <f t="shared" si="77"/>
        <v>1</v>
      </c>
      <c r="O113" s="21">
        <v>16</v>
      </c>
      <c r="P113" s="83" t="str">
        <f t="shared" si="78"/>
        <v>AAI143-H</v>
      </c>
      <c r="Q113" s="22" t="str">
        <f t="shared" si="45"/>
        <v>AI</v>
      </c>
      <c r="R113" s="22" t="str">
        <f t="shared" si="79"/>
        <v>Y</v>
      </c>
      <c r="S113" s="83" t="s">
        <v>162</v>
      </c>
      <c r="T113" s="22"/>
      <c r="U113" s="22"/>
      <c r="V113" s="22"/>
      <c r="W113" s="22"/>
      <c r="X113" s="22"/>
      <c r="Y113" s="22"/>
      <c r="Z113" s="52" t="str">
        <f t="shared" si="46"/>
        <v>%Z041116</v>
      </c>
      <c r="AA113" s="22" t="str">
        <f t="shared" si="47"/>
        <v/>
      </c>
      <c r="AB113" s="22" t="str">
        <f>IF(G113="Spare",D113,"")</f>
        <v>F04N4S116</v>
      </c>
      <c r="AC113" s="22" t="str">
        <f t="shared" si="80"/>
        <v>Spare</v>
      </c>
      <c r="AD113" s="21" t="str">
        <f t="shared" si="49"/>
        <v/>
      </c>
      <c r="AE113" s="21" t="str">
        <f t="shared" si="50"/>
        <v/>
      </c>
      <c r="AF113" s="21" t="str">
        <f t="shared" si="51"/>
        <v/>
      </c>
      <c r="AG113" s="22"/>
      <c r="AH113" s="22"/>
      <c r="AI113" s="22"/>
      <c r="AJ113" s="22"/>
      <c r="AK113" s="23"/>
      <c r="AL113" s="23" t="s">
        <v>114</v>
      </c>
      <c r="AM113" s="23"/>
      <c r="AN113" s="84" t="s">
        <v>115</v>
      </c>
      <c r="AO113" s="27"/>
      <c r="AP113" s="27"/>
      <c r="AQ113" s="28"/>
      <c r="AR113" s="33"/>
      <c r="AS113" s="29"/>
      <c r="AT113" s="84" t="s">
        <v>116</v>
      </c>
      <c r="AU113" s="27"/>
      <c r="AV113" s="33"/>
      <c r="AW113" s="27"/>
      <c r="AX113" s="531"/>
      <c r="AY113" s="531"/>
      <c r="AZ113" s="27"/>
      <c r="BA113" s="27"/>
      <c r="BB113" s="27"/>
      <c r="BC113" s="27"/>
      <c r="BD113" s="27"/>
      <c r="BE113" s="33"/>
      <c r="BF113" s="33"/>
      <c r="BG113" s="33"/>
      <c r="BH113" s="33"/>
      <c r="BI113" s="33"/>
      <c r="BJ113" s="33"/>
      <c r="BK113" s="33"/>
      <c r="BL113" s="33"/>
      <c r="BM113" s="33"/>
      <c r="BN113" s="33"/>
      <c r="BO113" s="33"/>
      <c r="BP113" s="33"/>
      <c r="BQ113" s="33"/>
      <c r="BR113" s="33"/>
      <c r="BS113" s="33"/>
      <c r="BT113" s="33"/>
      <c r="BU113" s="33"/>
      <c r="BV113" s="33"/>
      <c r="BW113" s="27"/>
      <c r="BX113" s="33"/>
      <c r="BY113" s="33"/>
      <c r="BZ113" s="33"/>
      <c r="CA113" s="27"/>
      <c r="CB113" s="27"/>
      <c r="CC113" s="27"/>
      <c r="CD113" s="27"/>
      <c r="CE113" s="58"/>
      <c r="CF113" s="58"/>
      <c r="CG113" s="59" t="e">
        <f t="shared" si="52"/>
        <v>#VALUE!</v>
      </c>
      <c r="CH113" s="60" t="e">
        <f t="shared" si="53"/>
        <v>#VALUE!</v>
      </c>
      <c r="CI113" s="61"/>
      <c r="CJ113" s="62"/>
      <c r="CK113" s="59" t="e">
        <f t="shared" si="54"/>
        <v>#VALUE!</v>
      </c>
      <c r="CL113" s="60" t="e">
        <f t="shared" si="55"/>
        <v>#VALUE!</v>
      </c>
      <c r="CM113" s="61"/>
      <c r="CN113" s="62"/>
      <c r="CO113" s="59" t="e">
        <f t="shared" si="56"/>
        <v>#VALUE!</v>
      </c>
      <c r="CP113" s="60" t="e">
        <f t="shared" si="57"/>
        <v>#VALUE!</v>
      </c>
      <c r="CQ113" s="64"/>
      <c r="CR113" s="65"/>
      <c r="CS113" s="67"/>
      <c r="CT113" s="67"/>
      <c r="CV113" s="518"/>
      <c r="CY113" s="47" t="str">
        <f t="shared" si="60"/>
        <v/>
      </c>
    </row>
    <row r="114" spans="1:103" ht="19.899999999999999" customHeight="1">
      <c r="A114" s="524">
        <v>113</v>
      </c>
      <c r="B114" s="15">
        <v>1</v>
      </c>
      <c r="C114" s="15">
        <v>1830</v>
      </c>
      <c r="D114" s="45" t="s">
        <v>390</v>
      </c>
      <c r="E114" s="527"/>
      <c r="F114" s="541" t="s">
        <v>391</v>
      </c>
      <c r="G114" s="542" t="s">
        <v>392</v>
      </c>
      <c r="H114" s="527"/>
      <c r="I114" s="527"/>
      <c r="J114" s="527" t="str">
        <f t="shared" si="73"/>
        <v/>
      </c>
      <c r="K114" s="527" t="str">
        <f t="shared" si="66"/>
        <v/>
      </c>
      <c r="L114" s="22" t="str">
        <f t="shared" si="67"/>
        <v>FCS0304</v>
      </c>
      <c r="M114" s="21">
        <v>4</v>
      </c>
      <c r="N114" s="21">
        <v>3</v>
      </c>
      <c r="O114" s="21">
        <v>1</v>
      </c>
      <c r="P114" s="83" t="s">
        <v>165</v>
      </c>
      <c r="Q114" s="22" t="str">
        <f t="shared" si="45"/>
        <v>AO</v>
      </c>
      <c r="R114" s="22" t="s">
        <v>110</v>
      </c>
      <c r="S114" s="543" t="s">
        <v>111</v>
      </c>
      <c r="T114" s="22"/>
      <c r="U114" s="22"/>
      <c r="V114" s="22"/>
      <c r="W114" s="22"/>
      <c r="X114" s="22"/>
      <c r="Y114" s="22"/>
      <c r="Z114" s="25" t="str">
        <f t="shared" si="46"/>
        <v>%Z043101</v>
      </c>
      <c r="AA114" s="22" t="str">
        <f t="shared" si="47"/>
        <v/>
      </c>
      <c r="AB114" s="22" t="s">
        <v>390</v>
      </c>
      <c r="AC114" s="22" t="str">
        <f t="shared" si="80"/>
        <v>LP NITROGEN TO VE-2401</v>
      </c>
      <c r="AD114" s="21" t="str">
        <f t="shared" si="49"/>
        <v/>
      </c>
      <c r="AE114" s="21" t="str">
        <f t="shared" si="50"/>
        <v/>
      </c>
      <c r="AF114" s="21" t="str">
        <f t="shared" si="51"/>
        <v/>
      </c>
      <c r="AG114" s="22">
        <v>0</v>
      </c>
      <c r="AH114" s="22">
        <v>0</v>
      </c>
      <c r="AI114" s="22">
        <v>0</v>
      </c>
      <c r="AJ114" s="22">
        <v>0</v>
      </c>
      <c r="AK114" s="23" t="s">
        <v>166</v>
      </c>
      <c r="AL114" s="23" t="s">
        <v>114</v>
      </c>
      <c r="AM114" s="23"/>
      <c r="AN114" s="84" t="s">
        <v>115</v>
      </c>
      <c r="AO114" s="27"/>
      <c r="AP114" s="27"/>
      <c r="AQ114" s="28"/>
      <c r="AR114" s="544" t="s">
        <v>110</v>
      </c>
      <c r="AS114" s="29"/>
      <c r="AT114" s="84" t="s">
        <v>116</v>
      </c>
      <c r="AU114" s="542" t="s">
        <v>106</v>
      </c>
      <c r="AV114" s="27"/>
      <c r="AW114" s="27"/>
      <c r="AX114" s="532" t="s">
        <v>393</v>
      </c>
      <c r="AY114" s="531" t="s">
        <v>394</v>
      </c>
      <c r="AZ114" s="27"/>
      <c r="BA114" s="27"/>
      <c r="BB114" s="27"/>
      <c r="BC114" s="27"/>
      <c r="BD114" s="27"/>
      <c r="BE114" s="33"/>
      <c r="BF114" s="33"/>
      <c r="BG114" s="33"/>
      <c r="BH114" s="33"/>
      <c r="BI114" s="33"/>
      <c r="BJ114" s="33"/>
      <c r="BK114" s="33"/>
      <c r="BL114" s="33"/>
      <c r="BM114" s="33"/>
      <c r="BN114" s="33"/>
      <c r="BO114" s="33"/>
      <c r="BP114" s="33"/>
      <c r="BQ114" s="33"/>
      <c r="BR114" s="33"/>
      <c r="BS114" s="33"/>
      <c r="BT114" s="33"/>
      <c r="BU114" s="33"/>
      <c r="BV114" s="33"/>
      <c r="BW114" s="27"/>
      <c r="BX114" s="33"/>
      <c r="BY114" s="33"/>
      <c r="BZ114" s="33"/>
      <c r="CA114" s="27"/>
      <c r="CB114" s="27"/>
      <c r="CC114" s="27"/>
      <c r="CD114" s="27"/>
      <c r="CE114" s="58"/>
      <c r="CF114" s="58"/>
      <c r="CG114" s="59" t="str">
        <f t="shared" si="52"/>
        <v/>
      </c>
      <c r="CH114" s="60" t="str">
        <f t="shared" si="53"/>
        <v/>
      </c>
      <c r="CI114" s="61"/>
      <c r="CJ114" s="62"/>
      <c r="CK114" s="59">
        <f t="shared" si="54"/>
        <v>11.952</v>
      </c>
      <c r="CL114" s="60">
        <f t="shared" si="55"/>
        <v>12.048</v>
      </c>
      <c r="CM114" s="61"/>
      <c r="CN114" s="62"/>
      <c r="CO114" s="59" t="str">
        <f t="shared" si="56"/>
        <v/>
      </c>
      <c r="CP114" s="60" t="str">
        <f t="shared" si="57"/>
        <v/>
      </c>
      <c r="CQ114" s="64"/>
      <c r="CR114" s="65"/>
      <c r="CS114" s="67"/>
      <c r="CT114" s="67"/>
      <c r="CU114" s="545">
        <v>1830</v>
      </c>
      <c r="CV114" s="518" t="str">
        <f t="shared" ref="CV114:CV125" si="81">LEFT(D114,3)</f>
        <v>18-</v>
      </c>
      <c r="CW114" s="47" t="s">
        <v>169</v>
      </c>
      <c r="CX114" s="47" t="str">
        <f>RIGHT(D114,7)</f>
        <v>-24101A</v>
      </c>
      <c r="CY114" s="47" t="str">
        <f t="shared" si="60"/>
        <v>18-PV-24101A</v>
      </c>
    </row>
    <row r="115" spans="1:103" ht="19.899999999999999" customHeight="1">
      <c r="A115" s="524">
        <v>114</v>
      </c>
      <c r="B115" s="15">
        <v>2</v>
      </c>
      <c r="C115" s="15">
        <v>1830</v>
      </c>
      <c r="D115" s="45" t="s">
        <v>395</v>
      </c>
      <c r="E115" s="527"/>
      <c r="F115" s="541" t="s">
        <v>391</v>
      </c>
      <c r="G115" s="542" t="s">
        <v>396</v>
      </c>
      <c r="H115" s="527"/>
      <c r="I115" s="527"/>
      <c r="J115" s="527" t="str">
        <f t="shared" si="73"/>
        <v/>
      </c>
      <c r="K115" s="527" t="str">
        <f t="shared" si="66"/>
        <v/>
      </c>
      <c r="L115" s="22" t="str">
        <f t="shared" si="67"/>
        <v>FCS0304</v>
      </c>
      <c r="M115" s="21">
        <f t="shared" ref="M115:M129" si="82">M114</f>
        <v>4</v>
      </c>
      <c r="N115" s="21">
        <f t="shared" ref="N115:N129" si="83">N114</f>
        <v>3</v>
      </c>
      <c r="O115" s="21">
        <v>2</v>
      </c>
      <c r="P115" s="83" t="str">
        <f t="shared" ref="P115:P129" si="84">P114</f>
        <v>AAI543-H</v>
      </c>
      <c r="Q115" s="22" t="str">
        <f t="shared" si="45"/>
        <v>AO</v>
      </c>
      <c r="R115" s="22" t="str">
        <f t="shared" ref="R115:R129" si="85">IF(R114&lt;&gt;"",R114,"")</f>
        <v>Y</v>
      </c>
      <c r="S115" s="543" t="s">
        <v>111</v>
      </c>
      <c r="T115" s="22"/>
      <c r="U115" s="22"/>
      <c r="V115" s="22"/>
      <c r="W115" s="22"/>
      <c r="X115" s="22"/>
      <c r="Y115" s="22"/>
      <c r="Z115" s="25" t="str">
        <f t="shared" si="46"/>
        <v>%Z043102</v>
      </c>
      <c r="AA115" s="22" t="str">
        <f t="shared" si="47"/>
        <v/>
      </c>
      <c r="AB115" s="22" t="s">
        <v>395</v>
      </c>
      <c r="AC115" s="22" t="str">
        <f t="shared" si="80"/>
        <v>LP NITROGEN LIQUID ADDITIVE DRUM</v>
      </c>
      <c r="AD115" s="21" t="str">
        <f t="shared" si="49"/>
        <v/>
      </c>
      <c r="AE115" s="21" t="str">
        <f t="shared" si="50"/>
        <v/>
      </c>
      <c r="AF115" s="21" t="str">
        <f t="shared" si="51"/>
        <v/>
      </c>
      <c r="AG115" s="22">
        <v>0</v>
      </c>
      <c r="AH115" s="22">
        <v>0</v>
      </c>
      <c r="AI115" s="22">
        <v>0</v>
      </c>
      <c r="AJ115" s="22">
        <v>0</v>
      </c>
      <c r="AK115" s="23" t="s">
        <v>166</v>
      </c>
      <c r="AL115" s="23" t="s">
        <v>114</v>
      </c>
      <c r="AM115" s="23"/>
      <c r="AN115" s="84" t="s">
        <v>115</v>
      </c>
      <c r="AO115" s="27"/>
      <c r="AP115" s="27"/>
      <c r="AQ115" s="28"/>
      <c r="AR115" s="544" t="s">
        <v>110</v>
      </c>
      <c r="AS115" s="29"/>
      <c r="AT115" s="84" t="s">
        <v>116</v>
      </c>
      <c r="AU115" s="542" t="s">
        <v>106</v>
      </c>
      <c r="AV115" s="27"/>
      <c r="AW115" s="27"/>
      <c r="AX115" s="532" t="s">
        <v>393</v>
      </c>
      <c r="AY115" s="531" t="s">
        <v>394</v>
      </c>
      <c r="AZ115" s="27"/>
      <c r="BA115" s="27"/>
      <c r="BB115" s="27"/>
      <c r="BC115" s="27"/>
      <c r="BD115" s="27"/>
      <c r="BE115" s="33"/>
      <c r="BF115" s="33"/>
      <c r="BG115" s="33"/>
      <c r="BH115" s="33"/>
      <c r="BI115" s="33"/>
      <c r="BJ115" s="33"/>
      <c r="BK115" s="33"/>
      <c r="BL115" s="33"/>
      <c r="BM115" s="33"/>
      <c r="BN115" s="33"/>
      <c r="BO115" s="33"/>
      <c r="BP115" s="33"/>
      <c r="BQ115" s="33"/>
      <c r="BR115" s="33"/>
      <c r="BS115" s="33"/>
      <c r="BT115" s="33"/>
      <c r="BU115" s="33"/>
      <c r="BV115" s="33"/>
      <c r="BW115" s="27"/>
      <c r="BX115" s="33"/>
      <c r="BY115" s="33"/>
      <c r="BZ115" s="33"/>
      <c r="CA115" s="27"/>
      <c r="CB115" s="27"/>
      <c r="CC115" s="27"/>
      <c r="CD115" s="27"/>
      <c r="CE115" s="58"/>
      <c r="CF115" s="58"/>
      <c r="CG115" s="59" t="str">
        <f t="shared" si="52"/>
        <v/>
      </c>
      <c r="CH115" s="60" t="str">
        <f t="shared" si="53"/>
        <v/>
      </c>
      <c r="CI115" s="61"/>
      <c r="CJ115" s="62"/>
      <c r="CK115" s="59">
        <f t="shared" si="54"/>
        <v>11.952</v>
      </c>
      <c r="CL115" s="60">
        <f t="shared" si="55"/>
        <v>12.048</v>
      </c>
      <c r="CM115" s="61"/>
      <c r="CN115" s="62"/>
      <c r="CO115" s="59" t="str">
        <f t="shared" si="56"/>
        <v/>
      </c>
      <c r="CP115" s="60" t="str">
        <f t="shared" si="57"/>
        <v/>
      </c>
      <c r="CQ115" s="64"/>
      <c r="CR115" s="65"/>
      <c r="CS115" s="67"/>
      <c r="CT115" s="67"/>
      <c r="CU115" s="545">
        <v>1830</v>
      </c>
      <c r="CV115" s="518" t="str">
        <f t="shared" si="81"/>
        <v>18-</v>
      </c>
      <c r="CW115" s="47" t="s">
        <v>169</v>
      </c>
      <c r="CX115" s="47" t="str">
        <f>RIGHT(D115,7)</f>
        <v>-24101B</v>
      </c>
      <c r="CY115" s="47" t="str">
        <f t="shared" si="60"/>
        <v>18-PV-24101B</v>
      </c>
    </row>
    <row r="116" spans="1:103" ht="19.899999999999999" customHeight="1">
      <c r="A116" s="524">
        <v>115</v>
      </c>
      <c r="B116" s="15">
        <v>3</v>
      </c>
      <c r="C116" s="15">
        <v>1830</v>
      </c>
      <c r="D116" s="45" t="s">
        <v>397</v>
      </c>
      <c r="E116" s="527"/>
      <c r="F116" s="541" t="s">
        <v>106</v>
      </c>
      <c r="G116" s="542" t="s">
        <v>398</v>
      </c>
      <c r="H116" s="527"/>
      <c r="I116" s="527"/>
      <c r="J116" s="527" t="str">
        <f t="shared" si="73"/>
        <v/>
      </c>
      <c r="K116" s="527" t="str">
        <f t="shared" si="66"/>
        <v/>
      </c>
      <c r="L116" s="22" t="str">
        <f t="shared" si="67"/>
        <v>FCS0304</v>
      </c>
      <c r="M116" s="21">
        <f t="shared" si="82"/>
        <v>4</v>
      </c>
      <c r="N116" s="21">
        <f t="shared" si="83"/>
        <v>3</v>
      </c>
      <c r="O116" s="21">
        <v>3</v>
      </c>
      <c r="P116" s="83" t="str">
        <f t="shared" si="84"/>
        <v>AAI543-H</v>
      </c>
      <c r="Q116" s="22" t="str">
        <f t="shared" si="45"/>
        <v>AO</v>
      </c>
      <c r="R116" s="22" t="str">
        <f t="shared" si="85"/>
        <v>Y</v>
      </c>
      <c r="S116" s="543" t="s">
        <v>111</v>
      </c>
      <c r="T116" s="22"/>
      <c r="U116" s="22"/>
      <c r="V116" s="22"/>
      <c r="W116" s="22"/>
      <c r="X116" s="22"/>
      <c r="Y116" s="22"/>
      <c r="Z116" s="25" t="str">
        <f t="shared" si="46"/>
        <v>%Z043103</v>
      </c>
      <c r="AA116" s="22" t="str">
        <f t="shared" si="47"/>
        <v/>
      </c>
      <c r="AB116" s="22" t="s">
        <v>397</v>
      </c>
      <c r="AC116" s="22" t="str">
        <f t="shared" si="80"/>
        <v>DEMINERALIZED WATER FROM HEADER TO UP-3601</v>
      </c>
      <c r="AD116" s="21" t="str">
        <f t="shared" si="49"/>
        <v/>
      </c>
      <c r="AE116" s="21" t="str">
        <f t="shared" si="50"/>
        <v/>
      </c>
      <c r="AF116" s="21" t="str">
        <f t="shared" si="51"/>
        <v/>
      </c>
      <c r="AG116" s="22">
        <v>0</v>
      </c>
      <c r="AH116" s="22">
        <v>0</v>
      </c>
      <c r="AI116" s="22">
        <v>0</v>
      </c>
      <c r="AJ116" s="22">
        <v>0</v>
      </c>
      <c r="AK116" s="23" t="s">
        <v>166</v>
      </c>
      <c r="AL116" s="23" t="s">
        <v>114</v>
      </c>
      <c r="AM116" s="23"/>
      <c r="AN116" s="84" t="s">
        <v>115</v>
      </c>
      <c r="AO116" s="27"/>
      <c r="AP116" s="27"/>
      <c r="AQ116" s="28"/>
      <c r="AR116" s="544" t="s">
        <v>110</v>
      </c>
      <c r="AS116" s="29"/>
      <c r="AT116" s="84" t="s">
        <v>116</v>
      </c>
      <c r="AU116" s="542" t="s">
        <v>106</v>
      </c>
      <c r="AV116" s="27"/>
      <c r="AW116" s="27"/>
      <c r="AX116" s="532" t="s">
        <v>393</v>
      </c>
      <c r="AY116" s="531" t="s">
        <v>394</v>
      </c>
      <c r="AZ116" s="27"/>
      <c r="BA116" s="27"/>
      <c r="BB116" s="27"/>
      <c r="BC116" s="27"/>
      <c r="BD116" s="27"/>
      <c r="BE116" s="33"/>
      <c r="BF116" s="33"/>
      <c r="BG116" s="33"/>
      <c r="BH116" s="33"/>
      <c r="BI116" s="33"/>
      <c r="BJ116" s="33"/>
      <c r="BK116" s="33"/>
      <c r="BL116" s="33"/>
      <c r="BM116" s="33"/>
      <c r="BN116" s="33"/>
      <c r="BO116" s="33"/>
      <c r="BP116" s="33"/>
      <c r="BQ116" s="33"/>
      <c r="BR116" s="33"/>
      <c r="BS116" s="33"/>
      <c r="BT116" s="33"/>
      <c r="BU116" s="33"/>
      <c r="BV116" s="33"/>
      <c r="BW116" s="27"/>
      <c r="BX116" s="33"/>
      <c r="BY116" s="33"/>
      <c r="BZ116" s="33"/>
      <c r="CA116" s="27"/>
      <c r="CB116" s="27"/>
      <c r="CC116" s="27"/>
      <c r="CD116" s="27"/>
      <c r="CE116" s="58"/>
      <c r="CF116" s="58"/>
      <c r="CG116" s="59" t="str">
        <f t="shared" si="52"/>
        <v/>
      </c>
      <c r="CH116" s="60" t="str">
        <f t="shared" si="53"/>
        <v/>
      </c>
      <c r="CI116" s="61"/>
      <c r="CJ116" s="62"/>
      <c r="CK116" s="59">
        <f t="shared" si="54"/>
        <v>11.952</v>
      </c>
      <c r="CL116" s="60">
        <f t="shared" si="55"/>
        <v>12.048</v>
      </c>
      <c r="CM116" s="61"/>
      <c r="CN116" s="62"/>
      <c r="CO116" s="59" t="str">
        <f t="shared" si="56"/>
        <v/>
      </c>
      <c r="CP116" s="60" t="str">
        <f t="shared" si="57"/>
        <v/>
      </c>
      <c r="CQ116" s="64"/>
      <c r="CR116" s="65"/>
      <c r="CS116" s="67"/>
      <c r="CT116" s="67"/>
      <c r="CU116" s="545">
        <v>1830</v>
      </c>
      <c r="CV116" s="518" t="str">
        <f t="shared" si="81"/>
        <v>18-</v>
      </c>
      <c r="CW116" s="47" t="s">
        <v>173</v>
      </c>
      <c r="CX116" s="47" t="str">
        <f>RIGHT(D116,6)</f>
        <v>-36103</v>
      </c>
      <c r="CY116" s="47" t="str">
        <f t="shared" si="60"/>
        <v>18-FV-36103</v>
      </c>
    </row>
    <row r="117" spans="1:103" ht="19.899999999999999" customHeight="1">
      <c r="A117" s="524">
        <v>116</v>
      </c>
      <c r="B117" s="15">
        <v>4</v>
      </c>
      <c r="C117" s="15">
        <v>1830</v>
      </c>
      <c r="D117" s="45" t="s">
        <v>399</v>
      </c>
      <c r="E117" s="527"/>
      <c r="F117" s="541" t="s">
        <v>106</v>
      </c>
      <c r="G117" s="542" t="s">
        <v>400</v>
      </c>
      <c r="H117" s="527"/>
      <c r="I117" s="527"/>
      <c r="J117" s="527" t="str">
        <f t="shared" si="73"/>
        <v/>
      </c>
      <c r="K117" s="527" t="str">
        <f t="shared" si="66"/>
        <v/>
      </c>
      <c r="L117" s="22" t="str">
        <f t="shared" si="67"/>
        <v>FCS0304</v>
      </c>
      <c r="M117" s="21">
        <f t="shared" si="82"/>
        <v>4</v>
      </c>
      <c r="N117" s="21">
        <f t="shared" si="83"/>
        <v>3</v>
      </c>
      <c r="O117" s="21">
        <v>4</v>
      </c>
      <c r="P117" s="83" t="str">
        <f t="shared" si="84"/>
        <v>AAI543-H</v>
      </c>
      <c r="Q117" s="22" t="str">
        <f t="shared" si="45"/>
        <v>AO</v>
      </c>
      <c r="R117" s="22" t="str">
        <f t="shared" si="85"/>
        <v>Y</v>
      </c>
      <c r="S117" s="543" t="s">
        <v>111</v>
      </c>
      <c r="T117" s="22"/>
      <c r="U117" s="22"/>
      <c r="V117" s="22"/>
      <c r="W117" s="22"/>
      <c r="X117" s="22"/>
      <c r="Y117" s="22"/>
      <c r="Z117" s="25" t="str">
        <f t="shared" si="46"/>
        <v>%Z043104</v>
      </c>
      <c r="AA117" s="22" t="str">
        <f t="shared" si="47"/>
        <v/>
      </c>
      <c r="AB117" s="22" t="s">
        <v>399</v>
      </c>
      <c r="AC117" s="22" t="str">
        <f t="shared" si="80"/>
        <v>WASTE WATER TO VP-9201</v>
      </c>
      <c r="AD117" s="21" t="str">
        <f t="shared" si="49"/>
        <v/>
      </c>
      <c r="AE117" s="21" t="str">
        <f t="shared" si="50"/>
        <v/>
      </c>
      <c r="AF117" s="21" t="str">
        <f t="shared" si="51"/>
        <v/>
      </c>
      <c r="AG117" s="22">
        <v>0</v>
      </c>
      <c r="AH117" s="22">
        <v>0</v>
      </c>
      <c r="AI117" s="22">
        <v>0</v>
      </c>
      <c r="AJ117" s="22">
        <v>0</v>
      </c>
      <c r="AK117" s="23" t="s">
        <v>166</v>
      </c>
      <c r="AL117" s="23" t="s">
        <v>114</v>
      </c>
      <c r="AM117" s="23"/>
      <c r="AN117" s="84" t="s">
        <v>115</v>
      </c>
      <c r="AO117" s="27"/>
      <c r="AP117" s="27"/>
      <c r="AQ117" s="28"/>
      <c r="AR117" s="544" t="s">
        <v>110</v>
      </c>
      <c r="AS117" s="29"/>
      <c r="AT117" s="84" t="s">
        <v>116</v>
      </c>
      <c r="AU117" s="542" t="s">
        <v>106</v>
      </c>
      <c r="AV117" s="27"/>
      <c r="AW117" s="27"/>
      <c r="AX117" s="532" t="s">
        <v>393</v>
      </c>
      <c r="AY117" s="531" t="s">
        <v>394</v>
      </c>
      <c r="AZ117" s="27"/>
      <c r="BA117" s="27"/>
      <c r="BB117" s="27"/>
      <c r="BC117" s="27"/>
      <c r="BD117" s="27"/>
      <c r="BE117" s="33"/>
      <c r="BF117" s="33"/>
      <c r="BG117" s="33"/>
      <c r="BH117" s="33"/>
      <c r="BI117" s="33"/>
      <c r="BJ117" s="33"/>
      <c r="BK117" s="33"/>
      <c r="BL117" s="33"/>
      <c r="BM117" s="33"/>
      <c r="BN117" s="33"/>
      <c r="BO117" s="33"/>
      <c r="BP117" s="33"/>
      <c r="BQ117" s="33"/>
      <c r="BR117" s="33"/>
      <c r="BS117" s="33"/>
      <c r="BT117" s="33"/>
      <c r="BU117" s="33"/>
      <c r="BV117" s="33"/>
      <c r="BW117" s="27"/>
      <c r="BX117" s="33"/>
      <c r="BY117" s="33"/>
      <c r="BZ117" s="33"/>
      <c r="CA117" s="27"/>
      <c r="CB117" s="27"/>
      <c r="CC117" s="27"/>
      <c r="CD117" s="27"/>
      <c r="CE117" s="58"/>
      <c r="CF117" s="58"/>
      <c r="CG117" s="59" t="str">
        <f t="shared" si="52"/>
        <v/>
      </c>
      <c r="CH117" s="60" t="str">
        <f t="shared" si="53"/>
        <v/>
      </c>
      <c r="CI117" s="61"/>
      <c r="CJ117" s="62"/>
      <c r="CK117" s="59">
        <f t="shared" si="54"/>
        <v>11.952</v>
      </c>
      <c r="CL117" s="60">
        <f t="shared" si="55"/>
        <v>12.048</v>
      </c>
      <c r="CM117" s="61"/>
      <c r="CN117" s="62"/>
      <c r="CO117" s="59" t="str">
        <f t="shared" si="56"/>
        <v/>
      </c>
      <c r="CP117" s="60" t="str">
        <f t="shared" si="57"/>
        <v/>
      </c>
      <c r="CQ117" s="64"/>
      <c r="CR117" s="65"/>
      <c r="CS117" s="67"/>
      <c r="CT117" s="67"/>
      <c r="CU117" s="545">
        <v>1830</v>
      </c>
      <c r="CV117" s="518" t="str">
        <f t="shared" si="81"/>
        <v>18-</v>
      </c>
      <c r="CW117" s="47" t="s">
        <v>201</v>
      </c>
      <c r="CX117" s="47" t="str">
        <f>RIGHT(D117,6)</f>
        <v>-66202</v>
      </c>
      <c r="CY117" s="47" t="str">
        <f t="shared" si="60"/>
        <v>18-LV-66202</v>
      </c>
    </row>
    <row r="118" spans="1:103" ht="19.899999999999999" customHeight="1">
      <c r="A118" s="524">
        <v>117</v>
      </c>
      <c r="B118" s="15">
        <v>5</v>
      </c>
      <c r="C118" s="15">
        <v>1830</v>
      </c>
      <c r="D118" s="45" t="s">
        <v>401</v>
      </c>
      <c r="E118" s="527"/>
      <c r="F118" s="541" t="s">
        <v>106</v>
      </c>
      <c r="G118" s="542" t="s">
        <v>402</v>
      </c>
      <c r="H118" s="527"/>
      <c r="I118" s="527"/>
      <c r="J118" s="527" t="str">
        <f t="shared" si="73"/>
        <v/>
      </c>
      <c r="K118" s="527" t="str">
        <f t="shared" si="66"/>
        <v/>
      </c>
      <c r="L118" s="22" t="str">
        <f t="shared" si="67"/>
        <v>FCS0304</v>
      </c>
      <c r="M118" s="21">
        <f t="shared" si="82"/>
        <v>4</v>
      </c>
      <c r="N118" s="21">
        <f t="shared" si="83"/>
        <v>3</v>
      </c>
      <c r="O118" s="21">
        <v>5</v>
      </c>
      <c r="P118" s="83" t="str">
        <f t="shared" si="84"/>
        <v>AAI543-H</v>
      </c>
      <c r="Q118" s="22" t="str">
        <f t="shared" si="45"/>
        <v>AO</v>
      </c>
      <c r="R118" s="22" t="str">
        <f t="shared" si="85"/>
        <v>Y</v>
      </c>
      <c r="S118" s="543" t="s">
        <v>111</v>
      </c>
      <c r="T118" s="22"/>
      <c r="U118" s="22"/>
      <c r="V118" s="22"/>
      <c r="W118" s="22"/>
      <c r="X118" s="22"/>
      <c r="Y118" s="22"/>
      <c r="Z118" s="25" t="str">
        <f t="shared" si="46"/>
        <v>%Z043105</v>
      </c>
      <c r="AA118" s="22" t="str">
        <f t="shared" si="47"/>
        <v/>
      </c>
      <c r="AB118" s="22" t="s">
        <v>403</v>
      </c>
      <c r="AC118" s="22" t="str">
        <f t="shared" si="80"/>
        <v>PEROXIDE FROM PP-2101 TO UP-3601</v>
      </c>
      <c r="AD118" s="21" t="str">
        <f t="shared" si="49"/>
        <v/>
      </c>
      <c r="AE118" s="21" t="str">
        <f t="shared" si="50"/>
        <v/>
      </c>
      <c r="AF118" s="21" t="str">
        <f t="shared" si="51"/>
        <v/>
      </c>
      <c r="AG118" s="22">
        <v>0</v>
      </c>
      <c r="AH118" s="22">
        <v>0</v>
      </c>
      <c r="AI118" s="22">
        <v>0</v>
      </c>
      <c r="AJ118" s="22">
        <v>0</v>
      </c>
      <c r="AK118" s="23" t="s">
        <v>166</v>
      </c>
      <c r="AL118" s="23" t="s">
        <v>114</v>
      </c>
      <c r="AM118" s="23"/>
      <c r="AN118" s="84" t="s">
        <v>115</v>
      </c>
      <c r="AO118" s="27"/>
      <c r="AP118" s="27"/>
      <c r="AQ118" s="28"/>
      <c r="AR118" s="544" t="s">
        <v>110</v>
      </c>
      <c r="AS118" s="29"/>
      <c r="AT118" s="84" t="s">
        <v>116</v>
      </c>
      <c r="AU118" s="542" t="s">
        <v>106</v>
      </c>
      <c r="AV118" s="27"/>
      <c r="AW118" s="27"/>
      <c r="AX118" s="532" t="s">
        <v>393</v>
      </c>
      <c r="AY118" s="531" t="s">
        <v>394</v>
      </c>
      <c r="AZ118" s="27"/>
      <c r="BA118" s="27"/>
      <c r="BB118" s="27"/>
      <c r="BC118" s="27"/>
      <c r="BD118" s="27"/>
      <c r="BE118" s="33"/>
      <c r="BF118" s="33"/>
      <c r="BG118" s="33"/>
      <c r="BH118" s="33"/>
      <c r="BI118" s="33"/>
      <c r="BJ118" s="33"/>
      <c r="BK118" s="33"/>
      <c r="BL118" s="33"/>
      <c r="BM118" s="33"/>
      <c r="BN118" s="33"/>
      <c r="BO118" s="33"/>
      <c r="BP118" s="33"/>
      <c r="BQ118" s="33"/>
      <c r="BR118" s="33"/>
      <c r="BS118" s="33"/>
      <c r="BT118" s="33"/>
      <c r="BU118" s="33"/>
      <c r="BV118" s="33"/>
      <c r="BW118" s="27"/>
      <c r="BX118" s="33"/>
      <c r="BY118" s="33"/>
      <c r="BZ118" s="33"/>
      <c r="CA118" s="27"/>
      <c r="CB118" s="27"/>
      <c r="CC118" s="27"/>
      <c r="CD118" s="27"/>
      <c r="CE118" s="58"/>
      <c r="CF118" s="58"/>
      <c r="CG118" s="59" t="str">
        <f t="shared" si="52"/>
        <v/>
      </c>
      <c r="CH118" s="60" t="str">
        <f t="shared" si="53"/>
        <v/>
      </c>
      <c r="CI118" s="61"/>
      <c r="CJ118" s="62"/>
      <c r="CK118" s="59">
        <f t="shared" si="54"/>
        <v>11.952</v>
      </c>
      <c r="CL118" s="60">
        <f t="shared" si="55"/>
        <v>12.048</v>
      </c>
      <c r="CM118" s="61"/>
      <c r="CN118" s="62"/>
      <c r="CO118" s="59" t="str">
        <f t="shared" si="56"/>
        <v/>
      </c>
      <c r="CP118" s="60" t="str">
        <f t="shared" si="57"/>
        <v/>
      </c>
      <c r="CQ118" s="64"/>
      <c r="CR118" s="65"/>
      <c r="CS118" s="67"/>
      <c r="CT118" s="67"/>
      <c r="CU118" s="545">
        <v>1830</v>
      </c>
      <c r="CV118" s="518" t="str">
        <f t="shared" si="81"/>
        <v>18-</v>
      </c>
      <c r="CW118" s="47" t="s">
        <v>404</v>
      </c>
      <c r="CX118" s="47" t="str">
        <f>RIGHT(D118,6)</f>
        <v>-36105</v>
      </c>
      <c r="CY118" s="47" t="str">
        <f t="shared" si="60"/>
        <v>18-HIC-36105</v>
      </c>
    </row>
    <row r="119" spans="1:103" ht="19.899999999999999" customHeight="1">
      <c r="A119" s="524">
        <v>118</v>
      </c>
      <c r="B119" s="15">
        <v>6</v>
      </c>
      <c r="C119" s="15">
        <v>1830</v>
      </c>
      <c r="D119" s="45" t="s">
        <v>405</v>
      </c>
      <c r="E119" s="527"/>
      <c r="F119" s="541" t="s">
        <v>106</v>
      </c>
      <c r="G119" s="542" t="s">
        <v>406</v>
      </c>
      <c r="H119" s="527"/>
      <c r="I119" s="527"/>
      <c r="J119" s="527" t="str">
        <f t="shared" si="73"/>
        <v/>
      </c>
      <c r="K119" s="527" t="str">
        <f t="shared" si="66"/>
        <v/>
      </c>
      <c r="L119" s="22" t="str">
        <f t="shared" si="67"/>
        <v>FCS0304</v>
      </c>
      <c r="M119" s="21">
        <f t="shared" si="82"/>
        <v>4</v>
      </c>
      <c r="N119" s="21">
        <f t="shared" si="83"/>
        <v>3</v>
      </c>
      <c r="O119" s="21">
        <v>6</v>
      </c>
      <c r="P119" s="83" t="str">
        <f t="shared" si="84"/>
        <v>AAI543-H</v>
      </c>
      <c r="Q119" s="22" t="str">
        <f t="shared" si="45"/>
        <v>AO</v>
      </c>
      <c r="R119" s="22" t="str">
        <f t="shared" si="85"/>
        <v>Y</v>
      </c>
      <c r="S119" s="543" t="s">
        <v>111</v>
      </c>
      <c r="T119" s="22"/>
      <c r="U119" s="22"/>
      <c r="V119" s="22"/>
      <c r="W119" s="22"/>
      <c r="X119" s="22"/>
      <c r="Y119" s="22"/>
      <c r="Z119" s="25" t="str">
        <f t="shared" si="46"/>
        <v>%Z043106</v>
      </c>
      <c r="AA119" s="22" t="str">
        <f t="shared" si="47"/>
        <v/>
      </c>
      <c r="AB119" s="22" t="s">
        <v>405</v>
      </c>
      <c r="AC119" s="22" t="str">
        <f t="shared" si="80"/>
        <v>PEROXIDE TO VE-2101</v>
      </c>
      <c r="AD119" s="21" t="str">
        <f t="shared" si="49"/>
        <v/>
      </c>
      <c r="AE119" s="21" t="str">
        <f t="shared" si="50"/>
        <v/>
      </c>
      <c r="AF119" s="21" t="str">
        <f t="shared" si="51"/>
        <v/>
      </c>
      <c r="AG119" s="22">
        <v>0</v>
      </c>
      <c r="AH119" s="22">
        <v>0</v>
      </c>
      <c r="AI119" s="22">
        <v>0</v>
      </c>
      <c r="AJ119" s="22">
        <v>0</v>
      </c>
      <c r="AK119" s="23" t="s">
        <v>166</v>
      </c>
      <c r="AL119" s="23" t="s">
        <v>114</v>
      </c>
      <c r="AM119" s="23"/>
      <c r="AN119" s="84" t="s">
        <v>115</v>
      </c>
      <c r="AO119" s="27"/>
      <c r="AP119" s="27"/>
      <c r="AQ119" s="28"/>
      <c r="AR119" s="544" t="s">
        <v>110</v>
      </c>
      <c r="AS119" s="29"/>
      <c r="AT119" s="84" t="s">
        <v>116</v>
      </c>
      <c r="AU119" s="542" t="s">
        <v>106</v>
      </c>
      <c r="AV119" s="27"/>
      <c r="AW119" s="27"/>
      <c r="AX119" s="532" t="s">
        <v>407</v>
      </c>
      <c r="AY119" s="531" t="s">
        <v>408</v>
      </c>
      <c r="AZ119" s="27"/>
      <c r="BA119" s="27"/>
      <c r="BB119" s="27"/>
      <c r="BC119" s="27"/>
      <c r="BD119" s="27"/>
      <c r="BE119" s="33"/>
      <c r="BF119" s="33"/>
      <c r="BG119" s="33"/>
      <c r="BH119" s="33"/>
      <c r="BI119" s="33"/>
      <c r="BJ119" s="33"/>
      <c r="BK119" s="33"/>
      <c r="BL119" s="33"/>
      <c r="BM119" s="33"/>
      <c r="BN119" s="33"/>
      <c r="BO119" s="33"/>
      <c r="BP119" s="33"/>
      <c r="BQ119" s="33"/>
      <c r="BR119" s="33"/>
      <c r="BS119" s="33"/>
      <c r="BT119" s="33"/>
      <c r="BU119" s="33"/>
      <c r="BV119" s="33"/>
      <c r="BW119" s="27"/>
      <c r="BX119" s="33"/>
      <c r="BY119" s="33"/>
      <c r="BZ119" s="33"/>
      <c r="CA119" s="27"/>
      <c r="CB119" s="27"/>
      <c r="CC119" s="27"/>
      <c r="CD119" s="27"/>
      <c r="CE119" s="58"/>
      <c r="CF119" s="58"/>
      <c r="CG119" s="59" t="str">
        <f t="shared" si="52"/>
        <v/>
      </c>
      <c r="CH119" s="60" t="str">
        <f t="shared" si="53"/>
        <v/>
      </c>
      <c r="CI119" s="61"/>
      <c r="CJ119" s="62"/>
      <c r="CK119" s="59">
        <f t="shared" si="54"/>
        <v>11.952</v>
      </c>
      <c r="CL119" s="60">
        <f t="shared" si="55"/>
        <v>12.048</v>
      </c>
      <c r="CM119" s="61"/>
      <c r="CN119" s="62"/>
      <c r="CO119" s="59" t="str">
        <f t="shared" si="56"/>
        <v/>
      </c>
      <c r="CP119" s="60" t="str">
        <f t="shared" si="57"/>
        <v/>
      </c>
      <c r="CQ119" s="64"/>
      <c r="CR119" s="65"/>
      <c r="CS119" s="67"/>
      <c r="CT119" s="67"/>
      <c r="CU119" s="545">
        <v>1830</v>
      </c>
      <c r="CV119" s="518" t="str">
        <f t="shared" si="81"/>
        <v>18-</v>
      </c>
      <c r="CW119" s="47" t="s">
        <v>169</v>
      </c>
      <c r="CX119" s="47" t="str">
        <f>RIGHT(D119,6)</f>
        <v>-21110</v>
      </c>
      <c r="CY119" s="47" t="str">
        <f t="shared" si="60"/>
        <v>18-PV-21110</v>
      </c>
    </row>
    <row r="120" spans="1:103" ht="19.899999999999999" customHeight="1">
      <c r="A120" s="524">
        <v>119</v>
      </c>
      <c r="B120" s="15">
        <v>7</v>
      </c>
      <c r="C120" s="15">
        <v>1830</v>
      </c>
      <c r="D120" s="45" t="s">
        <v>409</v>
      </c>
      <c r="E120" s="527"/>
      <c r="F120" s="541" t="s">
        <v>391</v>
      </c>
      <c r="G120" s="542" t="s">
        <v>410</v>
      </c>
      <c r="H120" s="527"/>
      <c r="I120" s="527"/>
      <c r="J120" s="527" t="str">
        <f t="shared" si="73"/>
        <v/>
      </c>
      <c r="K120" s="527" t="str">
        <f t="shared" si="66"/>
        <v/>
      </c>
      <c r="L120" s="22" t="str">
        <f t="shared" si="67"/>
        <v>FCS0304</v>
      </c>
      <c r="M120" s="21">
        <f t="shared" si="82"/>
        <v>4</v>
      </c>
      <c r="N120" s="21">
        <f t="shared" si="83"/>
        <v>3</v>
      </c>
      <c r="O120" s="21">
        <v>7</v>
      </c>
      <c r="P120" s="83" t="str">
        <f t="shared" si="84"/>
        <v>AAI543-H</v>
      </c>
      <c r="Q120" s="22" t="str">
        <f t="shared" si="45"/>
        <v>AO</v>
      </c>
      <c r="R120" s="22" t="str">
        <f t="shared" si="85"/>
        <v>Y</v>
      </c>
      <c r="S120" s="543" t="s">
        <v>111</v>
      </c>
      <c r="T120" s="22"/>
      <c r="U120" s="22"/>
      <c r="V120" s="22"/>
      <c r="W120" s="22"/>
      <c r="X120" s="22"/>
      <c r="Y120" s="22"/>
      <c r="Z120" s="25" t="str">
        <f t="shared" si="46"/>
        <v>%Z043107</v>
      </c>
      <c r="AA120" s="22" t="str">
        <f t="shared" si="47"/>
        <v/>
      </c>
      <c r="AB120" s="22" t="s">
        <v>409</v>
      </c>
      <c r="AC120" s="22" t="str">
        <f t="shared" si="80"/>
        <v>PEROXIDE TO UP-3601</v>
      </c>
      <c r="AD120" s="21" t="str">
        <f t="shared" si="49"/>
        <v/>
      </c>
      <c r="AE120" s="21" t="str">
        <f t="shared" si="50"/>
        <v/>
      </c>
      <c r="AF120" s="21" t="str">
        <f t="shared" si="51"/>
        <v/>
      </c>
      <c r="AG120" s="22">
        <v>0</v>
      </c>
      <c r="AH120" s="22">
        <v>0</v>
      </c>
      <c r="AI120" s="22">
        <v>0</v>
      </c>
      <c r="AJ120" s="22">
        <v>0</v>
      </c>
      <c r="AK120" s="23" t="s">
        <v>166</v>
      </c>
      <c r="AL120" s="23" t="s">
        <v>114</v>
      </c>
      <c r="AM120" s="23"/>
      <c r="AN120" s="84" t="s">
        <v>115</v>
      </c>
      <c r="AO120" s="27"/>
      <c r="AP120" s="27"/>
      <c r="AQ120" s="28"/>
      <c r="AR120" s="544" t="s">
        <v>110</v>
      </c>
      <c r="AS120" s="29"/>
      <c r="AT120" s="84" t="s">
        <v>116</v>
      </c>
      <c r="AU120" s="542" t="s">
        <v>106</v>
      </c>
      <c r="AV120" s="27"/>
      <c r="AW120" s="27"/>
      <c r="AX120" s="532" t="s">
        <v>407</v>
      </c>
      <c r="AY120" s="531" t="s">
        <v>408</v>
      </c>
      <c r="AZ120" s="27"/>
      <c r="BA120" s="27"/>
      <c r="BB120" s="27"/>
      <c r="BC120" s="27"/>
      <c r="BD120" s="27"/>
      <c r="BE120" s="33"/>
      <c r="BF120" s="33"/>
      <c r="BG120" s="33"/>
      <c r="BH120" s="33"/>
      <c r="BI120" s="33"/>
      <c r="BJ120" s="33"/>
      <c r="BK120" s="33"/>
      <c r="BL120" s="33"/>
      <c r="BM120" s="33"/>
      <c r="BN120" s="33"/>
      <c r="BO120" s="33"/>
      <c r="BP120" s="33"/>
      <c r="BQ120" s="33"/>
      <c r="BR120" s="33"/>
      <c r="BS120" s="33"/>
      <c r="BT120" s="33"/>
      <c r="BU120" s="33"/>
      <c r="BV120" s="33"/>
      <c r="BW120" s="27"/>
      <c r="BX120" s="33"/>
      <c r="BY120" s="33"/>
      <c r="BZ120" s="33"/>
      <c r="CA120" s="27"/>
      <c r="CB120" s="27"/>
      <c r="CC120" s="27"/>
      <c r="CD120" s="27"/>
      <c r="CE120" s="58"/>
      <c r="CF120" s="58"/>
      <c r="CG120" s="59" t="str">
        <f t="shared" si="52"/>
        <v/>
      </c>
      <c r="CH120" s="60" t="str">
        <f t="shared" si="53"/>
        <v/>
      </c>
      <c r="CI120" s="61"/>
      <c r="CJ120" s="62"/>
      <c r="CK120" s="59">
        <f t="shared" si="54"/>
        <v>11.952</v>
      </c>
      <c r="CL120" s="60">
        <f t="shared" si="55"/>
        <v>12.048</v>
      </c>
      <c r="CM120" s="61"/>
      <c r="CN120" s="62"/>
      <c r="CO120" s="59" t="str">
        <f t="shared" si="56"/>
        <v/>
      </c>
      <c r="CP120" s="60" t="str">
        <f t="shared" si="57"/>
        <v/>
      </c>
      <c r="CQ120" s="64"/>
      <c r="CR120" s="65"/>
      <c r="CS120" s="67"/>
      <c r="CT120" s="67"/>
      <c r="CU120" s="545">
        <v>1830</v>
      </c>
      <c r="CV120" s="518" t="str">
        <f t="shared" si="81"/>
        <v>18-</v>
      </c>
      <c r="CW120" s="47" t="s">
        <v>173</v>
      </c>
      <c r="CX120" s="47" t="str">
        <f>RIGHT(D120,7)</f>
        <v>-21103A</v>
      </c>
      <c r="CY120" s="47" t="str">
        <f t="shared" si="60"/>
        <v>18-FV-21103A</v>
      </c>
    </row>
    <row r="121" spans="1:103" ht="19.899999999999999" customHeight="1">
      <c r="A121" s="524">
        <v>120</v>
      </c>
      <c r="B121" s="15">
        <v>8</v>
      </c>
      <c r="C121" s="15">
        <v>1830</v>
      </c>
      <c r="D121" s="45" t="s">
        <v>411</v>
      </c>
      <c r="E121" s="527"/>
      <c r="F121" s="541" t="s">
        <v>391</v>
      </c>
      <c r="G121" s="542" t="s">
        <v>410</v>
      </c>
      <c r="H121" s="527"/>
      <c r="I121" s="527"/>
      <c r="J121" s="527" t="str">
        <f t="shared" si="73"/>
        <v/>
      </c>
      <c r="K121" s="527" t="str">
        <f t="shared" si="66"/>
        <v/>
      </c>
      <c r="L121" s="22" t="str">
        <f t="shared" si="67"/>
        <v>FCS0304</v>
      </c>
      <c r="M121" s="21">
        <f t="shared" si="82"/>
        <v>4</v>
      </c>
      <c r="N121" s="21">
        <f t="shared" si="83"/>
        <v>3</v>
      </c>
      <c r="O121" s="21">
        <v>8</v>
      </c>
      <c r="P121" s="83" t="str">
        <f t="shared" si="84"/>
        <v>AAI543-H</v>
      </c>
      <c r="Q121" s="22" t="str">
        <f t="shared" si="45"/>
        <v>AO</v>
      </c>
      <c r="R121" s="22" t="str">
        <f t="shared" si="85"/>
        <v>Y</v>
      </c>
      <c r="S121" s="543" t="s">
        <v>111</v>
      </c>
      <c r="T121" s="22"/>
      <c r="U121" s="22"/>
      <c r="V121" s="22"/>
      <c r="W121" s="22"/>
      <c r="X121" s="22"/>
      <c r="Y121" s="22"/>
      <c r="Z121" s="25" t="str">
        <f t="shared" si="46"/>
        <v>%Z043108</v>
      </c>
      <c r="AA121" s="22" t="str">
        <f t="shared" si="47"/>
        <v/>
      </c>
      <c r="AB121" s="22" t="s">
        <v>411</v>
      </c>
      <c r="AC121" s="22" t="str">
        <f t="shared" si="80"/>
        <v>PEROXIDE TO UP-3601</v>
      </c>
      <c r="AD121" s="21" t="str">
        <f t="shared" si="49"/>
        <v/>
      </c>
      <c r="AE121" s="21" t="str">
        <f t="shared" si="50"/>
        <v/>
      </c>
      <c r="AF121" s="21" t="str">
        <f t="shared" si="51"/>
        <v/>
      </c>
      <c r="AG121" s="22">
        <v>0</v>
      </c>
      <c r="AH121" s="22">
        <v>0</v>
      </c>
      <c r="AI121" s="22">
        <v>0</v>
      </c>
      <c r="AJ121" s="22">
        <v>0</v>
      </c>
      <c r="AK121" s="23" t="s">
        <v>166</v>
      </c>
      <c r="AL121" s="23" t="s">
        <v>114</v>
      </c>
      <c r="AM121" s="23"/>
      <c r="AN121" s="84" t="s">
        <v>115</v>
      </c>
      <c r="AO121" s="27"/>
      <c r="AP121" s="27"/>
      <c r="AQ121" s="28"/>
      <c r="AR121" s="544" t="s">
        <v>110</v>
      </c>
      <c r="AS121" s="29"/>
      <c r="AT121" s="84" t="s">
        <v>116</v>
      </c>
      <c r="AU121" s="542" t="s">
        <v>106</v>
      </c>
      <c r="AV121" s="27"/>
      <c r="AW121" s="27"/>
      <c r="AX121" s="532" t="s">
        <v>407</v>
      </c>
      <c r="AY121" s="531" t="s">
        <v>408</v>
      </c>
      <c r="AZ121" s="27"/>
      <c r="BA121" s="27"/>
      <c r="BB121" s="27"/>
      <c r="BC121" s="27"/>
      <c r="BD121" s="27"/>
      <c r="BE121" s="33"/>
      <c r="BF121" s="33"/>
      <c r="BG121" s="33"/>
      <c r="BH121" s="33"/>
      <c r="BI121" s="33"/>
      <c r="BJ121" s="33"/>
      <c r="BK121" s="33"/>
      <c r="BL121" s="33"/>
      <c r="BM121" s="33"/>
      <c r="BN121" s="33"/>
      <c r="BO121" s="33"/>
      <c r="BP121" s="33"/>
      <c r="BQ121" s="33"/>
      <c r="BR121" s="33"/>
      <c r="BS121" s="33"/>
      <c r="BT121" s="33"/>
      <c r="BU121" s="33"/>
      <c r="BV121" s="33"/>
      <c r="BW121" s="27"/>
      <c r="BX121" s="33"/>
      <c r="BY121" s="33"/>
      <c r="BZ121" s="33"/>
      <c r="CA121" s="27"/>
      <c r="CB121" s="27"/>
      <c r="CC121" s="27"/>
      <c r="CD121" s="27"/>
      <c r="CE121" s="58"/>
      <c r="CF121" s="58"/>
      <c r="CG121" s="59" t="str">
        <f t="shared" si="52"/>
        <v/>
      </c>
      <c r="CH121" s="60" t="str">
        <f t="shared" si="53"/>
        <v/>
      </c>
      <c r="CI121" s="61"/>
      <c r="CJ121" s="62"/>
      <c r="CK121" s="59">
        <f t="shared" si="54"/>
        <v>11.952</v>
      </c>
      <c r="CL121" s="60">
        <f t="shared" si="55"/>
        <v>12.048</v>
      </c>
      <c r="CM121" s="61"/>
      <c r="CN121" s="62"/>
      <c r="CO121" s="59" t="str">
        <f t="shared" si="56"/>
        <v/>
      </c>
      <c r="CP121" s="60" t="str">
        <f t="shared" si="57"/>
        <v/>
      </c>
      <c r="CQ121" s="64"/>
      <c r="CR121" s="65"/>
      <c r="CS121" s="67"/>
      <c r="CT121" s="67"/>
      <c r="CU121" s="545">
        <v>1830</v>
      </c>
      <c r="CV121" s="518" t="str">
        <f t="shared" si="81"/>
        <v>18-</v>
      </c>
      <c r="CW121" s="47" t="s">
        <v>173</v>
      </c>
      <c r="CX121" s="47" t="str">
        <f>RIGHT(D121,7)</f>
        <v>-21103B</v>
      </c>
      <c r="CY121" s="47" t="str">
        <f t="shared" si="60"/>
        <v>18-FV-21103B</v>
      </c>
    </row>
    <row r="122" spans="1:103" ht="19.899999999999999" customHeight="1">
      <c r="A122" s="524">
        <v>121</v>
      </c>
      <c r="B122" s="15">
        <v>9</v>
      </c>
      <c r="C122" s="15">
        <v>1830</v>
      </c>
      <c r="D122" s="45" t="s">
        <v>412</v>
      </c>
      <c r="E122" s="527"/>
      <c r="F122" s="541" t="s">
        <v>391</v>
      </c>
      <c r="G122" s="542" t="s">
        <v>413</v>
      </c>
      <c r="H122" s="527"/>
      <c r="I122" s="527"/>
      <c r="J122" s="527" t="str">
        <f t="shared" si="73"/>
        <v/>
      </c>
      <c r="K122" s="527" t="str">
        <f t="shared" si="66"/>
        <v/>
      </c>
      <c r="L122" s="22" t="str">
        <f t="shared" si="67"/>
        <v>FCS0304</v>
      </c>
      <c r="M122" s="21">
        <f t="shared" si="82"/>
        <v>4</v>
      </c>
      <c r="N122" s="21">
        <f t="shared" si="83"/>
        <v>3</v>
      </c>
      <c r="O122" s="21">
        <v>9</v>
      </c>
      <c r="P122" s="83" t="str">
        <f t="shared" si="84"/>
        <v>AAI543-H</v>
      </c>
      <c r="Q122" s="22" t="str">
        <f t="shared" si="45"/>
        <v>AO</v>
      </c>
      <c r="R122" s="22" t="str">
        <f t="shared" si="85"/>
        <v>Y</v>
      </c>
      <c r="S122" s="543" t="s">
        <v>111</v>
      </c>
      <c r="T122" s="22"/>
      <c r="U122" s="22"/>
      <c r="V122" s="22"/>
      <c r="W122" s="22"/>
      <c r="X122" s="22"/>
      <c r="Y122" s="22"/>
      <c r="Z122" s="25" t="str">
        <f t="shared" si="46"/>
        <v>%Z043109</v>
      </c>
      <c r="AA122" s="22" t="str">
        <f t="shared" si="47"/>
        <v/>
      </c>
      <c r="AB122" s="22" t="s">
        <v>412</v>
      </c>
      <c r="AC122" s="22" t="str">
        <f t="shared" si="80"/>
        <v>LP NITROGEN TO VE-2301</v>
      </c>
      <c r="AD122" s="21" t="str">
        <f t="shared" si="49"/>
        <v/>
      </c>
      <c r="AE122" s="21" t="str">
        <f t="shared" si="50"/>
        <v/>
      </c>
      <c r="AF122" s="21" t="str">
        <f t="shared" si="51"/>
        <v/>
      </c>
      <c r="AG122" s="22">
        <v>0</v>
      </c>
      <c r="AH122" s="22">
        <v>0</v>
      </c>
      <c r="AI122" s="22">
        <v>0</v>
      </c>
      <c r="AJ122" s="22">
        <v>0</v>
      </c>
      <c r="AK122" s="23" t="s">
        <v>166</v>
      </c>
      <c r="AL122" s="23" t="s">
        <v>114</v>
      </c>
      <c r="AM122" s="23"/>
      <c r="AN122" s="84" t="s">
        <v>115</v>
      </c>
      <c r="AO122" s="27"/>
      <c r="AP122" s="27"/>
      <c r="AQ122" s="28"/>
      <c r="AR122" s="544" t="s">
        <v>110</v>
      </c>
      <c r="AS122" s="29"/>
      <c r="AT122" s="84" t="s">
        <v>116</v>
      </c>
      <c r="AU122" s="542" t="s">
        <v>106</v>
      </c>
      <c r="AV122" s="27"/>
      <c r="AW122" s="27"/>
      <c r="AX122" s="532" t="s">
        <v>414</v>
      </c>
      <c r="AY122" s="531" t="s">
        <v>415</v>
      </c>
      <c r="AZ122" s="27"/>
      <c r="BA122" s="27"/>
      <c r="BB122" s="27"/>
      <c r="BC122" s="27"/>
      <c r="BD122" s="27"/>
      <c r="BE122" s="33"/>
      <c r="BF122" s="33"/>
      <c r="BG122" s="33"/>
      <c r="BH122" s="33"/>
      <c r="BI122" s="33"/>
      <c r="BJ122" s="33"/>
      <c r="BK122" s="33"/>
      <c r="BL122" s="33"/>
      <c r="BM122" s="33"/>
      <c r="BN122" s="33"/>
      <c r="BO122" s="33"/>
      <c r="BP122" s="33"/>
      <c r="BQ122" s="33"/>
      <c r="BR122" s="33"/>
      <c r="BS122" s="33"/>
      <c r="BT122" s="33"/>
      <c r="BU122" s="33"/>
      <c r="BV122" s="33"/>
      <c r="BW122" s="27"/>
      <c r="BX122" s="33"/>
      <c r="BY122" s="33"/>
      <c r="BZ122" s="33"/>
      <c r="CA122" s="27"/>
      <c r="CB122" s="27"/>
      <c r="CC122" s="27"/>
      <c r="CD122" s="27"/>
      <c r="CE122" s="58"/>
      <c r="CF122" s="58"/>
      <c r="CG122" s="59" t="str">
        <f t="shared" si="52"/>
        <v/>
      </c>
      <c r="CH122" s="60" t="str">
        <f t="shared" si="53"/>
        <v/>
      </c>
      <c r="CI122" s="61"/>
      <c r="CJ122" s="62"/>
      <c r="CK122" s="59">
        <f t="shared" si="54"/>
        <v>11.952</v>
      </c>
      <c r="CL122" s="60">
        <f t="shared" si="55"/>
        <v>12.048</v>
      </c>
      <c r="CM122" s="61"/>
      <c r="CN122" s="62"/>
      <c r="CO122" s="59" t="str">
        <f t="shared" si="56"/>
        <v/>
      </c>
      <c r="CP122" s="60" t="str">
        <f t="shared" si="57"/>
        <v/>
      </c>
      <c r="CQ122" s="64"/>
      <c r="CR122" s="65"/>
      <c r="CS122" s="67"/>
      <c r="CT122" s="67"/>
      <c r="CU122" s="545">
        <v>1830</v>
      </c>
      <c r="CV122" s="518" t="str">
        <f t="shared" si="81"/>
        <v>18-</v>
      </c>
      <c r="CW122" s="47" t="s">
        <v>169</v>
      </c>
      <c r="CX122" s="47" t="str">
        <f>RIGHT(D122,7)</f>
        <v>-23101A</v>
      </c>
      <c r="CY122" s="47" t="str">
        <f t="shared" si="60"/>
        <v>18-PV-23101A</v>
      </c>
    </row>
    <row r="123" spans="1:103" ht="19.899999999999999" customHeight="1">
      <c r="A123" s="524">
        <v>122</v>
      </c>
      <c r="B123" s="15">
        <v>10</v>
      </c>
      <c r="C123" s="15">
        <v>1830</v>
      </c>
      <c r="D123" s="45" t="s">
        <v>416</v>
      </c>
      <c r="E123" s="527"/>
      <c r="F123" s="541" t="s">
        <v>391</v>
      </c>
      <c r="G123" s="542" t="s">
        <v>417</v>
      </c>
      <c r="H123" s="527"/>
      <c r="I123" s="527"/>
      <c r="J123" s="527" t="str">
        <f t="shared" si="73"/>
        <v/>
      </c>
      <c r="K123" s="527" t="str">
        <f t="shared" si="66"/>
        <v/>
      </c>
      <c r="L123" s="22" t="str">
        <f t="shared" si="67"/>
        <v>FCS0304</v>
      </c>
      <c r="M123" s="21">
        <f t="shared" si="82"/>
        <v>4</v>
      </c>
      <c r="N123" s="21">
        <f t="shared" si="83"/>
        <v>3</v>
      </c>
      <c r="O123" s="21">
        <v>10</v>
      </c>
      <c r="P123" s="83" t="str">
        <f t="shared" si="84"/>
        <v>AAI543-H</v>
      </c>
      <c r="Q123" s="22" t="str">
        <f t="shared" si="45"/>
        <v>AO</v>
      </c>
      <c r="R123" s="22" t="str">
        <f t="shared" si="85"/>
        <v>Y</v>
      </c>
      <c r="S123" s="543" t="s">
        <v>111</v>
      </c>
      <c r="T123" s="22"/>
      <c r="U123" s="22"/>
      <c r="V123" s="22"/>
      <c r="W123" s="22"/>
      <c r="X123" s="22"/>
      <c r="Y123" s="22"/>
      <c r="Z123" s="25" t="str">
        <f t="shared" si="46"/>
        <v>%Z043110</v>
      </c>
      <c r="AA123" s="22" t="str">
        <f t="shared" si="47"/>
        <v/>
      </c>
      <c r="AB123" s="22" t="s">
        <v>416</v>
      </c>
      <c r="AC123" s="22" t="str">
        <f t="shared" si="80"/>
        <v>NITROGEN TO ATM.</v>
      </c>
      <c r="AD123" s="21" t="str">
        <f t="shared" si="49"/>
        <v/>
      </c>
      <c r="AE123" s="21" t="str">
        <f t="shared" si="50"/>
        <v/>
      </c>
      <c r="AF123" s="21" t="str">
        <f t="shared" si="51"/>
        <v/>
      </c>
      <c r="AG123" s="22">
        <v>0</v>
      </c>
      <c r="AH123" s="22">
        <v>0</v>
      </c>
      <c r="AI123" s="22">
        <v>0</v>
      </c>
      <c r="AJ123" s="22">
        <v>0</v>
      </c>
      <c r="AK123" s="23" t="s">
        <v>166</v>
      </c>
      <c r="AL123" s="23" t="s">
        <v>114</v>
      </c>
      <c r="AM123" s="23"/>
      <c r="AN123" s="84" t="s">
        <v>115</v>
      </c>
      <c r="AO123" s="27"/>
      <c r="AP123" s="27"/>
      <c r="AQ123" s="28"/>
      <c r="AR123" s="544" t="s">
        <v>110</v>
      </c>
      <c r="AS123" s="29"/>
      <c r="AT123" s="84" t="s">
        <v>116</v>
      </c>
      <c r="AU123" s="542" t="s">
        <v>106</v>
      </c>
      <c r="AV123" s="27"/>
      <c r="AW123" s="27"/>
      <c r="AX123" s="532" t="s">
        <v>414</v>
      </c>
      <c r="AY123" s="531" t="s">
        <v>415</v>
      </c>
      <c r="AZ123" s="27"/>
      <c r="BA123" s="27"/>
      <c r="BB123" s="27"/>
      <c r="BC123" s="27"/>
      <c r="BD123" s="27"/>
      <c r="BE123" s="33"/>
      <c r="BF123" s="33"/>
      <c r="BG123" s="33"/>
      <c r="BH123" s="33"/>
      <c r="BI123" s="33"/>
      <c r="BJ123" s="33"/>
      <c r="BK123" s="33"/>
      <c r="BL123" s="33"/>
      <c r="BM123" s="33"/>
      <c r="BN123" s="33"/>
      <c r="BO123" s="33"/>
      <c r="BP123" s="33"/>
      <c r="BQ123" s="33"/>
      <c r="BR123" s="33"/>
      <c r="BS123" s="33"/>
      <c r="BT123" s="33"/>
      <c r="BU123" s="33"/>
      <c r="BV123" s="33"/>
      <c r="BW123" s="27"/>
      <c r="BX123" s="33"/>
      <c r="BY123" s="33"/>
      <c r="BZ123" s="33"/>
      <c r="CA123" s="27"/>
      <c r="CB123" s="27"/>
      <c r="CC123" s="27"/>
      <c r="CD123" s="27"/>
      <c r="CE123" s="58"/>
      <c r="CF123" s="58"/>
      <c r="CG123" s="59" t="str">
        <f t="shared" si="52"/>
        <v/>
      </c>
      <c r="CH123" s="60" t="str">
        <f t="shared" si="53"/>
        <v/>
      </c>
      <c r="CI123" s="61"/>
      <c r="CJ123" s="62"/>
      <c r="CK123" s="59">
        <f t="shared" si="54"/>
        <v>11.952</v>
      </c>
      <c r="CL123" s="60">
        <f t="shared" si="55"/>
        <v>12.048</v>
      </c>
      <c r="CM123" s="61"/>
      <c r="CN123" s="62"/>
      <c r="CO123" s="59" t="str">
        <f t="shared" si="56"/>
        <v/>
      </c>
      <c r="CP123" s="60" t="str">
        <f t="shared" si="57"/>
        <v/>
      </c>
      <c r="CQ123" s="64"/>
      <c r="CR123" s="65"/>
      <c r="CS123" s="67"/>
      <c r="CT123" s="67"/>
      <c r="CU123" s="545">
        <v>1830</v>
      </c>
      <c r="CV123" s="518" t="str">
        <f t="shared" si="81"/>
        <v>18-</v>
      </c>
      <c r="CW123" s="47" t="s">
        <v>169</v>
      </c>
      <c r="CX123" s="47" t="str">
        <f>RIGHT(D123,7)</f>
        <v>-23101B</v>
      </c>
      <c r="CY123" s="47" t="str">
        <f t="shared" si="60"/>
        <v>18-PV-23101B</v>
      </c>
    </row>
    <row r="124" spans="1:103" ht="19.899999999999999" customHeight="1">
      <c r="A124" s="524">
        <v>123</v>
      </c>
      <c r="B124" s="15">
        <v>11</v>
      </c>
      <c r="C124" s="15">
        <v>1830</v>
      </c>
      <c r="D124" s="45" t="s">
        <v>418</v>
      </c>
      <c r="E124" s="45"/>
      <c r="F124" s="541" t="s">
        <v>106</v>
      </c>
      <c r="G124" s="542" t="s">
        <v>419</v>
      </c>
      <c r="H124" s="527"/>
      <c r="I124" s="527"/>
      <c r="J124" s="527" t="str">
        <f t="shared" si="73"/>
        <v/>
      </c>
      <c r="K124" s="527" t="str">
        <f t="shared" si="66"/>
        <v/>
      </c>
      <c r="L124" s="22" t="str">
        <f t="shared" si="67"/>
        <v>FCS0304</v>
      </c>
      <c r="M124" s="21">
        <f t="shared" si="82"/>
        <v>4</v>
      </c>
      <c r="N124" s="21">
        <f t="shared" si="83"/>
        <v>3</v>
      </c>
      <c r="O124" s="21">
        <v>11</v>
      </c>
      <c r="P124" s="83" t="str">
        <f t="shared" si="84"/>
        <v>AAI543-H</v>
      </c>
      <c r="Q124" s="22" t="str">
        <f t="shared" si="45"/>
        <v>AO</v>
      </c>
      <c r="R124" s="22" t="str">
        <f t="shared" si="85"/>
        <v>Y</v>
      </c>
      <c r="S124" s="543" t="s">
        <v>111</v>
      </c>
      <c r="T124" s="22"/>
      <c r="U124" s="22"/>
      <c r="V124" s="22"/>
      <c r="W124" s="22"/>
      <c r="X124" s="22"/>
      <c r="Y124" s="22"/>
      <c r="Z124" s="25" t="str">
        <f t="shared" si="46"/>
        <v>%Z043111</v>
      </c>
      <c r="AA124" s="22" t="str">
        <f t="shared" si="47"/>
        <v/>
      </c>
      <c r="AB124" s="22" t="s">
        <v>418</v>
      </c>
      <c r="AC124" s="22" t="str">
        <f t="shared" si="80"/>
        <v>VACUMM OFFGAS TO OSBL</v>
      </c>
      <c r="AD124" s="21" t="str">
        <f t="shared" si="49"/>
        <v/>
      </c>
      <c r="AE124" s="21" t="str">
        <f t="shared" si="50"/>
        <v/>
      </c>
      <c r="AF124" s="21" t="str">
        <f t="shared" si="51"/>
        <v/>
      </c>
      <c r="AG124" s="22"/>
      <c r="AH124" s="22"/>
      <c r="AI124" s="22"/>
      <c r="AJ124" s="22"/>
      <c r="AK124" s="23" t="s">
        <v>166</v>
      </c>
      <c r="AL124" s="23" t="s">
        <v>114</v>
      </c>
      <c r="AM124" s="23"/>
      <c r="AN124" s="84" t="s">
        <v>115</v>
      </c>
      <c r="AO124" s="27"/>
      <c r="AP124" s="27"/>
      <c r="AQ124" s="28"/>
      <c r="AR124" s="544" t="s">
        <v>110</v>
      </c>
      <c r="AS124" s="29"/>
      <c r="AT124" s="84" t="s">
        <v>116</v>
      </c>
      <c r="AU124" s="542" t="s">
        <v>106</v>
      </c>
      <c r="AV124" s="27"/>
      <c r="AW124" s="27"/>
      <c r="AX124" s="531" t="s">
        <v>414</v>
      </c>
      <c r="AY124" s="531" t="s">
        <v>415</v>
      </c>
      <c r="AZ124" s="27"/>
      <c r="BA124" s="27"/>
      <c r="BB124" s="27"/>
      <c r="BC124" s="27"/>
      <c r="BD124" s="27"/>
      <c r="BE124" s="33"/>
      <c r="BF124" s="33"/>
      <c r="BG124" s="33"/>
      <c r="BH124" s="33"/>
      <c r="BI124" s="33"/>
      <c r="BJ124" s="33"/>
      <c r="BK124" s="33"/>
      <c r="BL124" s="33"/>
      <c r="BM124" s="33"/>
      <c r="BN124" s="33"/>
      <c r="BO124" s="33"/>
      <c r="BP124" s="33"/>
      <c r="BQ124" s="33"/>
      <c r="BR124" s="33"/>
      <c r="BS124" s="33"/>
      <c r="BT124" s="33"/>
      <c r="BU124" s="33"/>
      <c r="BV124" s="33"/>
      <c r="BW124" s="27"/>
      <c r="BX124" s="33"/>
      <c r="BY124" s="33"/>
      <c r="BZ124" s="33"/>
      <c r="CA124" s="27"/>
      <c r="CB124" s="27"/>
      <c r="CC124" s="27"/>
      <c r="CD124" s="27"/>
      <c r="CE124" s="58"/>
      <c r="CF124" s="58"/>
      <c r="CG124" s="59" t="str">
        <f t="shared" si="52"/>
        <v/>
      </c>
      <c r="CH124" s="60" t="str">
        <f t="shared" si="53"/>
        <v/>
      </c>
      <c r="CI124" s="61"/>
      <c r="CJ124" s="62"/>
      <c r="CK124" s="59">
        <f t="shared" si="54"/>
        <v>11.952</v>
      </c>
      <c r="CL124" s="60">
        <f t="shared" si="55"/>
        <v>12.048</v>
      </c>
      <c r="CM124" s="61"/>
      <c r="CN124" s="62"/>
      <c r="CO124" s="59" t="str">
        <f t="shared" si="56"/>
        <v/>
      </c>
      <c r="CP124" s="60" t="str">
        <f t="shared" si="57"/>
        <v/>
      </c>
      <c r="CQ124" s="64"/>
      <c r="CR124" s="65"/>
      <c r="CS124" s="67"/>
      <c r="CT124" s="67"/>
      <c r="CU124" s="545">
        <v>1830</v>
      </c>
      <c r="CV124" s="518" t="str">
        <f t="shared" si="81"/>
        <v>18-</v>
      </c>
      <c r="CW124" s="47" t="s">
        <v>169</v>
      </c>
      <c r="CX124" s="47" t="str">
        <f>RIGHT(D124,6)</f>
        <v>-66102</v>
      </c>
      <c r="CY124" s="47" t="str">
        <f t="shared" si="60"/>
        <v>18-PV-66102</v>
      </c>
    </row>
    <row r="125" spans="1:103" ht="19.899999999999999" customHeight="1">
      <c r="A125" s="524">
        <v>124</v>
      </c>
      <c r="B125" s="15">
        <v>12</v>
      </c>
      <c r="C125" s="15">
        <v>1830</v>
      </c>
      <c r="D125" s="45" t="s">
        <v>420</v>
      </c>
      <c r="E125" s="45"/>
      <c r="F125" s="541" t="s">
        <v>106</v>
      </c>
      <c r="G125" s="542" t="s">
        <v>421</v>
      </c>
      <c r="H125" s="527"/>
      <c r="I125" s="527"/>
      <c r="J125" s="527" t="str">
        <f t="shared" si="73"/>
        <v/>
      </c>
      <c r="K125" s="527" t="str">
        <f t="shared" si="66"/>
        <v/>
      </c>
      <c r="L125" s="22" t="str">
        <f t="shared" si="67"/>
        <v>FCS0304</v>
      </c>
      <c r="M125" s="21">
        <f t="shared" si="82"/>
        <v>4</v>
      </c>
      <c r="N125" s="21">
        <f t="shared" si="83"/>
        <v>3</v>
      </c>
      <c r="O125" s="21">
        <v>12</v>
      </c>
      <c r="P125" s="83" t="str">
        <f t="shared" si="84"/>
        <v>AAI543-H</v>
      </c>
      <c r="Q125" s="22" t="str">
        <f t="shared" si="45"/>
        <v>AO</v>
      </c>
      <c r="R125" s="22" t="str">
        <f t="shared" si="85"/>
        <v>Y</v>
      </c>
      <c r="S125" s="543" t="s">
        <v>111</v>
      </c>
      <c r="T125" s="22"/>
      <c r="U125" s="22"/>
      <c r="V125" s="22"/>
      <c r="W125" s="22"/>
      <c r="X125" s="22"/>
      <c r="Y125" s="22"/>
      <c r="Z125" s="25" t="str">
        <f t="shared" si="46"/>
        <v>%Z043112</v>
      </c>
      <c r="AA125" s="22" t="str">
        <f t="shared" si="47"/>
        <v/>
      </c>
      <c r="AB125" s="22" t="s">
        <v>422</v>
      </c>
      <c r="AC125" s="22" t="str">
        <f t="shared" si="80"/>
        <v>OFFGAS TO ATM AT SAFE LOCATION</v>
      </c>
      <c r="AD125" s="21" t="str">
        <f t="shared" si="49"/>
        <v/>
      </c>
      <c r="AE125" s="21" t="str">
        <f t="shared" si="50"/>
        <v/>
      </c>
      <c r="AF125" s="21" t="str">
        <f t="shared" si="51"/>
        <v/>
      </c>
      <c r="AG125" s="22"/>
      <c r="AH125" s="22"/>
      <c r="AI125" s="22"/>
      <c r="AJ125" s="22"/>
      <c r="AK125" s="23" t="s">
        <v>166</v>
      </c>
      <c r="AL125" s="23" t="s">
        <v>114</v>
      </c>
      <c r="AM125" s="23"/>
      <c r="AN125" s="84" t="s">
        <v>115</v>
      </c>
      <c r="AO125" s="27"/>
      <c r="AP125" s="27"/>
      <c r="AQ125" s="28"/>
      <c r="AR125" s="544" t="s">
        <v>110</v>
      </c>
      <c r="AS125" s="29"/>
      <c r="AT125" s="84" t="s">
        <v>116</v>
      </c>
      <c r="AU125" s="542" t="s">
        <v>106</v>
      </c>
      <c r="AV125" s="27"/>
      <c r="AW125" s="27"/>
      <c r="AX125" s="531" t="s">
        <v>414</v>
      </c>
      <c r="AY125" s="531" t="s">
        <v>415</v>
      </c>
      <c r="AZ125" s="27"/>
      <c r="BA125" s="27"/>
      <c r="BB125" s="27"/>
      <c r="BC125" s="27"/>
      <c r="BD125" s="27"/>
      <c r="BE125" s="33"/>
      <c r="BF125" s="33"/>
      <c r="BG125" s="33"/>
      <c r="BH125" s="33"/>
      <c r="BI125" s="33"/>
      <c r="BJ125" s="33"/>
      <c r="BK125" s="33"/>
      <c r="BL125" s="33"/>
      <c r="BM125" s="33"/>
      <c r="BN125" s="33"/>
      <c r="BO125" s="33"/>
      <c r="BP125" s="33"/>
      <c r="BQ125" s="33"/>
      <c r="BR125" s="33"/>
      <c r="BS125" s="33"/>
      <c r="BT125" s="33"/>
      <c r="BU125" s="33"/>
      <c r="BV125" s="33"/>
      <c r="BW125" s="27"/>
      <c r="BX125" s="33"/>
      <c r="BY125" s="33"/>
      <c r="BZ125" s="33"/>
      <c r="CA125" s="27"/>
      <c r="CB125" s="27"/>
      <c r="CC125" s="27"/>
      <c r="CD125" s="27"/>
      <c r="CE125" s="58"/>
      <c r="CF125" s="58"/>
      <c r="CG125" s="59" t="str">
        <f t="shared" si="52"/>
        <v/>
      </c>
      <c r="CH125" s="60" t="str">
        <f t="shared" si="53"/>
        <v/>
      </c>
      <c r="CI125" s="61"/>
      <c r="CJ125" s="62"/>
      <c r="CK125" s="59">
        <f t="shared" si="54"/>
        <v>11.952</v>
      </c>
      <c r="CL125" s="60">
        <f t="shared" si="55"/>
        <v>12.048</v>
      </c>
      <c r="CM125" s="61"/>
      <c r="CN125" s="62"/>
      <c r="CO125" s="59" t="str">
        <f t="shared" si="56"/>
        <v/>
      </c>
      <c r="CP125" s="60" t="str">
        <f t="shared" si="57"/>
        <v/>
      </c>
      <c r="CQ125" s="64"/>
      <c r="CR125" s="65"/>
      <c r="CS125" s="67"/>
      <c r="CT125" s="67"/>
      <c r="CU125" s="545">
        <v>1830</v>
      </c>
      <c r="CV125" s="518" t="str">
        <f t="shared" si="81"/>
        <v>18-</v>
      </c>
      <c r="CW125" s="47" t="s">
        <v>404</v>
      </c>
      <c r="CX125" s="47" t="str">
        <f>RIGHT(D125,6)</f>
        <v>-66102</v>
      </c>
      <c r="CY125" s="47" t="str">
        <f t="shared" si="60"/>
        <v>18-HIC-66102</v>
      </c>
    </row>
    <row r="126" spans="1:103" ht="19.899999999999999" customHeight="1">
      <c r="A126" s="524">
        <v>125</v>
      </c>
      <c r="B126" s="15">
        <v>13</v>
      </c>
      <c r="C126" s="15"/>
      <c r="D126" s="50" t="str">
        <f>LEFT(L126,1)&amp;RIGHT(L126,2)&amp;"N"&amp;M126&amp;"S"&amp;N126&amp;O126</f>
        <v>F04N4S313</v>
      </c>
      <c r="E126" s="45"/>
      <c r="F126" s="43"/>
      <c r="G126" s="527" t="s">
        <v>161</v>
      </c>
      <c r="H126" s="527"/>
      <c r="I126" s="527"/>
      <c r="J126" s="527" t="str">
        <f t="shared" si="73"/>
        <v/>
      </c>
      <c r="K126" s="527" t="str">
        <f t="shared" si="66"/>
        <v/>
      </c>
      <c r="L126" s="22" t="str">
        <f t="shared" si="67"/>
        <v>FCS0304</v>
      </c>
      <c r="M126" s="21">
        <f t="shared" si="82"/>
        <v>4</v>
      </c>
      <c r="N126" s="21">
        <f t="shared" si="83"/>
        <v>3</v>
      </c>
      <c r="O126" s="21">
        <v>13</v>
      </c>
      <c r="P126" s="83" t="str">
        <f t="shared" si="84"/>
        <v>AAI543-H</v>
      </c>
      <c r="Q126" s="22" t="str">
        <f t="shared" si="45"/>
        <v>AO</v>
      </c>
      <c r="R126" s="22" t="str">
        <f t="shared" si="85"/>
        <v>Y</v>
      </c>
      <c r="S126" s="83" t="s">
        <v>162</v>
      </c>
      <c r="T126" s="22"/>
      <c r="U126" s="22"/>
      <c r="V126" s="22"/>
      <c r="W126" s="22"/>
      <c r="X126" s="22"/>
      <c r="Y126" s="22"/>
      <c r="Z126" s="25" t="str">
        <f t="shared" si="46"/>
        <v>%Z043113</v>
      </c>
      <c r="AA126" s="22" t="str">
        <f t="shared" si="47"/>
        <v/>
      </c>
      <c r="AB126" s="22" t="str">
        <f>IF(G126="Spare",D126,"")</f>
        <v>F04N4S313</v>
      </c>
      <c r="AC126" s="22" t="str">
        <f t="shared" si="80"/>
        <v>Spare</v>
      </c>
      <c r="AD126" s="21" t="str">
        <f t="shared" si="49"/>
        <v/>
      </c>
      <c r="AE126" s="21" t="str">
        <f t="shared" si="50"/>
        <v/>
      </c>
      <c r="AF126" s="21" t="str">
        <f t="shared" si="51"/>
        <v/>
      </c>
      <c r="AG126" s="22"/>
      <c r="AH126" s="22"/>
      <c r="AI126" s="22"/>
      <c r="AJ126" s="22"/>
      <c r="AK126" s="23"/>
      <c r="AL126" s="23" t="s">
        <v>114</v>
      </c>
      <c r="AM126" s="23"/>
      <c r="AN126" s="84" t="s">
        <v>115</v>
      </c>
      <c r="AO126" s="27"/>
      <c r="AP126" s="27"/>
      <c r="AQ126" s="28"/>
      <c r="AR126" s="33"/>
      <c r="AS126" s="29"/>
      <c r="AT126" s="84" t="s">
        <v>116</v>
      </c>
      <c r="AU126" s="27"/>
      <c r="AV126" s="27"/>
      <c r="AW126" s="27"/>
      <c r="AX126" s="531"/>
      <c r="AY126" s="531"/>
      <c r="AZ126" s="27"/>
      <c r="BA126" s="27"/>
      <c r="BB126" s="27"/>
      <c r="BC126" s="27"/>
      <c r="BD126" s="27"/>
      <c r="BE126" s="33"/>
      <c r="BF126" s="33"/>
      <c r="BG126" s="33"/>
      <c r="BH126" s="33"/>
      <c r="BI126" s="33"/>
      <c r="BJ126" s="33"/>
      <c r="BK126" s="33"/>
      <c r="BL126" s="33"/>
      <c r="BM126" s="33"/>
      <c r="BN126" s="33"/>
      <c r="BO126" s="33"/>
      <c r="BP126" s="33"/>
      <c r="BQ126" s="33"/>
      <c r="BR126" s="33"/>
      <c r="BS126" s="33"/>
      <c r="BT126" s="33"/>
      <c r="BU126" s="33"/>
      <c r="BV126" s="33"/>
      <c r="BW126" s="27"/>
      <c r="BX126" s="33"/>
      <c r="BY126" s="33"/>
      <c r="BZ126" s="33"/>
      <c r="CA126" s="27"/>
      <c r="CB126" s="27"/>
      <c r="CC126" s="27"/>
      <c r="CD126" s="27"/>
      <c r="CE126" s="58"/>
      <c r="CF126" s="58"/>
      <c r="CG126" s="59" t="str">
        <f t="shared" si="52"/>
        <v/>
      </c>
      <c r="CH126" s="60" t="str">
        <f t="shared" si="53"/>
        <v/>
      </c>
      <c r="CI126" s="61"/>
      <c r="CJ126" s="62"/>
      <c r="CK126" s="59">
        <f t="shared" si="54"/>
        <v>11.952</v>
      </c>
      <c r="CL126" s="60">
        <f t="shared" si="55"/>
        <v>12.048</v>
      </c>
      <c r="CM126" s="61"/>
      <c r="CN126" s="62"/>
      <c r="CO126" s="59" t="str">
        <f t="shared" si="56"/>
        <v/>
      </c>
      <c r="CP126" s="60" t="str">
        <f t="shared" si="57"/>
        <v/>
      </c>
      <c r="CQ126" s="64"/>
      <c r="CR126" s="65"/>
      <c r="CS126" s="67"/>
      <c r="CT126" s="67"/>
      <c r="CV126" s="518"/>
      <c r="CY126" s="47" t="str">
        <f t="shared" si="60"/>
        <v/>
      </c>
    </row>
    <row r="127" spans="1:103" ht="19.899999999999999" customHeight="1">
      <c r="A127" s="524">
        <v>126</v>
      </c>
      <c r="B127" s="16">
        <v>14</v>
      </c>
      <c r="C127" s="16"/>
      <c r="D127" s="50" t="str">
        <f>LEFT(L127,1)&amp;RIGHT(L127,2)&amp;"N"&amp;M127&amp;"S"&amp;N127&amp;O127</f>
        <v>F04N4S314</v>
      </c>
      <c r="E127" s="45"/>
      <c r="F127" s="43"/>
      <c r="G127" s="527" t="s">
        <v>161</v>
      </c>
      <c r="H127" s="527"/>
      <c r="I127" s="527"/>
      <c r="J127" s="527" t="str">
        <f t="shared" si="73"/>
        <v/>
      </c>
      <c r="K127" s="527" t="str">
        <f t="shared" si="66"/>
        <v/>
      </c>
      <c r="L127" s="22" t="str">
        <f t="shared" si="67"/>
        <v>FCS0304</v>
      </c>
      <c r="M127" s="21">
        <f t="shared" si="82"/>
        <v>4</v>
      </c>
      <c r="N127" s="21">
        <f t="shared" si="83"/>
        <v>3</v>
      </c>
      <c r="O127" s="21">
        <v>14</v>
      </c>
      <c r="P127" s="83" t="str">
        <f t="shared" si="84"/>
        <v>AAI543-H</v>
      </c>
      <c r="Q127" s="22" t="str">
        <f t="shared" si="45"/>
        <v>AO</v>
      </c>
      <c r="R127" s="22" t="str">
        <f t="shared" si="85"/>
        <v>Y</v>
      </c>
      <c r="S127" s="83" t="s">
        <v>162</v>
      </c>
      <c r="T127" s="22"/>
      <c r="U127" s="22"/>
      <c r="V127" s="22"/>
      <c r="W127" s="22"/>
      <c r="X127" s="26"/>
      <c r="Y127" s="22"/>
      <c r="Z127" s="25" t="str">
        <f t="shared" si="46"/>
        <v>%Z043114</v>
      </c>
      <c r="AA127" s="22" t="str">
        <f t="shared" si="47"/>
        <v/>
      </c>
      <c r="AB127" s="22" t="str">
        <f>IF(G127="Spare",D127,"")</f>
        <v>F04N4S314</v>
      </c>
      <c r="AC127" s="22" t="str">
        <f t="shared" si="80"/>
        <v>Spare</v>
      </c>
      <c r="AD127" s="21" t="str">
        <f t="shared" si="49"/>
        <v/>
      </c>
      <c r="AE127" s="21" t="str">
        <f t="shared" si="50"/>
        <v/>
      </c>
      <c r="AF127" s="21" t="str">
        <f t="shared" si="51"/>
        <v/>
      </c>
      <c r="AG127" s="22"/>
      <c r="AH127" s="22"/>
      <c r="AI127" s="22"/>
      <c r="AJ127" s="22"/>
      <c r="AK127" s="23"/>
      <c r="AL127" s="23" t="s">
        <v>114</v>
      </c>
      <c r="AM127" s="23"/>
      <c r="AN127" s="84" t="s">
        <v>115</v>
      </c>
      <c r="AO127" s="27"/>
      <c r="AP127" s="27"/>
      <c r="AQ127" s="28"/>
      <c r="AR127" s="33"/>
      <c r="AS127" s="29"/>
      <c r="AT127" s="84" t="s">
        <v>116</v>
      </c>
      <c r="AU127" s="27"/>
      <c r="AV127" s="32"/>
      <c r="AW127" s="27"/>
      <c r="AX127" s="531"/>
      <c r="AY127" s="531"/>
      <c r="AZ127" s="27"/>
      <c r="BA127" s="27"/>
      <c r="BB127" s="27"/>
      <c r="BC127" s="27"/>
      <c r="BD127" s="27"/>
      <c r="BE127" s="33"/>
      <c r="BF127" s="33"/>
      <c r="BG127" s="33"/>
      <c r="BH127" s="33"/>
      <c r="BI127" s="33"/>
      <c r="BJ127" s="33"/>
      <c r="BK127" s="33"/>
      <c r="BL127" s="33"/>
      <c r="BM127" s="33"/>
      <c r="BN127" s="33"/>
      <c r="BO127" s="33"/>
      <c r="BP127" s="33"/>
      <c r="BQ127" s="33"/>
      <c r="BR127" s="33"/>
      <c r="BS127" s="33"/>
      <c r="BT127" s="33"/>
      <c r="BU127" s="33"/>
      <c r="BV127" s="33"/>
      <c r="BW127" s="27"/>
      <c r="BX127" s="33"/>
      <c r="BY127" s="33"/>
      <c r="BZ127" s="33"/>
      <c r="CA127" s="27"/>
      <c r="CB127" s="27"/>
      <c r="CC127" s="27"/>
      <c r="CD127" s="27"/>
      <c r="CE127" s="58"/>
      <c r="CF127" s="58"/>
      <c r="CG127" s="59" t="str">
        <f t="shared" si="52"/>
        <v/>
      </c>
      <c r="CH127" s="60" t="str">
        <f t="shared" si="53"/>
        <v/>
      </c>
      <c r="CI127" s="61"/>
      <c r="CJ127" s="62"/>
      <c r="CK127" s="59">
        <f t="shared" si="54"/>
        <v>11.952</v>
      </c>
      <c r="CL127" s="60">
        <f t="shared" si="55"/>
        <v>12.048</v>
      </c>
      <c r="CM127" s="61"/>
      <c r="CN127" s="62"/>
      <c r="CO127" s="59" t="str">
        <f t="shared" si="56"/>
        <v/>
      </c>
      <c r="CP127" s="60" t="str">
        <f t="shared" si="57"/>
        <v/>
      </c>
      <c r="CQ127" s="64"/>
      <c r="CR127" s="65"/>
      <c r="CS127" s="67"/>
      <c r="CT127" s="67"/>
      <c r="CV127" s="518"/>
      <c r="CY127" s="47" t="str">
        <f t="shared" si="60"/>
        <v/>
      </c>
    </row>
    <row r="128" spans="1:103" ht="19.899999999999999" customHeight="1">
      <c r="A128" s="524">
        <v>127</v>
      </c>
      <c r="B128" s="16">
        <v>15</v>
      </c>
      <c r="C128" s="16"/>
      <c r="D128" s="50" t="str">
        <f>LEFT(L128,1)&amp;RIGHT(L128,2)&amp;"N"&amp;M128&amp;"S"&amp;N128&amp;O128</f>
        <v>F04N4S315</v>
      </c>
      <c r="E128" s="45"/>
      <c r="F128" s="43"/>
      <c r="G128" s="527" t="s">
        <v>161</v>
      </c>
      <c r="H128" s="527"/>
      <c r="I128" s="527"/>
      <c r="J128" s="527" t="str">
        <f t="shared" si="73"/>
        <v/>
      </c>
      <c r="K128" s="527" t="str">
        <f t="shared" si="66"/>
        <v/>
      </c>
      <c r="L128" s="22" t="str">
        <f t="shared" si="67"/>
        <v>FCS0304</v>
      </c>
      <c r="M128" s="21">
        <f t="shared" si="82"/>
        <v>4</v>
      </c>
      <c r="N128" s="21">
        <f t="shared" si="83"/>
        <v>3</v>
      </c>
      <c r="O128" s="21">
        <v>15</v>
      </c>
      <c r="P128" s="83" t="str">
        <f t="shared" si="84"/>
        <v>AAI543-H</v>
      </c>
      <c r="Q128" s="22" t="str">
        <f t="shared" si="45"/>
        <v>AO</v>
      </c>
      <c r="R128" s="22" t="str">
        <f t="shared" si="85"/>
        <v>Y</v>
      </c>
      <c r="S128" s="83" t="s">
        <v>162</v>
      </c>
      <c r="T128" s="22"/>
      <c r="U128" s="22"/>
      <c r="V128" s="22"/>
      <c r="W128" s="22"/>
      <c r="X128" s="22"/>
      <c r="Y128" s="22"/>
      <c r="Z128" s="25" t="str">
        <f t="shared" si="46"/>
        <v>%Z043115</v>
      </c>
      <c r="AA128" s="22" t="str">
        <f t="shared" si="47"/>
        <v/>
      </c>
      <c r="AB128" s="22" t="str">
        <f>IF(G128="Spare",D128,"")</f>
        <v>F04N4S315</v>
      </c>
      <c r="AC128" s="22" t="str">
        <f t="shared" si="80"/>
        <v>Spare</v>
      </c>
      <c r="AD128" s="21" t="str">
        <f t="shared" si="49"/>
        <v/>
      </c>
      <c r="AE128" s="21" t="str">
        <f t="shared" si="50"/>
        <v/>
      </c>
      <c r="AF128" s="21" t="str">
        <f t="shared" si="51"/>
        <v/>
      </c>
      <c r="AG128" s="22"/>
      <c r="AH128" s="22"/>
      <c r="AI128" s="22"/>
      <c r="AJ128" s="22"/>
      <c r="AK128" s="23"/>
      <c r="AL128" s="23" t="s">
        <v>114</v>
      </c>
      <c r="AM128" s="23"/>
      <c r="AN128" s="84" t="s">
        <v>115</v>
      </c>
      <c r="AO128" s="27"/>
      <c r="AP128" s="27"/>
      <c r="AQ128" s="28"/>
      <c r="AR128" s="33"/>
      <c r="AS128" s="29"/>
      <c r="AT128" s="84" t="s">
        <v>116</v>
      </c>
      <c r="AU128" s="27"/>
      <c r="AV128" s="33"/>
      <c r="AW128" s="27"/>
      <c r="AX128" s="531"/>
      <c r="AY128" s="531"/>
      <c r="AZ128" s="27"/>
      <c r="BA128" s="27"/>
      <c r="BB128" s="27"/>
      <c r="BC128" s="27"/>
      <c r="BD128" s="27"/>
      <c r="BE128" s="33"/>
      <c r="BF128" s="33"/>
      <c r="BG128" s="33"/>
      <c r="BH128" s="33"/>
      <c r="BI128" s="33"/>
      <c r="BJ128" s="33"/>
      <c r="BK128" s="33"/>
      <c r="BL128" s="33"/>
      <c r="BM128" s="33"/>
      <c r="BN128" s="33"/>
      <c r="BO128" s="33"/>
      <c r="BP128" s="33"/>
      <c r="BQ128" s="33"/>
      <c r="BR128" s="33"/>
      <c r="BS128" s="33"/>
      <c r="BT128" s="33"/>
      <c r="BU128" s="33"/>
      <c r="BV128" s="33"/>
      <c r="BW128" s="27"/>
      <c r="BX128" s="33"/>
      <c r="BY128" s="33"/>
      <c r="BZ128" s="33"/>
      <c r="CA128" s="27"/>
      <c r="CB128" s="27"/>
      <c r="CC128" s="27"/>
      <c r="CD128" s="27"/>
      <c r="CE128" s="58"/>
      <c r="CF128" s="58"/>
      <c r="CG128" s="59" t="str">
        <f t="shared" si="52"/>
        <v/>
      </c>
      <c r="CH128" s="60" t="str">
        <f t="shared" si="53"/>
        <v/>
      </c>
      <c r="CI128" s="61"/>
      <c r="CJ128" s="62"/>
      <c r="CK128" s="59">
        <f t="shared" si="54"/>
        <v>11.952</v>
      </c>
      <c r="CL128" s="60">
        <f t="shared" si="55"/>
        <v>12.048</v>
      </c>
      <c r="CM128" s="61"/>
      <c r="CN128" s="62"/>
      <c r="CO128" s="59" t="str">
        <f t="shared" si="56"/>
        <v/>
      </c>
      <c r="CP128" s="60" t="str">
        <f t="shared" si="57"/>
        <v/>
      </c>
      <c r="CQ128" s="64"/>
      <c r="CR128" s="65"/>
      <c r="CS128" s="67"/>
      <c r="CT128" s="67"/>
      <c r="CV128" s="518"/>
      <c r="CY128" s="47" t="str">
        <f t="shared" si="60"/>
        <v/>
      </c>
    </row>
    <row r="129" spans="1:103" ht="19.899999999999999" customHeight="1">
      <c r="A129" s="524">
        <v>128</v>
      </c>
      <c r="B129" s="16">
        <v>16</v>
      </c>
      <c r="C129" s="16"/>
      <c r="D129" s="50" t="str">
        <f>LEFT(L129,1)&amp;RIGHT(L129,2)&amp;"N"&amp;M129&amp;"S"&amp;N129&amp;O129</f>
        <v>F04N4S316</v>
      </c>
      <c r="E129" s="45"/>
      <c r="F129" s="43"/>
      <c r="G129" s="527" t="s">
        <v>161</v>
      </c>
      <c r="H129" s="527"/>
      <c r="I129" s="527"/>
      <c r="J129" s="527" t="str">
        <f t="shared" si="73"/>
        <v/>
      </c>
      <c r="K129" s="527" t="str">
        <f t="shared" si="66"/>
        <v/>
      </c>
      <c r="L129" s="22" t="str">
        <f t="shared" si="67"/>
        <v>FCS0304</v>
      </c>
      <c r="M129" s="21">
        <f t="shared" si="82"/>
        <v>4</v>
      </c>
      <c r="N129" s="21">
        <f t="shared" si="83"/>
        <v>3</v>
      </c>
      <c r="O129" s="21">
        <v>16</v>
      </c>
      <c r="P129" s="83" t="str">
        <f t="shared" si="84"/>
        <v>AAI543-H</v>
      </c>
      <c r="Q129" s="22" t="str">
        <f t="shared" si="45"/>
        <v>AO</v>
      </c>
      <c r="R129" s="22" t="str">
        <f t="shared" si="85"/>
        <v>Y</v>
      </c>
      <c r="S129" s="83" t="s">
        <v>162</v>
      </c>
      <c r="T129" s="22"/>
      <c r="U129" s="22"/>
      <c r="V129" s="22"/>
      <c r="W129" s="22"/>
      <c r="X129" s="22"/>
      <c r="Y129" s="22"/>
      <c r="Z129" s="52" t="str">
        <f t="shared" si="46"/>
        <v>%Z043116</v>
      </c>
      <c r="AA129" s="22" t="str">
        <f t="shared" si="47"/>
        <v/>
      </c>
      <c r="AB129" s="22" t="str">
        <f>IF(G129="Spare",D129,"")</f>
        <v>F04N4S316</v>
      </c>
      <c r="AC129" s="22" t="str">
        <f>IF(H129="Spare",E129,"")</f>
        <v/>
      </c>
      <c r="AD129" s="21" t="str">
        <f t="shared" si="49"/>
        <v/>
      </c>
      <c r="AE129" s="21" t="str">
        <f t="shared" si="50"/>
        <v/>
      </c>
      <c r="AF129" s="21" t="str">
        <f t="shared" si="51"/>
        <v/>
      </c>
      <c r="AG129" s="22"/>
      <c r="AH129" s="22"/>
      <c r="AI129" s="22"/>
      <c r="AJ129" s="22"/>
      <c r="AK129" s="23"/>
      <c r="AL129" s="23" t="s">
        <v>114</v>
      </c>
      <c r="AM129" s="23"/>
      <c r="AN129" s="84" t="s">
        <v>115</v>
      </c>
      <c r="AO129" s="27"/>
      <c r="AP129" s="27"/>
      <c r="AQ129" s="28"/>
      <c r="AR129" s="33"/>
      <c r="AS129" s="29"/>
      <c r="AT129" s="84" t="s">
        <v>116</v>
      </c>
      <c r="AU129" s="27"/>
      <c r="AV129" s="33"/>
      <c r="AW129" s="27"/>
      <c r="AX129" s="531"/>
      <c r="AY129" s="531"/>
      <c r="AZ129" s="27"/>
      <c r="BA129" s="27"/>
      <c r="BB129" s="27"/>
      <c r="BC129" s="27"/>
      <c r="BD129" s="27"/>
      <c r="BE129" s="33"/>
      <c r="BF129" s="33"/>
      <c r="BG129" s="33"/>
      <c r="BH129" s="33"/>
      <c r="BI129" s="33"/>
      <c r="BJ129" s="33"/>
      <c r="BK129" s="33"/>
      <c r="BL129" s="33"/>
      <c r="BM129" s="33"/>
      <c r="BN129" s="33"/>
      <c r="BO129" s="33"/>
      <c r="BP129" s="33"/>
      <c r="BQ129" s="33"/>
      <c r="BR129" s="33"/>
      <c r="BS129" s="33"/>
      <c r="BT129" s="33"/>
      <c r="BU129" s="33"/>
      <c r="BV129" s="33"/>
      <c r="BW129" s="27"/>
      <c r="BX129" s="33"/>
      <c r="BY129" s="33"/>
      <c r="BZ129" s="33"/>
      <c r="CA129" s="27"/>
      <c r="CB129" s="27"/>
      <c r="CC129" s="27"/>
      <c r="CD129" s="27"/>
      <c r="CE129" s="58"/>
      <c r="CF129" s="58"/>
      <c r="CG129" s="59" t="str">
        <f t="shared" si="52"/>
        <v/>
      </c>
      <c r="CH129" s="60" t="str">
        <f t="shared" si="53"/>
        <v/>
      </c>
      <c r="CI129" s="61"/>
      <c r="CJ129" s="62"/>
      <c r="CK129" s="59">
        <f t="shared" si="54"/>
        <v>11.952</v>
      </c>
      <c r="CL129" s="60">
        <f t="shared" si="55"/>
        <v>12.048</v>
      </c>
      <c r="CM129" s="61"/>
      <c r="CN129" s="62"/>
      <c r="CO129" s="59" t="str">
        <f t="shared" si="56"/>
        <v/>
      </c>
      <c r="CP129" s="60" t="str">
        <f t="shared" si="57"/>
        <v/>
      </c>
      <c r="CQ129" s="64"/>
      <c r="CR129" s="65"/>
      <c r="CS129" s="67"/>
      <c r="CT129" s="67"/>
      <c r="CV129" s="518"/>
      <c r="CY129" s="47" t="str">
        <f t="shared" si="60"/>
        <v/>
      </c>
    </row>
    <row r="130" spans="1:103" ht="19.899999999999999" customHeight="1">
      <c r="A130" s="524">
        <v>129</v>
      </c>
      <c r="B130" s="15">
        <v>1</v>
      </c>
      <c r="C130" s="15">
        <v>1830</v>
      </c>
      <c r="D130" s="49" t="s">
        <v>423</v>
      </c>
      <c r="E130" s="69"/>
      <c r="F130" s="541" t="s">
        <v>106</v>
      </c>
      <c r="G130" s="542" t="s">
        <v>424</v>
      </c>
      <c r="H130" s="527"/>
      <c r="I130" s="527"/>
      <c r="J130" s="527" t="str">
        <f t="shared" si="73"/>
        <v/>
      </c>
      <c r="K130" s="527" t="str">
        <f t="shared" si="66"/>
        <v/>
      </c>
      <c r="L130" s="22" t="str">
        <f t="shared" si="67"/>
        <v>FCS0304</v>
      </c>
      <c r="M130" s="21">
        <v>5</v>
      </c>
      <c r="N130" s="21">
        <v>1</v>
      </c>
      <c r="O130" s="21">
        <v>1</v>
      </c>
      <c r="P130" s="83" t="s">
        <v>109</v>
      </c>
      <c r="Q130" s="22" t="str">
        <f t="shared" ref="Q130:Q193" si="86">IF(MID(P130,4,3)="543","AO","AI")</f>
        <v>AI</v>
      </c>
      <c r="R130" s="22" t="s">
        <v>110</v>
      </c>
      <c r="S130" s="543" t="s">
        <v>111</v>
      </c>
      <c r="T130" s="22"/>
      <c r="U130" s="22"/>
      <c r="V130" s="22"/>
      <c r="W130" s="22"/>
      <c r="X130" s="22"/>
      <c r="Y130" s="22"/>
      <c r="Z130" s="25" t="str">
        <f t="shared" ref="Z130:Z193" si="87">"%Z"&amp;TEXT(M130,"00")&amp;TEXT(N130,"0")&amp;"1"&amp;TEXT(O130,"00")</f>
        <v>%Z051101</v>
      </c>
      <c r="AA130" s="22" t="str">
        <f t="shared" ref="AA130:AA193" si="88">IF(E130="","",IF(Q130="AI",CONCATENATE("%%I",E130),IF(Q130="AO",CONCATENATE("%%O",E130),E130)))</f>
        <v/>
      </c>
      <c r="AB130" s="22" t="s">
        <v>425</v>
      </c>
      <c r="AC130" s="22" t="str">
        <f t="shared" ref="AC130:AC193" si="89">IF(G130&lt;&gt;"",G130,"")</f>
        <v>PEROXIDE FROM PP-2101</v>
      </c>
      <c r="AD130" s="21" t="str">
        <f t="shared" ref="AD130:AD193" si="90">IF(J130&lt;&gt;"",J130,"")</f>
        <v/>
      </c>
      <c r="AE130" s="21" t="str">
        <f t="shared" ref="AE130:AE193" si="91">IF(K130&lt;&gt;"",K130,"")</f>
        <v/>
      </c>
      <c r="AF130" s="21" t="str">
        <f t="shared" ref="AF130:AF193" si="92">IF(I130&lt;&gt;"",I130,"")</f>
        <v/>
      </c>
      <c r="AG130" s="22">
        <v>0</v>
      </c>
      <c r="AH130" s="22">
        <v>0</v>
      </c>
      <c r="AI130" s="22">
        <v>0</v>
      </c>
      <c r="AJ130" s="22">
        <v>0</v>
      </c>
      <c r="AK130" s="23" t="s">
        <v>113</v>
      </c>
      <c r="AL130" s="23" t="s">
        <v>114</v>
      </c>
      <c r="AM130" s="23"/>
      <c r="AN130" s="84" t="s">
        <v>115</v>
      </c>
      <c r="AO130" s="27"/>
      <c r="AP130" s="27"/>
      <c r="AQ130" s="28"/>
      <c r="AR130" s="544" t="s">
        <v>110</v>
      </c>
      <c r="AS130" s="29"/>
      <c r="AT130" s="84" t="s">
        <v>116</v>
      </c>
      <c r="AU130" s="542" t="s">
        <v>106</v>
      </c>
      <c r="AV130" s="27"/>
      <c r="AW130" s="27"/>
      <c r="AX130" s="531" t="s">
        <v>426</v>
      </c>
      <c r="AY130" s="531" t="s">
        <v>427</v>
      </c>
      <c r="AZ130" s="27"/>
      <c r="BA130" s="27"/>
      <c r="BB130" s="27"/>
      <c r="BC130" s="27"/>
      <c r="BD130" s="27"/>
      <c r="BE130" s="33"/>
      <c r="BF130" s="33"/>
      <c r="BG130" s="33"/>
      <c r="BH130" s="33"/>
      <c r="BI130" s="33"/>
      <c r="BJ130" s="33"/>
      <c r="BK130" s="33"/>
      <c r="BL130" s="33"/>
      <c r="BM130" s="33"/>
      <c r="BN130" s="33"/>
      <c r="BO130" s="33"/>
      <c r="BP130" s="33"/>
      <c r="BQ130" s="33"/>
      <c r="BR130" s="33"/>
      <c r="BS130" s="33"/>
      <c r="BT130" s="33"/>
      <c r="BU130" s="33"/>
      <c r="BV130" s="33"/>
      <c r="BW130" s="27"/>
      <c r="BX130" s="33"/>
      <c r="BY130" s="33"/>
      <c r="BZ130" s="33"/>
      <c r="CA130" s="27"/>
      <c r="CB130" s="27"/>
      <c r="CC130" s="27"/>
      <c r="CD130" s="27"/>
      <c r="CE130" s="58"/>
      <c r="CF130" s="58"/>
      <c r="CG130" s="59" t="e">
        <f t="shared" ref="CG130:CG193" si="93">IF(OR(Q130="AI",Q130="PI"),AD130-(AE130-AD130)*0.001,IF(AND(Q130="AO",T130="FC"),4-0.048,IF(AND(Q130="AO",OR(T130="FO",T130="FLO")),20-0.048,"")))</f>
        <v>#VALUE!</v>
      </c>
      <c r="CH130" s="60" t="e">
        <f t="shared" ref="CH130:CH193" si="94">IF(OR(Q130="AI",Q130="PI"),AD130+(AE130-AD130)*0.001,IF(AND(Q130="AO",T130="FC"),4+0.048,IF(AND(Q130="AO",OR(T130="FO",T130="FLO")),20+0.048,"")))</f>
        <v>#VALUE!</v>
      </c>
      <c r="CI130" s="61"/>
      <c r="CJ130" s="62"/>
      <c r="CK130" s="59" t="e">
        <f t="shared" ref="CK130:CK193" si="95">IF(OR(Q130="AI",Q130="PI"),(AE130+AD130)/2-(AE130-AD130)*0.001,IF(Q130="AO",12-0.048,""))</f>
        <v>#VALUE!</v>
      </c>
      <c r="CL130" s="60" t="e">
        <f t="shared" ref="CL130:CL193" si="96">IF(OR(Q130="AI",Q130="PI"),(AE130+AD130)/2+(AE130-AD130)*0.001,IF(Q130="AO",12+0.048,""))</f>
        <v>#VALUE!</v>
      </c>
      <c r="CM130" s="61"/>
      <c r="CN130" s="62"/>
      <c r="CO130" s="59" t="e">
        <f t="shared" ref="CO130:CO193" si="97">IF(OR(Q130="AI",Q130="PI"),AE130-(AE130-AD130)*0.001,IF(AND(Q130="AO",T130="FC"),20-0.048,IF(AND(Q130="AO",OR(T130="FO",T130="FLO")),4-0.048,"")))</f>
        <v>#VALUE!</v>
      </c>
      <c r="CP130" s="60" t="e">
        <f t="shared" ref="CP130:CP193" si="98">IF(OR(Q130="AI",Q130="PI"),AE130+(AE130-AD130)*0.001,IF(AND(Q130="AO",T130="FC"),20+0.048,IF(AND(Q130="AO",OR(T130="FO",T130="FLO")),4+0.048,"")))</f>
        <v>#VALUE!</v>
      </c>
      <c r="CQ130" s="64"/>
      <c r="CR130" s="65"/>
      <c r="CS130" s="67"/>
      <c r="CT130" s="67"/>
      <c r="CU130" s="545">
        <v>1830</v>
      </c>
      <c r="CV130" s="518" t="str">
        <f t="shared" ref="CV130:CV141" si="99">LEFT(D130,3)</f>
        <v>18-</v>
      </c>
      <c r="CW130" s="47" t="s">
        <v>148</v>
      </c>
      <c r="CX130" s="47" t="str">
        <f t="shared" ref="CX130:CX141" si="100">RIGHT(D130,6)</f>
        <v>-21102</v>
      </c>
      <c r="CY130" s="47" t="str">
        <f t="shared" ref="CY130:CY193" si="101">CV130&amp;CW130&amp;CX130</f>
        <v>18-TISA-21102</v>
      </c>
    </row>
    <row r="131" spans="1:103" ht="19.899999999999999" customHeight="1">
      <c r="A131" s="524">
        <v>130</v>
      </c>
      <c r="B131" s="15">
        <v>2</v>
      </c>
      <c r="C131" s="15">
        <v>1830</v>
      </c>
      <c r="D131" s="49" t="s">
        <v>428</v>
      </c>
      <c r="E131" s="69"/>
      <c r="F131" s="541" t="s">
        <v>106</v>
      </c>
      <c r="G131" s="542" t="s">
        <v>429</v>
      </c>
      <c r="H131" s="527"/>
      <c r="I131" s="527"/>
      <c r="J131" s="527" t="str">
        <f t="shared" si="73"/>
        <v/>
      </c>
      <c r="K131" s="527" t="str">
        <f t="shared" si="66"/>
        <v/>
      </c>
      <c r="L131" s="22" t="str">
        <f t="shared" si="67"/>
        <v>FCS0304</v>
      </c>
      <c r="M131" s="21">
        <f t="shared" ref="M131:M145" si="102">M130</f>
        <v>5</v>
      </c>
      <c r="N131" s="21">
        <f t="shared" ref="N131:N145" si="103">N130</f>
        <v>1</v>
      </c>
      <c r="O131" s="21">
        <v>2</v>
      </c>
      <c r="P131" s="83" t="str">
        <f t="shared" ref="P131:P145" si="104">P130</f>
        <v>AAI143-H</v>
      </c>
      <c r="Q131" s="22" t="str">
        <f t="shared" si="86"/>
        <v>AI</v>
      </c>
      <c r="R131" s="22" t="str">
        <f t="shared" ref="R131:R145" si="105">IF(R130&lt;&gt;"",R130,"")</f>
        <v>Y</v>
      </c>
      <c r="S131" s="543" t="s">
        <v>111</v>
      </c>
      <c r="T131" s="22"/>
      <c r="U131" s="22"/>
      <c r="V131" s="22"/>
      <c r="W131" s="22"/>
      <c r="X131" s="22"/>
      <c r="Y131" s="22"/>
      <c r="Z131" s="25" t="str">
        <f t="shared" si="87"/>
        <v>%Z051102</v>
      </c>
      <c r="AA131" s="22" t="str">
        <f t="shared" si="88"/>
        <v/>
      </c>
      <c r="AB131" s="22" t="s">
        <v>430</v>
      </c>
      <c r="AC131" s="22" t="str">
        <f t="shared" si="89"/>
        <v>VE-2101</v>
      </c>
      <c r="AD131" s="21" t="str">
        <f t="shared" si="90"/>
        <v/>
      </c>
      <c r="AE131" s="21" t="str">
        <f t="shared" si="91"/>
        <v/>
      </c>
      <c r="AF131" s="21" t="str">
        <f t="shared" si="92"/>
        <v/>
      </c>
      <c r="AG131" s="22"/>
      <c r="AH131" s="22"/>
      <c r="AI131" s="22"/>
      <c r="AJ131" s="22"/>
      <c r="AK131" s="23" t="s">
        <v>113</v>
      </c>
      <c r="AL131" s="23" t="s">
        <v>114</v>
      </c>
      <c r="AM131" s="23"/>
      <c r="AN131" s="84" t="s">
        <v>115</v>
      </c>
      <c r="AO131" s="27"/>
      <c r="AP131" s="27"/>
      <c r="AQ131" s="28"/>
      <c r="AR131" s="544" t="s">
        <v>110</v>
      </c>
      <c r="AS131" s="29"/>
      <c r="AT131" s="84" t="s">
        <v>116</v>
      </c>
      <c r="AU131" s="542" t="s">
        <v>106</v>
      </c>
      <c r="AV131" s="27"/>
      <c r="AW131" s="27"/>
      <c r="AX131" s="531" t="s">
        <v>426</v>
      </c>
      <c r="AY131" s="531" t="s">
        <v>427</v>
      </c>
      <c r="AZ131" s="27"/>
      <c r="BA131" s="27"/>
      <c r="BB131" s="27"/>
      <c r="BC131" s="27"/>
      <c r="BD131" s="27"/>
      <c r="BE131" s="33"/>
      <c r="BF131" s="33"/>
      <c r="BG131" s="33"/>
      <c r="BH131" s="33"/>
      <c r="BI131" s="33"/>
      <c r="BJ131" s="33"/>
      <c r="BK131" s="33"/>
      <c r="BL131" s="33"/>
      <c r="BM131" s="33"/>
      <c r="BN131" s="33"/>
      <c r="BO131" s="33"/>
      <c r="BP131" s="33"/>
      <c r="BQ131" s="33"/>
      <c r="BR131" s="33"/>
      <c r="BS131" s="33"/>
      <c r="BT131" s="33"/>
      <c r="BU131" s="33"/>
      <c r="BV131" s="33"/>
      <c r="BW131" s="27"/>
      <c r="BX131" s="33"/>
      <c r="BY131" s="33"/>
      <c r="BZ131" s="33"/>
      <c r="CA131" s="27"/>
      <c r="CB131" s="27"/>
      <c r="CC131" s="27"/>
      <c r="CD131" s="27"/>
      <c r="CE131" s="58"/>
      <c r="CF131" s="58"/>
      <c r="CG131" s="59" t="e">
        <f t="shared" si="93"/>
        <v>#VALUE!</v>
      </c>
      <c r="CH131" s="60" t="e">
        <f t="shared" si="94"/>
        <v>#VALUE!</v>
      </c>
      <c r="CI131" s="61"/>
      <c r="CJ131" s="62"/>
      <c r="CK131" s="59" t="e">
        <f t="shared" si="95"/>
        <v>#VALUE!</v>
      </c>
      <c r="CL131" s="60" t="e">
        <f t="shared" si="96"/>
        <v>#VALUE!</v>
      </c>
      <c r="CM131" s="61"/>
      <c r="CN131" s="62"/>
      <c r="CO131" s="59" t="e">
        <f t="shared" si="97"/>
        <v>#VALUE!</v>
      </c>
      <c r="CP131" s="60" t="e">
        <f t="shared" si="98"/>
        <v>#VALUE!</v>
      </c>
      <c r="CQ131" s="64"/>
      <c r="CR131" s="65"/>
      <c r="CS131" s="67"/>
      <c r="CT131" s="67"/>
      <c r="CU131" s="545">
        <v>1830</v>
      </c>
      <c r="CV131" s="518" t="str">
        <f t="shared" si="99"/>
        <v>18-</v>
      </c>
      <c r="CW131" s="47" t="s">
        <v>148</v>
      </c>
      <c r="CX131" s="47" t="str">
        <f t="shared" si="100"/>
        <v>-21104</v>
      </c>
      <c r="CY131" s="47" t="str">
        <f t="shared" si="101"/>
        <v>18-TISA-21104</v>
      </c>
    </row>
    <row r="132" spans="1:103" ht="19.899999999999999" customHeight="1">
      <c r="A132" s="524">
        <v>131</v>
      </c>
      <c r="B132" s="15">
        <v>3</v>
      </c>
      <c r="C132" s="15">
        <v>1830</v>
      </c>
      <c r="D132" s="49" t="s">
        <v>431</v>
      </c>
      <c r="E132" s="69"/>
      <c r="F132" s="541" t="s">
        <v>106</v>
      </c>
      <c r="G132" s="542" t="s">
        <v>432</v>
      </c>
      <c r="H132" s="527"/>
      <c r="I132" s="527"/>
      <c r="J132" s="527" t="str">
        <f t="shared" si="73"/>
        <v/>
      </c>
      <c r="K132" s="527" t="str">
        <f t="shared" si="66"/>
        <v/>
      </c>
      <c r="L132" s="22" t="str">
        <f t="shared" si="67"/>
        <v>FCS0304</v>
      </c>
      <c r="M132" s="21">
        <f t="shared" si="102"/>
        <v>5</v>
      </c>
      <c r="N132" s="21">
        <f t="shared" si="103"/>
        <v>1</v>
      </c>
      <c r="O132" s="21">
        <v>3</v>
      </c>
      <c r="P132" s="83" t="str">
        <f t="shared" si="104"/>
        <v>AAI143-H</v>
      </c>
      <c r="Q132" s="22" t="str">
        <f t="shared" si="86"/>
        <v>AI</v>
      </c>
      <c r="R132" s="22" t="str">
        <f t="shared" si="105"/>
        <v>Y</v>
      </c>
      <c r="S132" s="543" t="s">
        <v>111</v>
      </c>
      <c r="T132" s="22"/>
      <c r="U132" s="22"/>
      <c r="V132" s="22"/>
      <c r="W132" s="22"/>
      <c r="X132" s="22"/>
      <c r="Y132" s="22"/>
      <c r="Z132" s="25" t="str">
        <f t="shared" si="87"/>
        <v>%Z051103</v>
      </c>
      <c r="AA132" s="22" t="str">
        <f t="shared" si="88"/>
        <v/>
      </c>
      <c r="AB132" s="22" t="s">
        <v>433</v>
      </c>
      <c r="AC132" s="22" t="str">
        <f t="shared" si="89"/>
        <v>PEROXIDE FROM PP-2102</v>
      </c>
      <c r="AD132" s="21" t="str">
        <f t="shared" si="90"/>
        <v/>
      </c>
      <c r="AE132" s="21" t="str">
        <f t="shared" si="91"/>
        <v/>
      </c>
      <c r="AF132" s="21" t="str">
        <f t="shared" si="92"/>
        <v/>
      </c>
      <c r="AG132" s="22"/>
      <c r="AH132" s="22"/>
      <c r="AI132" s="22"/>
      <c r="AJ132" s="22"/>
      <c r="AK132" s="23" t="s">
        <v>113</v>
      </c>
      <c r="AL132" s="23" t="s">
        <v>114</v>
      </c>
      <c r="AM132" s="23"/>
      <c r="AN132" s="84" t="s">
        <v>115</v>
      </c>
      <c r="AO132" s="27"/>
      <c r="AP132" s="27"/>
      <c r="AQ132" s="28"/>
      <c r="AR132" s="544" t="s">
        <v>110</v>
      </c>
      <c r="AS132" s="29"/>
      <c r="AT132" s="84" t="s">
        <v>116</v>
      </c>
      <c r="AU132" s="542" t="s">
        <v>106</v>
      </c>
      <c r="AV132" s="27"/>
      <c r="AW132" s="27"/>
      <c r="AX132" s="531" t="s">
        <v>426</v>
      </c>
      <c r="AY132" s="531" t="s">
        <v>427</v>
      </c>
      <c r="AZ132" s="27"/>
      <c r="BA132" s="27"/>
      <c r="BB132" s="27"/>
      <c r="BC132" s="27"/>
      <c r="BD132" s="27"/>
      <c r="BE132" s="33"/>
      <c r="BF132" s="33"/>
      <c r="BG132" s="33"/>
      <c r="BH132" s="33"/>
      <c r="BI132" s="33"/>
      <c r="BJ132" s="33"/>
      <c r="BK132" s="33"/>
      <c r="BL132" s="33"/>
      <c r="BM132" s="33"/>
      <c r="BN132" s="33"/>
      <c r="BO132" s="33"/>
      <c r="BP132" s="33"/>
      <c r="BQ132" s="33"/>
      <c r="BR132" s="33"/>
      <c r="BS132" s="33"/>
      <c r="BT132" s="33"/>
      <c r="BU132" s="33"/>
      <c r="BV132" s="33"/>
      <c r="BW132" s="27"/>
      <c r="BX132" s="33"/>
      <c r="BY132" s="33"/>
      <c r="BZ132" s="33"/>
      <c r="CA132" s="27"/>
      <c r="CB132" s="27"/>
      <c r="CC132" s="27"/>
      <c r="CD132" s="27"/>
      <c r="CE132" s="58"/>
      <c r="CF132" s="58"/>
      <c r="CG132" s="59" t="e">
        <f t="shared" si="93"/>
        <v>#VALUE!</v>
      </c>
      <c r="CH132" s="60" t="e">
        <f t="shared" si="94"/>
        <v>#VALUE!</v>
      </c>
      <c r="CI132" s="61"/>
      <c r="CJ132" s="62"/>
      <c r="CK132" s="59" t="e">
        <f t="shared" si="95"/>
        <v>#VALUE!</v>
      </c>
      <c r="CL132" s="60" t="e">
        <f t="shared" si="96"/>
        <v>#VALUE!</v>
      </c>
      <c r="CM132" s="61"/>
      <c r="CN132" s="62"/>
      <c r="CO132" s="59" t="e">
        <f t="shared" si="97"/>
        <v>#VALUE!</v>
      </c>
      <c r="CP132" s="60" t="e">
        <f t="shared" si="98"/>
        <v>#VALUE!</v>
      </c>
      <c r="CQ132" s="64"/>
      <c r="CR132" s="65"/>
      <c r="CS132" s="67"/>
      <c r="CT132" s="67"/>
      <c r="CU132" s="545">
        <v>1830</v>
      </c>
      <c r="CV132" s="518" t="str">
        <f t="shared" si="99"/>
        <v>18-</v>
      </c>
      <c r="CW132" s="47" t="s">
        <v>119</v>
      </c>
      <c r="CX132" s="47" t="str">
        <f t="shared" si="100"/>
        <v>-21103</v>
      </c>
      <c r="CY132" s="47" t="str">
        <f t="shared" si="101"/>
        <v>18-PISA-21103</v>
      </c>
    </row>
    <row r="133" spans="1:103" ht="19.899999999999999" customHeight="1">
      <c r="A133" s="524">
        <v>132</v>
      </c>
      <c r="B133" s="15">
        <v>4</v>
      </c>
      <c r="C133" s="15">
        <v>1830</v>
      </c>
      <c r="D133" s="49" t="s">
        <v>434</v>
      </c>
      <c r="E133" s="69"/>
      <c r="F133" s="541" t="s">
        <v>106</v>
      </c>
      <c r="G133" s="542" t="s">
        <v>424</v>
      </c>
      <c r="H133" s="527"/>
      <c r="I133" s="527"/>
      <c r="J133" s="527" t="str">
        <f t="shared" si="73"/>
        <v/>
      </c>
      <c r="K133" s="527" t="str">
        <f t="shared" si="66"/>
        <v/>
      </c>
      <c r="L133" s="22" t="str">
        <f t="shared" si="67"/>
        <v>FCS0304</v>
      </c>
      <c r="M133" s="21">
        <f t="shared" si="102"/>
        <v>5</v>
      </c>
      <c r="N133" s="21">
        <f t="shared" si="103"/>
        <v>1</v>
      </c>
      <c r="O133" s="21">
        <v>4</v>
      </c>
      <c r="P133" s="83" t="str">
        <f t="shared" si="104"/>
        <v>AAI143-H</v>
      </c>
      <c r="Q133" s="22" t="str">
        <f t="shared" si="86"/>
        <v>AI</v>
      </c>
      <c r="R133" s="22" t="str">
        <f t="shared" si="105"/>
        <v>Y</v>
      </c>
      <c r="S133" s="543" t="s">
        <v>111</v>
      </c>
      <c r="T133" s="22"/>
      <c r="U133" s="22"/>
      <c r="V133" s="22"/>
      <c r="W133" s="22"/>
      <c r="X133" s="22"/>
      <c r="Y133" s="22"/>
      <c r="Z133" s="25" t="str">
        <f t="shared" si="87"/>
        <v>%Z051104</v>
      </c>
      <c r="AA133" s="22" t="str">
        <f t="shared" si="88"/>
        <v/>
      </c>
      <c r="AB133" s="22" t="s">
        <v>435</v>
      </c>
      <c r="AC133" s="22" t="str">
        <f t="shared" si="89"/>
        <v>PEROXIDE FROM PP-2101</v>
      </c>
      <c r="AD133" s="21" t="str">
        <f t="shared" si="90"/>
        <v/>
      </c>
      <c r="AE133" s="21" t="str">
        <f t="shared" si="91"/>
        <v/>
      </c>
      <c r="AF133" s="21" t="str">
        <f t="shared" si="92"/>
        <v/>
      </c>
      <c r="AG133" s="22"/>
      <c r="AH133" s="22"/>
      <c r="AI133" s="22"/>
      <c r="AJ133" s="22"/>
      <c r="AK133" s="23" t="s">
        <v>113</v>
      </c>
      <c r="AL133" s="23" t="s">
        <v>114</v>
      </c>
      <c r="AM133" s="23"/>
      <c r="AN133" s="84" t="s">
        <v>115</v>
      </c>
      <c r="AO133" s="27"/>
      <c r="AP133" s="27"/>
      <c r="AQ133" s="28"/>
      <c r="AR133" s="544" t="s">
        <v>110</v>
      </c>
      <c r="AS133" s="29"/>
      <c r="AT133" s="84" t="s">
        <v>116</v>
      </c>
      <c r="AU133" s="542" t="s">
        <v>106</v>
      </c>
      <c r="AV133" s="27"/>
      <c r="AW133" s="27"/>
      <c r="AX133" s="531" t="s">
        <v>426</v>
      </c>
      <c r="AY133" s="531" t="s">
        <v>427</v>
      </c>
      <c r="AZ133" s="27"/>
      <c r="BA133" s="27"/>
      <c r="BB133" s="27"/>
      <c r="BC133" s="27"/>
      <c r="BD133" s="27"/>
      <c r="BE133" s="33"/>
      <c r="BF133" s="33"/>
      <c r="BG133" s="33"/>
      <c r="BH133" s="33"/>
      <c r="BI133" s="33"/>
      <c r="BJ133" s="33"/>
      <c r="BK133" s="33"/>
      <c r="BL133" s="33"/>
      <c r="BM133" s="33"/>
      <c r="BN133" s="33"/>
      <c r="BO133" s="33"/>
      <c r="BP133" s="33"/>
      <c r="BQ133" s="33"/>
      <c r="BR133" s="33"/>
      <c r="BS133" s="33"/>
      <c r="BT133" s="33"/>
      <c r="BU133" s="33"/>
      <c r="BV133" s="33"/>
      <c r="BW133" s="27"/>
      <c r="BX133" s="33"/>
      <c r="BY133" s="33"/>
      <c r="BZ133" s="33"/>
      <c r="CA133" s="27"/>
      <c r="CB133" s="27"/>
      <c r="CC133" s="27"/>
      <c r="CD133" s="27"/>
      <c r="CE133" s="58"/>
      <c r="CF133" s="58"/>
      <c r="CG133" s="59" t="e">
        <f t="shared" si="93"/>
        <v>#VALUE!</v>
      </c>
      <c r="CH133" s="60" t="e">
        <f t="shared" si="94"/>
        <v>#VALUE!</v>
      </c>
      <c r="CI133" s="61"/>
      <c r="CJ133" s="62"/>
      <c r="CK133" s="59" t="e">
        <f t="shared" si="95"/>
        <v>#VALUE!</v>
      </c>
      <c r="CL133" s="60" t="e">
        <f t="shared" si="96"/>
        <v>#VALUE!</v>
      </c>
      <c r="CM133" s="61"/>
      <c r="CN133" s="62"/>
      <c r="CO133" s="59" t="e">
        <f t="shared" si="97"/>
        <v>#VALUE!</v>
      </c>
      <c r="CP133" s="60" t="e">
        <f t="shared" si="98"/>
        <v>#VALUE!</v>
      </c>
      <c r="CQ133" s="64"/>
      <c r="CR133" s="65"/>
      <c r="CS133" s="67"/>
      <c r="CT133" s="67"/>
      <c r="CU133" s="545">
        <v>1830</v>
      </c>
      <c r="CV133" s="518" t="str">
        <f t="shared" si="99"/>
        <v>18-</v>
      </c>
      <c r="CW133" s="47" t="s">
        <v>119</v>
      </c>
      <c r="CX133" s="47" t="str">
        <f t="shared" si="100"/>
        <v>-21105</v>
      </c>
      <c r="CY133" s="47" t="str">
        <f t="shared" si="101"/>
        <v>18-PISA-21105</v>
      </c>
    </row>
    <row r="134" spans="1:103" ht="19.899999999999999" customHeight="1">
      <c r="A134" s="524">
        <v>133</v>
      </c>
      <c r="B134" s="15">
        <v>5</v>
      </c>
      <c r="C134" s="15">
        <v>1830</v>
      </c>
      <c r="D134" s="49" t="s">
        <v>436</v>
      </c>
      <c r="E134" s="69"/>
      <c r="F134" s="541" t="s">
        <v>106</v>
      </c>
      <c r="G134" s="542" t="s">
        <v>424</v>
      </c>
      <c r="H134" s="68"/>
      <c r="I134" s="527"/>
      <c r="J134" s="527" t="str">
        <f t="shared" si="73"/>
        <v/>
      </c>
      <c r="K134" s="527" t="str">
        <f t="shared" si="66"/>
        <v/>
      </c>
      <c r="L134" s="22" t="str">
        <f t="shared" si="67"/>
        <v>FCS0304</v>
      </c>
      <c r="M134" s="21">
        <f t="shared" si="102"/>
        <v>5</v>
      </c>
      <c r="N134" s="21">
        <f t="shared" si="103"/>
        <v>1</v>
      </c>
      <c r="O134" s="21">
        <v>5</v>
      </c>
      <c r="P134" s="83" t="str">
        <f t="shared" si="104"/>
        <v>AAI143-H</v>
      </c>
      <c r="Q134" s="22" t="str">
        <f t="shared" si="86"/>
        <v>AI</v>
      </c>
      <c r="R134" s="22" t="str">
        <f t="shared" si="105"/>
        <v>Y</v>
      </c>
      <c r="S134" s="543" t="s">
        <v>111</v>
      </c>
      <c r="T134" s="22"/>
      <c r="U134" s="22"/>
      <c r="V134" s="22"/>
      <c r="W134" s="22"/>
      <c r="X134" s="22"/>
      <c r="Y134" s="22"/>
      <c r="Z134" s="25" t="str">
        <f t="shared" si="87"/>
        <v>%Z051105</v>
      </c>
      <c r="AA134" s="22" t="str">
        <f t="shared" si="88"/>
        <v/>
      </c>
      <c r="AB134" s="22" t="s">
        <v>437</v>
      </c>
      <c r="AC134" s="22" t="str">
        <f t="shared" si="89"/>
        <v>PEROXIDE FROM PP-2101</v>
      </c>
      <c r="AD134" s="21" t="str">
        <f t="shared" si="90"/>
        <v/>
      </c>
      <c r="AE134" s="21" t="str">
        <f t="shared" si="91"/>
        <v/>
      </c>
      <c r="AF134" s="21" t="str">
        <f t="shared" si="92"/>
        <v/>
      </c>
      <c r="AG134" s="22">
        <v>0</v>
      </c>
      <c r="AH134" s="22">
        <v>0.8</v>
      </c>
      <c r="AI134" s="22">
        <v>0.05</v>
      </c>
      <c r="AJ134" s="22">
        <v>0</v>
      </c>
      <c r="AK134" s="23" t="s">
        <v>113</v>
      </c>
      <c r="AL134" s="23" t="s">
        <v>114</v>
      </c>
      <c r="AM134" s="23"/>
      <c r="AN134" s="84" t="s">
        <v>115</v>
      </c>
      <c r="AO134" s="27"/>
      <c r="AP134" s="27"/>
      <c r="AQ134" s="28"/>
      <c r="AR134" s="544" t="s">
        <v>110</v>
      </c>
      <c r="AS134" s="29"/>
      <c r="AT134" s="84" t="s">
        <v>116</v>
      </c>
      <c r="AU134" s="542" t="s">
        <v>106</v>
      </c>
      <c r="AV134" s="27"/>
      <c r="AW134" s="27"/>
      <c r="AX134" s="531" t="s">
        <v>426</v>
      </c>
      <c r="AY134" s="531" t="s">
        <v>427</v>
      </c>
      <c r="AZ134" s="27"/>
      <c r="BA134" s="27"/>
      <c r="BB134" s="27"/>
      <c r="BC134" s="27"/>
      <c r="BD134" s="27"/>
      <c r="BE134" s="33"/>
      <c r="BF134" s="33"/>
      <c r="BG134" s="33"/>
      <c r="BH134" s="33"/>
      <c r="BI134" s="33"/>
      <c r="BJ134" s="33"/>
      <c r="BK134" s="33"/>
      <c r="BL134" s="33"/>
      <c r="BM134" s="33"/>
      <c r="BN134" s="33"/>
      <c r="BO134" s="33"/>
      <c r="BP134" s="33"/>
      <c r="BQ134" s="33"/>
      <c r="BR134" s="33"/>
      <c r="BS134" s="33"/>
      <c r="BT134" s="33"/>
      <c r="BU134" s="33"/>
      <c r="BV134" s="33"/>
      <c r="BW134" s="27"/>
      <c r="BX134" s="33"/>
      <c r="BY134" s="33"/>
      <c r="BZ134" s="33"/>
      <c r="CA134" s="27"/>
      <c r="CB134" s="27"/>
      <c r="CC134" s="27"/>
      <c r="CD134" s="27"/>
      <c r="CE134" s="58"/>
      <c r="CF134" s="58"/>
      <c r="CG134" s="59" t="e">
        <f t="shared" si="93"/>
        <v>#VALUE!</v>
      </c>
      <c r="CH134" s="60" t="e">
        <f t="shared" si="94"/>
        <v>#VALUE!</v>
      </c>
      <c r="CI134" s="61"/>
      <c r="CJ134" s="62"/>
      <c r="CK134" s="59" t="e">
        <f t="shared" si="95"/>
        <v>#VALUE!</v>
      </c>
      <c r="CL134" s="60" t="e">
        <f t="shared" si="96"/>
        <v>#VALUE!</v>
      </c>
      <c r="CM134" s="61"/>
      <c r="CN134" s="62"/>
      <c r="CO134" s="59" t="e">
        <f t="shared" si="97"/>
        <v>#VALUE!</v>
      </c>
      <c r="CP134" s="60" t="e">
        <f t="shared" si="98"/>
        <v>#VALUE!</v>
      </c>
      <c r="CQ134" s="64"/>
      <c r="CR134" s="65"/>
      <c r="CS134" s="67"/>
      <c r="CT134" s="67"/>
      <c r="CU134" s="545">
        <v>1830</v>
      </c>
      <c r="CV134" s="518" t="str">
        <f t="shared" si="99"/>
        <v>18-</v>
      </c>
      <c r="CW134" s="47" t="s">
        <v>119</v>
      </c>
      <c r="CX134" s="47" t="str">
        <f t="shared" si="100"/>
        <v>-21108</v>
      </c>
      <c r="CY134" s="47" t="str">
        <f t="shared" si="101"/>
        <v>18-PISA-21108</v>
      </c>
    </row>
    <row r="135" spans="1:103" ht="19.899999999999999" customHeight="1">
      <c r="A135" s="524">
        <v>134</v>
      </c>
      <c r="B135" s="15">
        <v>6</v>
      </c>
      <c r="C135" s="15">
        <v>1830</v>
      </c>
      <c r="D135" s="49" t="s">
        <v>438</v>
      </c>
      <c r="E135" s="69"/>
      <c r="F135" s="541" t="s">
        <v>106</v>
      </c>
      <c r="G135" s="542" t="s">
        <v>424</v>
      </c>
      <c r="H135" s="68"/>
      <c r="I135" s="527"/>
      <c r="J135" s="527" t="str">
        <f t="shared" si="73"/>
        <v/>
      </c>
      <c r="K135" s="527" t="str">
        <f t="shared" si="66"/>
        <v/>
      </c>
      <c r="L135" s="22" t="str">
        <f t="shared" si="67"/>
        <v>FCS0304</v>
      </c>
      <c r="M135" s="21">
        <f t="shared" si="102"/>
        <v>5</v>
      </c>
      <c r="N135" s="21">
        <f t="shared" si="103"/>
        <v>1</v>
      </c>
      <c r="O135" s="21">
        <v>6</v>
      </c>
      <c r="P135" s="83" t="str">
        <f t="shared" si="104"/>
        <v>AAI143-H</v>
      </c>
      <c r="Q135" s="22" t="str">
        <f t="shared" si="86"/>
        <v>AI</v>
      </c>
      <c r="R135" s="22" t="str">
        <f t="shared" si="105"/>
        <v>Y</v>
      </c>
      <c r="S135" s="543" t="s">
        <v>111</v>
      </c>
      <c r="T135" s="22"/>
      <c r="U135" s="22"/>
      <c r="V135" s="22"/>
      <c r="W135" s="22"/>
      <c r="X135" s="22"/>
      <c r="Y135" s="22"/>
      <c r="Z135" s="25" t="str">
        <f t="shared" si="87"/>
        <v>%Z051106</v>
      </c>
      <c r="AA135" s="22" t="str">
        <f t="shared" si="88"/>
        <v/>
      </c>
      <c r="AB135" s="22" t="s">
        <v>439</v>
      </c>
      <c r="AC135" s="22" t="str">
        <f t="shared" si="89"/>
        <v>PEROXIDE FROM PP-2101</v>
      </c>
      <c r="AD135" s="21" t="str">
        <f t="shared" si="90"/>
        <v/>
      </c>
      <c r="AE135" s="21" t="str">
        <f t="shared" si="91"/>
        <v/>
      </c>
      <c r="AF135" s="21" t="str">
        <f t="shared" si="92"/>
        <v/>
      </c>
      <c r="AG135" s="22">
        <v>0</v>
      </c>
      <c r="AH135" s="22">
        <v>0.8</v>
      </c>
      <c r="AI135" s="22">
        <v>0.05</v>
      </c>
      <c r="AJ135" s="22">
        <v>0</v>
      </c>
      <c r="AK135" s="23" t="s">
        <v>113</v>
      </c>
      <c r="AL135" s="23" t="s">
        <v>114</v>
      </c>
      <c r="AM135" s="23"/>
      <c r="AN135" s="84" t="s">
        <v>115</v>
      </c>
      <c r="AO135" s="27"/>
      <c r="AP135" s="27"/>
      <c r="AQ135" s="28"/>
      <c r="AR135" s="544" t="s">
        <v>110</v>
      </c>
      <c r="AS135" s="29"/>
      <c r="AT135" s="84" t="s">
        <v>116</v>
      </c>
      <c r="AU135" s="542" t="s">
        <v>106</v>
      </c>
      <c r="AV135" s="27"/>
      <c r="AW135" s="27"/>
      <c r="AX135" s="531" t="s">
        <v>426</v>
      </c>
      <c r="AY135" s="531" t="s">
        <v>427</v>
      </c>
      <c r="AZ135" s="27"/>
      <c r="BA135" s="27"/>
      <c r="BB135" s="27"/>
      <c r="BC135" s="27"/>
      <c r="BD135" s="27"/>
      <c r="BE135" s="33"/>
      <c r="BF135" s="33"/>
      <c r="BG135" s="33"/>
      <c r="BH135" s="33"/>
      <c r="BI135" s="33"/>
      <c r="BJ135" s="33"/>
      <c r="BK135" s="33"/>
      <c r="BL135" s="33"/>
      <c r="BM135" s="33"/>
      <c r="BN135" s="33"/>
      <c r="BO135" s="33"/>
      <c r="BP135" s="33"/>
      <c r="BQ135" s="33"/>
      <c r="BR135" s="33"/>
      <c r="BS135" s="33"/>
      <c r="BT135" s="33"/>
      <c r="BU135" s="33"/>
      <c r="BV135" s="33"/>
      <c r="BW135" s="27"/>
      <c r="BX135" s="33"/>
      <c r="BY135" s="33"/>
      <c r="BZ135" s="33"/>
      <c r="CA135" s="27"/>
      <c r="CB135" s="27"/>
      <c r="CC135" s="27"/>
      <c r="CD135" s="27"/>
      <c r="CE135" s="58"/>
      <c r="CF135" s="58"/>
      <c r="CG135" s="59" t="e">
        <f t="shared" si="93"/>
        <v>#VALUE!</v>
      </c>
      <c r="CH135" s="60" t="e">
        <f t="shared" si="94"/>
        <v>#VALUE!</v>
      </c>
      <c r="CI135" s="61"/>
      <c r="CJ135" s="62"/>
      <c r="CK135" s="59" t="e">
        <f t="shared" si="95"/>
        <v>#VALUE!</v>
      </c>
      <c r="CL135" s="60" t="e">
        <f t="shared" si="96"/>
        <v>#VALUE!</v>
      </c>
      <c r="CM135" s="61"/>
      <c r="CN135" s="62"/>
      <c r="CO135" s="59" t="e">
        <f t="shared" si="97"/>
        <v>#VALUE!</v>
      </c>
      <c r="CP135" s="60" t="e">
        <f t="shared" si="98"/>
        <v>#VALUE!</v>
      </c>
      <c r="CQ135" s="64"/>
      <c r="CR135" s="65"/>
      <c r="CS135" s="67"/>
      <c r="CT135" s="67"/>
      <c r="CU135" s="545">
        <v>1830</v>
      </c>
      <c r="CV135" s="518" t="str">
        <f t="shared" si="99"/>
        <v>18-</v>
      </c>
      <c r="CW135" s="47" t="s">
        <v>209</v>
      </c>
      <c r="CX135" s="47" t="str">
        <f t="shared" si="100"/>
        <v>-21110</v>
      </c>
      <c r="CY135" s="47" t="str">
        <f t="shared" si="101"/>
        <v>18-PICSA-21110</v>
      </c>
    </row>
    <row r="136" spans="1:103" ht="19.899999999999999" customHeight="1">
      <c r="A136" s="524">
        <v>135</v>
      </c>
      <c r="B136" s="15">
        <v>7</v>
      </c>
      <c r="C136" s="15">
        <v>1830</v>
      </c>
      <c r="D136" s="49" t="s">
        <v>440</v>
      </c>
      <c r="E136" s="69"/>
      <c r="F136" s="541" t="s">
        <v>106</v>
      </c>
      <c r="G136" s="542" t="s">
        <v>441</v>
      </c>
      <c r="H136" s="68"/>
      <c r="I136" s="527"/>
      <c r="J136" s="527" t="str">
        <f t="shared" si="73"/>
        <v/>
      </c>
      <c r="K136" s="527" t="str">
        <f t="shared" si="66"/>
        <v/>
      </c>
      <c r="L136" s="22" t="str">
        <f t="shared" si="67"/>
        <v>FCS0304</v>
      </c>
      <c r="M136" s="21">
        <f t="shared" si="102"/>
        <v>5</v>
      </c>
      <c r="N136" s="21">
        <f t="shared" si="103"/>
        <v>1</v>
      </c>
      <c r="O136" s="21">
        <v>7</v>
      </c>
      <c r="P136" s="83" t="str">
        <f t="shared" si="104"/>
        <v>AAI143-H</v>
      </c>
      <c r="Q136" s="22" t="str">
        <f t="shared" si="86"/>
        <v>AI</v>
      </c>
      <c r="R136" s="22" t="str">
        <f t="shared" si="105"/>
        <v>Y</v>
      </c>
      <c r="S136" s="543" t="s">
        <v>111</v>
      </c>
      <c r="T136" s="22"/>
      <c r="U136" s="22"/>
      <c r="V136" s="22"/>
      <c r="W136" s="22"/>
      <c r="X136" s="22"/>
      <c r="Y136" s="22"/>
      <c r="Z136" s="25" t="str">
        <f t="shared" si="87"/>
        <v>%Z051107</v>
      </c>
      <c r="AA136" s="22" t="str">
        <f t="shared" si="88"/>
        <v/>
      </c>
      <c r="AB136" s="22" t="s">
        <v>442</v>
      </c>
      <c r="AC136" s="22" t="str">
        <f t="shared" si="89"/>
        <v>18-VE-6602</v>
      </c>
      <c r="AD136" s="21" t="str">
        <f t="shared" si="90"/>
        <v/>
      </c>
      <c r="AE136" s="21" t="str">
        <f t="shared" si="91"/>
        <v/>
      </c>
      <c r="AF136" s="21" t="str">
        <f t="shared" si="92"/>
        <v/>
      </c>
      <c r="AG136" s="22">
        <v>0</v>
      </c>
      <c r="AH136" s="22">
        <v>0.8</v>
      </c>
      <c r="AI136" s="22">
        <v>0.05</v>
      </c>
      <c r="AJ136" s="22">
        <v>0</v>
      </c>
      <c r="AK136" s="23" t="s">
        <v>113</v>
      </c>
      <c r="AL136" s="23" t="s">
        <v>114</v>
      </c>
      <c r="AM136" s="23"/>
      <c r="AN136" s="84" t="s">
        <v>115</v>
      </c>
      <c r="AO136" s="27"/>
      <c r="AP136" s="27"/>
      <c r="AQ136" s="28"/>
      <c r="AR136" s="544" t="s">
        <v>110</v>
      </c>
      <c r="AS136" s="29"/>
      <c r="AT136" s="84" t="s">
        <v>116</v>
      </c>
      <c r="AU136" s="542" t="s">
        <v>106</v>
      </c>
      <c r="AV136" s="27"/>
      <c r="AW136" s="27"/>
      <c r="AX136" s="531" t="s">
        <v>443</v>
      </c>
      <c r="AY136" s="531" t="s">
        <v>444</v>
      </c>
      <c r="AZ136" s="27"/>
      <c r="BA136" s="27"/>
      <c r="BB136" s="27"/>
      <c r="BC136" s="27"/>
      <c r="BD136" s="27"/>
      <c r="BE136" s="33"/>
      <c r="BF136" s="33"/>
      <c r="BG136" s="33"/>
      <c r="BH136" s="33"/>
      <c r="BI136" s="33"/>
      <c r="BJ136" s="33"/>
      <c r="BK136" s="33"/>
      <c r="BL136" s="33"/>
      <c r="BM136" s="33"/>
      <c r="BN136" s="33"/>
      <c r="BO136" s="33"/>
      <c r="BP136" s="33"/>
      <c r="BQ136" s="33"/>
      <c r="BR136" s="33"/>
      <c r="BS136" s="33"/>
      <c r="BT136" s="33"/>
      <c r="BU136" s="33"/>
      <c r="BV136" s="33"/>
      <c r="BW136" s="27"/>
      <c r="BX136" s="33"/>
      <c r="BY136" s="33"/>
      <c r="BZ136" s="33"/>
      <c r="CA136" s="27"/>
      <c r="CB136" s="27"/>
      <c r="CC136" s="27"/>
      <c r="CD136" s="27"/>
      <c r="CE136" s="58"/>
      <c r="CF136" s="58"/>
      <c r="CG136" s="59" t="e">
        <f t="shared" si="93"/>
        <v>#VALUE!</v>
      </c>
      <c r="CH136" s="60" t="e">
        <f t="shared" si="94"/>
        <v>#VALUE!</v>
      </c>
      <c r="CI136" s="61"/>
      <c r="CJ136" s="62"/>
      <c r="CK136" s="59" t="e">
        <f t="shared" si="95"/>
        <v>#VALUE!</v>
      </c>
      <c r="CL136" s="60" t="e">
        <f t="shared" si="96"/>
        <v>#VALUE!</v>
      </c>
      <c r="CM136" s="61"/>
      <c r="CN136" s="62"/>
      <c r="CO136" s="59" t="e">
        <f t="shared" si="97"/>
        <v>#VALUE!</v>
      </c>
      <c r="CP136" s="60" t="e">
        <f t="shared" si="98"/>
        <v>#VALUE!</v>
      </c>
      <c r="CQ136" s="64"/>
      <c r="CR136" s="65"/>
      <c r="CS136" s="67"/>
      <c r="CT136" s="67"/>
      <c r="CU136" s="545">
        <v>1830</v>
      </c>
      <c r="CV136" s="518" t="str">
        <f t="shared" si="99"/>
        <v>18-</v>
      </c>
      <c r="CW136" s="47" t="s">
        <v>248</v>
      </c>
      <c r="CX136" s="47" t="str">
        <f t="shared" si="100"/>
        <v>-66202</v>
      </c>
      <c r="CY136" s="47" t="str">
        <f t="shared" si="101"/>
        <v>18-LICA-66202</v>
      </c>
    </row>
    <row r="137" spans="1:103" ht="19.899999999999999" customHeight="1">
      <c r="A137" s="524">
        <v>136</v>
      </c>
      <c r="B137" s="15">
        <v>8</v>
      </c>
      <c r="C137" s="15">
        <v>1830</v>
      </c>
      <c r="D137" s="49" t="s">
        <v>445</v>
      </c>
      <c r="E137" s="69"/>
      <c r="F137" s="541" t="s">
        <v>106</v>
      </c>
      <c r="G137" s="542" t="s">
        <v>446</v>
      </c>
      <c r="H137" s="68"/>
      <c r="I137" s="527"/>
      <c r="J137" s="527" t="str">
        <f t="shared" si="73"/>
        <v/>
      </c>
      <c r="K137" s="527" t="str">
        <f t="shared" si="66"/>
        <v/>
      </c>
      <c r="L137" s="22" t="str">
        <f t="shared" si="67"/>
        <v>FCS0304</v>
      </c>
      <c r="M137" s="21">
        <f t="shared" si="102"/>
        <v>5</v>
      </c>
      <c r="N137" s="21">
        <f t="shared" si="103"/>
        <v>1</v>
      </c>
      <c r="O137" s="21">
        <v>8</v>
      </c>
      <c r="P137" s="83" t="str">
        <f t="shared" si="104"/>
        <v>AAI143-H</v>
      </c>
      <c r="Q137" s="22" t="str">
        <f t="shared" si="86"/>
        <v>AI</v>
      </c>
      <c r="R137" s="22" t="str">
        <f t="shared" si="105"/>
        <v>Y</v>
      </c>
      <c r="S137" s="543" t="s">
        <v>111</v>
      </c>
      <c r="T137" s="22"/>
      <c r="U137" s="22"/>
      <c r="V137" s="22"/>
      <c r="W137" s="22"/>
      <c r="X137" s="22"/>
      <c r="Y137" s="22"/>
      <c r="Z137" s="25" t="str">
        <f t="shared" si="87"/>
        <v>%Z051108</v>
      </c>
      <c r="AA137" s="22" t="str">
        <f t="shared" si="88"/>
        <v/>
      </c>
      <c r="AB137" s="22" t="s">
        <v>447</v>
      </c>
      <c r="AC137" s="22" t="str">
        <f t="shared" si="89"/>
        <v>LP NITROGEN TO VE-2101</v>
      </c>
      <c r="AD137" s="21" t="str">
        <f t="shared" si="90"/>
        <v/>
      </c>
      <c r="AE137" s="21" t="str">
        <f t="shared" si="91"/>
        <v/>
      </c>
      <c r="AF137" s="21" t="str">
        <f t="shared" si="92"/>
        <v/>
      </c>
      <c r="AG137" s="22">
        <v>0</v>
      </c>
      <c r="AH137" s="22">
        <v>0.8</v>
      </c>
      <c r="AI137" s="22">
        <v>0.05</v>
      </c>
      <c r="AJ137" s="22">
        <v>0</v>
      </c>
      <c r="AK137" s="23" t="s">
        <v>113</v>
      </c>
      <c r="AL137" s="23" t="s">
        <v>114</v>
      </c>
      <c r="AM137" s="23"/>
      <c r="AN137" s="84" t="s">
        <v>115</v>
      </c>
      <c r="AO137" s="27"/>
      <c r="AP137" s="27"/>
      <c r="AQ137" s="28"/>
      <c r="AR137" s="544" t="s">
        <v>110</v>
      </c>
      <c r="AS137" s="29"/>
      <c r="AT137" s="84" t="s">
        <v>116</v>
      </c>
      <c r="AU137" s="542" t="s">
        <v>106</v>
      </c>
      <c r="AV137" s="27"/>
      <c r="AW137" s="27"/>
      <c r="AX137" s="531" t="s">
        <v>448</v>
      </c>
      <c r="AY137" s="531" t="s">
        <v>449</v>
      </c>
      <c r="AZ137" s="27"/>
      <c r="BA137" s="27"/>
      <c r="BB137" s="27"/>
      <c r="BC137" s="27"/>
      <c r="BD137" s="27"/>
      <c r="BE137" s="33"/>
      <c r="BF137" s="33"/>
      <c r="BG137" s="33"/>
      <c r="BH137" s="33"/>
      <c r="BI137" s="33"/>
      <c r="BJ137" s="33"/>
      <c r="BK137" s="33"/>
      <c r="BL137" s="33"/>
      <c r="BM137" s="33"/>
      <c r="BN137" s="33"/>
      <c r="BO137" s="33"/>
      <c r="BP137" s="33"/>
      <c r="BQ137" s="33"/>
      <c r="BR137" s="33"/>
      <c r="BS137" s="33"/>
      <c r="BT137" s="33"/>
      <c r="BU137" s="33"/>
      <c r="BV137" s="33"/>
      <c r="BW137" s="27"/>
      <c r="BX137" s="33"/>
      <c r="BY137" s="33"/>
      <c r="BZ137" s="33"/>
      <c r="CA137" s="27"/>
      <c r="CB137" s="27"/>
      <c r="CC137" s="27"/>
      <c r="CD137" s="27"/>
      <c r="CE137" s="58"/>
      <c r="CF137" s="58"/>
      <c r="CG137" s="59" t="e">
        <f t="shared" si="93"/>
        <v>#VALUE!</v>
      </c>
      <c r="CH137" s="60" t="e">
        <f t="shared" si="94"/>
        <v>#VALUE!</v>
      </c>
      <c r="CI137" s="61"/>
      <c r="CJ137" s="62"/>
      <c r="CK137" s="59" t="e">
        <f t="shared" si="95"/>
        <v>#VALUE!</v>
      </c>
      <c r="CL137" s="60" t="e">
        <f t="shared" si="96"/>
        <v>#VALUE!</v>
      </c>
      <c r="CM137" s="61"/>
      <c r="CN137" s="62"/>
      <c r="CO137" s="59" t="e">
        <f t="shared" si="97"/>
        <v>#VALUE!</v>
      </c>
      <c r="CP137" s="60" t="e">
        <f t="shared" si="98"/>
        <v>#VALUE!</v>
      </c>
      <c r="CQ137" s="64"/>
      <c r="CR137" s="65"/>
      <c r="CS137" s="67"/>
      <c r="CT137" s="67"/>
      <c r="CU137" s="545">
        <v>1830</v>
      </c>
      <c r="CV137" s="518" t="str">
        <f t="shared" si="99"/>
        <v>18-</v>
      </c>
      <c r="CW137" s="47" t="s">
        <v>450</v>
      </c>
      <c r="CX137" s="47" t="str">
        <f t="shared" si="100"/>
        <v>-21102</v>
      </c>
      <c r="CY137" s="47" t="str">
        <f t="shared" si="101"/>
        <v>18-FISA-21102</v>
      </c>
    </row>
    <row r="138" spans="1:103" ht="19.899999999999999" customHeight="1">
      <c r="A138" s="524">
        <v>137</v>
      </c>
      <c r="B138" s="15">
        <v>9</v>
      </c>
      <c r="C138" s="15">
        <v>1830</v>
      </c>
      <c r="D138" s="49" t="s">
        <v>451</v>
      </c>
      <c r="E138" s="69"/>
      <c r="F138" s="541" t="s">
        <v>106</v>
      </c>
      <c r="G138" s="542" t="s">
        <v>452</v>
      </c>
      <c r="H138" s="68"/>
      <c r="I138" s="527"/>
      <c r="J138" s="527" t="str">
        <f t="shared" si="73"/>
        <v/>
      </c>
      <c r="K138" s="527" t="str">
        <f t="shared" si="66"/>
        <v/>
      </c>
      <c r="L138" s="22" t="str">
        <f t="shared" si="67"/>
        <v>FCS0304</v>
      </c>
      <c r="M138" s="21">
        <f t="shared" si="102"/>
        <v>5</v>
      </c>
      <c r="N138" s="21">
        <f t="shared" si="103"/>
        <v>1</v>
      </c>
      <c r="O138" s="21">
        <v>9</v>
      </c>
      <c r="P138" s="83" t="str">
        <f t="shared" si="104"/>
        <v>AAI143-H</v>
      </c>
      <c r="Q138" s="22" t="str">
        <f t="shared" si="86"/>
        <v>AI</v>
      </c>
      <c r="R138" s="22" t="str">
        <f t="shared" si="105"/>
        <v>Y</v>
      </c>
      <c r="S138" s="543" t="s">
        <v>111</v>
      </c>
      <c r="T138" s="22"/>
      <c r="U138" s="22"/>
      <c r="V138" s="22"/>
      <c r="W138" s="22"/>
      <c r="X138" s="22"/>
      <c r="Y138" s="22"/>
      <c r="Z138" s="25" t="str">
        <f t="shared" si="87"/>
        <v>%Z051109</v>
      </c>
      <c r="AA138" s="22" t="str">
        <f t="shared" si="88"/>
        <v/>
      </c>
      <c r="AB138" s="22" t="s">
        <v>453</v>
      </c>
      <c r="AC138" s="22" t="str">
        <f t="shared" si="89"/>
        <v>LP NITROGEN TO PEROXIDE DRUM</v>
      </c>
      <c r="AD138" s="21" t="str">
        <f t="shared" si="90"/>
        <v/>
      </c>
      <c r="AE138" s="21" t="str">
        <f t="shared" si="91"/>
        <v/>
      </c>
      <c r="AF138" s="21" t="str">
        <f t="shared" si="92"/>
        <v/>
      </c>
      <c r="AG138" s="22">
        <v>0</v>
      </c>
      <c r="AH138" s="22">
        <v>0</v>
      </c>
      <c r="AI138" s="22">
        <v>0</v>
      </c>
      <c r="AJ138" s="22">
        <v>0</v>
      </c>
      <c r="AK138" s="23" t="s">
        <v>113</v>
      </c>
      <c r="AL138" s="23" t="s">
        <v>114</v>
      </c>
      <c r="AM138" s="23"/>
      <c r="AN138" s="84" t="s">
        <v>115</v>
      </c>
      <c r="AO138" s="27"/>
      <c r="AP138" s="27"/>
      <c r="AQ138" s="28"/>
      <c r="AR138" s="544" t="s">
        <v>110</v>
      </c>
      <c r="AS138" s="29"/>
      <c r="AT138" s="84" t="s">
        <v>116</v>
      </c>
      <c r="AU138" s="542" t="s">
        <v>106</v>
      </c>
      <c r="AV138" s="27"/>
      <c r="AW138" s="27"/>
      <c r="AX138" s="531" t="s">
        <v>448</v>
      </c>
      <c r="AY138" s="531" t="s">
        <v>449</v>
      </c>
      <c r="AZ138" s="27"/>
      <c r="BA138" s="27"/>
      <c r="BB138" s="27"/>
      <c r="BC138" s="27"/>
      <c r="BD138" s="27"/>
      <c r="BE138" s="33"/>
      <c r="BF138" s="33"/>
      <c r="BG138" s="33"/>
      <c r="BH138" s="33"/>
      <c r="BI138" s="33"/>
      <c r="BJ138" s="33"/>
      <c r="BK138" s="33"/>
      <c r="BL138" s="33"/>
      <c r="BM138" s="33"/>
      <c r="BN138" s="33"/>
      <c r="BO138" s="33"/>
      <c r="BP138" s="33"/>
      <c r="BQ138" s="33"/>
      <c r="BR138" s="33"/>
      <c r="BS138" s="33"/>
      <c r="BT138" s="33"/>
      <c r="BU138" s="33"/>
      <c r="BV138" s="33"/>
      <c r="BW138" s="27"/>
      <c r="BX138" s="33"/>
      <c r="BY138" s="33"/>
      <c r="BZ138" s="33"/>
      <c r="CA138" s="27"/>
      <c r="CB138" s="27"/>
      <c r="CC138" s="27"/>
      <c r="CD138" s="27"/>
      <c r="CE138" s="58"/>
      <c r="CF138" s="58"/>
      <c r="CG138" s="59" t="e">
        <f t="shared" si="93"/>
        <v>#VALUE!</v>
      </c>
      <c r="CH138" s="60" t="e">
        <f t="shared" si="94"/>
        <v>#VALUE!</v>
      </c>
      <c r="CI138" s="61"/>
      <c r="CJ138" s="62"/>
      <c r="CK138" s="59" t="e">
        <f t="shared" si="95"/>
        <v>#VALUE!</v>
      </c>
      <c r="CL138" s="60" t="e">
        <f t="shared" si="96"/>
        <v>#VALUE!</v>
      </c>
      <c r="CM138" s="61"/>
      <c r="CN138" s="62"/>
      <c r="CO138" s="59" t="e">
        <f t="shared" si="97"/>
        <v>#VALUE!</v>
      </c>
      <c r="CP138" s="60" t="e">
        <f t="shared" si="98"/>
        <v>#VALUE!</v>
      </c>
      <c r="CQ138" s="64"/>
      <c r="CR138" s="65"/>
      <c r="CS138" s="67"/>
      <c r="CT138" s="67"/>
      <c r="CU138" s="545">
        <v>1830</v>
      </c>
      <c r="CV138" s="518" t="str">
        <f t="shared" si="99"/>
        <v>18-</v>
      </c>
      <c r="CW138" s="47" t="s">
        <v>450</v>
      </c>
      <c r="CX138" s="47" t="str">
        <f t="shared" si="100"/>
        <v>-21109</v>
      </c>
      <c r="CY138" s="47" t="str">
        <f t="shared" si="101"/>
        <v>18-FISA-21109</v>
      </c>
    </row>
    <row r="139" spans="1:103" ht="19.899999999999999" customHeight="1">
      <c r="A139" s="524">
        <v>138</v>
      </c>
      <c r="B139" s="15">
        <v>10</v>
      </c>
      <c r="C139" s="15">
        <v>1830</v>
      </c>
      <c r="D139" s="49" t="s">
        <v>454</v>
      </c>
      <c r="E139" s="69"/>
      <c r="F139" s="541" t="s">
        <v>106</v>
      </c>
      <c r="G139" s="542" t="s">
        <v>350</v>
      </c>
      <c r="H139" s="68"/>
      <c r="I139" s="527"/>
      <c r="J139" s="527" t="str">
        <f t="shared" si="73"/>
        <v/>
      </c>
      <c r="K139" s="527" t="str">
        <f t="shared" si="66"/>
        <v/>
      </c>
      <c r="L139" s="22" t="str">
        <f t="shared" si="67"/>
        <v>FCS0304</v>
      </c>
      <c r="M139" s="21">
        <f t="shared" si="102"/>
        <v>5</v>
      </c>
      <c r="N139" s="21">
        <f t="shared" si="103"/>
        <v>1</v>
      </c>
      <c r="O139" s="21">
        <v>10</v>
      </c>
      <c r="P139" s="83" t="str">
        <f t="shared" si="104"/>
        <v>AAI143-H</v>
      </c>
      <c r="Q139" s="22" t="str">
        <f t="shared" si="86"/>
        <v>AI</v>
      </c>
      <c r="R139" s="22" t="str">
        <f t="shared" si="105"/>
        <v>Y</v>
      </c>
      <c r="S139" s="543" t="s">
        <v>111</v>
      </c>
      <c r="T139" s="22"/>
      <c r="U139" s="22"/>
      <c r="V139" s="22"/>
      <c r="W139" s="22"/>
      <c r="X139" s="22"/>
      <c r="Y139" s="22"/>
      <c r="Z139" s="25" t="str">
        <f t="shared" si="87"/>
        <v>%Z051110</v>
      </c>
      <c r="AA139" s="22" t="str">
        <f t="shared" si="88"/>
        <v/>
      </c>
      <c r="AB139" s="22" t="s">
        <v>455</v>
      </c>
      <c r="AC139" s="22" t="str">
        <f t="shared" si="89"/>
        <v>18-VE-2101</v>
      </c>
      <c r="AD139" s="21" t="str">
        <f t="shared" si="90"/>
        <v/>
      </c>
      <c r="AE139" s="21" t="str">
        <f t="shared" si="91"/>
        <v/>
      </c>
      <c r="AF139" s="21" t="str">
        <f t="shared" si="92"/>
        <v/>
      </c>
      <c r="AG139" s="22">
        <v>0</v>
      </c>
      <c r="AH139" s="22">
        <v>0</v>
      </c>
      <c r="AI139" s="22">
        <v>0</v>
      </c>
      <c r="AJ139" s="22">
        <v>0</v>
      </c>
      <c r="AK139" s="23" t="s">
        <v>113</v>
      </c>
      <c r="AL139" s="23" t="s">
        <v>114</v>
      </c>
      <c r="AM139" s="23"/>
      <c r="AN139" s="84" t="s">
        <v>115</v>
      </c>
      <c r="AO139" s="27"/>
      <c r="AP139" s="27"/>
      <c r="AQ139" s="28"/>
      <c r="AR139" s="544" t="s">
        <v>110</v>
      </c>
      <c r="AS139" s="29"/>
      <c r="AT139" s="84" t="s">
        <v>116</v>
      </c>
      <c r="AU139" s="542" t="s">
        <v>106</v>
      </c>
      <c r="AV139" s="27"/>
      <c r="AW139" s="27"/>
      <c r="AX139" s="531" t="s">
        <v>448</v>
      </c>
      <c r="AY139" s="531" t="s">
        <v>449</v>
      </c>
      <c r="AZ139" s="27"/>
      <c r="BA139" s="27"/>
      <c r="BB139" s="27"/>
      <c r="BC139" s="27"/>
      <c r="BD139" s="27"/>
      <c r="BE139" s="33"/>
      <c r="BF139" s="33"/>
      <c r="BG139" s="33"/>
      <c r="BH139" s="33"/>
      <c r="BI139" s="33"/>
      <c r="BJ139" s="33"/>
      <c r="BK139" s="33"/>
      <c r="BL139" s="33"/>
      <c r="BM139" s="33"/>
      <c r="BN139" s="33"/>
      <c r="BO139" s="33"/>
      <c r="BP139" s="33"/>
      <c r="BQ139" s="33"/>
      <c r="BR139" s="33"/>
      <c r="BS139" s="33"/>
      <c r="BT139" s="33"/>
      <c r="BU139" s="33"/>
      <c r="BV139" s="33"/>
      <c r="BW139" s="27"/>
      <c r="BX139" s="33"/>
      <c r="BY139" s="33"/>
      <c r="BZ139" s="33"/>
      <c r="CA139" s="27"/>
      <c r="CB139" s="27"/>
      <c r="CC139" s="27"/>
      <c r="CD139" s="27"/>
      <c r="CE139" s="58"/>
      <c r="CF139" s="58"/>
      <c r="CG139" s="59" t="e">
        <f t="shared" si="93"/>
        <v>#VALUE!</v>
      </c>
      <c r="CH139" s="60" t="e">
        <f t="shared" si="94"/>
        <v>#VALUE!</v>
      </c>
      <c r="CI139" s="61"/>
      <c r="CJ139" s="62"/>
      <c r="CK139" s="59" t="e">
        <f t="shared" si="95"/>
        <v>#VALUE!</v>
      </c>
      <c r="CL139" s="60" t="e">
        <f t="shared" si="96"/>
        <v>#VALUE!</v>
      </c>
      <c r="CM139" s="61"/>
      <c r="CN139" s="62"/>
      <c r="CO139" s="59" t="e">
        <f t="shared" si="97"/>
        <v>#VALUE!</v>
      </c>
      <c r="CP139" s="60" t="e">
        <f t="shared" si="98"/>
        <v>#VALUE!</v>
      </c>
      <c r="CQ139" s="64"/>
      <c r="CR139" s="65"/>
      <c r="CS139" s="67"/>
      <c r="CT139" s="67"/>
      <c r="CU139" s="545">
        <v>1830</v>
      </c>
      <c r="CV139" s="518" t="str">
        <f t="shared" si="99"/>
        <v>18-</v>
      </c>
      <c r="CW139" s="47" t="s">
        <v>137</v>
      </c>
      <c r="CX139" s="47" t="str">
        <f t="shared" si="100"/>
        <v>-21101</v>
      </c>
      <c r="CY139" s="47" t="str">
        <f t="shared" si="101"/>
        <v>18-LISA-21101</v>
      </c>
    </row>
    <row r="140" spans="1:103" ht="19.899999999999999" customHeight="1">
      <c r="A140" s="524">
        <v>139</v>
      </c>
      <c r="B140" s="15">
        <v>11</v>
      </c>
      <c r="C140" s="15">
        <v>1830</v>
      </c>
      <c r="D140" s="49" t="s">
        <v>456</v>
      </c>
      <c r="E140" s="69"/>
      <c r="F140" s="541" t="s">
        <v>106</v>
      </c>
      <c r="G140" s="542" t="s">
        <v>457</v>
      </c>
      <c r="H140" s="68"/>
      <c r="I140" s="527"/>
      <c r="J140" s="527" t="str">
        <f t="shared" si="73"/>
        <v/>
      </c>
      <c r="K140" s="527" t="str">
        <f t="shared" si="66"/>
        <v/>
      </c>
      <c r="L140" s="22" t="str">
        <f t="shared" si="67"/>
        <v>FCS0304</v>
      </c>
      <c r="M140" s="21">
        <f t="shared" si="102"/>
        <v>5</v>
      </c>
      <c r="N140" s="21">
        <f t="shared" si="103"/>
        <v>1</v>
      </c>
      <c r="O140" s="21">
        <v>11</v>
      </c>
      <c r="P140" s="83" t="str">
        <f t="shared" si="104"/>
        <v>AAI143-H</v>
      </c>
      <c r="Q140" s="22" t="str">
        <f t="shared" si="86"/>
        <v>AI</v>
      </c>
      <c r="R140" s="22" t="str">
        <f t="shared" si="105"/>
        <v>Y</v>
      </c>
      <c r="S140" s="543" t="s">
        <v>111</v>
      </c>
      <c r="T140" s="22"/>
      <c r="U140" s="22"/>
      <c r="V140" s="22"/>
      <c r="W140" s="22"/>
      <c r="X140" s="22"/>
      <c r="Y140" s="22"/>
      <c r="Z140" s="25" t="str">
        <f t="shared" si="87"/>
        <v>%Z051111</v>
      </c>
      <c r="AA140" s="22" t="str">
        <f t="shared" si="88"/>
        <v/>
      </c>
      <c r="AB140" s="22" t="s">
        <v>458</v>
      </c>
      <c r="AC140" s="22" t="str">
        <f t="shared" si="89"/>
        <v>VP-9201 SURFACE WATER COLLECTION</v>
      </c>
      <c r="AD140" s="21" t="str">
        <f t="shared" si="90"/>
        <v/>
      </c>
      <c r="AE140" s="21" t="str">
        <f t="shared" si="91"/>
        <v/>
      </c>
      <c r="AF140" s="21" t="str">
        <f t="shared" si="92"/>
        <v/>
      </c>
      <c r="AG140" s="22">
        <v>0</v>
      </c>
      <c r="AH140" s="22" t="s">
        <v>459</v>
      </c>
      <c r="AI140" s="22">
        <v>0</v>
      </c>
      <c r="AJ140" s="22">
        <v>0</v>
      </c>
      <c r="AK140" s="23" t="s">
        <v>113</v>
      </c>
      <c r="AL140" s="23" t="s">
        <v>114</v>
      </c>
      <c r="AM140" s="23"/>
      <c r="AN140" s="84" t="s">
        <v>115</v>
      </c>
      <c r="AO140" s="27"/>
      <c r="AP140" s="27"/>
      <c r="AQ140" s="28"/>
      <c r="AR140" s="544" t="s">
        <v>110</v>
      </c>
      <c r="AS140" s="29"/>
      <c r="AT140" s="84" t="s">
        <v>116</v>
      </c>
      <c r="AU140" s="542" t="s">
        <v>106</v>
      </c>
      <c r="AV140" s="27"/>
      <c r="AW140" s="27"/>
      <c r="AX140" s="531" t="s">
        <v>448</v>
      </c>
      <c r="AY140" s="531" t="s">
        <v>449</v>
      </c>
      <c r="AZ140" s="27"/>
      <c r="BA140" s="27"/>
      <c r="BB140" s="27"/>
      <c r="BC140" s="27"/>
      <c r="BD140" s="27"/>
      <c r="BE140" s="33"/>
      <c r="BF140" s="33"/>
      <c r="BG140" s="33"/>
      <c r="BH140" s="33"/>
      <c r="BI140" s="33"/>
      <c r="BJ140" s="33"/>
      <c r="BK140" s="33"/>
      <c r="BL140" s="33"/>
      <c r="BM140" s="33"/>
      <c r="BN140" s="33"/>
      <c r="BO140" s="33"/>
      <c r="BP140" s="33"/>
      <c r="BQ140" s="33"/>
      <c r="BR140" s="33"/>
      <c r="BS140" s="33"/>
      <c r="BT140" s="33"/>
      <c r="BU140" s="33"/>
      <c r="BV140" s="33"/>
      <c r="BW140" s="27"/>
      <c r="BX140" s="33"/>
      <c r="BY140" s="33"/>
      <c r="BZ140" s="33"/>
      <c r="CA140" s="27"/>
      <c r="CB140" s="27"/>
      <c r="CC140" s="27"/>
      <c r="CD140" s="27"/>
      <c r="CE140" s="58"/>
      <c r="CF140" s="58"/>
      <c r="CG140" s="59" t="e">
        <f t="shared" si="93"/>
        <v>#VALUE!</v>
      </c>
      <c r="CH140" s="60" t="e">
        <f t="shared" si="94"/>
        <v>#VALUE!</v>
      </c>
      <c r="CI140" s="61"/>
      <c r="CJ140" s="62"/>
      <c r="CK140" s="59" t="e">
        <f t="shared" si="95"/>
        <v>#VALUE!</v>
      </c>
      <c r="CL140" s="60" t="e">
        <f t="shared" si="96"/>
        <v>#VALUE!</v>
      </c>
      <c r="CM140" s="61"/>
      <c r="CN140" s="62"/>
      <c r="CO140" s="59" t="e">
        <f t="shared" si="97"/>
        <v>#VALUE!</v>
      </c>
      <c r="CP140" s="60" t="e">
        <f t="shared" si="98"/>
        <v>#VALUE!</v>
      </c>
      <c r="CQ140" s="64"/>
      <c r="CR140" s="65"/>
      <c r="CS140" s="67"/>
      <c r="CT140" s="67"/>
      <c r="CU140" s="545">
        <v>1830</v>
      </c>
      <c r="CV140" s="518" t="str">
        <f t="shared" si="99"/>
        <v>18-</v>
      </c>
      <c r="CW140" s="47" t="s">
        <v>137</v>
      </c>
      <c r="CX140" s="47" t="str">
        <f t="shared" si="100"/>
        <v>-92101</v>
      </c>
      <c r="CY140" s="47" t="str">
        <f t="shared" si="101"/>
        <v>18-LISA-92101</v>
      </c>
    </row>
    <row r="141" spans="1:103" ht="19.899999999999999" customHeight="1">
      <c r="A141" s="524">
        <v>140</v>
      </c>
      <c r="B141" s="15">
        <v>12</v>
      </c>
      <c r="C141" s="15">
        <v>1830</v>
      </c>
      <c r="D141" s="49" t="s">
        <v>460</v>
      </c>
      <c r="E141" s="69"/>
      <c r="F141" s="541" t="s">
        <v>106</v>
      </c>
      <c r="G141" s="542" t="s">
        <v>461</v>
      </c>
      <c r="H141" s="68"/>
      <c r="I141" s="527"/>
      <c r="J141" s="527" t="str">
        <f t="shared" si="73"/>
        <v/>
      </c>
      <c r="K141" s="527" t="str">
        <f t="shared" si="66"/>
        <v/>
      </c>
      <c r="L141" s="22" t="str">
        <f t="shared" si="67"/>
        <v>FCS0304</v>
      </c>
      <c r="M141" s="21">
        <f t="shared" si="102"/>
        <v>5</v>
      </c>
      <c r="N141" s="21">
        <f t="shared" si="103"/>
        <v>1</v>
      </c>
      <c r="O141" s="21">
        <v>12</v>
      </c>
      <c r="P141" s="83" t="str">
        <f t="shared" si="104"/>
        <v>AAI143-H</v>
      </c>
      <c r="Q141" s="22" t="str">
        <f t="shared" si="86"/>
        <v>AI</v>
      </c>
      <c r="R141" s="22" t="str">
        <f t="shared" si="105"/>
        <v>Y</v>
      </c>
      <c r="S141" s="543" t="s">
        <v>111</v>
      </c>
      <c r="T141" s="22"/>
      <c r="U141" s="22"/>
      <c r="V141" s="22"/>
      <c r="W141" s="22"/>
      <c r="X141" s="22"/>
      <c r="Y141" s="22"/>
      <c r="Z141" s="25" t="str">
        <f t="shared" si="87"/>
        <v>%Z051112</v>
      </c>
      <c r="AA141" s="22" t="str">
        <f t="shared" si="88"/>
        <v/>
      </c>
      <c r="AB141" s="22" t="s">
        <v>462</v>
      </c>
      <c r="AC141" s="22" t="str">
        <f t="shared" si="89"/>
        <v>UP-3501系统循环线输送压力显示</v>
      </c>
      <c r="AD141" s="21" t="str">
        <f t="shared" si="90"/>
        <v/>
      </c>
      <c r="AE141" s="21" t="str">
        <f t="shared" si="91"/>
        <v/>
      </c>
      <c r="AF141" s="21" t="str">
        <f t="shared" si="92"/>
        <v/>
      </c>
      <c r="AG141" s="22">
        <v>0</v>
      </c>
      <c r="AH141" s="22">
        <v>0</v>
      </c>
      <c r="AI141" s="22">
        <v>0</v>
      </c>
      <c r="AJ141" s="22">
        <v>0</v>
      </c>
      <c r="AK141" s="23" t="s">
        <v>113</v>
      </c>
      <c r="AL141" s="23" t="s">
        <v>114</v>
      </c>
      <c r="AM141" s="23"/>
      <c r="AN141" s="84" t="s">
        <v>115</v>
      </c>
      <c r="AO141" s="27"/>
      <c r="AP141" s="27"/>
      <c r="AQ141" s="28"/>
      <c r="AR141" s="544" t="s">
        <v>110</v>
      </c>
      <c r="AS141" s="29"/>
      <c r="AT141" s="84" t="s">
        <v>116</v>
      </c>
      <c r="AU141" s="542" t="s">
        <v>106</v>
      </c>
      <c r="AV141" s="27"/>
      <c r="AW141" s="27"/>
      <c r="AX141" s="531" t="s">
        <v>463</v>
      </c>
      <c r="AY141" s="531" t="s">
        <v>115</v>
      </c>
      <c r="AZ141" s="27"/>
      <c r="BA141" s="27"/>
      <c r="BB141" s="27"/>
      <c r="BC141" s="27"/>
      <c r="BD141" s="27"/>
      <c r="BE141" s="33"/>
      <c r="BF141" s="33"/>
      <c r="BG141" s="33"/>
      <c r="BH141" s="33"/>
      <c r="BI141" s="33"/>
      <c r="BJ141" s="33"/>
      <c r="BK141" s="33"/>
      <c r="BL141" s="33"/>
      <c r="BM141" s="33"/>
      <c r="BN141" s="33"/>
      <c r="BO141" s="33"/>
      <c r="BP141" s="33"/>
      <c r="BQ141" s="33"/>
      <c r="BR141" s="33"/>
      <c r="BS141" s="33"/>
      <c r="BT141" s="33"/>
      <c r="BU141" s="33"/>
      <c r="BV141" s="33"/>
      <c r="BW141" s="27"/>
      <c r="BX141" s="33"/>
      <c r="BY141" s="33"/>
      <c r="BZ141" s="33"/>
      <c r="CA141" s="27"/>
      <c r="CB141" s="27"/>
      <c r="CC141" s="27"/>
      <c r="CD141" s="27"/>
      <c r="CE141" s="58"/>
      <c r="CF141" s="58"/>
      <c r="CG141" s="59" t="e">
        <f t="shared" si="93"/>
        <v>#VALUE!</v>
      </c>
      <c r="CH141" s="60" t="e">
        <f t="shared" si="94"/>
        <v>#VALUE!</v>
      </c>
      <c r="CI141" s="61"/>
      <c r="CJ141" s="62"/>
      <c r="CK141" s="59" t="e">
        <f t="shared" si="95"/>
        <v>#VALUE!</v>
      </c>
      <c r="CL141" s="60" t="e">
        <f t="shared" si="96"/>
        <v>#VALUE!</v>
      </c>
      <c r="CM141" s="61"/>
      <c r="CN141" s="62"/>
      <c r="CO141" s="59" t="e">
        <f t="shared" si="97"/>
        <v>#VALUE!</v>
      </c>
      <c r="CP141" s="60" t="e">
        <f t="shared" si="98"/>
        <v>#VALUE!</v>
      </c>
      <c r="CQ141" s="64"/>
      <c r="CR141" s="65"/>
      <c r="CS141" s="67"/>
      <c r="CT141" s="67"/>
      <c r="CU141" s="545">
        <v>1830</v>
      </c>
      <c r="CV141" s="518" t="str">
        <f t="shared" si="99"/>
        <v>18-</v>
      </c>
      <c r="CW141" s="47" t="s">
        <v>387</v>
      </c>
      <c r="CX141" s="47" t="str">
        <f t="shared" si="100"/>
        <v>-35108</v>
      </c>
      <c r="CY141" s="47" t="str">
        <f t="shared" si="101"/>
        <v>18-PI-35108</v>
      </c>
    </row>
    <row r="142" spans="1:103" ht="19.899999999999999" customHeight="1">
      <c r="A142" s="524">
        <v>141</v>
      </c>
      <c r="B142" s="15">
        <v>13</v>
      </c>
      <c r="C142" s="15"/>
      <c r="D142" s="50" t="str">
        <f>LEFT(L142,1)&amp;RIGHT(L142,2)&amp;"N"&amp;M142&amp;"S"&amp;N142&amp;O142</f>
        <v>F04N5S113</v>
      </c>
      <c r="E142" s="527"/>
      <c r="F142" s="43"/>
      <c r="G142" s="527" t="s">
        <v>161</v>
      </c>
      <c r="H142" s="68"/>
      <c r="I142" s="527"/>
      <c r="J142" s="527" t="str">
        <f t="shared" si="73"/>
        <v/>
      </c>
      <c r="K142" s="527" t="str">
        <f t="shared" si="66"/>
        <v/>
      </c>
      <c r="L142" s="22" t="str">
        <f t="shared" si="67"/>
        <v>FCS0304</v>
      </c>
      <c r="M142" s="21">
        <f t="shared" si="102"/>
        <v>5</v>
      </c>
      <c r="N142" s="21">
        <f t="shared" si="103"/>
        <v>1</v>
      </c>
      <c r="O142" s="21">
        <v>13</v>
      </c>
      <c r="P142" s="83" t="str">
        <f t="shared" si="104"/>
        <v>AAI143-H</v>
      </c>
      <c r="Q142" s="22" t="str">
        <f t="shared" si="86"/>
        <v>AI</v>
      </c>
      <c r="R142" s="22" t="str">
        <f t="shared" si="105"/>
        <v>Y</v>
      </c>
      <c r="S142" s="83" t="s">
        <v>162</v>
      </c>
      <c r="T142" s="22"/>
      <c r="U142" s="22"/>
      <c r="V142" s="22"/>
      <c r="W142" s="22"/>
      <c r="X142" s="22"/>
      <c r="Y142" s="22"/>
      <c r="Z142" s="25" t="str">
        <f t="shared" si="87"/>
        <v>%Z051113</v>
      </c>
      <c r="AA142" s="22" t="str">
        <f t="shared" si="88"/>
        <v/>
      </c>
      <c r="AB142" s="22" t="str">
        <f>IF(G142="Spare",D142,"")</f>
        <v>F04N5S113</v>
      </c>
      <c r="AC142" s="22" t="str">
        <f t="shared" si="89"/>
        <v>Spare</v>
      </c>
      <c r="AD142" s="21" t="str">
        <f t="shared" si="90"/>
        <v/>
      </c>
      <c r="AE142" s="21" t="str">
        <f t="shared" si="91"/>
        <v/>
      </c>
      <c r="AF142" s="21" t="str">
        <f t="shared" si="92"/>
        <v/>
      </c>
      <c r="AG142" s="22">
        <v>0</v>
      </c>
      <c r="AH142" s="22">
        <v>0</v>
      </c>
      <c r="AI142" s="22">
        <v>0</v>
      </c>
      <c r="AJ142" s="22">
        <v>0</v>
      </c>
      <c r="AK142" s="23"/>
      <c r="AL142" s="23" t="s">
        <v>114</v>
      </c>
      <c r="AM142" s="23"/>
      <c r="AN142" s="84" t="s">
        <v>115</v>
      </c>
      <c r="AO142" s="27"/>
      <c r="AP142" s="27"/>
      <c r="AQ142" s="28"/>
      <c r="AR142" s="33"/>
      <c r="AS142" s="29"/>
      <c r="AT142" s="84" t="s">
        <v>116</v>
      </c>
      <c r="AU142" s="27"/>
      <c r="AV142" s="27"/>
      <c r="AW142" s="27"/>
      <c r="AX142" s="531"/>
      <c r="AY142" s="531"/>
      <c r="AZ142" s="27"/>
      <c r="BA142" s="27"/>
      <c r="BB142" s="27"/>
      <c r="BC142" s="27"/>
      <c r="BD142" s="27"/>
      <c r="BE142" s="33"/>
      <c r="BF142" s="33"/>
      <c r="BG142" s="33"/>
      <c r="BH142" s="33"/>
      <c r="BI142" s="33"/>
      <c r="BJ142" s="33"/>
      <c r="BK142" s="33"/>
      <c r="BL142" s="33"/>
      <c r="BM142" s="33"/>
      <c r="BN142" s="33"/>
      <c r="BO142" s="33"/>
      <c r="BP142" s="33"/>
      <c r="BQ142" s="33"/>
      <c r="BR142" s="33"/>
      <c r="BS142" s="33"/>
      <c r="BT142" s="33"/>
      <c r="BU142" s="33"/>
      <c r="BV142" s="33"/>
      <c r="BW142" s="27"/>
      <c r="BX142" s="33"/>
      <c r="BY142" s="33"/>
      <c r="BZ142" s="33"/>
      <c r="CA142" s="27"/>
      <c r="CB142" s="27"/>
      <c r="CC142" s="27"/>
      <c r="CD142" s="27"/>
      <c r="CE142" s="58"/>
      <c r="CF142" s="58"/>
      <c r="CG142" s="59" t="e">
        <f t="shared" si="93"/>
        <v>#VALUE!</v>
      </c>
      <c r="CH142" s="60" t="e">
        <f t="shared" si="94"/>
        <v>#VALUE!</v>
      </c>
      <c r="CI142" s="61"/>
      <c r="CJ142" s="62"/>
      <c r="CK142" s="59" t="e">
        <f t="shared" si="95"/>
        <v>#VALUE!</v>
      </c>
      <c r="CL142" s="60" t="e">
        <f t="shared" si="96"/>
        <v>#VALUE!</v>
      </c>
      <c r="CM142" s="61"/>
      <c r="CN142" s="62"/>
      <c r="CO142" s="59" t="e">
        <f t="shared" si="97"/>
        <v>#VALUE!</v>
      </c>
      <c r="CP142" s="60" t="e">
        <f t="shared" si="98"/>
        <v>#VALUE!</v>
      </c>
      <c r="CQ142" s="64"/>
      <c r="CR142" s="65"/>
      <c r="CS142" s="67"/>
      <c r="CT142" s="67"/>
      <c r="CV142" s="518"/>
      <c r="CY142" s="47" t="str">
        <f t="shared" si="101"/>
        <v/>
      </c>
    </row>
    <row r="143" spans="1:103" ht="19.899999999999999" customHeight="1">
      <c r="A143" s="524">
        <v>142</v>
      </c>
      <c r="B143" s="16">
        <v>14</v>
      </c>
      <c r="C143" s="16"/>
      <c r="D143" s="50" t="str">
        <f>LEFT(L143,1)&amp;RIGHT(L143,2)&amp;"N"&amp;M143&amp;"S"&amp;N143&amp;O143</f>
        <v>F04N5S114</v>
      </c>
      <c r="E143" s="45"/>
      <c r="F143" s="43"/>
      <c r="G143" s="527" t="s">
        <v>161</v>
      </c>
      <c r="H143" s="527"/>
      <c r="I143" s="527"/>
      <c r="J143" s="527" t="str">
        <f t="shared" si="73"/>
        <v/>
      </c>
      <c r="K143" s="527" t="str">
        <f t="shared" si="66"/>
        <v/>
      </c>
      <c r="L143" s="22" t="str">
        <f t="shared" si="67"/>
        <v>FCS0304</v>
      </c>
      <c r="M143" s="21">
        <f t="shared" si="102"/>
        <v>5</v>
      </c>
      <c r="N143" s="21">
        <f t="shared" si="103"/>
        <v>1</v>
      </c>
      <c r="O143" s="21">
        <v>14</v>
      </c>
      <c r="P143" s="83" t="str">
        <f t="shared" si="104"/>
        <v>AAI143-H</v>
      </c>
      <c r="Q143" s="22" t="str">
        <f t="shared" si="86"/>
        <v>AI</v>
      </c>
      <c r="R143" s="22" t="str">
        <f t="shared" si="105"/>
        <v>Y</v>
      </c>
      <c r="S143" s="83" t="s">
        <v>162</v>
      </c>
      <c r="T143" s="22"/>
      <c r="U143" s="22"/>
      <c r="V143" s="22"/>
      <c r="W143" s="22"/>
      <c r="X143" s="26"/>
      <c r="Y143" s="22"/>
      <c r="Z143" s="25" t="str">
        <f t="shared" si="87"/>
        <v>%Z051114</v>
      </c>
      <c r="AA143" s="22" t="str">
        <f t="shared" si="88"/>
        <v/>
      </c>
      <c r="AB143" s="22" t="str">
        <f>IF(G143="Spare",D143,"")</f>
        <v>F04N5S114</v>
      </c>
      <c r="AC143" s="22" t="str">
        <f t="shared" si="89"/>
        <v>Spare</v>
      </c>
      <c r="AD143" s="21" t="str">
        <f t="shared" si="90"/>
        <v/>
      </c>
      <c r="AE143" s="21" t="str">
        <f t="shared" si="91"/>
        <v/>
      </c>
      <c r="AF143" s="21" t="str">
        <f t="shared" si="92"/>
        <v/>
      </c>
      <c r="AG143" s="22"/>
      <c r="AH143" s="22"/>
      <c r="AI143" s="22"/>
      <c r="AJ143" s="22"/>
      <c r="AK143" s="23"/>
      <c r="AL143" s="23" t="s">
        <v>114</v>
      </c>
      <c r="AM143" s="23"/>
      <c r="AN143" s="84" t="s">
        <v>115</v>
      </c>
      <c r="AO143" s="27"/>
      <c r="AP143" s="27"/>
      <c r="AQ143" s="28"/>
      <c r="AR143" s="33"/>
      <c r="AS143" s="29"/>
      <c r="AT143" s="84" t="s">
        <v>116</v>
      </c>
      <c r="AU143" s="27"/>
      <c r="AV143" s="32"/>
      <c r="AW143" s="27"/>
      <c r="AX143" s="531"/>
      <c r="AY143" s="531"/>
      <c r="AZ143" s="27"/>
      <c r="BA143" s="27"/>
      <c r="BB143" s="27"/>
      <c r="BC143" s="27"/>
      <c r="BD143" s="27"/>
      <c r="BE143" s="33"/>
      <c r="BF143" s="33"/>
      <c r="BG143" s="33"/>
      <c r="BH143" s="33"/>
      <c r="BI143" s="33"/>
      <c r="BJ143" s="33"/>
      <c r="BK143" s="33"/>
      <c r="BL143" s="33"/>
      <c r="BM143" s="33"/>
      <c r="BN143" s="33"/>
      <c r="BO143" s="33"/>
      <c r="BP143" s="33"/>
      <c r="BQ143" s="33"/>
      <c r="BR143" s="33"/>
      <c r="BS143" s="33"/>
      <c r="BT143" s="33"/>
      <c r="BU143" s="33"/>
      <c r="BV143" s="33"/>
      <c r="BW143" s="27"/>
      <c r="BX143" s="33"/>
      <c r="BY143" s="33"/>
      <c r="BZ143" s="33"/>
      <c r="CA143" s="27"/>
      <c r="CB143" s="27"/>
      <c r="CC143" s="27"/>
      <c r="CD143" s="27"/>
      <c r="CE143" s="58"/>
      <c r="CF143" s="58"/>
      <c r="CG143" s="59" t="e">
        <f t="shared" si="93"/>
        <v>#VALUE!</v>
      </c>
      <c r="CH143" s="60" t="e">
        <f t="shared" si="94"/>
        <v>#VALUE!</v>
      </c>
      <c r="CI143" s="61"/>
      <c r="CJ143" s="62"/>
      <c r="CK143" s="59" t="e">
        <f t="shared" si="95"/>
        <v>#VALUE!</v>
      </c>
      <c r="CL143" s="60" t="e">
        <f t="shared" si="96"/>
        <v>#VALUE!</v>
      </c>
      <c r="CM143" s="61"/>
      <c r="CN143" s="62"/>
      <c r="CO143" s="59" t="e">
        <f t="shared" si="97"/>
        <v>#VALUE!</v>
      </c>
      <c r="CP143" s="60" t="e">
        <f t="shared" si="98"/>
        <v>#VALUE!</v>
      </c>
      <c r="CQ143" s="64"/>
      <c r="CR143" s="65"/>
      <c r="CS143" s="67"/>
      <c r="CT143" s="67"/>
      <c r="CV143" s="518"/>
      <c r="CY143" s="47" t="str">
        <f t="shared" si="101"/>
        <v/>
      </c>
    </row>
    <row r="144" spans="1:103" ht="19.899999999999999" customHeight="1">
      <c r="A144" s="524">
        <v>143</v>
      </c>
      <c r="B144" s="16">
        <v>15</v>
      </c>
      <c r="C144" s="16"/>
      <c r="D144" s="50" t="str">
        <f>LEFT(L144,1)&amp;RIGHT(L144,2)&amp;"N"&amp;M144&amp;"S"&amp;N144&amp;O144</f>
        <v>F04N5S115</v>
      </c>
      <c r="E144" s="45"/>
      <c r="F144" s="43"/>
      <c r="G144" s="527" t="s">
        <v>161</v>
      </c>
      <c r="H144" s="527"/>
      <c r="I144" s="527"/>
      <c r="J144" s="527" t="str">
        <f t="shared" si="73"/>
        <v/>
      </c>
      <c r="K144" s="527" t="str">
        <f t="shared" si="66"/>
        <v/>
      </c>
      <c r="L144" s="22" t="str">
        <f t="shared" si="67"/>
        <v>FCS0304</v>
      </c>
      <c r="M144" s="21">
        <f t="shared" si="102"/>
        <v>5</v>
      </c>
      <c r="N144" s="21">
        <f t="shared" si="103"/>
        <v>1</v>
      </c>
      <c r="O144" s="21">
        <v>15</v>
      </c>
      <c r="P144" s="83" t="str">
        <f t="shared" si="104"/>
        <v>AAI143-H</v>
      </c>
      <c r="Q144" s="22" t="str">
        <f t="shared" si="86"/>
        <v>AI</v>
      </c>
      <c r="R144" s="22" t="str">
        <f t="shared" si="105"/>
        <v>Y</v>
      </c>
      <c r="S144" s="83" t="s">
        <v>162</v>
      </c>
      <c r="T144" s="22"/>
      <c r="U144" s="22"/>
      <c r="V144" s="22"/>
      <c r="W144" s="22"/>
      <c r="X144" s="22"/>
      <c r="Y144" s="22"/>
      <c r="Z144" s="25" t="str">
        <f t="shared" si="87"/>
        <v>%Z051115</v>
      </c>
      <c r="AA144" s="22" t="str">
        <f t="shared" si="88"/>
        <v/>
      </c>
      <c r="AB144" s="22" t="str">
        <f>IF(G144="Spare",D144,"")</f>
        <v>F04N5S115</v>
      </c>
      <c r="AC144" s="22" t="str">
        <f t="shared" si="89"/>
        <v>Spare</v>
      </c>
      <c r="AD144" s="21" t="str">
        <f t="shared" si="90"/>
        <v/>
      </c>
      <c r="AE144" s="21" t="str">
        <f t="shared" si="91"/>
        <v/>
      </c>
      <c r="AF144" s="21" t="str">
        <f t="shared" si="92"/>
        <v/>
      </c>
      <c r="AG144" s="22"/>
      <c r="AH144" s="22"/>
      <c r="AI144" s="22"/>
      <c r="AJ144" s="22"/>
      <c r="AK144" s="23"/>
      <c r="AL144" s="23" t="s">
        <v>114</v>
      </c>
      <c r="AM144" s="23"/>
      <c r="AN144" s="84" t="s">
        <v>115</v>
      </c>
      <c r="AO144" s="27"/>
      <c r="AP144" s="27"/>
      <c r="AQ144" s="28"/>
      <c r="AR144" s="33"/>
      <c r="AS144" s="29"/>
      <c r="AT144" s="84" t="s">
        <v>116</v>
      </c>
      <c r="AU144" s="27"/>
      <c r="AV144" s="33"/>
      <c r="AW144" s="27"/>
      <c r="AX144" s="531"/>
      <c r="AY144" s="531"/>
      <c r="AZ144" s="27"/>
      <c r="BA144" s="27"/>
      <c r="BB144" s="27"/>
      <c r="BC144" s="27"/>
      <c r="BD144" s="27"/>
      <c r="BE144" s="33"/>
      <c r="BF144" s="33"/>
      <c r="BG144" s="33"/>
      <c r="BH144" s="33"/>
      <c r="BI144" s="33"/>
      <c r="BJ144" s="33"/>
      <c r="BK144" s="33"/>
      <c r="BL144" s="33"/>
      <c r="BM144" s="33"/>
      <c r="BN144" s="33"/>
      <c r="BO144" s="33"/>
      <c r="BP144" s="33"/>
      <c r="BQ144" s="33"/>
      <c r="BR144" s="33"/>
      <c r="BS144" s="33"/>
      <c r="BT144" s="33"/>
      <c r="BU144" s="33"/>
      <c r="BV144" s="33"/>
      <c r="BW144" s="27"/>
      <c r="BX144" s="33"/>
      <c r="BY144" s="33"/>
      <c r="BZ144" s="33"/>
      <c r="CA144" s="27"/>
      <c r="CB144" s="27"/>
      <c r="CC144" s="27"/>
      <c r="CD144" s="27"/>
      <c r="CE144" s="58"/>
      <c r="CF144" s="58"/>
      <c r="CG144" s="59" t="e">
        <f t="shared" si="93"/>
        <v>#VALUE!</v>
      </c>
      <c r="CH144" s="60" t="e">
        <f t="shared" si="94"/>
        <v>#VALUE!</v>
      </c>
      <c r="CI144" s="61"/>
      <c r="CJ144" s="62"/>
      <c r="CK144" s="59" t="e">
        <f t="shared" si="95"/>
        <v>#VALUE!</v>
      </c>
      <c r="CL144" s="60" t="e">
        <f t="shared" si="96"/>
        <v>#VALUE!</v>
      </c>
      <c r="CM144" s="61"/>
      <c r="CN144" s="62"/>
      <c r="CO144" s="59" t="e">
        <f t="shared" si="97"/>
        <v>#VALUE!</v>
      </c>
      <c r="CP144" s="60" t="e">
        <f t="shared" si="98"/>
        <v>#VALUE!</v>
      </c>
      <c r="CQ144" s="64"/>
      <c r="CR144" s="65"/>
      <c r="CS144" s="67"/>
      <c r="CT144" s="67"/>
      <c r="CV144" s="518"/>
      <c r="CY144" s="47" t="str">
        <f t="shared" si="101"/>
        <v/>
      </c>
    </row>
    <row r="145" spans="1:103" ht="19.899999999999999" customHeight="1">
      <c r="A145" s="524">
        <v>144</v>
      </c>
      <c r="B145" s="16">
        <v>16</v>
      </c>
      <c r="C145" s="16"/>
      <c r="D145" s="50" t="str">
        <f>LEFT(L145,1)&amp;RIGHT(L145,2)&amp;"N"&amp;M145&amp;"S"&amp;N145&amp;O145</f>
        <v>F04N5S116</v>
      </c>
      <c r="E145" s="45"/>
      <c r="F145" s="43"/>
      <c r="G145" s="527" t="s">
        <v>161</v>
      </c>
      <c r="H145" s="527"/>
      <c r="I145" s="527"/>
      <c r="J145" s="527" t="str">
        <f t="shared" si="73"/>
        <v/>
      </c>
      <c r="K145" s="527" t="str">
        <f t="shared" si="66"/>
        <v/>
      </c>
      <c r="L145" s="22" t="str">
        <f t="shared" si="67"/>
        <v>FCS0304</v>
      </c>
      <c r="M145" s="21">
        <f t="shared" si="102"/>
        <v>5</v>
      </c>
      <c r="N145" s="21">
        <f t="shared" si="103"/>
        <v>1</v>
      </c>
      <c r="O145" s="21">
        <v>16</v>
      </c>
      <c r="P145" s="83" t="str">
        <f t="shared" si="104"/>
        <v>AAI143-H</v>
      </c>
      <c r="Q145" s="22" t="str">
        <f t="shared" si="86"/>
        <v>AI</v>
      </c>
      <c r="R145" s="22" t="str">
        <f t="shared" si="105"/>
        <v>Y</v>
      </c>
      <c r="S145" s="83" t="s">
        <v>162</v>
      </c>
      <c r="T145" s="22"/>
      <c r="U145" s="22"/>
      <c r="V145" s="22"/>
      <c r="W145" s="22"/>
      <c r="X145" s="22"/>
      <c r="Y145" s="22"/>
      <c r="Z145" s="52" t="str">
        <f t="shared" si="87"/>
        <v>%Z051116</v>
      </c>
      <c r="AA145" s="22" t="str">
        <f t="shared" si="88"/>
        <v/>
      </c>
      <c r="AB145" s="22" t="str">
        <f>IF(G145="Spare",D145,"")</f>
        <v>F04N5S116</v>
      </c>
      <c r="AC145" s="22" t="str">
        <f t="shared" si="89"/>
        <v>Spare</v>
      </c>
      <c r="AD145" s="21" t="str">
        <f t="shared" si="90"/>
        <v/>
      </c>
      <c r="AE145" s="21" t="str">
        <f t="shared" si="91"/>
        <v/>
      </c>
      <c r="AF145" s="21" t="str">
        <f t="shared" si="92"/>
        <v/>
      </c>
      <c r="AG145" s="22"/>
      <c r="AH145" s="22"/>
      <c r="AI145" s="22"/>
      <c r="AJ145" s="22"/>
      <c r="AK145" s="23"/>
      <c r="AL145" s="23" t="s">
        <v>114</v>
      </c>
      <c r="AM145" s="23"/>
      <c r="AN145" s="84" t="s">
        <v>115</v>
      </c>
      <c r="AO145" s="27"/>
      <c r="AP145" s="27"/>
      <c r="AQ145" s="28"/>
      <c r="AR145" s="33"/>
      <c r="AS145" s="29"/>
      <c r="AT145" s="84" t="s">
        <v>116</v>
      </c>
      <c r="AU145" s="27"/>
      <c r="AV145" s="33"/>
      <c r="AW145" s="27"/>
      <c r="AX145" s="531"/>
      <c r="AY145" s="531"/>
      <c r="AZ145" s="27"/>
      <c r="BA145" s="27"/>
      <c r="BB145" s="27"/>
      <c r="BC145" s="27"/>
      <c r="BD145" s="27"/>
      <c r="BE145" s="33"/>
      <c r="BF145" s="33"/>
      <c r="BG145" s="33"/>
      <c r="BH145" s="33"/>
      <c r="BI145" s="33"/>
      <c r="BJ145" s="33"/>
      <c r="BK145" s="33"/>
      <c r="BL145" s="33"/>
      <c r="BM145" s="33"/>
      <c r="BN145" s="33"/>
      <c r="BO145" s="33"/>
      <c r="BP145" s="33"/>
      <c r="BQ145" s="33"/>
      <c r="BR145" s="33"/>
      <c r="BS145" s="33"/>
      <c r="BT145" s="33"/>
      <c r="BU145" s="33"/>
      <c r="BV145" s="33"/>
      <c r="BW145" s="27"/>
      <c r="BX145" s="33"/>
      <c r="BY145" s="33"/>
      <c r="BZ145" s="33"/>
      <c r="CA145" s="27"/>
      <c r="CB145" s="27"/>
      <c r="CC145" s="27"/>
      <c r="CD145" s="27"/>
      <c r="CE145" s="58"/>
      <c r="CF145" s="58"/>
      <c r="CG145" s="59" t="e">
        <f t="shared" si="93"/>
        <v>#VALUE!</v>
      </c>
      <c r="CH145" s="60" t="e">
        <f t="shared" si="94"/>
        <v>#VALUE!</v>
      </c>
      <c r="CI145" s="61"/>
      <c r="CJ145" s="62"/>
      <c r="CK145" s="59" t="e">
        <f t="shared" si="95"/>
        <v>#VALUE!</v>
      </c>
      <c r="CL145" s="60" t="e">
        <f t="shared" si="96"/>
        <v>#VALUE!</v>
      </c>
      <c r="CM145" s="61"/>
      <c r="CN145" s="62"/>
      <c r="CO145" s="59" t="e">
        <f t="shared" si="97"/>
        <v>#VALUE!</v>
      </c>
      <c r="CP145" s="60" t="e">
        <f t="shared" si="98"/>
        <v>#VALUE!</v>
      </c>
      <c r="CQ145" s="64"/>
      <c r="CR145" s="65"/>
      <c r="CS145" s="67"/>
      <c r="CT145" s="67"/>
      <c r="CV145" s="518"/>
      <c r="CY145" s="47" t="str">
        <f t="shared" si="101"/>
        <v/>
      </c>
    </row>
    <row r="146" spans="1:103" ht="19.899999999999999" customHeight="1">
      <c r="A146" s="524">
        <v>145</v>
      </c>
      <c r="B146" s="15">
        <v>1</v>
      </c>
      <c r="C146" s="15">
        <v>1830</v>
      </c>
      <c r="D146" s="49" t="s">
        <v>464</v>
      </c>
      <c r="E146" s="69"/>
      <c r="F146" s="541" t="s">
        <v>106</v>
      </c>
      <c r="G146" s="542" t="s">
        <v>465</v>
      </c>
      <c r="H146" s="527"/>
      <c r="I146" s="527"/>
      <c r="J146" s="527" t="str">
        <f t="shared" si="73"/>
        <v/>
      </c>
      <c r="K146" s="527" t="str">
        <f t="shared" ref="K146:K209" si="106">IF(H146&lt;&gt;"",MID(H146,FIND("～",H146,1)+1,10),"")</f>
        <v/>
      </c>
      <c r="L146" s="22" t="str">
        <f t="shared" ref="L146:L209" si="107">L145</f>
        <v>FCS0304</v>
      </c>
      <c r="M146" s="21">
        <v>5</v>
      </c>
      <c r="N146" s="21">
        <v>3</v>
      </c>
      <c r="O146" s="21">
        <v>1</v>
      </c>
      <c r="P146" s="83" t="s">
        <v>165</v>
      </c>
      <c r="Q146" s="22" t="str">
        <f t="shared" si="86"/>
        <v>AO</v>
      </c>
      <c r="R146" s="22" t="s">
        <v>110</v>
      </c>
      <c r="S146" s="543" t="s">
        <v>111</v>
      </c>
      <c r="T146" s="22"/>
      <c r="U146" s="22"/>
      <c r="V146" s="22"/>
      <c r="W146" s="22"/>
      <c r="X146" s="22"/>
      <c r="Y146" s="22"/>
      <c r="Z146" s="25" t="str">
        <f t="shared" si="87"/>
        <v>%Z053101</v>
      </c>
      <c r="AA146" s="22" t="str">
        <f t="shared" si="88"/>
        <v/>
      </c>
      <c r="AB146" s="22" t="s">
        <v>464</v>
      </c>
      <c r="AC146" s="22" t="str">
        <f t="shared" si="89"/>
        <v>输送氮气风机入口排气调节阀定位器</v>
      </c>
      <c r="AD146" s="21" t="str">
        <f t="shared" si="90"/>
        <v/>
      </c>
      <c r="AE146" s="21" t="str">
        <f t="shared" si="91"/>
        <v/>
      </c>
      <c r="AF146" s="21" t="str">
        <f t="shared" si="92"/>
        <v/>
      </c>
      <c r="AG146" s="22">
        <v>0</v>
      </c>
      <c r="AH146" s="22">
        <v>0</v>
      </c>
      <c r="AI146" s="22">
        <v>0</v>
      </c>
      <c r="AJ146" s="22">
        <v>0</v>
      </c>
      <c r="AK146" s="23" t="s">
        <v>166</v>
      </c>
      <c r="AL146" s="23" t="s">
        <v>114</v>
      </c>
      <c r="AM146" s="23"/>
      <c r="AN146" s="84" t="s">
        <v>115</v>
      </c>
      <c r="AO146" s="27"/>
      <c r="AP146" s="27"/>
      <c r="AQ146" s="28"/>
      <c r="AR146" s="544" t="s">
        <v>110</v>
      </c>
      <c r="AS146" s="29"/>
      <c r="AT146" s="84" t="s">
        <v>116</v>
      </c>
      <c r="AU146" s="542" t="s">
        <v>106</v>
      </c>
      <c r="AV146" s="27"/>
      <c r="AW146" s="27"/>
      <c r="AX146" s="531" t="s">
        <v>466</v>
      </c>
      <c r="AY146" s="531" t="s">
        <v>115</v>
      </c>
      <c r="AZ146" s="27"/>
      <c r="BA146" s="27"/>
      <c r="BB146" s="27"/>
      <c r="BC146" s="27"/>
      <c r="BD146" s="27"/>
      <c r="BE146" s="33"/>
      <c r="BF146" s="33"/>
      <c r="BG146" s="33"/>
      <c r="BH146" s="33"/>
      <c r="BI146" s="33"/>
      <c r="BJ146" s="33"/>
      <c r="BK146" s="33"/>
      <c r="BL146" s="33"/>
      <c r="BM146" s="33"/>
      <c r="BN146" s="33"/>
      <c r="BO146" s="33"/>
      <c r="BP146" s="33"/>
      <c r="BQ146" s="33"/>
      <c r="BR146" s="33"/>
      <c r="BS146" s="33"/>
      <c r="BT146" s="33"/>
      <c r="BU146" s="33"/>
      <c r="BV146" s="33"/>
      <c r="BW146" s="27"/>
      <c r="BX146" s="33"/>
      <c r="BY146" s="33"/>
      <c r="BZ146" s="33"/>
      <c r="CA146" s="27"/>
      <c r="CB146" s="27"/>
      <c r="CC146" s="27"/>
      <c r="CD146" s="27"/>
      <c r="CE146" s="58"/>
      <c r="CF146" s="58"/>
      <c r="CG146" s="59" t="str">
        <f t="shared" si="93"/>
        <v/>
      </c>
      <c r="CH146" s="60" t="str">
        <f t="shared" si="94"/>
        <v/>
      </c>
      <c r="CI146" s="61"/>
      <c r="CJ146" s="62"/>
      <c r="CK146" s="59">
        <f t="shared" si="95"/>
        <v>11.952</v>
      </c>
      <c r="CL146" s="60">
        <f t="shared" si="96"/>
        <v>12.048</v>
      </c>
      <c r="CM146" s="61"/>
      <c r="CN146" s="62"/>
      <c r="CO146" s="59" t="str">
        <f t="shared" si="97"/>
        <v/>
      </c>
      <c r="CP146" s="60" t="str">
        <f t="shared" si="98"/>
        <v/>
      </c>
      <c r="CQ146" s="64"/>
      <c r="CR146" s="65"/>
      <c r="CS146" s="67"/>
      <c r="CT146" s="67"/>
      <c r="CU146" s="545">
        <v>1830</v>
      </c>
      <c r="CV146" s="518" t="str">
        <f t="shared" ref="CV146:CV151" si="108">LEFT(D146,3)</f>
        <v>18-</v>
      </c>
      <c r="CW146" s="47" t="s">
        <v>467</v>
      </c>
      <c r="CX146" s="47" t="str">
        <f t="shared" ref="CX146:CX151" si="109">RIGHT(D146,6)</f>
        <v>-35201</v>
      </c>
      <c r="CY146" s="47" t="str">
        <f t="shared" si="101"/>
        <v>18-PY-35201</v>
      </c>
    </row>
    <row r="147" spans="1:103" ht="19.899999999999999" customHeight="1">
      <c r="A147" s="524">
        <v>146</v>
      </c>
      <c r="B147" s="15">
        <v>2</v>
      </c>
      <c r="C147" s="15">
        <v>1830</v>
      </c>
      <c r="D147" s="49" t="s">
        <v>468</v>
      </c>
      <c r="E147" s="69"/>
      <c r="F147" s="541" t="s">
        <v>106</v>
      </c>
      <c r="G147" s="542" t="s">
        <v>469</v>
      </c>
      <c r="H147" s="527"/>
      <c r="I147" s="527"/>
      <c r="J147" s="527" t="str">
        <f t="shared" si="73"/>
        <v/>
      </c>
      <c r="K147" s="527" t="str">
        <f t="shared" si="106"/>
        <v/>
      </c>
      <c r="L147" s="22" t="str">
        <f t="shared" si="107"/>
        <v>FCS0304</v>
      </c>
      <c r="M147" s="21">
        <f t="shared" ref="M147:M161" si="110">M146</f>
        <v>5</v>
      </c>
      <c r="N147" s="21">
        <f t="shared" ref="N147:N161" si="111">N146</f>
        <v>3</v>
      </c>
      <c r="O147" s="21">
        <v>2</v>
      </c>
      <c r="P147" s="83" t="str">
        <f t="shared" ref="P147:P161" si="112">P146</f>
        <v>AAI543-H</v>
      </c>
      <c r="Q147" s="22" t="str">
        <f t="shared" si="86"/>
        <v>AO</v>
      </c>
      <c r="R147" s="22" t="str">
        <f t="shared" ref="R147:R161" si="113">IF(R146&lt;&gt;"",R146,"")</f>
        <v>Y</v>
      </c>
      <c r="S147" s="543" t="s">
        <v>111</v>
      </c>
      <c r="T147" s="22"/>
      <c r="U147" s="22"/>
      <c r="V147" s="22"/>
      <c r="W147" s="22"/>
      <c r="X147" s="22"/>
      <c r="Y147" s="22"/>
      <c r="Z147" s="25" t="str">
        <f t="shared" si="87"/>
        <v>%Z053102</v>
      </c>
      <c r="AA147" s="22" t="str">
        <f t="shared" si="88"/>
        <v/>
      </c>
      <c r="AB147" s="22" t="s">
        <v>468</v>
      </c>
      <c r="AC147" s="22" t="str">
        <f t="shared" si="89"/>
        <v>输送氮气风机入口补气调节阀定位器</v>
      </c>
      <c r="AD147" s="21" t="str">
        <f t="shared" si="90"/>
        <v/>
      </c>
      <c r="AE147" s="21" t="str">
        <f t="shared" si="91"/>
        <v/>
      </c>
      <c r="AF147" s="21" t="str">
        <f t="shared" si="92"/>
        <v/>
      </c>
      <c r="AG147" s="22">
        <v>0</v>
      </c>
      <c r="AH147" s="22">
        <v>0</v>
      </c>
      <c r="AI147" s="22">
        <v>0</v>
      </c>
      <c r="AJ147" s="22">
        <v>0</v>
      </c>
      <c r="AK147" s="23" t="s">
        <v>166</v>
      </c>
      <c r="AL147" s="23" t="s">
        <v>114</v>
      </c>
      <c r="AM147" s="23"/>
      <c r="AN147" s="84" t="s">
        <v>115</v>
      </c>
      <c r="AO147" s="27"/>
      <c r="AP147" s="27"/>
      <c r="AQ147" s="28"/>
      <c r="AR147" s="544" t="s">
        <v>110</v>
      </c>
      <c r="AS147" s="29"/>
      <c r="AT147" s="84" t="s">
        <v>116</v>
      </c>
      <c r="AU147" s="542" t="s">
        <v>106</v>
      </c>
      <c r="AV147" s="27"/>
      <c r="AW147" s="27"/>
      <c r="AX147" s="531" t="s">
        <v>466</v>
      </c>
      <c r="AY147" s="531" t="s">
        <v>115</v>
      </c>
      <c r="AZ147" s="27"/>
      <c r="BA147" s="27"/>
      <c r="BB147" s="27"/>
      <c r="BC147" s="27"/>
      <c r="BD147" s="27"/>
      <c r="BE147" s="33"/>
      <c r="BF147" s="33"/>
      <c r="BG147" s="33"/>
      <c r="BH147" s="33"/>
      <c r="BI147" s="33"/>
      <c r="BJ147" s="33"/>
      <c r="BK147" s="33"/>
      <c r="BL147" s="33"/>
      <c r="BM147" s="33"/>
      <c r="BN147" s="33"/>
      <c r="BO147" s="33"/>
      <c r="BP147" s="33"/>
      <c r="BQ147" s="33"/>
      <c r="BR147" s="33"/>
      <c r="BS147" s="33"/>
      <c r="BT147" s="33"/>
      <c r="BU147" s="33"/>
      <c r="BV147" s="33"/>
      <c r="BW147" s="27"/>
      <c r="BX147" s="33"/>
      <c r="BY147" s="33"/>
      <c r="BZ147" s="33"/>
      <c r="CA147" s="27"/>
      <c r="CB147" s="27"/>
      <c r="CC147" s="27"/>
      <c r="CD147" s="27"/>
      <c r="CE147" s="58"/>
      <c r="CF147" s="58"/>
      <c r="CG147" s="59" t="str">
        <f t="shared" si="93"/>
        <v/>
      </c>
      <c r="CH147" s="60" t="str">
        <f t="shared" si="94"/>
        <v/>
      </c>
      <c r="CI147" s="61"/>
      <c r="CJ147" s="62"/>
      <c r="CK147" s="59">
        <f t="shared" si="95"/>
        <v>11.952</v>
      </c>
      <c r="CL147" s="60">
        <f t="shared" si="96"/>
        <v>12.048</v>
      </c>
      <c r="CM147" s="61"/>
      <c r="CN147" s="62"/>
      <c r="CO147" s="59" t="str">
        <f t="shared" si="97"/>
        <v/>
      </c>
      <c r="CP147" s="60" t="str">
        <f t="shared" si="98"/>
        <v/>
      </c>
      <c r="CQ147" s="64"/>
      <c r="CR147" s="65"/>
      <c r="CS147" s="67"/>
      <c r="CT147" s="67"/>
      <c r="CU147" s="545">
        <v>1830</v>
      </c>
      <c r="CV147" s="518" t="str">
        <f t="shared" si="108"/>
        <v>18-</v>
      </c>
      <c r="CW147" s="47" t="s">
        <v>467</v>
      </c>
      <c r="CX147" s="47" t="str">
        <f t="shared" si="109"/>
        <v>-35205</v>
      </c>
      <c r="CY147" s="47" t="str">
        <f t="shared" si="101"/>
        <v>18-PY-35205</v>
      </c>
    </row>
    <row r="148" spans="1:103" ht="19.899999999999999" customHeight="1">
      <c r="A148" s="524">
        <v>147</v>
      </c>
      <c r="B148" s="15">
        <v>3</v>
      </c>
      <c r="C148" s="15">
        <v>1830</v>
      </c>
      <c r="D148" s="49" t="s">
        <v>470</v>
      </c>
      <c r="E148" s="69"/>
      <c r="F148" s="541" t="s">
        <v>106</v>
      </c>
      <c r="G148" s="542" t="s">
        <v>471</v>
      </c>
      <c r="H148" s="527"/>
      <c r="I148" s="527"/>
      <c r="J148" s="527" t="str">
        <f t="shared" si="73"/>
        <v/>
      </c>
      <c r="K148" s="527" t="str">
        <f t="shared" si="106"/>
        <v/>
      </c>
      <c r="L148" s="22" t="str">
        <f t="shared" si="107"/>
        <v>FCS0304</v>
      </c>
      <c r="M148" s="21">
        <f t="shared" si="110"/>
        <v>5</v>
      </c>
      <c r="N148" s="21">
        <f t="shared" si="111"/>
        <v>3</v>
      </c>
      <c r="O148" s="21">
        <v>3</v>
      </c>
      <c r="P148" s="83" t="str">
        <f t="shared" si="112"/>
        <v>AAI543-H</v>
      </c>
      <c r="Q148" s="22" t="str">
        <f t="shared" si="86"/>
        <v>AO</v>
      </c>
      <c r="R148" s="22" t="str">
        <f t="shared" si="113"/>
        <v>Y</v>
      </c>
      <c r="S148" s="543" t="s">
        <v>111</v>
      </c>
      <c r="T148" s="22"/>
      <c r="U148" s="22"/>
      <c r="V148" s="22"/>
      <c r="W148" s="22"/>
      <c r="X148" s="22"/>
      <c r="Y148" s="22"/>
      <c r="Z148" s="25" t="str">
        <f t="shared" si="87"/>
        <v>%Z053103</v>
      </c>
      <c r="AA148" s="22" t="str">
        <f t="shared" si="88"/>
        <v/>
      </c>
      <c r="AB148" s="22" t="s">
        <v>470</v>
      </c>
      <c r="AC148" s="22" t="str">
        <f t="shared" si="89"/>
        <v>输送氮气风机入口补气流量显示</v>
      </c>
      <c r="AD148" s="21" t="str">
        <f t="shared" si="90"/>
        <v/>
      </c>
      <c r="AE148" s="21" t="str">
        <f t="shared" si="91"/>
        <v/>
      </c>
      <c r="AF148" s="21" t="str">
        <f t="shared" si="92"/>
        <v/>
      </c>
      <c r="AG148" s="22">
        <v>0</v>
      </c>
      <c r="AH148" s="22">
        <v>0</v>
      </c>
      <c r="AI148" s="22">
        <v>0</v>
      </c>
      <c r="AJ148" s="22">
        <v>0</v>
      </c>
      <c r="AK148" s="23" t="s">
        <v>166</v>
      </c>
      <c r="AL148" s="23" t="s">
        <v>114</v>
      </c>
      <c r="AM148" s="23"/>
      <c r="AN148" s="84" t="s">
        <v>115</v>
      </c>
      <c r="AO148" s="27"/>
      <c r="AP148" s="27"/>
      <c r="AQ148" s="28"/>
      <c r="AR148" s="544" t="s">
        <v>110</v>
      </c>
      <c r="AS148" s="29"/>
      <c r="AT148" s="84" t="s">
        <v>116</v>
      </c>
      <c r="AU148" s="542" t="s">
        <v>106</v>
      </c>
      <c r="AV148" s="27"/>
      <c r="AW148" s="27"/>
      <c r="AX148" s="531" t="s">
        <v>472</v>
      </c>
      <c r="AY148" s="531" t="s">
        <v>115</v>
      </c>
      <c r="AZ148" s="27"/>
      <c r="BA148" s="27"/>
      <c r="BB148" s="27"/>
      <c r="BC148" s="27"/>
      <c r="BD148" s="27"/>
      <c r="BE148" s="33"/>
      <c r="BF148" s="33"/>
      <c r="BG148" s="33"/>
      <c r="BH148" s="33"/>
      <c r="BI148" s="33"/>
      <c r="BJ148" s="33"/>
      <c r="BK148" s="33"/>
      <c r="BL148" s="33"/>
      <c r="BM148" s="33"/>
      <c r="BN148" s="33"/>
      <c r="BO148" s="33"/>
      <c r="BP148" s="33"/>
      <c r="BQ148" s="33"/>
      <c r="BR148" s="33"/>
      <c r="BS148" s="33"/>
      <c r="BT148" s="33"/>
      <c r="BU148" s="33"/>
      <c r="BV148" s="33"/>
      <c r="BW148" s="27"/>
      <c r="BX148" s="33"/>
      <c r="BY148" s="33"/>
      <c r="BZ148" s="33"/>
      <c r="CA148" s="27"/>
      <c r="CB148" s="27"/>
      <c r="CC148" s="27"/>
      <c r="CD148" s="27"/>
      <c r="CE148" s="58"/>
      <c r="CF148" s="58"/>
      <c r="CG148" s="59" t="str">
        <f t="shared" si="93"/>
        <v/>
      </c>
      <c r="CH148" s="60" t="str">
        <f t="shared" si="94"/>
        <v/>
      </c>
      <c r="CI148" s="61"/>
      <c r="CJ148" s="62"/>
      <c r="CK148" s="59">
        <f t="shared" si="95"/>
        <v>11.952</v>
      </c>
      <c r="CL148" s="60">
        <f t="shared" si="96"/>
        <v>12.048</v>
      </c>
      <c r="CM148" s="61"/>
      <c r="CN148" s="62"/>
      <c r="CO148" s="59" t="str">
        <f t="shared" si="97"/>
        <v/>
      </c>
      <c r="CP148" s="60" t="str">
        <f t="shared" si="98"/>
        <v/>
      </c>
      <c r="CQ148" s="64"/>
      <c r="CR148" s="65"/>
      <c r="CS148" s="67"/>
      <c r="CT148" s="67"/>
      <c r="CU148" s="545">
        <v>1830</v>
      </c>
      <c r="CV148" s="518" t="str">
        <f t="shared" si="108"/>
        <v>18-</v>
      </c>
      <c r="CW148" s="47" t="s">
        <v>337</v>
      </c>
      <c r="CX148" s="47" t="str">
        <f t="shared" si="109"/>
        <v>-35201</v>
      </c>
      <c r="CY148" s="47" t="str">
        <f t="shared" si="101"/>
        <v>18-FI-35201</v>
      </c>
    </row>
    <row r="149" spans="1:103" ht="19.899999999999999" customHeight="1">
      <c r="A149" s="524">
        <v>148</v>
      </c>
      <c r="B149" s="15">
        <v>4</v>
      </c>
      <c r="C149" s="15">
        <v>1830</v>
      </c>
      <c r="D149" s="49" t="s">
        <v>473</v>
      </c>
      <c r="E149" s="69"/>
      <c r="F149" s="541" t="s">
        <v>106</v>
      </c>
      <c r="G149" s="542" t="s">
        <v>474</v>
      </c>
      <c r="H149" s="527"/>
      <c r="I149" s="527"/>
      <c r="J149" s="527" t="str">
        <f t="shared" si="73"/>
        <v/>
      </c>
      <c r="K149" s="527" t="str">
        <f t="shared" si="106"/>
        <v/>
      </c>
      <c r="L149" s="22" t="str">
        <f t="shared" si="107"/>
        <v>FCS0304</v>
      </c>
      <c r="M149" s="21">
        <f t="shared" si="110"/>
        <v>5</v>
      </c>
      <c r="N149" s="21">
        <f t="shared" si="111"/>
        <v>3</v>
      </c>
      <c r="O149" s="21">
        <v>4</v>
      </c>
      <c r="P149" s="83" t="str">
        <f t="shared" si="112"/>
        <v>AAI543-H</v>
      </c>
      <c r="Q149" s="22" t="str">
        <f t="shared" si="86"/>
        <v>AO</v>
      </c>
      <c r="R149" s="22" t="str">
        <f t="shared" si="113"/>
        <v>Y</v>
      </c>
      <c r="S149" s="543" t="s">
        <v>111</v>
      </c>
      <c r="T149" s="22"/>
      <c r="U149" s="22"/>
      <c r="V149" s="22"/>
      <c r="W149" s="22"/>
      <c r="X149" s="22"/>
      <c r="Y149" s="22"/>
      <c r="Z149" s="25" t="str">
        <f t="shared" si="87"/>
        <v>%Z053104</v>
      </c>
      <c r="AA149" s="22" t="str">
        <f t="shared" si="88"/>
        <v/>
      </c>
      <c r="AB149" s="22" t="s">
        <v>473</v>
      </c>
      <c r="AC149" s="22" t="str">
        <f t="shared" si="89"/>
        <v>By-pass pressure control valve</v>
      </c>
      <c r="AD149" s="21" t="str">
        <f t="shared" si="90"/>
        <v/>
      </c>
      <c r="AE149" s="21" t="str">
        <f t="shared" si="91"/>
        <v/>
      </c>
      <c r="AF149" s="21" t="str">
        <f t="shared" si="92"/>
        <v/>
      </c>
      <c r="AG149" s="22">
        <v>0</v>
      </c>
      <c r="AH149" s="22">
        <v>0</v>
      </c>
      <c r="AI149" s="22">
        <v>0</v>
      </c>
      <c r="AJ149" s="22">
        <v>0</v>
      </c>
      <c r="AK149" s="23" t="s">
        <v>166</v>
      </c>
      <c r="AL149" s="23" t="s">
        <v>114</v>
      </c>
      <c r="AM149" s="23"/>
      <c r="AN149" s="84" t="s">
        <v>115</v>
      </c>
      <c r="AO149" s="27"/>
      <c r="AP149" s="27"/>
      <c r="AQ149" s="28"/>
      <c r="AR149" s="544" t="s">
        <v>110</v>
      </c>
      <c r="AS149" s="29"/>
      <c r="AT149" s="84" t="s">
        <v>116</v>
      </c>
      <c r="AU149" s="542" t="s">
        <v>106</v>
      </c>
      <c r="AV149" s="27"/>
      <c r="AW149" s="27"/>
      <c r="AX149" s="531" t="s">
        <v>315</v>
      </c>
      <c r="AY149" s="531" t="s">
        <v>115</v>
      </c>
      <c r="AZ149" s="27"/>
      <c r="BA149" s="27"/>
      <c r="BB149" s="27"/>
      <c r="BC149" s="27"/>
      <c r="BD149" s="27"/>
      <c r="BE149" s="33"/>
      <c r="BF149" s="33"/>
      <c r="BG149" s="33"/>
      <c r="BH149" s="33"/>
      <c r="BI149" s="33"/>
      <c r="BJ149" s="33"/>
      <c r="BK149" s="33"/>
      <c r="BL149" s="33"/>
      <c r="BM149" s="33"/>
      <c r="BN149" s="33"/>
      <c r="BO149" s="33"/>
      <c r="BP149" s="33"/>
      <c r="BQ149" s="33"/>
      <c r="BR149" s="33"/>
      <c r="BS149" s="33"/>
      <c r="BT149" s="33"/>
      <c r="BU149" s="33"/>
      <c r="BV149" s="33"/>
      <c r="BW149" s="27"/>
      <c r="BX149" s="33"/>
      <c r="BY149" s="33"/>
      <c r="BZ149" s="33"/>
      <c r="CA149" s="27"/>
      <c r="CB149" s="27"/>
      <c r="CC149" s="27"/>
      <c r="CD149" s="27"/>
      <c r="CE149" s="58"/>
      <c r="CF149" s="58"/>
      <c r="CG149" s="59" t="str">
        <f t="shared" si="93"/>
        <v/>
      </c>
      <c r="CH149" s="60" t="str">
        <f t="shared" si="94"/>
        <v/>
      </c>
      <c r="CI149" s="61"/>
      <c r="CJ149" s="62"/>
      <c r="CK149" s="59">
        <f t="shared" si="95"/>
        <v>11.952</v>
      </c>
      <c r="CL149" s="60">
        <f t="shared" si="96"/>
        <v>12.048</v>
      </c>
      <c r="CM149" s="61"/>
      <c r="CN149" s="62"/>
      <c r="CO149" s="59" t="str">
        <f t="shared" si="97"/>
        <v/>
      </c>
      <c r="CP149" s="60" t="str">
        <f t="shared" si="98"/>
        <v/>
      </c>
      <c r="CQ149" s="64"/>
      <c r="CR149" s="65"/>
      <c r="CS149" s="67"/>
      <c r="CT149" s="67"/>
      <c r="CU149" s="545">
        <v>1830</v>
      </c>
      <c r="CV149" s="518" t="str">
        <f t="shared" si="108"/>
        <v>18-</v>
      </c>
      <c r="CW149" s="47" t="s">
        <v>169</v>
      </c>
      <c r="CX149" s="47" t="str">
        <f t="shared" si="109"/>
        <v>-66101</v>
      </c>
      <c r="CY149" s="47" t="str">
        <f t="shared" si="101"/>
        <v>18-PV-66101</v>
      </c>
    </row>
    <row r="150" spans="1:103" ht="19.899999999999999" customHeight="1">
      <c r="A150" s="524">
        <v>149</v>
      </c>
      <c r="B150" s="15">
        <v>5</v>
      </c>
      <c r="C150" s="15">
        <v>1830</v>
      </c>
      <c r="D150" s="49" t="s">
        <v>475</v>
      </c>
      <c r="E150" s="69"/>
      <c r="F150" s="541" t="s">
        <v>106</v>
      </c>
      <c r="G150" s="542" t="s">
        <v>476</v>
      </c>
      <c r="H150" s="527"/>
      <c r="I150" s="527"/>
      <c r="J150" s="527" t="str">
        <f t="shared" si="73"/>
        <v/>
      </c>
      <c r="K150" s="527" t="str">
        <f t="shared" si="106"/>
        <v/>
      </c>
      <c r="L150" s="22" t="str">
        <f t="shared" si="107"/>
        <v>FCS0304</v>
      </c>
      <c r="M150" s="21">
        <f t="shared" si="110"/>
        <v>5</v>
      </c>
      <c r="N150" s="21">
        <f t="shared" si="111"/>
        <v>3</v>
      </c>
      <c r="O150" s="21">
        <v>5</v>
      </c>
      <c r="P150" s="83" t="str">
        <f t="shared" si="112"/>
        <v>AAI543-H</v>
      </c>
      <c r="Q150" s="22" t="str">
        <f t="shared" si="86"/>
        <v>AO</v>
      </c>
      <c r="R150" s="22" t="str">
        <f t="shared" si="113"/>
        <v>Y</v>
      </c>
      <c r="S150" s="543" t="s">
        <v>111</v>
      </c>
      <c r="T150" s="22"/>
      <c r="U150" s="22"/>
      <c r="V150" s="22"/>
      <c r="W150" s="22"/>
      <c r="X150" s="22"/>
      <c r="Y150" s="22"/>
      <c r="Z150" s="25" t="str">
        <f t="shared" si="87"/>
        <v>%Z053105</v>
      </c>
      <c r="AA150" s="22" t="str">
        <f t="shared" si="88"/>
        <v/>
      </c>
      <c r="AB150" s="22" t="s">
        <v>475</v>
      </c>
      <c r="AC150" s="22" t="str">
        <f t="shared" si="89"/>
        <v>18-VE-2301</v>
      </c>
      <c r="AD150" s="21" t="str">
        <f t="shared" si="90"/>
        <v/>
      </c>
      <c r="AE150" s="21" t="str">
        <f t="shared" si="91"/>
        <v/>
      </c>
      <c r="AF150" s="21" t="str">
        <f t="shared" si="92"/>
        <v/>
      </c>
      <c r="AG150" s="22">
        <v>0</v>
      </c>
      <c r="AH150" s="22">
        <v>0</v>
      </c>
      <c r="AI150" s="22">
        <v>0</v>
      </c>
      <c r="AJ150" s="22">
        <v>0</v>
      </c>
      <c r="AK150" s="23" t="s">
        <v>166</v>
      </c>
      <c r="AL150" s="23" t="s">
        <v>114</v>
      </c>
      <c r="AM150" s="23"/>
      <c r="AN150" s="84" t="s">
        <v>115</v>
      </c>
      <c r="AO150" s="27"/>
      <c r="AP150" s="27"/>
      <c r="AQ150" s="28"/>
      <c r="AR150" s="544" t="s">
        <v>110</v>
      </c>
      <c r="AS150" s="29"/>
      <c r="AT150" s="84" t="s">
        <v>116</v>
      </c>
      <c r="AU150" s="542" t="s">
        <v>106</v>
      </c>
      <c r="AV150" s="27"/>
      <c r="AW150" s="27"/>
      <c r="AX150" s="531" t="s">
        <v>477</v>
      </c>
      <c r="AY150" s="531" t="s">
        <v>478</v>
      </c>
      <c r="AZ150" s="27"/>
      <c r="BA150" s="27"/>
      <c r="BB150" s="27"/>
      <c r="BC150" s="27"/>
      <c r="BD150" s="27"/>
      <c r="BE150" s="33"/>
      <c r="BF150" s="33"/>
      <c r="BG150" s="33"/>
      <c r="BH150" s="33"/>
      <c r="BI150" s="33"/>
      <c r="BJ150" s="33"/>
      <c r="BK150" s="33"/>
      <c r="BL150" s="33"/>
      <c r="BM150" s="33"/>
      <c r="BN150" s="33"/>
      <c r="BO150" s="33"/>
      <c r="BP150" s="33"/>
      <c r="BQ150" s="33"/>
      <c r="BR150" s="33"/>
      <c r="BS150" s="33"/>
      <c r="BT150" s="33"/>
      <c r="BU150" s="33"/>
      <c r="BV150" s="33"/>
      <c r="BW150" s="27"/>
      <c r="BX150" s="33"/>
      <c r="BY150" s="33"/>
      <c r="BZ150" s="33"/>
      <c r="CA150" s="27"/>
      <c r="CB150" s="27"/>
      <c r="CC150" s="27"/>
      <c r="CD150" s="27"/>
      <c r="CE150" s="58"/>
      <c r="CF150" s="58"/>
      <c r="CG150" s="59" t="str">
        <f t="shared" si="93"/>
        <v/>
      </c>
      <c r="CH150" s="60" t="str">
        <f t="shared" si="94"/>
        <v/>
      </c>
      <c r="CI150" s="61"/>
      <c r="CJ150" s="62"/>
      <c r="CK150" s="59">
        <f t="shared" si="95"/>
        <v>11.952</v>
      </c>
      <c r="CL150" s="60">
        <f t="shared" si="96"/>
        <v>12.048</v>
      </c>
      <c r="CM150" s="61"/>
      <c r="CN150" s="62"/>
      <c r="CO150" s="59" t="str">
        <f t="shared" si="97"/>
        <v/>
      </c>
      <c r="CP150" s="60" t="str">
        <f t="shared" si="98"/>
        <v/>
      </c>
      <c r="CQ150" s="64"/>
      <c r="CR150" s="65"/>
      <c r="CS150" s="67"/>
      <c r="CT150" s="67"/>
      <c r="CU150" s="545">
        <v>1830</v>
      </c>
      <c r="CV150" s="518" t="str">
        <f t="shared" si="108"/>
        <v>18-</v>
      </c>
      <c r="CW150" s="47" t="s">
        <v>340</v>
      </c>
      <c r="CX150" s="47" t="str">
        <f t="shared" si="109"/>
        <v>-23101</v>
      </c>
      <c r="CY150" s="47" t="str">
        <f t="shared" si="101"/>
        <v>18-LI-23101</v>
      </c>
    </row>
    <row r="151" spans="1:103" ht="19.899999999999999" customHeight="1">
      <c r="A151" s="524">
        <v>150</v>
      </c>
      <c r="B151" s="15">
        <v>6</v>
      </c>
      <c r="C151" s="15">
        <v>1830</v>
      </c>
      <c r="D151" s="49" t="s">
        <v>479</v>
      </c>
      <c r="E151" s="69"/>
      <c r="F151" s="541" t="s">
        <v>106</v>
      </c>
      <c r="G151" s="542" t="s">
        <v>480</v>
      </c>
      <c r="H151" s="527"/>
      <c r="I151" s="527"/>
      <c r="J151" s="527" t="str">
        <f t="shared" si="73"/>
        <v/>
      </c>
      <c r="K151" s="527" t="str">
        <f t="shared" si="106"/>
        <v/>
      </c>
      <c r="L151" s="22" t="str">
        <f t="shared" si="107"/>
        <v>FCS0304</v>
      </c>
      <c r="M151" s="21">
        <f t="shared" si="110"/>
        <v>5</v>
      </c>
      <c r="N151" s="21">
        <f t="shared" si="111"/>
        <v>3</v>
      </c>
      <c r="O151" s="21">
        <v>6</v>
      </c>
      <c r="P151" s="83" t="str">
        <f t="shared" si="112"/>
        <v>AAI543-H</v>
      </c>
      <c r="Q151" s="22" t="str">
        <f t="shared" si="86"/>
        <v>AO</v>
      </c>
      <c r="R151" s="22" t="str">
        <f t="shared" si="113"/>
        <v>Y</v>
      </c>
      <c r="S151" s="543" t="s">
        <v>111</v>
      </c>
      <c r="T151" s="22"/>
      <c r="U151" s="22"/>
      <c r="V151" s="22"/>
      <c r="W151" s="22"/>
      <c r="X151" s="22"/>
      <c r="Y151" s="22"/>
      <c r="Z151" s="25" t="str">
        <f t="shared" si="87"/>
        <v>%Z053106</v>
      </c>
      <c r="AA151" s="22" t="str">
        <f t="shared" si="88"/>
        <v/>
      </c>
      <c r="AB151" s="22" t="s">
        <v>479</v>
      </c>
      <c r="AC151" s="22" t="str">
        <f t="shared" si="89"/>
        <v>18-VE-2401</v>
      </c>
      <c r="AD151" s="21" t="str">
        <f t="shared" si="90"/>
        <v/>
      </c>
      <c r="AE151" s="21" t="str">
        <f t="shared" si="91"/>
        <v/>
      </c>
      <c r="AF151" s="21" t="str">
        <f t="shared" si="92"/>
        <v/>
      </c>
      <c r="AG151" s="22">
        <v>0</v>
      </c>
      <c r="AH151" s="22">
        <v>0</v>
      </c>
      <c r="AI151" s="22">
        <v>0</v>
      </c>
      <c r="AJ151" s="22">
        <v>0</v>
      </c>
      <c r="AK151" s="23" t="s">
        <v>166</v>
      </c>
      <c r="AL151" s="23" t="s">
        <v>114</v>
      </c>
      <c r="AM151" s="23"/>
      <c r="AN151" s="84" t="s">
        <v>115</v>
      </c>
      <c r="AO151" s="27"/>
      <c r="AP151" s="27"/>
      <c r="AQ151" s="28"/>
      <c r="AR151" s="544" t="s">
        <v>110</v>
      </c>
      <c r="AS151" s="29"/>
      <c r="AT151" s="84" t="s">
        <v>116</v>
      </c>
      <c r="AU151" s="542" t="s">
        <v>106</v>
      </c>
      <c r="AV151" s="27"/>
      <c r="AW151" s="27"/>
      <c r="AX151" s="531" t="s">
        <v>477</v>
      </c>
      <c r="AY151" s="531" t="s">
        <v>478</v>
      </c>
      <c r="AZ151" s="27"/>
      <c r="BA151" s="27"/>
      <c r="BB151" s="27"/>
      <c r="BC151" s="27"/>
      <c r="BD151" s="27"/>
      <c r="BE151" s="33"/>
      <c r="BF151" s="33"/>
      <c r="BG151" s="33"/>
      <c r="BH151" s="33"/>
      <c r="BI151" s="33"/>
      <c r="BJ151" s="33"/>
      <c r="BK151" s="33"/>
      <c r="BL151" s="33"/>
      <c r="BM151" s="33"/>
      <c r="BN151" s="33"/>
      <c r="BO151" s="33"/>
      <c r="BP151" s="33"/>
      <c r="BQ151" s="33"/>
      <c r="BR151" s="33"/>
      <c r="BS151" s="33"/>
      <c r="BT151" s="33"/>
      <c r="BU151" s="33"/>
      <c r="BV151" s="33"/>
      <c r="BW151" s="27"/>
      <c r="BX151" s="33"/>
      <c r="BY151" s="33"/>
      <c r="BZ151" s="33"/>
      <c r="CA151" s="27"/>
      <c r="CB151" s="27"/>
      <c r="CC151" s="27"/>
      <c r="CD151" s="27"/>
      <c r="CE151" s="58"/>
      <c r="CF151" s="58"/>
      <c r="CG151" s="59" t="str">
        <f t="shared" si="93"/>
        <v/>
      </c>
      <c r="CH151" s="60" t="str">
        <f t="shared" si="94"/>
        <v/>
      </c>
      <c r="CI151" s="61"/>
      <c r="CJ151" s="62"/>
      <c r="CK151" s="59">
        <f t="shared" si="95"/>
        <v>11.952</v>
      </c>
      <c r="CL151" s="60">
        <f t="shared" si="96"/>
        <v>12.048</v>
      </c>
      <c r="CM151" s="61"/>
      <c r="CN151" s="62"/>
      <c r="CO151" s="59" t="str">
        <f t="shared" si="97"/>
        <v/>
      </c>
      <c r="CP151" s="60" t="str">
        <f t="shared" si="98"/>
        <v/>
      </c>
      <c r="CQ151" s="64"/>
      <c r="CR151" s="65"/>
      <c r="CS151" s="67"/>
      <c r="CT151" s="67"/>
      <c r="CU151" s="545">
        <v>1830</v>
      </c>
      <c r="CV151" s="518" t="str">
        <f t="shared" si="108"/>
        <v>18-</v>
      </c>
      <c r="CW151" s="47" t="s">
        <v>340</v>
      </c>
      <c r="CX151" s="47" t="str">
        <f t="shared" si="109"/>
        <v>-24101</v>
      </c>
      <c r="CY151" s="47" t="str">
        <f t="shared" si="101"/>
        <v>18-LI-24101</v>
      </c>
    </row>
    <row r="152" spans="1:103" ht="19.899999999999999" customHeight="1">
      <c r="A152" s="524">
        <v>151</v>
      </c>
      <c r="B152" s="15">
        <v>7</v>
      </c>
      <c r="C152" s="15"/>
      <c r="D152" s="50" t="str">
        <f t="shared" ref="D152:D161" si="114">LEFT(L152,1)&amp;RIGHT(L152,2)&amp;"N"&amp;M152&amp;"S"&amp;N152&amp;O152</f>
        <v>F04N5S37</v>
      </c>
      <c r="E152" s="69"/>
      <c r="F152" s="43"/>
      <c r="G152" s="527" t="s">
        <v>161</v>
      </c>
      <c r="H152" s="527"/>
      <c r="I152" s="527"/>
      <c r="J152" s="527" t="str">
        <f t="shared" si="73"/>
        <v/>
      </c>
      <c r="K152" s="527" t="str">
        <f t="shared" si="106"/>
        <v/>
      </c>
      <c r="L152" s="22" t="str">
        <f t="shared" si="107"/>
        <v>FCS0304</v>
      </c>
      <c r="M152" s="21">
        <f t="shared" si="110"/>
        <v>5</v>
      </c>
      <c r="N152" s="21">
        <f t="shared" si="111"/>
        <v>3</v>
      </c>
      <c r="O152" s="21">
        <v>7</v>
      </c>
      <c r="P152" s="83" t="str">
        <f t="shared" si="112"/>
        <v>AAI543-H</v>
      </c>
      <c r="Q152" s="22" t="str">
        <f t="shared" si="86"/>
        <v>AO</v>
      </c>
      <c r="R152" s="22" t="str">
        <f t="shared" si="113"/>
        <v>Y</v>
      </c>
      <c r="S152" s="83" t="s">
        <v>162</v>
      </c>
      <c r="T152" s="22"/>
      <c r="U152" s="22"/>
      <c r="V152" s="22"/>
      <c r="W152" s="22"/>
      <c r="X152" s="22"/>
      <c r="Y152" s="22"/>
      <c r="Z152" s="25" t="str">
        <f t="shared" si="87"/>
        <v>%Z053107</v>
      </c>
      <c r="AA152" s="22" t="str">
        <f t="shared" si="88"/>
        <v/>
      </c>
      <c r="AB152" s="22" t="str">
        <f t="shared" ref="AB152:AB161" si="115">IF(G152="Spare",D152,"")</f>
        <v>F04N5S37</v>
      </c>
      <c r="AC152" s="22" t="str">
        <f t="shared" si="89"/>
        <v>Spare</v>
      </c>
      <c r="AD152" s="21" t="str">
        <f t="shared" si="90"/>
        <v/>
      </c>
      <c r="AE152" s="21" t="str">
        <f t="shared" si="91"/>
        <v/>
      </c>
      <c r="AF152" s="21" t="str">
        <f t="shared" si="92"/>
        <v/>
      </c>
      <c r="AG152" s="22">
        <v>0</v>
      </c>
      <c r="AH152" s="22">
        <v>0</v>
      </c>
      <c r="AI152" s="22">
        <v>0</v>
      </c>
      <c r="AJ152" s="22">
        <v>0</v>
      </c>
      <c r="AK152" s="23"/>
      <c r="AL152" s="23" t="s">
        <v>114</v>
      </c>
      <c r="AM152" s="23"/>
      <c r="AN152" s="84" t="s">
        <v>115</v>
      </c>
      <c r="AO152" s="27"/>
      <c r="AP152" s="27"/>
      <c r="AQ152" s="28"/>
      <c r="AR152" s="33"/>
      <c r="AS152" s="29"/>
      <c r="AT152" s="84" t="s">
        <v>116</v>
      </c>
      <c r="AU152" s="27"/>
      <c r="AV152" s="27"/>
      <c r="AW152" s="27"/>
      <c r="AX152" s="531"/>
      <c r="AY152" s="531"/>
      <c r="AZ152" s="27"/>
      <c r="BA152" s="27"/>
      <c r="BB152" s="27"/>
      <c r="BC152" s="27"/>
      <c r="BD152" s="27"/>
      <c r="BE152" s="33"/>
      <c r="BF152" s="33"/>
      <c r="BG152" s="33"/>
      <c r="BH152" s="33"/>
      <c r="BI152" s="33"/>
      <c r="BJ152" s="33"/>
      <c r="BK152" s="33"/>
      <c r="BL152" s="33"/>
      <c r="BM152" s="33"/>
      <c r="BN152" s="33"/>
      <c r="BO152" s="33"/>
      <c r="BP152" s="33"/>
      <c r="BQ152" s="33"/>
      <c r="BR152" s="33"/>
      <c r="BS152" s="33"/>
      <c r="BT152" s="33"/>
      <c r="BU152" s="33"/>
      <c r="BV152" s="33"/>
      <c r="BW152" s="27"/>
      <c r="BX152" s="33"/>
      <c r="BY152" s="33"/>
      <c r="BZ152" s="33"/>
      <c r="CA152" s="27"/>
      <c r="CB152" s="27"/>
      <c r="CC152" s="27"/>
      <c r="CD152" s="27"/>
      <c r="CE152" s="58"/>
      <c r="CF152" s="58"/>
      <c r="CG152" s="59" t="str">
        <f t="shared" si="93"/>
        <v/>
      </c>
      <c r="CH152" s="60" t="str">
        <f t="shared" si="94"/>
        <v/>
      </c>
      <c r="CI152" s="61"/>
      <c r="CJ152" s="62"/>
      <c r="CK152" s="59">
        <f t="shared" si="95"/>
        <v>11.952</v>
      </c>
      <c r="CL152" s="60">
        <f t="shared" si="96"/>
        <v>12.048</v>
      </c>
      <c r="CM152" s="61"/>
      <c r="CN152" s="62"/>
      <c r="CO152" s="59" t="str">
        <f t="shared" si="97"/>
        <v/>
      </c>
      <c r="CP152" s="60" t="str">
        <f t="shared" si="98"/>
        <v/>
      </c>
      <c r="CQ152" s="64"/>
      <c r="CR152" s="65"/>
      <c r="CS152" s="67"/>
      <c r="CT152" s="67"/>
      <c r="CV152" s="518"/>
      <c r="CY152" s="47" t="str">
        <f t="shared" si="101"/>
        <v/>
      </c>
    </row>
    <row r="153" spans="1:103" ht="19.899999999999999" customHeight="1">
      <c r="A153" s="524">
        <v>152</v>
      </c>
      <c r="B153" s="15">
        <v>8</v>
      </c>
      <c r="C153" s="15"/>
      <c r="D153" s="50" t="str">
        <f t="shared" si="114"/>
        <v>F04N5S38</v>
      </c>
      <c r="E153" s="69"/>
      <c r="F153" s="43"/>
      <c r="G153" s="527" t="s">
        <v>161</v>
      </c>
      <c r="H153" s="527"/>
      <c r="I153" s="527"/>
      <c r="J153" s="527" t="str">
        <f t="shared" si="73"/>
        <v/>
      </c>
      <c r="K153" s="527" t="str">
        <f t="shared" si="106"/>
        <v/>
      </c>
      <c r="L153" s="22" t="str">
        <f t="shared" si="107"/>
        <v>FCS0304</v>
      </c>
      <c r="M153" s="21">
        <f t="shared" si="110"/>
        <v>5</v>
      </c>
      <c r="N153" s="21">
        <f t="shared" si="111"/>
        <v>3</v>
      </c>
      <c r="O153" s="21">
        <v>8</v>
      </c>
      <c r="P153" s="83" t="str">
        <f t="shared" si="112"/>
        <v>AAI543-H</v>
      </c>
      <c r="Q153" s="22" t="str">
        <f t="shared" si="86"/>
        <v>AO</v>
      </c>
      <c r="R153" s="22" t="str">
        <f t="shared" si="113"/>
        <v>Y</v>
      </c>
      <c r="S153" s="83" t="s">
        <v>162</v>
      </c>
      <c r="T153" s="22"/>
      <c r="U153" s="22"/>
      <c r="V153" s="22"/>
      <c r="W153" s="22"/>
      <c r="X153" s="22"/>
      <c r="Y153" s="22"/>
      <c r="Z153" s="25" t="str">
        <f t="shared" si="87"/>
        <v>%Z053108</v>
      </c>
      <c r="AA153" s="22" t="str">
        <f t="shared" si="88"/>
        <v/>
      </c>
      <c r="AB153" s="22" t="str">
        <f t="shared" si="115"/>
        <v>F04N5S38</v>
      </c>
      <c r="AC153" s="22" t="str">
        <f t="shared" si="89"/>
        <v>Spare</v>
      </c>
      <c r="AD153" s="21" t="str">
        <f t="shared" si="90"/>
        <v/>
      </c>
      <c r="AE153" s="21" t="str">
        <f t="shared" si="91"/>
        <v/>
      </c>
      <c r="AF153" s="21" t="str">
        <f t="shared" si="92"/>
        <v/>
      </c>
      <c r="AG153" s="22">
        <v>0</v>
      </c>
      <c r="AH153" s="22">
        <v>0</v>
      </c>
      <c r="AI153" s="22">
        <v>0</v>
      </c>
      <c r="AJ153" s="22">
        <v>0</v>
      </c>
      <c r="AK153" s="23"/>
      <c r="AL153" s="23" t="s">
        <v>114</v>
      </c>
      <c r="AM153" s="23"/>
      <c r="AN153" s="84" t="s">
        <v>115</v>
      </c>
      <c r="AO153" s="27"/>
      <c r="AP153" s="27"/>
      <c r="AQ153" s="28"/>
      <c r="AR153" s="33"/>
      <c r="AS153" s="29"/>
      <c r="AT153" s="84" t="s">
        <v>116</v>
      </c>
      <c r="AU153" s="27"/>
      <c r="AV153" s="27"/>
      <c r="AW153" s="27"/>
      <c r="AX153" s="531"/>
      <c r="AY153" s="531"/>
      <c r="AZ153" s="27"/>
      <c r="BA153" s="27"/>
      <c r="BB153" s="27"/>
      <c r="BC153" s="27"/>
      <c r="BD153" s="27"/>
      <c r="BE153" s="33"/>
      <c r="BF153" s="33"/>
      <c r="BG153" s="33"/>
      <c r="BH153" s="33"/>
      <c r="BI153" s="33"/>
      <c r="BJ153" s="33"/>
      <c r="BK153" s="33"/>
      <c r="BL153" s="33"/>
      <c r="BM153" s="33"/>
      <c r="BN153" s="33"/>
      <c r="BO153" s="33"/>
      <c r="BP153" s="33"/>
      <c r="BQ153" s="33"/>
      <c r="BR153" s="33"/>
      <c r="BS153" s="33"/>
      <c r="BT153" s="33"/>
      <c r="BU153" s="33"/>
      <c r="BV153" s="33"/>
      <c r="BW153" s="27"/>
      <c r="BX153" s="33"/>
      <c r="BY153" s="33"/>
      <c r="BZ153" s="33"/>
      <c r="CA153" s="27"/>
      <c r="CB153" s="27"/>
      <c r="CC153" s="27"/>
      <c r="CD153" s="27"/>
      <c r="CE153" s="58"/>
      <c r="CF153" s="58"/>
      <c r="CG153" s="59" t="str">
        <f t="shared" si="93"/>
        <v/>
      </c>
      <c r="CH153" s="60" t="str">
        <f t="shared" si="94"/>
        <v/>
      </c>
      <c r="CI153" s="61"/>
      <c r="CJ153" s="62"/>
      <c r="CK153" s="59">
        <f t="shared" si="95"/>
        <v>11.952</v>
      </c>
      <c r="CL153" s="60">
        <f t="shared" si="96"/>
        <v>12.048</v>
      </c>
      <c r="CM153" s="61"/>
      <c r="CN153" s="62"/>
      <c r="CO153" s="59" t="str">
        <f t="shared" si="97"/>
        <v/>
      </c>
      <c r="CP153" s="60" t="str">
        <f t="shared" si="98"/>
        <v/>
      </c>
      <c r="CQ153" s="64"/>
      <c r="CR153" s="65"/>
      <c r="CS153" s="67"/>
      <c r="CT153" s="67"/>
      <c r="CV153" s="518"/>
      <c r="CY153" s="47" t="str">
        <f t="shared" si="101"/>
        <v/>
      </c>
    </row>
    <row r="154" spans="1:103" ht="19.899999999999999" customHeight="1">
      <c r="A154" s="524">
        <v>153</v>
      </c>
      <c r="B154" s="15">
        <v>9</v>
      </c>
      <c r="C154" s="15"/>
      <c r="D154" s="50" t="str">
        <f t="shared" si="114"/>
        <v>F04N5S39</v>
      </c>
      <c r="E154" s="69"/>
      <c r="F154" s="43"/>
      <c r="G154" s="527" t="s">
        <v>161</v>
      </c>
      <c r="H154" s="527"/>
      <c r="I154" s="527"/>
      <c r="J154" s="527" t="str">
        <f t="shared" si="73"/>
        <v/>
      </c>
      <c r="K154" s="527" t="str">
        <f t="shared" si="106"/>
        <v/>
      </c>
      <c r="L154" s="22" t="str">
        <f t="shared" si="107"/>
        <v>FCS0304</v>
      </c>
      <c r="M154" s="21">
        <f t="shared" si="110"/>
        <v>5</v>
      </c>
      <c r="N154" s="21">
        <f t="shared" si="111"/>
        <v>3</v>
      </c>
      <c r="O154" s="21">
        <v>9</v>
      </c>
      <c r="P154" s="83" t="str">
        <f t="shared" si="112"/>
        <v>AAI543-H</v>
      </c>
      <c r="Q154" s="22" t="str">
        <f t="shared" si="86"/>
        <v>AO</v>
      </c>
      <c r="R154" s="22" t="str">
        <f t="shared" si="113"/>
        <v>Y</v>
      </c>
      <c r="S154" s="83" t="s">
        <v>162</v>
      </c>
      <c r="T154" s="22"/>
      <c r="U154" s="22"/>
      <c r="V154" s="22"/>
      <c r="W154" s="22"/>
      <c r="X154" s="22"/>
      <c r="Y154" s="22"/>
      <c r="Z154" s="25" t="str">
        <f t="shared" si="87"/>
        <v>%Z053109</v>
      </c>
      <c r="AA154" s="22" t="str">
        <f t="shared" si="88"/>
        <v/>
      </c>
      <c r="AB154" s="22" t="str">
        <f t="shared" si="115"/>
        <v>F04N5S39</v>
      </c>
      <c r="AC154" s="22" t="str">
        <f t="shared" si="89"/>
        <v>Spare</v>
      </c>
      <c r="AD154" s="21" t="str">
        <f t="shared" si="90"/>
        <v/>
      </c>
      <c r="AE154" s="21" t="str">
        <f t="shared" si="91"/>
        <v/>
      </c>
      <c r="AF154" s="21" t="str">
        <f t="shared" si="92"/>
        <v/>
      </c>
      <c r="AG154" s="22">
        <v>0</v>
      </c>
      <c r="AH154" s="22">
        <v>0</v>
      </c>
      <c r="AI154" s="22">
        <v>0</v>
      </c>
      <c r="AJ154" s="22">
        <v>0</v>
      </c>
      <c r="AK154" s="23"/>
      <c r="AL154" s="23" t="s">
        <v>114</v>
      </c>
      <c r="AM154" s="23"/>
      <c r="AN154" s="84" t="s">
        <v>115</v>
      </c>
      <c r="AO154" s="27"/>
      <c r="AP154" s="27"/>
      <c r="AQ154" s="28"/>
      <c r="AR154" s="33"/>
      <c r="AS154" s="29"/>
      <c r="AT154" s="84" t="s">
        <v>116</v>
      </c>
      <c r="AU154" s="27"/>
      <c r="AV154" s="27"/>
      <c r="AW154" s="27"/>
      <c r="AX154" s="531"/>
      <c r="AY154" s="531"/>
      <c r="AZ154" s="27"/>
      <c r="BA154" s="27"/>
      <c r="BB154" s="27"/>
      <c r="BC154" s="27"/>
      <c r="BD154" s="27"/>
      <c r="BE154" s="33"/>
      <c r="BF154" s="33"/>
      <c r="BG154" s="33"/>
      <c r="BH154" s="33"/>
      <c r="BI154" s="33"/>
      <c r="BJ154" s="33"/>
      <c r="BK154" s="33"/>
      <c r="BL154" s="33"/>
      <c r="BM154" s="33"/>
      <c r="BN154" s="33"/>
      <c r="BO154" s="33"/>
      <c r="BP154" s="33"/>
      <c r="BQ154" s="33"/>
      <c r="BR154" s="33"/>
      <c r="BS154" s="33"/>
      <c r="BT154" s="33"/>
      <c r="BU154" s="33"/>
      <c r="BV154" s="33"/>
      <c r="BW154" s="27"/>
      <c r="BX154" s="33"/>
      <c r="BY154" s="33"/>
      <c r="BZ154" s="33"/>
      <c r="CA154" s="27"/>
      <c r="CB154" s="27"/>
      <c r="CC154" s="27"/>
      <c r="CD154" s="27"/>
      <c r="CE154" s="58"/>
      <c r="CF154" s="58"/>
      <c r="CG154" s="59" t="str">
        <f t="shared" si="93"/>
        <v/>
      </c>
      <c r="CH154" s="60" t="str">
        <f t="shared" si="94"/>
        <v/>
      </c>
      <c r="CI154" s="61"/>
      <c r="CJ154" s="62"/>
      <c r="CK154" s="59">
        <f t="shared" si="95"/>
        <v>11.952</v>
      </c>
      <c r="CL154" s="60">
        <f t="shared" si="96"/>
        <v>12.048</v>
      </c>
      <c r="CM154" s="61"/>
      <c r="CN154" s="62"/>
      <c r="CO154" s="59" t="str">
        <f t="shared" si="97"/>
        <v/>
      </c>
      <c r="CP154" s="60" t="str">
        <f t="shared" si="98"/>
        <v/>
      </c>
      <c r="CQ154" s="64"/>
      <c r="CR154" s="65"/>
      <c r="CS154" s="67"/>
      <c r="CT154" s="67"/>
      <c r="CV154" s="518"/>
      <c r="CY154" s="47" t="str">
        <f t="shared" si="101"/>
        <v/>
      </c>
    </row>
    <row r="155" spans="1:103" ht="19.899999999999999" customHeight="1">
      <c r="A155" s="524">
        <v>154</v>
      </c>
      <c r="B155" s="15">
        <v>10</v>
      </c>
      <c r="C155" s="15"/>
      <c r="D155" s="50" t="str">
        <f t="shared" si="114"/>
        <v>F04N5S310</v>
      </c>
      <c r="E155" s="69"/>
      <c r="F155" s="43"/>
      <c r="G155" s="527" t="s">
        <v>161</v>
      </c>
      <c r="H155" s="527"/>
      <c r="I155" s="527"/>
      <c r="J155" s="527" t="str">
        <f t="shared" si="73"/>
        <v/>
      </c>
      <c r="K155" s="527" t="str">
        <f t="shared" si="106"/>
        <v/>
      </c>
      <c r="L155" s="22" t="str">
        <f t="shared" si="107"/>
        <v>FCS0304</v>
      </c>
      <c r="M155" s="21">
        <f t="shared" si="110"/>
        <v>5</v>
      </c>
      <c r="N155" s="21">
        <f t="shared" si="111"/>
        <v>3</v>
      </c>
      <c r="O155" s="21">
        <v>10</v>
      </c>
      <c r="P155" s="83" t="str">
        <f t="shared" si="112"/>
        <v>AAI543-H</v>
      </c>
      <c r="Q155" s="22" t="str">
        <f t="shared" si="86"/>
        <v>AO</v>
      </c>
      <c r="R155" s="22" t="str">
        <f t="shared" si="113"/>
        <v>Y</v>
      </c>
      <c r="S155" s="83" t="s">
        <v>162</v>
      </c>
      <c r="T155" s="22"/>
      <c r="U155" s="22"/>
      <c r="V155" s="22"/>
      <c r="W155" s="22"/>
      <c r="X155" s="22"/>
      <c r="Y155" s="22"/>
      <c r="Z155" s="25" t="str">
        <f t="shared" si="87"/>
        <v>%Z053110</v>
      </c>
      <c r="AA155" s="22" t="str">
        <f t="shared" si="88"/>
        <v/>
      </c>
      <c r="AB155" s="22" t="str">
        <f t="shared" si="115"/>
        <v>F04N5S310</v>
      </c>
      <c r="AC155" s="22" t="str">
        <f t="shared" si="89"/>
        <v>Spare</v>
      </c>
      <c r="AD155" s="21" t="str">
        <f t="shared" si="90"/>
        <v/>
      </c>
      <c r="AE155" s="21" t="str">
        <f t="shared" si="91"/>
        <v/>
      </c>
      <c r="AF155" s="21" t="str">
        <f t="shared" si="92"/>
        <v/>
      </c>
      <c r="AG155" s="22">
        <v>0</v>
      </c>
      <c r="AH155" s="22">
        <v>0</v>
      </c>
      <c r="AI155" s="22">
        <v>0</v>
      </c>
      <c r="AJ155" s="22">
        <v>0</v>
      </c>
      <c r="AK155" s="23"/>
      <c r="AL155" s="23" t="s">
        <v>114</v>
      </c>
      <c r="AM155" s="23"/>
      <c r="AN155" s="84" t="s">
        <v>115</v>
      </c>
      <c r="AO155" s="27"/>
      <c r="AP155" s="27"/>
      <c r="AQ155" s="28"/>
      <c r="AR155" s="33"/>
      <c r="AS155" s="29"/>
      <c r="AT155" s="84" t="s">
        <v>116</v>
      </c>
      <c r="AU155" s="27"/>
      <c r="AV155" s="27"/>
      <c r="AW155" s="27"/>
      <c r="AX155" s="531"/>
      <c r="AY155" s="531"/>
      <c r="AZ155" s="27"/>
      <c r="BA155" s="27"/>
      <c r="BB155" s="27"/>
      <c r="BC155" s="27"/>
      <c r="BD155" s="27"/>
      <c r="BE155" s="33"/>
      <c r="BF155" s="33"/>
      <c r="BG155" s="33"/>
      <c r="BH155" s="33"/>
      <c r="BI155" s="33"/>
      <c r="BJ155" s="33"/>
      <c r="BK155" s="33"/>
      <c r="BL155" s="33"/>
      <c r="BM155" s="33"/>
      <c r="BN155" s="33"/>
      <c r="BO155" s="33"/>
      <c r="BP155" s="33"/>
      <c r="BQ155" s="33"/>
      <c r="BR155" s="33"/>
      <c r="BS155" s="33"/>
      <c r="BT155" s="33"/>
      <c r="BU155" s="33"/>
      <c r="BV155" s="33"/>
      <c r="BW155" s="27"/>
      <c r="BX155" s="33"/>
      <c r="BY155" s="33"/>
      <c r="BZ155" s="33"/>
      <c r="CA155" s="27"/>
      <c r="CB155" s="27"/>
      <c r="CC155" s="27"/>
      <c r="CD155" s="27"/>
      <c r="CE155" s="58"/>
      <c r="CF155" s="58"/>
      <c r="CG155" s="59" t="str">
        <f t="shared" si="93"/>
        <v/>
      </c>
      <c r="CH155" s="60" t="str">
        <f t="shared" si="94"/>
        <v/>
      </c>
      <c r="CI155" s="61"/>
      <c r="CJ155" s="62"/>
      <c r="CK155" s="59">
        <f t="shared" si="95"/>
        <v>11.952</v>
      </c>
      <c r="CL155" s="60">
        <f t="shared" si="96"/>
        <v>12.048</v>
      </c>
      <c r="CM155" s="61"/>
      <c r="CN155" s="62"/>
      <c r="CO155" s="59" t="str">
        <f t="shared" si="97"/>
        <v/>
      </c>
      <c r="CP155" s="60" t="str">
        <f t="shared" si="98"/>
        <v/>
      </c>
      <c r="CQ155" s="64"/>
      <c r="CR155" s="65"/>
      <c r="CS155" s="67"/>
      <c r="CT155" s="67"/>
      <c r="CV155" s="518"/>
      <c r="CY155" s="47" t="str">
        <f t="shared" si="101"/>
        <v/>
      </c>
    </row>
    <row r="156" spans="1:103" ht="19.899999999999999" customHeight="1">
      <c r="A156" s="524">
        <v>155</v>
      </c>
      <c r="B156" s="15">
        <v>11</v>
      </c>
      <c r="C156" s="15"/>
      <c r="D156" s="50" t="str">
        <f t="shared" si="114"/>
        <v>F04N5S311</v>
      </c>
      <c r="E156" s="69"/>
      <c r="F156" s="43"/>
      <c r="G156" s="527" t="s">
        <v>161</v>
      </c>
      <c r="H156" s="527"/>
      <c r="I156" s="527"/>
      <c r="J156" s="527" t="str">
        <f t="shared" si="73"/>
        <v/>
      </c>
      <c r="K156" s="527" t="str">
        <f t="shared" si="106"/>
        <v/>
      </c>
      <c r="L156" s="22" t="str">
        <f t="shared" si="107"/>
        <v>FCS0304</v>
      </c>
      <c r="M156" s="21">
        <f t="shared" si="110"/>
        <v>5</v>
      </c>
      <c r="N156" s="21">
        <f t="shared" si="111"/>
        <v>3</v>
      </c>
      <c r="O156" s="21">
        <v>11</v>
      </c>
      <c r="P156" s="83" t="str">
        <f t="shared" si="112"/>
        <v>AAI543-H</v>
      </c>
      <c r="Q156" s="22" t="str">
        <f t="shared" si="86"/>
        <v>AO</v>
      </c>
      <c r="R156" s="22" t="str">
        <f t="shared" si="113"/>
        <v>Y</v>
      </c>
      <c r="S156" s="83" t="s">
        <v>162</v>
      </c>
      <c r="T156" s="22"/>
      <c r="U156" s="22"/>
      <c r="V156" s="22"/>
      <c r="W156" s="22"/>
      <c r="X156" s="22"/>
      <c r="Y156" s="22"/>
      <c r="Z156" s="25" t="str">
        <f t="shared" si="87"/>
        <v>%Z053111</v>
      </c>
      <c r="AA156" s="22" t="str">
        <f t="shared" si="88"/>
        <v/>
      </c>
      <c r="AB156" s="22" t="str">
        <f t="shared" si="115"/>
        <v>F04N5S311</v>
      </c>
      <c r="AC156" s="22" t="str">
        <f t="shared" si="89"/>
        <v>Spare</v>
      </c>
      <c r="AD156" s="21" t="str">
        <f t="shared" si="90"/>
        <v/>
      </c>
      <c r="AE156" s="21" t="str">
        <f t="shared" si="91"/>
        <v/>
      </c>
      <c r="AF156" s="21" t="str">
        <f t="shared" si="92"/>
        <v/>
      </c>
      <c r="AG156" s="22">
        <v>0</v>
      </c>
      <c r="AH156" s="22">
        <v>0</v>
      </c>
      <c r="AI156" s="22">
        <v>0</v>
      </c>
      <c r="AJ156" s="22">
        <v>0</v>
      </c>
      <c r="AK156" s="23"/>
      <c r="AL156" s="23" t="s">
        <v>114</v>
      </c>
      <c r="AM156" s="23"/>
      <c r="AN156" s="84" t="s">
        <v>115</v>
      </c>
      <c r="AO156" s="27"/>
      <c r="AP156" s="27"/>
      <c r="AQ156" s="28"/>
      <c r="AR156" s="33"/>
      <c r="AS156" s="29"/>
      <c r="AT156" s="84" t="s">
        <v>116</v>
      </c>
      <c r="AU156" s="27"/>
      <c r="AV156" s="27"/>
      <c r="AW156" s="27"/>
      <c r="AX156" s="531"/>
      <c r="AY156" s="531"/>
      <c r="AZ156" s="27"/>
      <c r="BA156" s="27"/>
      <c r="BB156" s="27"/>
      <c r="BC156" s="27"/>
      <c r="BD156" s="27"/>
      <c r="BE156" s="33"/>
      <c r="BF156" s="33"/>
      <c r="BG156" s="33"/>
      <c r="BH156" s="33"/>
      <c r="BI156" s="33"/>
      <c r="BJ156" s="33"/>
      <c r="BK156" s="33"/>
      <c r="BL156" s="33"/>
      <c r="BM156" s="33"/>
      <c r="BN156" s="33"/>
      <c r="BO156" s="33"/>
      <c r="BP156" s="33"/>
      <c r="BQ156" s="33"/>
      <c r="BR156" s="33"/>
      <c r="BS156" s="33"/>
      <c r="BT156" s="33"/>
      <c r="BU156" s="33"/>
      <c r="BV156" s="33"/>
      <c r="BW156" s="27"/>
      <c r="BX156" s="33"/>
      <c r="BY156" s="33"/>
      <c r="BZ156" s="33"/>
      <c r="CA156" s="27"/>
      <c r="CB156" s="27"/>
      <c r="CC156" s="27"/>
      <c r="CD156" s="27"/>
      <c r="CE156" s="58"/>
      <c r="CF156" s="58"/>
      <c r="CG156" s="59" t="str">
        <f t="shared" si="93"/>
        <v/>
      </c>
      <c r="CH156" s="60" t="str">
        <f t="shared" si="94"/>
        <v/>
      </c>
      <c r="CI156" s="61"/>
      <c r="CJ156" s="62"/>
      <c r="CK156" s="59">
        <f t="shared" si="95"/>
        <v>11.952</v>
      </c>
      <c r="CL156" s="60">
        <f t="shared" si="96"/>
        <v>12.048</v>
      </c>
      <c r="CM156" s="61"/>
      <c r="CN156" s="62"/>
      <c r="CO156" s="59" t="str">
        <f t="shared" si="97"/>
        <v/>
      </c>
      <c r="CP156" s="60" t="str">
        <f t="shared" si="98"/>
        <v/>
      </c>
      <c r="CQ156" s="64"/>
      <c r="CR156" s="65"/>
      <c r="CS156" s="67"/>
      <c r="CT156" s="67"/>
      <c r="CV156" s="518"/>
      <c r="CY156" s="47" t="str">
        <f t="shared" si="101"/>
        <v/>
      </c>
    </row>
    <row r="157" spans="1:103" ht="19.899999999999999" customHeight="1">
      <c r="A157" s="524">
        <v>156</v>
      </c>
      <c r="B157" s="15">
        <v>12</v>
      </c>
      <c r="C157" s="15"/>
      <c r="D157" s="50" t="str">
        <f t="shared" si="114"/>
        <v>F04N5S312</v>
      </c>
      <c r="E157" s="69"/>
      <c r="F157" s="43"/>
      <c r="G157" s="527" t="s">
        <v>161</v>
      </c>
      <c r="H157" s="527"/>
      <c r="I157" s="527"/>
      <c r="J157" s="527" t="str">
        <f t="shared" si="73"/>
        <v/>
      </c>
      <c r="K157" s="527" t="str">
        <f t="shared" si="106"/>
        <v/>
      </c>
      <c r="L157" s="22" t="str">
        <f t="shared" si="107"/>
        <v>FCS0304</v>
      </c>
      <c r="M157" s="21">
        <f t="shared" si="110"/>
        <v>5</v>
      </c>
      <c r="N157" s="21">
        <f t="shared" si="111"/>
        <v>3</v>
      </c>
      <c r="O157" s="21">
        <v>12</v>
      </c>
      <c r="P157" s="83" t="str">
        <f t="shared" si="112"/>
        <v>AAI543-H</v>
      </c>
      <c r="Q157" s="22" t="str">
        <f t="shared" si="86"/>
        <v>AO</v>
      </c>
      <c r="R157" s="22" t="str">
        <f t="shared" si="113"/>
        <v>Y</v>
      </c>
      <c r="S157" s="83" t="s">
        <v>162</v>
      </c>
      <c r="T157" s="22"/>
      <c r="U157" s="22"/>
      <c r="V157" s="22"/>
      <c r="W157" s="22"/>
      <c r="X157" s="22"/>
      <c r="Y157" s="22"/>
      <c r="Z157" s="25" t="str">
        <f t="shared" si="87"/>
        <v>%Z053112</v>
      </c>
      <c r="AA157" s="22" t="str">
        <f t="shared" si="88"/>
        <v/>
      </c>
      <c r="AB157" s="22" t="str">
        <f t="shared" si="115"/>
        <v>F04N5S312</v>
      </c>
      <c r="AC157" s="22" t="str">
        <f t="shared" si="89"/>
        <v>Spare</v>
      </c>
      <c r="AD157" s="21" t="str">
        <f t="shared" si="90"/>
        <v/>
      </c>
      <c r="AE157" s="21" t="str">
        <f t="shared" si="91"/>
        <v/>
      </c>
      <c r="AF157" s="21" t="str">
        <f t="shared" si="92"/>
        <v/>
      </c>
      <c r="AG157" s="22">
        <v>0</v>
      </c>
      <c r="AH157" s="22">
        <v>0</v>
      </c>
      <c r="AI157" s="22">
        <v>0</v>
      </c>
      <c r="AJ157" s="22">
        <v>0</v>
      </c>
      <c r="AK157" s="23"/>
      <c r="AL157" s="23" t="s">
        <v>114</v>
      </c>
      <c r="AM157" s="23"/>
      <c r="AN157" s="84" t="s">
        <v>115</v>
      </c>
      <c r="AO157" s="27"/>
      <c r="AP157" s="27"/>
      <c r="AQ157" s="28"/>
      <c r="AR157" s="33"/>
      <c r="AS157" s="29"/>
      <c r="AT157" s="84" t="s">
        <v>116</v>
      </c>
      <c r="AU157" s="27"/>
      <c r="AV157" s="27"/>
      <c r="AW157" s="27"/>
      <c r="AX157" s="531"/>
      <c r="AY157" s="531"/>
      <c r="AZ157" s="27"/>
      <c r="BA157" s="27"/>
      <c r="BB157" s="27"/>
      <c r="BC157" s="27"/>
      <c r="BD157" s="27"/>
      <c r="BE157" s="33"/>
      <c r="BF157" s="33"/>
      <c r="BG157" s="33"/>
      <c r="BH157" s="33"/>
      <c r="BI157" s="33"/>
      <c r="BJ157" s="33"/>
      <c r="BK157" s="33"/>
      <c r="BL157" s="33"/>
      <c r="BM157" s="33"/>
      <c r="BN157" s="33"/>
      <c r="BO157" s="33"/>
      <c r="BP157" s="33"/>
      <c r="BQ157" s="33"/>
      <c r="BR157" s="33"/>
      <c r="BS157" s="33"/>
      <c r="BT157" s="33"/>
      <c r="BU157" s="33"/>
      <c r="BV157" s="33"/>
      <c r="BW157" s="27"/>
      <c r="BX157" s="33"/>
      <c r="BY157" s="33"/>
      <c r="BZ157" s="33"/>
      <c r="CA157" s="27"/>
      <c r="CB157" s="27"/>
      <c r="CC157" s="27"/>
      <c r="CD157" s="27"/>
      <c r="CE157" s="58"/>
      <c r="CF157" s="58"/>
      <c r="CG157" s="59" t="str">
        <f t="shared" si="93"/>
        <v/>
      </c>
      <c r="CH157" s="60" t="str">
        <f t="shared" si="94"/>
        <v/>
      </c>
      <c r="CI157" s="61"/>
      <c r="CJ157" s="62"/>
      <c r="CK157" s="59">
        <f t="shared" si="95"/>
        <v>11.952</v>
      </c>
      <c r="CL157" s="60">
        <f t="shared" si="96"/>
        <v>12.048</v>
      </c>
      <c r="CM157" s="61"/>
      <c r="CN157" s="62"/>
      <c r="CO157" s="59" t="str">
        <f t="shared" si="97"/>
        <v/>
      </c>
      <c r="CP157" s="60" t="str">
        <f t="shared" si="98"/>
        <v/>
      </c>
      <c r="CQ157" s="64"/>
      <c r="CR157" s="65"/>
      <c r="CS157" s="67"/>
      <c r="CT157" s="67"/>
      <c r="CV157" s="518"/>
      <c r="CY157" s="47" t="str">
        <f t="shared" si="101"/>
        <v/>
      </c>
    </row>
    <row r="158" spans="1:103" ht="19.899999999999999" customHeight="1">
      <c r="A158" s="524">
        <v>157</v>
      </c>
      <c r="B158" s="15">
        <v>13</v>
      </c>
      <c r="C158" s="15"/>
      <c r="D158" s="50" t="str">
        <f t="shared" si="114"/>
        <v>F04N5S313</v>
      </c>
      <c r="E158" s="527"/>
      <c r="F158" s="43"/>
      <c r="G158" s="527" t="s">
        <v>161</v>
      </c>
      <c r="H158" s="527"/>
      <c r="I158" s="527"/>
      <c r="J158" s="527" t="str">
        <f t="shared" ref="J158:J221" si="116">IF(H158&lt;&gt;"",LEFT(H158,FIND("～",H158,1)-1),"")</f>
        <v/>
      </c>
      <c r="K158" s="527" t="str">
        <f t="shared" si="106"/>
        <v/>
      </c>
      <c r="L158" s="22" t="str">
        <f t="shared" si="107"/>
        <v>FCS0304</v>
      </c>
      <c r="M158" s="21">
        <f t="shared" si="110"/>
        <v>5</v>
      </c>
      <c r="N158" s="21">
        <f t="shared" si="111"/>
        <v>3</v>
      </c>
      <c r="O158" s="21">
        <v>13</v>
      </c>
      <c r="P158" s="83" t="str">
        <f t="shared" si="112"/>
        <v>AAI543-H</v>
      </c>
      <c r="Q158" s="22" t="str">
        <f t="shared" si="86"/>
        <v>AO</v>
      </c>
      <c r="R158" s="22" t="str">
        <f t="shared" si="113"/>
        <v>Y</v>
      </c>
      <c r="S158" s="83" t="s">
        <v>162</v>
      </c>
      <c r="T158" s="22"/>
      <c r="U158" s="22"/>
      <c r="V158" s="22"/>
      <c r="W158" s="22"/>
      <c r="X158" s="22"/>
      <c r="Y158" s="22"/>
      <c r="Z158" s="25" t="str">
        <f t="shared" si="87"/>
        <v>%Z053113</v>
      </c>
      <c r="AA158" s="22" t="str">
        <f t="shared" si="88"/>
        <v/>
      </c>
      <c r="AB158" s="22" t="str">
        <f t="shared" si="115"/>
        <v>F04N5S313</v>
      </c>
      <c r="AC158" s="22" t="str">
        <f t="shared" si="89"/>
        <v>Spare</v>
      </c>
      <c r="AD158" s="21" t="str">
        <f t="shared" si="90"/>
        <v/>
      </c>
      <c r="AE158" s="21" t="str">
        <f t="shared" si="91"/>
        <v/>
      </c>
      <c r="AF158" s="21" t="str">
        <f t="shared" si="92"/>
        <v/>
      </c>
      <c r="AG158" s="22">
        <v>0</v>
      </c>
      <c r="AH158" s="22">
        <v>0</v>
      </c>
      <c r="AI158" s="22">
        <v>0</v>
      </c>
      <c r="AJ158" s="22">
        <v>0</v>
      </c>
      <c r="AK158" s="23"/>
      <c r="AL158" s="23" t="s">
        <v>114</v>
      </c>
      <c r="AM158" s="23"/>
      <c r="AN158" s="84" t="s">
        <v>115</v>
      </c>
      <c r="AO158" s="27"/>
      <c r="AP158" s="27"/>
      <c r="AQ158" s="28"/>
      <c r="AR158" s="33"/>
      <c r="AS158" s="29"/>
      <c r="AT158" s="84" t="s">
        <v>116</v>
      </c>
      <c r="AU158" s="27"/>
      <c r="AV158" s="27"/>
      <c r="AW158" s="27"/>
      <c r="AX158" s="531"/>
      <c r="AY158" s="531"/>
      <c r="AZ158" s="27"/>
      <c r="BA158" s="27"/>
      <c r="BB158" s="27"/>
      <c r="BC158" s="27"/>
      <c r="BD158" s="27"/>
      <c r="BE158" s="33"/>
      <c r="BF158" s="33"/>
      <c r="BG158" s="33"/>
      <c r="BH158" s="33"/>
      <c r="BI158" s="33"/>
      <c r="BJ158" s="33"/>
      <c r="BK158" s="33"/>
      <c r="BL158" s="33"/>
      <c r="BM158" s="33"/>
      <c r="BN158" s="33"/>
      <c r="BO158" s="33"/>
      <c r="BP158" s="33"/>
      <c r="BQ158" s="33"/>
      <c r="BR158" s="33"/>
      <c r="BS158" s="33"/>
      <c r="BT158" s="33"/>
      <c r="BU158" s="33"/>
      <c r="BV158" s="33"/>
      <c r="BW158" s="27"/>
      <c r="BX158" s="33"/>
      <c r="BY158" s="33"/>
      <c r="BZ158" s="33"/>
      <c r="CA158" s="27"/>
      <c r="CB158" s="27"/>
      <c r="CC158" s="27"/>
      <c r="CD158" s="27"/>
      <c r="CE158" s="58"/>
      <c r="CF158" s="58"/>
      <c r="CG158" s="59" t="str">
        <f t="shared" si="93"/>
        <v/>
      </c>
      <c r="CH158" s="60" t="str">
        <f t="shared" si="94"/>
        <v/>
      </c>
      <c r="CI158" s="61"/>
      <c r="CJ158" s="62"/>
      <c r="CK158" s="59">
        <f t="shared" si="95"/>
        <v>11.952</v>
      </c>
      <c r="CL158" s="60">
        <f t="shared" si="96"/>
        <v>12.048</v>
      </c>
      <c r="CM158" s="61"/>
      <c r="CN158" s="62"/>
      <c r="CO158" s="59" t="str">
        <f t="shared" si="97"/>
        <v/>
      </c>
      <c r="CP158" s="60" t="str">
        <f t="shared" si="98"/>
        <v/>
      </c>
      <c r="CQ158" s="64"/>
      <c r="CR158" s="65"/>
      <c r="CS158" s="67"/>
      <c r="CT158" s="67"/>
      <c r="CV158" s="518"/>
      <c r="CY158" s="47" t="str">
        <f t="shared" si="101"/>
        <v/>
      </c>
    </row>
    <row r="159" spans="1:103" ht="19.899999999999999" customHeight="1">
      <c r="A159" s="524">
        <v>158</v>
      </c>
      <c r="B159" s="16">
        <v>14</v>
      </c>
      <c r="C159" s="16"/>
      <c r="D159" s="50" t="str">
        <f t="shared" si="114"/>
        <v>F04N5S314</v>
      </c>
      <c r="E159" s="527"/>
      <c r="F159" s="43"/>
      <c r="G159" s="527" t="s">
        <v>161</v>
      </c>
      <c r="H159" s="527"/>
      <c r="I159" s="527"/>
      <c r="J159" s="527" t="str">
        <f t="shared" si="116"/>
        <v/>
      </c>
      <c r="K159" s="527" t="str">
        <f t="shared" si="106"/>
        <v/>
      </c>
      <c r="L159" s="22" t="str">
        <f t="shared" si="107"/>
        <v>FCS0304</v>
      </c>
      <c r="M159" s="21">
        <f t="shared" si="110"/>
        <v>5</v>
      </c>
      <c r="N159" s="21">
        <f t="shared" si="111"/>
        <v>3</v>
      </c>
      <c r="O159" s="21">
        <v>14</v>
      </c>
      <c r="P159" s="83" t="str">
        <f t="shared" si="112"/>
        <v>AAI543-H</v>
      </c>
      <c r="Q159" s="22" t="str">
        <f t="shared" si="86"/>
        <v>AO</v>
      </c>
      <c r="R159" s="22" t="str">
        <f t="shared" si="113"/>
        <v>Y</v>
      </c>
      <c r="S159" s="83" t="s">
        <v>162</v>
      </c>
      <c r="T159" s="22"/>
      <c r="U159" s="22"/>
      <c r="V159" s="22"/>
      <c r="W159" s="22"/>
      <c r="X159" s="26"/>
      <c r="Y159" s="22"/>
      <c r="Z159" s="25" t="str">
        <f t="shared" si="87"/>
        <v>%Z053114</v>
      </c>
      <c r="AA159" s="22" t="str">
        <f t="shared" si="88"/>
        <v/>
      </c>
      <c r="AB159" s="22" t="str">
        <f t="shared" si="115"/>
        <v>F04N5S314</v>
      </c>
      <c r="AC159" s="22" t="str">
        <f t="shared" si="89"/>
        <v>Spare</v>
      </c>
      <c r="AD159" s="21" t="str">
        <f t="shared" si="90"/>
        <v/>
      </c>
      <c r="AE159" s="21" t="str">
        <f t="shared" si="91"/>
        <v/>
      </c>
      <c r="AF159" s="21" t="str">
        <f t="shared" si="92"/>
        <v/>
      </c>
      <c r="AG159" s="22">
        <v>0</v>
      </c>
      <c r="AH159" s="22">
        <v>0</v>
      </c>
      <c r="AI159" s="22">
        <v>0</v>
      </c>
      <c r="AJ159" s="22">
        <v>0</v>
      </c>
      <c r="AK159" s="23"/>
      <c r="AL159" s="23" t="s">
        <v>114</v>
      </c>
      <c r="AM159" s="23"/>
      <c r="AN159" s="84" t="s">
        <v>115</v>
      </c>
      <c r="AO159" s="27"/>
      <c r="AP159" s="27"/>
      <c r="AQ159" s="28"/>
      <c r="AR159" s="33"/>
      <c r="AS159" s="29"/>
      <c r="AT159" s="84" t="s">
        <v>116</v>
      </c>
      <c r="AU159" s="27"/>
      <c r="AV159" s="32"/>
      <c r="AW159" s="27"/>
      <c r="AX159" s="531"/>
      <c r="AY159" s="531"/>
      <c r="AZ159" s="27"/>
      <c r="BA159" s="27"/>
      <c r="BB159" s="27"/>
      <c r="BC159" s="27"/>
      <c r="BD159" s="27"/>
      <c r="BE159" s="33"/>
      <c r="BF159" s="33"/>
      <c r="BG159" s="33"/>
      <c r="BH159" s="33"/>
      <c r="BI159" s="33"/>
      <c r="BJ159" s="33"/>
      <c r="BK159" s="33"/>
      <c r="BL159" s="33"/>
      <c r="BM159" s="33"/>
      <c r="BN159" s="33"/>
      <c r="BO159" s="33"/>
      <c r="BP159" s="33"/>
      <c r="BQ159" s="33"/>
      <c r="BR159" s="33"/>
      <c r="BS159" s="33"/>
      <c r="BT159" s="33"/>
      <c r="BU159" s="33"/>
      <c r="BV159" s="33"/>
      <c r="BW159" s="27"/>
      <c r="BX159" s="33"/>
      <c r="BY159" s="33"/>
      <c r="BZ159" s="33"/>
      <c r="CA159" s="27"/>
      <c r="CB159" s="27"/>
      <c r="CC159" s="27"/>
      <c r="CD159" s="27"/>
      <c r="CE159" s="58"/>
      <c r="CF159" s="58"/>
      <c r="CG159" s="59" t="str">
        <f t="shared" si="93"/>
        <v/>
      </c>
      <c r="CH159" s="60" t="str">
        <f t="shared" si="94"/>
        <v/>
      </c>
      <c r="CI159" s="61"/>
      <c r="CJ159" s="62"/>
      <c r="CK159" s="59">
        <f t="shared" si="95"/>
        <v>11.952</v>
      </c>
      <c r="CL159" s="60">
        <f t="shared" si="96"/>
        <v>12.048</v>
      </c>
      <c r="CM159" s="61"/>
      <c r="CN159" s="62"/>
      <c r="CO159" s="59" t="str">
        <f t="shared" si="97"/>
        <v/>
      </c>
      <c r="CP159" s="60" t="str">
        <f t="shared" si="98"/>
        <v/>
      </c>
      <c r="CQ159" s="64"/>
      <c r="CR159" s="65"/>
      <c r="CS159" s="67"/>
      <c r="CT159" s="67"/>
      <c r="CV159" s="518"/>
      <c r="CY159" s="47" t="str">
        <f t="shared" si="101"/>
        <v/>
      </c>
    </row>
    <row r="160" spans="1:103" ht="19.899999999999999" customHeight="1">
      <c r="A160" s="524">
        <v>159</v>
      </c>
      <c r="B160" s="16">
        <v>15</v>
      </c>
      <c r="C160" s="16"/>
      <c r="D160" s="50" t="str">
        <f t="shared" si="114"/>
        <v>F04N5S315</v>
      </c>
      <c r="E160" s="45"/>
      <c r="F160" s="43"/>
      <c r="G160" s="527" t="s">
        <v>161</v>
      </c>
      <c r="H160" s="527"/>
      <c r="I160" s="527"/>
      <c r="J160" s="527" t="str">
        <f t="shared" si="116"/>
        <v/>
      </c>
      <c r="K160" s="527" t="str">
        <f t="shared" si="106"/>
        <v/>
      </c>
      <c r="L160" s="22" t="str">
        <f t="shared" si="107"/>
        <v>FCS0304</v>
      </c>
      <c r="M160" s="21">
        <f t="shared" si="110"/>
        <v>5</v>
      </c>
      <c r="N160" s="21">
        <f t="shared" si="111"/>
        <v>3</v>
      </c>
      <c r="O160" s="21">
        <v>15</v>
      </c>
      <c r="P160" s="83" t="str">
        <f t="shared" si="112"/>
        <v>AAI543-H</v>
      </c>
      <c r="Q160" s="22" t="str">
        <f t="shared" si="86"/>
        <v>AO</v>
      </c>
      <c r="R160" s="22" t="str">
        <f t="shared" si="113"/>
        <v>Y</v>
      </c>
      <c r="S160" s="83" t="s">
        <v>162</v>
      </c>
      <c r="T160" s="22"/>
      <c r="U160" s="22"/>
      <c r="V160" s="22"/>
      <c r="W160" s="22"/>
      <c r="X160" s="22"/>
      <c r="Y160" s="22"/>
      <c r="Z160" s="25" t="str">
        <f t="shared" si="87"/>
        <v>%Z053115</v>
      </c>
      <c r="AA160" s="22" t="str">
        <f t="shared" si="88"/>
        <v/>
      </c>
      <c r="AB160" s="22" t="str">
        <f t="shared" si="115"/>
        <v>F04N5S315</v>
      </c>
      <c r="AC160" s="22" t="str">
        <f t="shared" si="89"/>
        <v>Spare</v>
      </c>
      <c r="AD160" s="21" t="str">
        <f t="shared" si="90"/>
        <v/>
      </c>
      <c r="AE160" s="21" t="str">
        <f t="shared" si="91"/>
        <v/>
      </c>
      <c r="AF160" s="21" t="str">
        <f t="shared" si="92"/>
        <v/>
      </c>
      <c r="AG160" s="22"/>
      <c r="AH160" s="22"/>
      <c r="AI160" s="22"/>
      <c r="AJ160" s="22"/>
      <c r="AK160" s="23"/>
      <c r="AL160" s="23" t="s">
        <v>114</v>
      </c>
      <c r="AM160" s="23"/>
      <c r="AN160" s="84" t="s">
        <v>115</v>
      </c>
      <c r="AO160" s="27"/>
      <c r="AP160" s="27"/>
      <c r="AQ160" s="28"/>
      <c r="AR160" s="33"/>
      <c r="AS160" s="29"/>
      <c r="AT160" s="84" t="s">
        <v>116</v>
      </c>
      <c r="AU160" s="27"/>
      <c r="AV160" s="33"/>
      <c r="AW160" s="27"/>
      <c r="AX160" s="531"/>
      <c r="AY160" s="531"/>
      <c r="AZ160" s="27"/>
      <c r="BA160" s="27"/>
      <c r="BB160" s="27"/>
      <c r="BC160" s="27"/>
      <c r="BD160" s="27"/>
      <c r="BE160" s="33"/>
      <c r="BF160" s="33"/>
      <c r="BG160" s="33"/>
      <c r="BH160" s="33"/>
      <c r="BI160" s="33"/>
      <c r="BJ160" s="33"/>
      <c r="BK160" s="33"/>
      <c r="BL160" s="33"/>
      <c r="BM160" s="33"/>
      <c r="BN160" s="33"/>
      <c r="BO160" s="33"/>
      <c r="BP160" s="33"/>
      <c r="BQ160" s="33"/>
      <c r="BR160" s="33"/>
      <c r="BS160" s="33"/>
      <c r="BT160" s="33"/>
      <c r="BU160" s="33"/>
      <c r="BV160" s="33"/>
      <c r="BW160" s="27"/>
      <c r="BX160" s="33"/>
      <c r="BY160" s="33"/>
      <c r="BZ160" s="33"/>
      <c r="CA160" s="27"/>
      <c r="CB160" s="27"/>
      <c r="CC160" s="27"/>
      <c r="CD160" s="27"/>
      <c r="CE160" s="58"/>
      <c r="CF160" s="58"/>
      <c r="CG160" s="59" t="str">
        <f t="shared" si="93"/>
        <v/>
      </c>
      <c r="CH160" s="60" t="str">
        <f t="shared" si="94"/>
        <v/>
      </c>
      <c r="CI160" s="61"/>
      <c r="CJ160" s="62"/>
      <c r="CK160" s="59">
        <f t="shared" si="95"/>
        <v>11.952</v>
      </c>
      <c r="CL160" s="60">
        <f t="shared" si="96"/>
        <v>12.048</v>
      </c>
      <c r="CM160" s="61"/>
      <c r="CN160" s="62"/>
      <c r="CO160" s="59" t="str">
        <f t="shared" si="97"/>
        <v/>
      </c>
      <c r="CP160" s="60" t="str">
        <f t="shared" si="98"/>
        <v/>
      </c>
      <c r="CQ160" s="64"/>
      <c r="CR160" s="65"/>
      <c r="CS160" s="67"/>
      <c r="CT160" s="67"/>
      <c r="CV160" s="518"/>
      <c r="CY160" s="47" t="str">
        <f t="shared" si="101"/>
        <v/>
      </c>
    </row>
    <row r="161" spans="1:103" ht="19.899999999999999" customHeight="1">
      <c r="A161" s="524">
        <v>160</v>
      </c>
      <c r="B161" s="16">
        <v>16</v>
      </c>
      <c r="C161" s="16"/>
      <c r="D161" s="50" t="str">
        <f t="shared" si="114"/>
        <v>F04N5S316</v>
      </c>
      <c r="E161" s="45"/>
      <c r="F161" s="43"/>
      <c r="G161" s="527" t="s">
        <v>161</v>
      </c>
      <c r="H161" s="527"/>
      <c r="I161" s="527"/>
      <c r="J161" s="527" t="str">
        <f t="shared" si="116"/>
        <v/>
      </c>
      <c r="K161" s="527" t="str">
        <f t="shared" si="106"/>
        <v/>
      </c>
      <c r="L161" s="22" t="str">
        <f t="shared" si="107"/>
        <v>FCS0304</v>
      </c>
      <c r="M161" s="21">
        <f t="shared" si="110"/>
        <v>5</v>
      </c>
      <c r="N161" s="21">
        <f t="shared" si="111"/>
        <v>3</v>
      </c>
      <c r="O161" s="21">
        <v>16</v>
      </c>
      <c r="P161" s="83" t="str">
        <f t="shared" si="112"/>
        <v>AAI543-H</v>
      </c>
      <c r="Q161" s="22" t="str">
        <f t="shared" si="86"/>
        <v>AO</v>
      </c>
      <c r="R161" s="22" t="str">
        <f t="shared" si="113"/>
        <v>Y</v>
      </c>
      <c r="S161" s="83" t="s">
        <v>162</v>
      </c>
      <c r="T161" s="22"/>
      <c r="U161" s="22"/>
      <c r="V161" s="22"/>
      <c r="W161" s="22"/>
      <c r="X161" s="22"/>
      <c r="Y161" s="22"/>
      <c r="Z161" s="52" t="str">
        <f t="shared" si="87"/>
        <v>%Z053116</v>
      </c>
      <c r="AA161" s="22" t="str">
        <f t="shared" si="88"/>
        <v/>
      </c>
      <c r="AB161" s="22" t="str">
        <f t="shared" si="115"/>
        <v>F04N5S316</v>
      </c>
      <c r="AC161" s="22" t="str">
        <f t="shared" si="89"/>
        <v>Spare</v>
      </c>
      <c r="AD161" s="21" t="str">
        <f t="shared" si="90"/>
        <v/>
      </c>
      <c r="AE161" s="21" t="str">
        <f t="shared" si="91"/>
        <v/>
      </c>
      <c r="AF161" s="21" t="str">
        <f t="shared" si="92"/>
        <v/>
      </c>
      <c r="AG161" s="22"/>
      <c r="AH161" s="22"/>
      <c r="AI161" s="22"/>
      <c r="AJ161" s="22"/>
      <c r="AK161" s="23"/>
      <c r="AL161" s="23" t="s">
        <v>114</v>
      </c>
      <c r="AM161" s="23"/>
      <c r="AN161" s="84" t="s">
        <v>115</v>
      </c>
      <c r="AO161" s="27"/>
      <c r="AP161" s="27"/>
      <c r="AQ161" s="28"/>
      <c r="AR161" s="33"/>
      <c r="AS161" s="29"/>
      <c r="AT161" s="84" t="s">
        <v>116</v>
      </c>
      <c r="AU161" s="27"/>
      <c r="AV161" s="33"/>
      <c r="AW161" s="27"/>
      <c r="AX161" s="531"/>
      <c r="AY161" s="531"/>
      <c r="AZ161" s="27"/>
      <c r="BA161" s="27"/>
      <c r="BB161" s="27"/>
      <c r="BC161" s="27"/>
      <c r="BD161" s="27"/>
      <c r="BE161" s="33"/>
      <c r="BF161" s="33"/>
      <c r="BG161" s="33"/>
      <c r="BH161" s="33"/>
      <c r="BI161" s="33"/>
      <c r="BJ161" s="33"/>
      <c r="BK161" s="33"/>
      <c r="BL161" s="33"/>
      <c r="BM161" s="33"/>
      <c r="BN161" s="33"/>
      <c r="BO161" s="33"/>
      <c r="BP161" s="33"/>
      <c r="BQ161" s="33"/>
      <c r="BR161" s="33"/>
      <c r="BS161" s="33"/>
      <c r="BT161" s="33"/>
      <c r="BU161" s="33"/>
      <c r="BV161" s="33"/>
      <c r="BW161" s="27"/>
      <c r="BX161" s="33"/>
      <c r="BY161" s="33"/>
      <c r="BZ161" s="33"/>
      <c r="CA161" s="27"/>
      <c r="CB161" s="27"/>
      <c r="CC161" s="27"/>
      <c r="CD161" s="27"/>
      <c r="CE161" s="58"/>
      <c r="CF161" s="58"/>
      <c r="CG161" s="59" t="str">
        <f t="shared" si="93"/>
        <v/>
      </c>
      <c r="CH161" s="60" t="str">
        <f t="shared" si="94"/>
        <v/>
      </c>
      <c r="CI161" s="61"/>
      <c r="CJ161" s="62"/>
      <c r="CK161" s="59">
        <f t="shared" si="95"/>
        <v>11.952</v>
      </c>
      <c r="CL161" s="60">
        <f t="shared" si="96"/>
        <v>12.048</v>
      </c>
      <c r="CM161" s="61"/>
      <c r="CN161" s="62"/>
      <c r="CO161" s="59" t="str">
        <f t="shared" si="97"/>
        <v/>
      </c>
      <c r="CP161" s="60" t="str">
        <f t="shared" si="98"/>
        <v/>
      </c>
      <c r="CQ161" s="64"/>
      <c r="CR161" s="65"/>
      <c r="CS161" s="67"/>
      <c r="CT161" s="67"/>
      <c r="CV161" s="518"/>
      <c r="CY161" s="47" t="str">
        <f t="shared" si="101"/>
        <v/>
      </c>
    </row>
    <row r="162" spans="1:103" ht="19.899999999999999" customHeight="1">
      <c r="A162" s="524">
        <v>161</v>
      </c>
      <c r="B162" s="15">
        <v>1</v>
      </c>
      <c r="C162" s="15">
        <v>1830</v>
      </c>
      <c r="D162" s="49" t="s">
        <v>481</v>
      </c>
      <c r="E162" s="69"/>
      <c r="F162" s="541" t="s">
        <v>106</v>
      </c>
      <c r="G162" s="542" t="s">
        <v>482</v>
      </c>
      <c r="H162" s="527"/>
      <c r="I162" s="527"/>
      <c r="J162" s="527" t="str">
        <f t="shared" si="116"/>
        <v/>
      </c>
      <c r="K162" s="527" t="str">
        <f t="shared" si="106"/>
        <v/>
      </c>
      <c r="L162" s="22" t="str">
        <f t="shared" si="107"/>
        <v>FCS0304</v>
      </c>
      <c r="M162" s="21">
        <v>6</v>
      </c>
      <c r="N162" s="21">
        <v>1</v>
      </c>
      <c r="O162" s="21">
        <v>1</v>
      </c>
      <c r="P162" s="83" t="s">
        <v>109</v>
      </c>
      <c r="Q162" s="22" t="str">
        <f t="shared" si="86"/>
        <v>AI</v>
      </c>
      <c r="R162" s="22" t="s">
        <v>110</v>
      </c>
      <c r="S162" s="543" t="s">
        <v>111</v>
      </c>
      <c r="T162" s="22"/>
      <c r="U162" s="22"/>
      <c r="V162" s="22"/>
      <c r="W162" s="22"/>
      <c r="X162" s="22"/>
      <c r="Y162" s="22"/>
      <c r="Z162" s="25" t="str">
        <f t="shared" si="87"/>
        <v>%Z061101</v>
      </c>
      <c r="AA162" s="22" t="str">
        <f t="shared" si="88"/>
        <v/>
      </c>
      <c r="AB162" s="22" t="s">
        <v>483</v>
      </c>
      <c r="AC162" s="22" t="str">
        <f t="shared" si="89"/>
        <v>NITROGEN TO VE-2401</v>
      </c>
      <c r="AD162" s="21" t="str">
        <f t="shared" si="90"/>
        <v/>
      </c>
      <c r="AE162" s="21" t="str">
        <f t="shared" si="91"/>
        <v/>
      </c>
      <c r="AF162" s="21" t="str">
        <f t="shared" si="92"/>
        <v/>
      </c>
      <c r="AG162" s="22">
        <v>0</v>
      </c>
      <c r="AH162" s="22">
        <v>0</v>
      </c>
      <c r="AI162" s="22">
        <v>0</v>
      </c>
      <c r="AJ162" s="22">
        <v>0</v>
      </c>
      <c r="AK162" s="23" t="s">
        <v>113</v>
      </c>
      <c r="AL162" s="23" t="s">
        <v>114</v>
      </c>
      <c r="AM162" s="23"/>
      <c r="AN162" s="84" t="s">
        <v>115</v>
      </c>
      <c r="AO162" s="27"/>
      <c r="AP162" s="27"/>
      <c r="AQ162" s="28"/>
      <c r="AR162" s="544" t="s">
        <v>110</v>
      </c>
      <c r="AS162" s="29"/>
      <c r="AT162" s="84" t="s">
        <v>116</v>
      </c>
      <c r="AU162" s="542" t="s">
        <v>106</v>
      </c>
      <c r="AV162" s="27"/>
      <c r="AW162" s="27"/>
      <c r="AX162" s="532" t="s">
        <v>484</v>
      </c>
      <c r="AY162" s="531" t="s">
        <v>485</v>
      </c>
      <c r="AZ162" s="27"/>
      <c r="BA162" s="27"/>
      <c r="BB162" s="27"/>
      <c r="BC162" s="27"/>
      <c r="BD162" s="27"/>
      <c r="BE162" s="33"/>
      <c r="BF162" s="33"/>
      <c r="BG162" s="33"/>
      <c r="BH162" s="33"/>
      <c r="BI162" s="33"/>
      <c r="BJ162" s="33"/>
      <c r="BK162" s="33"/>
      <c r="BL162" s="33"/>
      <c r="BM162" s="33"/>
      <c r="BN162" s="33"/>
      <c r="BO162" s="33"/>
      <c r="BP162" s="33"/>
      <c r="BQ162" s="33"/>
      <c r="BR162" s="33"/>
      <c r="BS162" s="33"/>
      <c r="BT162" s="33"/>
      <c r="BU162" s="33"/>
      <c r="BV162" s="33"/>
      <c r="BW162" s="27"/>
      <c r="BX162" s="33"/>
      <c r="BY162" s="33"/>
      <c r="BZ162" s="33"/>
      <c r="CA162" s="27"/>
      <c r="CB162" s="27"/>
      <c r="CC162" s="27"/>
      <c r="CD162" s="27"/>
      <c r="CE162" s="58"/>
      <c r="CF162" s="58"/>
      <c r="CG162" s="59" t="e">
        <f t="shared" si="93"/>
        <v>#VALUE!</v>
      </c>
      <c r="CH162" s="60" t="e">
        <f t="shared" si="94"/>
        <v>#VALUE!</v>
      </c>
      <c r="CI162" s="61"/>
      <c r="CJ162" s="62"/>
      <c r="CK162" s="59" t="e">
        <f t="shared" si="95"/>
        <v>#VALUE!</v>
      </c>
      <c r="CL162" s="60" t="e">
        <f t="shared" si="96"/>
        <v>#VALUE!</v>
      </c>
      <c r="CM162" s="61"/>
      <c r="CN162" s="62"/>
      <c r="CO162" s="59" t="e">
        <f t="shared" si="97"/>
        <v>#VALUE!</v>
      </c>
      <c r="CP162" s="60" t="e">
        <f t="shared" si="98"/>
        <v>#VALUE!</v>
      </c>
      <c r="CQ162" s="64"/>
      <c r="CR162" s="65"/>
      <c r="CS162" s="67"/>
      <c r="CT162" s="67"/>
      <c r="CU162" s="545">
        <v>1830</v>
      </c>
      <c r="CV162" s="518" t="str">
        <f t="shared" ref="CV162:CV173" si="117">LEFT(D162,3)</f>
        <v>18-</v>
      </c>
      <c r="CW162" s="47" t="s">
        <v>279</v>
      </c>
      <c r="CX162" s="47" t="str">
        <f t="shared" ref="CX162:CX168" si="118">RIGHT(D162,6)</f>
        <v>-24101</v>
      </c>
      <c r="CY162" s="47" t="str">
        <f t="shared" si="101"/>
        <v>18-PICA-24101</v>
      </c>
    </row>
    <row r="163" spans="1:103" ht="19.899999999999999" customHeight="1">
      <c r="A163" s="524">
        <v>162</v>
      </c>
      <c r="B163" s="15">
        <v>2</v>
      </c>
      <c r="C163" s="15">
        <v>1830</v>
      </c>
      <c r="D163" s="49" t="s">
        <v>486</v>
      </c>
      <c r="E163" s="69"/>
      <c r="F163" s="541" t="s">
        <v>106</v>
      </c>
      <c r="G163" s="542" t="s">
        <v>476</v>
      </c>
      <c r="H163" s="527"/>
      <c r="I163" s="527"/>
      <c r="J163" s="527" t="str">
        <f t="shared" si="116"/>
        <v/>
      </c>
      <c r="K163" s="527" t="str">
        <f t="shared" si="106"/>
        <v/>
      </c>
      <c r="L163" s="22" t="str">
        <f t="shared" si="107"/>
        <v>FCS0304</v>
      </c>
      <c r="M163" s="21">
        <f t="shared" ref="M163:M177" si="119">M162</f>
        <v>6</v>
      </c>
      <c r="N163" s="21">
        <f t="shared" ref="N163:N177" si="120">N162</f>
        <v>1</v>
      </c>
      <c r="O163" s="21">
        <v>2</v>
      </c>
      <c r="P163" s="83" t="s">
        <v>109</v>
      </c>
      <c r="Q163" s="22" t="str">
        <f t="shared" si="86"/>
        <v>AI</v>
      </c>
      <c r="R163" s="22" t="str">
        <f t="shared" ref="R163:R177" si="121">IF(R162&lt;&gt;"",R162,"")</f>
        <v>Y</v>
      </c>
      <c r="S163" s="543" t="s">
        <v>111</v>
      </c>
      <c r="T163" s="22"/>
      <c r="U163" s="22"/>
      <c r="V163" s="22"/>
      <c r="W163" s="22"/>
      <c r="X163" s="22"/>
      <c r="Y163" s="22"/>
      <c r="Z163" s="25" t="str">
        <f t="shared" si="87"/>
        <v>%Z061102</v>
      </c>
      <c r="AA163" s="22" t="str">
        <f t="shared" si="88"/>
        <v/>
      </c>
      <c r="AB163" s="22" t="s">
        <v>487</v>
      </c>
      <c r="AC163" s="22" t="str">
        <f t="shared" si="89"/>
        <v>18-VE-2301</v>
      </c>
      <c r="AD163" s="21" t="str">
        <f t="shared" si="90"/>
        <v/>
      </c>
      <c r="AE163" s="21" t="str">
        <f t="shared" si="91"/>
        <v/>
      </c>
      <c r="AF163" s="21" t="str">
        <f t="shared" si="92"/>
        <v/>
      </c>
      <c r="AG163" s="22">
        <v>0</v>
      </c>
      <c r="AH163" s="22">
        <v>0</v>
      </c>
      <c r="AI163" s="22">
        <v>0</v>
      </c>
      <c r="AJ163" s="22">
        <v>0</v>
      </c>
      <c r="AK163" s="23" t="s">
        <v>113</v>
      </c>
      <c r="AL163" s="23" t="s">
        <v>114</v>
      </c>
      <c r="AM163" s="23"/>
      <c r="AN163" s="84" t="s">
        <v>115</v>
      </c>
      <c r="AO163" s="27"/>
      <c r="AP163" s="27"/>
      <c r="AQ163" s="28"/>
      <c r="AR163" s="544" t="s">
        <v>110</v>
      </c>
      <c r="AS163" s="29"/>
      <c r="AT163" s="84" t="s">
        <v>116</v>
      </c>
      <c r="AU163" s="542" t="s">
        <v>106</v>
      </c>
      <c r="AV163" s="27"/>
      <c r="AW163" s="27"/>
      <c r="AX163" s="532" t="s">
        <v>484</v>
      </c>
      <c r="AY163" s="531" t="s">
        <v>485</v>
      </c>
      <c r="AZ163" s="27"/>
      <c r="BA163" s="27"/>
      <c r="BB163" s="27"/>
      <c r="BC163" s="27"/>
      <c r="BD163" s="27"/>
      <c r="BE163" s="33"/>
      <c r="BF163" s="33"/>
      <c r="BG163" s="33"/>
      <c r="BH163" s="33"/>
      <c r="BI163" s="33"/>
      <c r="BJ163" s="33"/>
      <c r="BK163" s="33"/>
      <c r="BL163" s="33"/>
      <c r="BM163" s="33"/>
      <c r="BN163" s="33"/>
      <c r="BO163" s="33"/>
      <c r="BP163" s="33"/>
      <c r="BQ163" s="33"/>
      <c r="BR163" s="33"/>
      <c r="BS163" s="33"/>
      <c r="BT163" s="33"/>
      <c r="BU163" s="33"/>
      <c r="BV163" s="33"/>
      <c r="BW163" s="27"/>
      <c r="BX163" s="33"/>
      <c r="BY163" s="33"/>
      <c r="BZ163" s="33"/>
      <c r="CA163" s="27"/>
      <c r="CB163" s="27"/>
      <c r="CC163" s="27"/>
      <c r="CD163" s="27"/>
      <c r="CE163" s="58"/>
      <c r="CF163" s="58"/>
      <c r="CG163" s="59" t="e">
        <f t="shared" si="93"/>
        <v>#VALUE!</v>
      </c>
      <c r="CH163" s="60" t="e">
        <f t="shared" si="94"/>
        <v>#VALUE!</v>
      </c>
      <c r="CI163" s="61"/>
      <c r="CJ163" s="62"/>
      <c r="CK163" s="59" t="e">
        <f t="shared" si="95"/>
        <v>#VALUE!</v>
      </c>
      <c r="CL163" s="60" t="e">
        <f t="shared" si="96"/>
        <v>#VALUE!</v>
      </c>
      <c r="CM163" s="61"/>
      <c r="CN163" s="62"/>
      <c r="CO163" s="59" t="e">
        <f t="shared" si="97"/>
        <v>#VALUE!</v>
      </c>
      <c r="CP163" s="60" t="e">
        <f t="shared" si="98"/>
        <v>#VALUE!</v>
      </c>
      <c r="CQ163" s="64"/>
      <c r="CR163" s="65"/>
      <c r="CS163" s="67"/>
      <c r="CT163" s="67"/>
      <c r="CU163" s="545">
        <v>1830</v>
      </c>
      <c r="CV163" s="518" t="str">
        <f t="shared" si="117"/>
        <v>18-</v>
      </c>
      <c r="CW163" s="47" t="s">
        <v>137</v>
      </c>
      <c r="CX163" s="47" t="str">
        <f t="shared" si="118"/>
        <v>-23101</v>
      </c>
      <c r="CY163" s="47" t="str">
        <f t="shared" si="101"/>
        <v>18-LISA-23101</v>
      </c>
    </row>
    <row r="164" spans="1:103" ht="19.899999999999999" customHeight="1">
      <c r="A164" s="524">
        <v>163</v>
      </c>
      <c r="B164" s="15">
        <v>3</v>
      </c>
      <c r="C164" s="15">
        <v>1830</v>
      </c>
      <c r="D164" s="49" t="s">
        <v>488</v>
      </c>
      <c r="E164" s="69"/>
      <c r="F164" s="541" t="s">
        <v>106</v>
      </c>
      <c r="G164" s="542" t="s">
        <v>489</v>
      </c>
      <c r="H164" s="527"/>
      <c r="I164" s="527"/>
      <c r="J164" s="527" t="str">
        <f t="shared" si="116"/>
        <v/>
      </c>
      <c r="K164" s="527" t="str">
        <f t="shared" si="106"/>
        <v/>
      </c>
      <c r="L164" s="22" t="str">
        <f t="shared" si="107"/>
        <v>FCS0304</v>
      </c>
      <c r="M164" s="21">
        <f t="shared" si="119"/>
        <v>6</v>
      </c>
      <c r="N164" s="21">
        <f t="shared" si="120"/>
        <v>1</v>
      </c>
      <c r="O164" s="21">
        <v>3</v>
      </c>
      <c r="P164" s="83" t="s">
        <v>109</v>
      </c>
      <c r="Q164" s="22" t="str">
        <f t="shared" si="86"/>
        <v>AI</v>
      </c>
      <c r="R164" s="22" t="str">
        <f t="shared" si="121"/>
        <v>Y</v>
      </c>
      <c r="S164" s="543" t="s">
        <v>111</v>
      </c>
      <c r="T164" s="22"/>
      <c r="U164" s="22"/>
      <c r="V164" s="22"/>
      <c r="W164" s="22"/>
      <c r="X164" s="22"/>
      <c r="Y164" s="22"/>
      <c r="Z164" s="25" t="str">
        <f t="shared" si="87"/>
        <v>%Z061103</v>
      </c>
      <c r="AA164" s="22" t="str">
        <f t="shared" si="88"/>
        <v/>
      </c>
      <c r="AB164" s="22" t="s">
        <v>490</v>
      </c>
      <c r="AC164" s="22" t="str">
        <f t="shared" si="89"/>
        <v>18-VE-2302</v>
      </c>
      <c r="AD164" s="21" t="str">
        <f t="shared" si="90"/>
        <v/>
      </c>
      <c r="AE164" s="21" t="str">
        <f t="shared" si="91"/>
        <v/>
      </c>
      <c r="AF164" s="21" t="str">
        <f t="shared" si="92"/>
        <v/>
      </c>
      <c r="AG164" s="22">
        <v>0</v>
      </c>
      <c r="AH164" s="22">
        <v>0</v>
      </c>
      <c r="AI164" s="22">
        <v>0</v>
      </c>
      <c r="AJ164" s="22">
        <v>0</v>
      </c>
      <c r="AK164" s="23" t="s">
        <v>113</v>
      </c>
      <c r="AL164" s="23" t="s">
        <v>114</v>
      </c>
      <c r="AM164" s="23"/>
      <c r="AN164" s="84" t="s">
        <v>115</v>
      </c>
      <c r="AO164" s="27"/>
      <c r="AP164" s="27"/>
      <c r="AQ164" s="28"/>
      <c r="AR164" s="544" t="s">
        <v>110</v>
      </c>
      <c r="AS164" s="29"/>
      <c r="AT164" s="84" t="s">
        <v>116</v>
      </c>
      <c r="AU164" s="542" t="s">
        <v>106</v>
      </c>
      <c r="AV164" s="27"/>
      <c r="AW164" s="27"/>
      <c r="AX164" s="532" t="s">
        <v>484</v>
      </c>
      <c r="AY164" s="531" t="s">
        <v>485</v>
      </c>
      <c r="AZ164" s="27"/>
      <c r="BA164" s="27"/>
      <c r="BB164" s="27"/>
      <c r="BC164" s="27"/>
      <c r="BD164" s="27"/>
      <c r="BE164" s="33"/>
      <c r="BF164" s="33"/>
      <c r="BG164" s="33"/>
      <c r="BH164" s="33"/>
      <c r="BI164" s="33"/>
      <c r="BJ164" s="33"/>
      <c r="BK164" s="33"/>
      <c r="BL164" s="33"/>
      <c r="BM164" s="33"/>
      <c r="BN164" s="33"/>
      <c r="BO164" s="33"/>
      <c r="BP164" s="33"/>
      <c r="BQ164" s="33"/>
      <c r="BR164" s="33"/>
      <c r="BS164" s="33"/>
      <c r="BT164" s="33"/>
      <c r="BU164" s="33"/>
      <c r="BV164" s="33"/>
      <c r="BW164" s="27"/>
      <c r="BX164" s="33"/>
      <c r="BY164" s="33"/>
      <c r="BZ164" s="33"/>
      <c r="CA164" s="27"/>
      <c r="CB164" s="27"/>
      <c r="CC164" s="27"/>
      <c r="CD164" s="27"/>
      <c r="CE164" s="58"/>
      <c r="CF164" s="58"/>
      <c r="CG164" s="59" t="e">
        <f t="shared" si="93"/>
        <v>#VALUE!</v>
      </c>
      <c r="CH164" s="60" t="e">
        <f t="shared" si="94"/>
        <v>#VALUE!</v>
      </c>
      <c r="CI164" s="61"/>
      <c r="CJ164" s="62"/>
      <c r="CK164" s="59" t="e">
        <f t="shared" si="95"/>
        <v>#VALUE!</v>
      </c>
      <c r="CL164" s="60" t="e">
        <f t="shared" si="96"/>
        <v>#VALUE!</v>
      </c>
      <c r="CM164" s="61"/>
      <c r="CN164" s="62"/>
      <c r="CO164" s="59" t="e">
        <f t="shared" si="97"/>
        <v>#VALUE!</v>
      </c>
      <c r="CP164" s="60" t="e">
        <f t="shared" si="98"/>
        <v>#VALUE!</v>
      </c>
      <c r="CQ164" s="64"/>
      <c r="CR164" s="65"/>
      <c r="CS164" s="67"/>
      <c r="CT164" s="67"/>
      <c r="CU164" s="545">
        <v>1830</v>
      </c>
      <c r="CV164" s="518" t="str">
        <f t="shared" si="117"/>
        <v>18-</v>
      </c>
      <c r="CW164" s="47" t="s">
        <v>137</v>
      </c>
      <c r="CX164" s="47" t="str">
        <f t="shared" si="118"/>
        <v>-23102</v>
      </c>
      <c r="CY164" s="47" t="str">
        <f t="shared" si="101"/>
        <v>18-LISA-23102</v>
      </c>
    </row>
    <row r="165" spans="1:103" ht="19.899999999999999" customHeight="1">
      <c r="A165" s="524">
        <v>164</v>
      </c>
      <c r="B165" s="15">
        <v>4</v>
      </c>
      <c r="C165" s="15">
        <v>1830</v>
      </c>
      <c r="D165" s="49" t="s">
        <v>491</v>
      </c>
      <c r="E165" s="69"/>
      <c r="F165" s="541" t="s">
        <v>106</v>
      </c>
      <c r="G165" s="542" t="s">
        <v>480</v>
      </c>
      <c r="H165" s="527"/>
      <c r="I165" s="527"/>
      <c r="J165" s="527" t="str">
        <f t="shared" si="116"/>
        <v/>
      </c>
      <c r="K165" s="527" t="str">
        <f t="shared" si="106"/>
        <v/>
      </c>
      <c r="L165" s="22" t="str">
        <f t="shared" si="107"/>
        <v>FCS0304</v>
      </c>
      <c r="M165" s="21">
        <f t="shared" si="119"/>
        <v>6</v>
      </c>
      <c r="N165" s="21">
        <f t="shared" si="120"/>
        <v>1</v>
      </c>
      <c r="O165" s="21">
        <v>4</v>
      </c>
      <c r="P165" s="83" t="s">
        <v>109</v>
      </c>
      <c r="Q165" s="22" t="str">
        <f t="shared" si="86"/>
        <v>AI</v>
      </c>
      <c r="R165" s="22" t="str">
        <f t="shared" si="121"/>
        <v>Y</v>
      </c>
      <c r="S165" s="543" t="s">
        <v>111</v>
      </c>
      <c r="T165" s="22"/>
      <c r="U165" s="22"/>
      <c r="V165" s="22"/>
      <c r="W165" s="22"/>
      <c r="X165" s="22"/>
      <c r="Y165" s="22"/>
      <c r="Z165" s="25" t="str">
        <f t="shared" si="87"/>
        <v>%Z061104</v>
      </c>
      <c r="AA165" s="22" t="str">
        <f t="shared" si="88"/>
        <v/>
      </c>
      <c r="AB165" s="22" t="s">
        <v>492</v>
      </c>
      <c r="AC165" s="22" t="str">
        <f t="shared" si="89"/>
        <v>18-VE-2401</v>
      </c>
      <c r="AD165" s="21" t="str">
        <f t="shared" si="90"/>
        <v/>
      </c>
      <c r="AE165" s="21" t="str">
        <f t="shared" si="91"/>
        <v/>
      </c>
      <c r="AF165" s="21" t="str">
        <f t="shared" si="92"/>
        <v/>
      </c>
      <c r="AG165" s="22">
        <v>0</v>
      </c>
      <c r="AH165" s="22">
        <v>0</v>
      </c>
      <c r="AI165" s="22">
        <v>0</v>
      </c>
      <c r="AJ165" s="22">
        <v>0</v>
      </c>
      <c r="AK165" s="23" t="s">
        <v>113</v>
      </c>
      <c r="AL165" s="23" t="s">
        <v>114</v>
      </c>
      <c r="AM165" s="23"/>
      <c r="AN165" s="84" t="s">
        <v>115</v>
      </c>
      <c r="AO165" s="27"/>
      <c r="AP165" s="27"/>
      <c r="AQ165" s="28"/>
      <c r="AR165" s="544" t="s">
        <v>110</v>
      </c>
      <c r="AS165" s="29"/>
      <c r="AT165" s="84" t="s">
        <v>116</v>
      </c>
      <c r="AU165" s="542" t="s">
        <v>106</v>
      </c>
      <c r="AV165" s="27"/>
      <c r="AW165" s="27"/>
      <c r="AX165" s="532" t="s">
        <v>484</v>
      </c>
      <c r="AY165" s="531" t="s">
        <v>485</v>
      </c>
      <c r="AZ165" s="27"/>
      <c r="BA165" s="27"/>
      <c r="BB165" s="27"/>
      <c r="BC165" s="27"/>
      <c r="BD165" s="27"/>
      <c r="BE165" s="33"/>
      <c r="BF165" s="33"/>
      <c r="BG165" s="33"/>
      <c r="BH165" s="33"/>
      <c r="BI165" s="33"/>
      <c r="BJ165" s="33"/>
      <c r="BK165" s="33"/>
      <c r="BL165" s="33"/>
      <c r="BM165" s="33"/>
      <c r="BN165" s="33"/>
      <c r="BO165" s="33"/>
      <c r="BP165" s="33"/>
      <c r="BQ165" s="33"/>
      <c r="BR165" s="33"/>
      <c r="BS165" s="33"/>
      <c r="BT165" s="33"/>
      <c r="BU165" s="33"/>
      <c r="BV165" s="33"/>
      <c r="BW165" s="27"/>
      <c r="BX165" s="33"/>
      <c r="BY165" s="33"/>
      <c r="BZ165" s="33"/>
      <c r="CA165" s="27"/>
      <c r="CB165" s="27"/>
      <c r="CC165" s="27"/>
      <c r="CD165" s="27"/>
      <c r="CE165" s="58"/>
      <c r="CF165" s="58"/>
      <c r="CG165" s="59" t="e">
        <f t="shared" si="93"/>
        <v>#VALUE!</v>
      </c>
      <c r="CH165" s="60" t="e">
        <f t="shared" si="94"/>
        <v>#VALUE!</v>
      </c>
      <c r="CI165" s="61"/>
      <c r="CJ165" s="62"/>
      <c r="CK165" s="59" t="e">
        <f t="shared" si="95"/>
        <v>#VALUE!</v>
      </c>
      <c r="CL165" s="60" t="e">
        <f t="shared" si="96"/>
        <v>#VALUE!</v>
      </c>
      <c r="CM165" s="61"/>
      <c r="CN165" s="62"/>
      <c r="CO165" s="59" t="e">
        <f t="shared" si="97"/>
        <v>#VALUE!</v>
      </c>
      <c r="CP165" s="60" t="e">
        <f t="shared" si="98"/>
        <v>#VALUE!</v>
      </c>
      <c r="CQ165" s="64"/>
      <c r="CR165" s="65"/>
      <c r="CS165" s="67"/>
      <c r="CT165" s="67"/>
      <c r="CU165" s="545">
        <v>1830</v>
      </c>
      <c r="CV165" s="518" t="str">
        <f t="shared" si="117"/>
        <v>18-</v>
      </c>
      <c r="CW165" s="47" t="s">
        <v>137</v>
      </c>
      <c r="CX165" s="47" t="str">
        <f t="shared" si="118"/>
        <v>-24101</v>
      </c>
      <c r="CY165" s="47" t="str">
        <f t="shared" si="101"/>
        <v>18-LISA-24101</v>
      </c>
    </row>
    <row r="166" spans="1:103" ht="19.899999999999999" customHeight="1">
      <c r="A166" s="524">
        <v>165</v>
      </c>
      <c r="B166" s="15">
        <v>5</v>
      </c>
      <c r="C166" s="15">
        <v>1830</v>
      </c>
      <c r="D166" s="49" t="s">
        <v>493</v>
      </c>
      <c r="E166" s="49"/>
      <c r="F166" s="541" t="s">
        <v>106</v>
      </c>
      <c r="G166" s="542" t="s">
        <v>413</v>
      </c>
      <c r="H166" s="527"/>
      <c r="I166" s="527"/>
      <c r="J166" s="527" t="str">
        <f t="shared" si="116"/>
        <v/>
      </c>
      <c r="K166" s="527" t="str">
        <f t="shared" si="106"/>
        <v/>
      </c>
      <c r="L166" s="22" t="str">
        <f t="shared" si="107"/>
        <v>FCS0304</v>
      </c>
      <c r="M166" s="21">
        <f t="shared" si="119"/>
        <v>6</v>
      </c>
      <c r="N166" s="21">
        <f t="shared" si="120"/>
        <v>1</v>
      </c>
      <c r="O166" s="21">
        <v>5</v>
      </c>
      <c r="P166" s="83" t="s">
        <v>109</v>
      </c>
      <c r="Q166" s="22" t="str">
        <f t="shared" si="86"/>
        <v>AI</v>
      </c>
      <c r="R166" s="22" t="str">
        <f t="shared" si="121"/>
        <v>Y</v>
      </c>
      <c r="S166" s="543" t="s">
        <v>111</v>
      </c>
      <c r="T166" s="22"/>
      <c r="U166" s="22"/>
      <c r="V166" s="22"/>
      <c r="W166" s="22"/>
      <c r="X166" s="22"/>
      <c r="Y166" s="22"/>
      <c r="Z166" s="25" t="str">
        <f t="shared" si="87"/>
        <v>%Z061105</v>
      </c>
      <c r="AA166" s="22" t="str">
        <f t="shared" si="88"/>
        <v/>
      </c>
      <c r="AB166" s="22" t="s">
        <v>494</v>
      </c>
      <c r="AC166" s="22" t="str">
        <f t="shared" si="89"/>
        <v>LP NITROGEN TO VE-2301</v>
      </c>
      <c r="AD166" s="21" t="str">
        <f t="shared" si="90"/>
        <v/>
      </c>
      <c r="AE166" s="21" t="str">
        <f t="shared" si="91"/>
        <v/>
      </c>
      <c r="AF166" s="21" t="str">
        <f t="shared" si="92"/>
        <v/>
      </c>
      <c r="AG166" s="22"/>
      <c r="AH166" s="22"/>
      <c r="AI166" s="22"/>
      <c r="AJ166" s="22"/>
      <c r="AK166" s="23" t="s">
        <v>113</v>
      </c>
      <c r="AL166" s="23" t="s">
        <v>114</v>
      </c>
      <c r="AM166" s="23"/>
      <c r="AN166" s="84" t="s">
        <v>115</v>
      </c>
      <c r="AO166" s="27"/>
      <c r="AP166" s="27"/>
      <c r="AQ166" s="28"/>
      <c r="AR166" s="544" t="s">
        <v>110</v>
      </c>
      <c r="AS166" s="29"/>
      <c r="AT166" s="84" t="s">
        <v>116</v>
      </c>
      <c r="AU166" s="542" t="s">
        <v>106</v>
      </c>
      <c r="AV166" s="27"/>
      <c r="AW166" s="27"/>
      <c r="AX166" s="531" t="s">
        <v>495</v>
      </c>
      <c r="AY166" s="531" t="s">
        <v>496</v>
      </c>
      <c r="AZ166" s="27"/>
      <c r="BA166" s="27"/>
      <c r="BB166" s="27"/>
      <c r="BC166" s="27"/>
      <c r="BD166" s="27"/>
      <c r="BE166" s="33"/>
      <c r="BF166" s="33"/>
      <c r="BG166" s="33"/>
      <c r="BH166" s="33"/>
      <c r="BI166" s="33"/>
      <c r="BJ166" s="33"/>
      <c r="BK166" s="33"/>
      <c r="BL166" s="33"/>
      <c r="BM166" s="33"/>
      <c r="BN166" s="33"/>
      <c r="BO166" s="33"/>
      <c r="BP166" s="33"/>
      <c r="BQ166" s="33"/>
      <c r="BR166" s="33"/>
      <c r="BS166" s="33"/>
      <c r="BT166" s="33"/>
      <c r="BU166" s="33"/>
      <c r="BV166" s="33"/>
      <c r="BW166" s="27"/>
      <c r="BX166" s="33"/>
      <c r="BY166" s="33"/>
      <c r="BZ166" s="33"/>
      <c r="CA166" s="27"/>
      <c r="CB166" s="27"/>
      <c r="CC166" s="27"/>
      <c r="CD166" s="27"/>
      <c r="CE166" s="58"/>
      <c r="CF166" s="58"/>
      <c r="CG166" s="59" t="e">
        <f t="shared" si="93"/>
        <v>#VALUE!</v>
      </c>
      <c r="CH166" s="60" t="e">
        <f t="shared" si="94"/>
        <v>#VALUE!</v>
      </c>
      <c r="CI166" s="61"/>
      <c r="CJ166" s="62"/>
      <c r="CK166" s="59" t="e">
        <f t="shared" si="95"/>
        <v>#VALUE!</v>
      </c>
      <c r="CL166" s="60" t="e">
        <f t="shared" si="96"/>
        <v>#VALUE!</v>
      </c>
      <c r="CM166" s="61"/>
      <c r="CN166" s="62"/>
      <c r="CO166" s="59" t="e">
        <f t="shared" si="97"/>
        <v>#VALUE!</v>
      </c>
      <c r="CP166" s="60" t="e">
        <f t="shared" si="98"/>
        <v>#VALUE!</v>
      </c>
      <c r="CQ166" s="64"/>
      <c r="CR166" s="65"/>
      <c r="CS166" s="67"/>
      <c r="CT166" s="67"/>
      <c r="CU166" s="545">
        <v>1830</v>
      </c>
      <c r="CV166" s="518" t="str">
        <f t="shared" si="117"/>
        <v>18-</v>
      </c>
      <c r="CW166" s="47" t="s">
        <v>279</v>
      </c>
      <c r="CX166" s="47" t="str">
        <f t="shared" si="118"/>
        <v>-23101</v>
      </c>
      <c r="CY166" s="47" t="str">
        <f t="shared" si="101"/>
        <v>18-PICA-23101</v>
      </c>
    </row>
    <row r="167" spans="1:103" ht="19.899999999999999" customHeight="1">
      <c r="A167" s="524">
        <v>166</v>
      </c>
      <c r="B167" s="15">
        <v>6</v>
      </c>
      <c r="C167" s="15">
        <v>1830</v>
      </c>
      <c r="D167" s="49" t="s">
        <v>497</v>
      </c>
      <c r="E167" s="49"/>
      <c r="F167" s="541" t="s">
        <v>106</v>
      </c>
      <c r="G167" s="542" t="s">
        <v>498</v>
      </c>
      <c r="H167" s="527"/>
      <c r="I167" s="527"/>
      <c r="J167" s="527" t="str">
        <f t="shared" si="116"/>
        <v/>
      </c>
      <c r="K167" s="527" t="str">
        <f t="shared" si="106"/>
        <v/>
      </c>
      <c r="L167" s="22" t="str">
        <f t="shared" si="107"/>
        <v>FCS0304</v>
      </c>
      <c r="M167" s="21">
        <f t="shared" si="119"/>
        <v>6</v>
      </c>
      <c r="N167" s="21">
        <f t="shared" si="120"/>
        <v>1</v>
      </c>
      <c r="O167" s="21">
        <v>6</v>
      </c>
      <c r="P167" s="83" t="s">
        <v>109</v>
      </c>
      <c r="Q167" s="22" t="str">
        <f t="shared" si="86"/>
        <v>AI</v>
      </c>
      <c r="R167" s="22" t="str">
        <f t="shared" si="121"/>
        <v>Y</v>
      </c>
      <c r="S167" s="543" t="s">
        <v>111</v>
      </c>
      <c r="T167" s="22"/>
      <c r="U167" s="22"/>
      <c r="V167" s="22"/>
      <c r="W167" s="22"/>
      <c r="X167" s="22"/>
      <c r="Y167" s="22"/>
      <c r="Z167" s="25" t="str">
        <f t="shared" si="87"/>
        <v>%Z061106</v>
      </c>
      <c r="AA167" s="22" t="str">
        <f t="shared" si="88"/>
        <v/>
      </c>
      <c r="AB167" s="22" t="s">
        <v>499</v>
      </c>
      <c r="AC167" s="22" t="str">
        <f t="shared" si="89"/>
        <v>OFFGAS TO ET-6602</v>
      </c>
      <c r="AD167" s="21" t="str">
        <f t="shared" si="90"/>
        <v/>
      </c>
      <c r="AE167" s="21" t="str">
        <f t="shared" si="91"/>
        <v/>
      </c>
      <c r="AF167" s="21" t="str">
        <f t="shared" si="92"/>
        <v/>
      </c>
      <c r="AG167" s="22"/>
      <c r="AH167" s="22"/>
      <c r="AI167" s="22"/>
      <c r="AJ167" s="22"/>
      <c r="AK167" s="23" t="s">
        <v>113</v>
      </c>
      <c r="AL167" s="23" t="s">
        <v>114</v>
      </c>
      <c r="AM167" s="23"/>
      <c r="AN167" s="84" t="s">
        <v>115</v>
      </c>
      <c r="AO167" s="27"/>
      <c r="AP167" s="27"/>
      <c r="AQ167" s="28"/>
      <c r="AR167" s="544" t="s">
        <v>110</v>
      </c>
      <c r="AS167" s="29"/>
      <c r="AT167" s="84" t="s">
        <v>116</v>
      </c>
      <c r="AU167" s="542" t="s">
        <v>106</v>
      </c>
      <c r="AV167" s="27"/>
      <c r="AW167" s="27"/>
      <c r="AX167" s="531" t="s">
        <v>495</v>
      </c>
      <c r="AY167" s="531" t="s">
        <v>496</v>
      </c>
      <c r="AZ167" s="27"/>
      <c r="BA167" s="27"/>
      <c r="BB167" s="27"/>
      <c r="BC167" s="27"/>
      <c r="BD167" s="27"/>
      <c r="BE167" s="33"/>
      <c r="BF167" s="33"/>
      <c r="BG167" s="33"/>
      <c r="BH167" s="33"/>
      <c r="BI167" s="33"/>
      <c r="BJ167" s="33"/>
      <c r="BK167" s="33"/>
      <c r="BL167" s="33"/>
      <c r="BM167" s="33"/>
      <c r="BN167" s="33"/>
      <c r="BO167" s="33"/>
      <c r="BP167" s="33"/>
      <c r="BQ167" s="33"/>
      <c r="BR167" s="33"/>
      <c r="BS167" s="33"/>
      <c r="BT167" s="33"/>
      <c r="BU167" s="33"/>
      <c r="BV167" s="33"/>
      <c r="BW167" s="27"/>
      <c r="BX167" s="33"/>
      <c r="BY167" s="33"/>
      <c r="BZ167" s="33"/>
      <c r="CA167" s="27"/>
      <c r="CB167" s="27"/>
      <c r="CC167" s="27"/>
      <c r="CD167" s="27"/>
      <c r="CE167" s="58"/>
      <c r="CF167" s="58"/>
      <c r="CG167" s="59" t="e">
        <f t="shared" si="93"/>
        <v>#VALUE!</v>
      </c>
      <c r="CH167" s="60" t="e">
        <f t="shared" si="94"/>
        <v>#VALUE!</v>
      </c>
      <c r="CI167" s="61"/>
      <c r="CJ167" s="62"/>
      <c r="CK167" s="59" t="e">
        <f t="shared" si="95"/>
        <v>#VALUE!</v>
      </c>
      <c r="CL167" s="60" t="e">
        <f t="shared" si="96"/>
        <v>#VALUE!</v>
      </c>
      <c r="CM167" s="61"/>
      <c r="CN167" s="62"/>
      <c r="CO167" s="59" t="e">
        <f t="shared" si="97"/>
        <v>#VALUE!</v>
      </c>
      <c r="CP167" s="60" t="e">
        <f t="shared" si="98"/>
        <v>#VALUE!</v>
      </c>
      <c r="CQ167" s="64"/>
      <c r="CR167" s="65"/>
      <c r="CS167" s="67"/>
      <c r="CT167" s="67"/>
      <c r="CU167" s="545">
        <v>1830</v>
      </c>
      <c r="CV167" s="518" t="str">
        <f t="shared" si="117"/>
        <v>18-</v>
      </c>
      <c r="CW167" s="47" t="s">
        <v>279</v>
      </c>
      <c r="CX167" s="47" t="str">
        <f t="shared" si="118"/>
        <v>-66101</v>
      </c>
      <c r="CY167" s="47" t="str">
        <f t="shared" si="101"/>
        <v>18-PICA-66101</v>
      </c>
    </row>
    <row r="168" spans="1:103" ht="19.899999999999999" customHeight="1">
      <c r="A168" s="524">
        <v>167</v>
      </c>
      <c r="B168" s="15">
        <v>7</v>
      </c>
      <c r="C168" s="15">
        <v>1830</v>
      </c>
      <c r="D168" s="49" t="s">
        <v>500</v>
      </c>
      <c r="E168" s="49"/>
      <c r="F168" s="541" t="s">
        <v>106</v>
      </c>
      <c r="G168" s="542" t="s">
        <v>421</v>
      </c>
      <c r="H168" s="527"/>
      <c r="I168" s="527"/>
      <c r="J168" s="527" t="str">
        <f t="shared" si="116"/>
        <v/>
      </c>
      <c r="K168" s="527" t="str">
        <f t="shared" si="106"/>
        <v/>
      </c>
      <c r="L168" s="22" t="str">
        <f t="shared" si="107"/>
        <v>FCS0304</v>
      </c>
      <c r="M168" s="21">
        <f t="shared" si="119"/>
        <v>6</v>
      </c>
      <c r="N168" s="21">
        <f t="shared" si="120"/>
        <v>1</v>
      </c>
      <c r="O168" s="21">
        <v>7</v>
      </c>
      <c r="P168" s="83" t="s">
        <v>109</v>
      </c>
      <c r="Q168" s="22" t="str">
        <f t="shared" si="86"/>
        <v>AI</v>
      </c>
      <c r="R168" s="22" t="str">
        <f t="shared" si="121"/>
        <v>Y</v>
      </c>
      <c r="S168" s="543" t="s">
        <v>111</v>
      </c>
      <c r="T168" s="22"/>
      <c r="U168" s="22"/>
      <c r="V168" s="22"/>
      <c r="W168" s="22"/>
      <c r="X168" s="22"/>
      <c r="Y168" s="22"/>
      <c r="Z168" s="25" t="str">
        <f t="shared" si="87"/>
        <v>%Z061107</v>
      </c>
      <c r="AA168" s="22" t="str">
        <f t="shared" si="88"/>
        <v/>
      </c>
      <c r="AB168" s="22" t="s">
        <v>501</v>
      </c>
      <c r="AC168" s="22" t="str">
        <f t="shared" si="89"/>
        <v>OFFGAS TO ATM AT SAFE LOCATION</v>
      </c>
      <c r="AD168" s="21" t="str">
        <f t="shared" si="90"/>
        <v/>
      </c>
      <c r="AE168" s="21" t="str">
        <f t="shared" si="91"/>
        <v/>
      </c>
      <c r="AF168" s="21" t="str">
        <f t="shared" si="92"/>
        <v/>
      </c>
      <c r="AG168" s="22"/>
      <c r="AH168" s="22"/>
      <c r="AI168" s="22"/>
      <c r="AJ168" s="22"/>
      <c r="AK168" s="23" t="s">
        <v>113</v>
      </c>
      <c r="AL168" s="23" t="s">
        <v>114</v>
      </c>
      <c r="AM168" s="23"/>
      <c r="AN168" s="84" t="s">
        <v>115</v>
      </c>
      <c r="AO168" s="27"/>
      <c r="AP168" s="27"/>
      <c r="AQ168" s="28"/>
      <c r="AR168" s="544" t="s">
        <v>110</v>
      </c>
      <c r="AS168" s="29"/>
      <c r="AT168" s="84" t="s">
        <v>116</v>
      </c>
      <c r="AU168" s="542" t="s">
        <v>106</v>
      </c>
      <c r="AV168" s="27"/>
      <c r="AW168" s="27"/>
      <c r="AX168" s="531" t="s">
        <v>495</v>
      </c>
      <c r="AY168" s="531" t="s">
        <v>496</v>
      </c>
      <c r="AZ168" s="27"/>
      <c r="BA168" s="27"/>
      <c r="BB168" s="27"/>
      <c r="BC168" s="27"/>
      <c r="BD168" s="27"/>
      <c r="BE168" s="33"/>
      <c r="BF168" s="33"/>
      <c r="BG168" s="33"/>
      <c r="BH168" s="33"/>
      <c r="BI168" s="33"/>
      <c r="BJ168" s="33"/>
      <c r="BK168" s="33"/>
      <c r="BL168" s="33"/>
      <c r="BM168" s="33"/>
      <c r="BN168" s="33"/>
      <c r="BO168" s="33"/>
      <c r="BP168" s="33"/>
      <c r="BQ168" s="33"/>
      <c r="BR168" s="33"/>
      <c r="BS168" s="33"/>
      <c r="BT168" s="33"/>
      <c r="BU168" s="33"/>
      <c r="BV168" s="33"/>
      <c r="BW168" s="27"/>
      <c r="BX168" s="33"/>
      <c r="BY168" s="33"/>
      <c r="BZ168" s="33"/>
      <c r="CA168" s="27"/>
      <c r="CB168" s="27"/>
      <c r="CC168" s="27"/>
      <c r="CD168" s="27"/>
      <c r="CE168" s="58"/>
      <c r="CF168" s="58"/>
      <c r="CG168" s="59" t="e">
        <f t="shared" si="93"/>
        <v>#VALUE!</v>
      </c>
      <c r="CH168" s="60" t="e">
        <f t="shared" si="94"/>
        <v>#VALUE!</v>
      </c>
      <c r="CI168" s="61"/>
      <c r="CJ168" s="62"/>
      <c r="CK168" s="59" t="e">
        <f t="shared" si="95"/>
        <v>#VALUE!</v>
      </c>
      <c r="CL168" s="60" t="e">
        <f t="shared" si="96"/>
        <v>#VALUE!</v>
      </c>
      <c r="CM168" s="61"/>
      <c r="CN168" s="62"/>
      <c r="CO168" s="59" t="e">
        <f t="shared" si="97"/>
        <v>#VALUE!</v>
      </c>
      <c r="CP168" s="60" t="e">
        <f t="shared" si="98"/>
        <v>#VALUE!</v>
      </c>
      <c r="CQ168" s="64"/>
      <c r="CR168" s="65"/>
      <c r="CS168" s="67"/>
      <c r="CT168" s="67"/>
      <c r="CU168" s="545">
        <v>1830</v>
      </c>
      <c r="CV168" s="518" t="str">
        <f t="shared" si="117"/>
        <v>18-</v>
      </c>
      <c r="CW168" s="47" t="s">
        <v>279</v>
      </c>
      <c r="CX168" s="47" t="str">
        <f t="shared" si="118"/>
        <v>-66102</v>
      </c>
      <c r="CY168" s="47" t="str">
        <f t="shared" si="101"/>
        <v>18-PICA-66102</v>
      </c>
    </row>
    <row r="169" spans="1:103" ht="19.899999999999999" customHeight="1">
      <c r="A169" s="524">
        <v>168</v>
      </c>
      <c r="B169" s="15">
        <v>8</v>
      </c>
      <c r="C169" s="15">
        <v>1830</v>
      </c>
      <c r="D169" s="49" t="s">
        <v>502</v>
      </c>
      <c r="E169" s="49"/>
      <c r="F169" s="541" t="s">
        <v>503</v>
      </c>
      <c r="G169" s="542" t="s">
        <v>504</v>
      </c>
      <c r="H169" s="527"/>
      <c r="I169" s="527"/>
      <c r="J169" s="527" t="str">
        <f t="shared" si="116"/>
        <v/>
      </c>
      <c r="K169" s="527" t="str">
        <f t="shared" si="106"/>
        <v/>
      </c>
      <c r="L169" s="22" t="str">
        <f t="shared" si="107"/>
        <v>FCS0304</v>
      </c>
      <c r="M169" s="21">
        <f t="shared" si="119"/>
        <v>6</v>
      </c>
      <c r="N169" s="21">
        <f t="shared" si="120"/>
        <v>1</v>
      </c>
      <c r="O169" s="21">
        <v>8</v>
      </c>
      <c r="P169" s="83" t="s">
        <v>109</v>
      </c>
      <c r="Q169" s="22" t="str">
        <f t="shared" si="86"/>
        <v>AI</v>
      </c>
      <c r="R169" s="22" t="str">
        <f t="shared" si="121"/>
        <v>Y</v>
      </c>
      <c r="S169" s="543" t="s">
        <v>111</v>
      </c>
      <c r="T169" s="22"/>
      <c r="U169" s="22"/>
      <c r="V169" s="22"/>
      <c r="W169" s="22"/>
      <c r="X169" s="22"/>
      <c r="Y169" s="22"/>
      <c r="Z169" s="25" t="str">
        <f t="shared" si="87"/>
        <v>%Z061108</v>
      </c>
      <c r="AA169" s="22" t="str">
        <f t="shared" si="88"/>
        <v/>
      </c>
      <c r="AB169" s="22" t="s">
        <v>502</v>
      </c>
      <c r="AC169" s="22" t="str">
        <f t="shared" si="89"/>
        <v>风机18-PB-3501AX入口压力显示</v>
      </c>
      <c r="AD169" s="21" t="str">
        <f t="shared" si="90"/>
        <v/>
      </c>
      <c r="AE169" s="21" t="str">
        <f t="shared" si="91"/>
        <v/>
      </c>
      <c r="AF169" s="21" t="str">
        <f t="shared" si="92"/>
        <v/>
      </c>
      <c r="AG169" s="22"/>
      <c r="AH169" s="22"/>
      <c r="AI169" s="22"/>
      <c r="AJ169" s="22"/>
      <c r="AK169" s="23" t="s">
        <v>113</v>
      </c>
      <c r="AL169" s="23" t="s">
        <v>114</v>
      </c>
      <c r="AM169" s="23"/>
      <c r="AN169" s="84" t="s">
        <v>115</v>
      </c>
      <c r="AO169" s="27"/>
      <c r="AP169" s="27"/>
      <c r="AQ169" s="28"/>
      <c r="AR169" s="544" t="s">
        <v>110</v>
      </c>
      <c r="AS169" s="29"/>
      <c r="AT169" s="84" t="s">
        <v>116</v>
      </c>
      <c r="AU169" s="542" t="s">
        <v>106</v>
      </c>
      <c r="AV169" s="27"/>
      <c r="AW169" s="27"/>
      <c r="AX169" s="531" t="s">
        <v>472</v>
      </c>
      <c r="AY169" s="531" t="s">
        <v>115</v>
      </c>
      <c r="AZ169" s="27"/>
      <c r="BA169" s="27"/>
      <c r="BB169" s="27"/>
      <c r="BC169" s="27"/>
      <c r="BD169" s="27"/>
      <c r="BE169" s="33"/>
      <c r="BF169" s="33"/>
      <c r="BG169" s="33"/>
      <c r="BH169" s="33"/>
      <c r="BI169" s="33"/>
      <c r="BJ169" s="33"/>
      <c r="BK169" s="33"/>
      <c r="BL169" s="33"/>
      <c r="BM169" s="33"/>
      <c r="BN169" s="33"/>
      <c r="BO169" s="33"/>
      <c r="BP169" s="33"/>
      <c r="BQ169" s="33"/>
      <c r="BR169" s="33"/>
      <c r="BS169" s="33"/>
      <c r="BT169" s="33"/>
      <c r="BU169" s="33"/>
      <c r="BV169" s="33"/>
      <c r="BW169" s="27"/>
      <c r="BX169" s="33"/>
      <c r="BY169" s="33"/>
      <c r="BZ169" s="33"/>
      <c r="CA169" s="27"/>
      <c r="CB169" s="27"/>
      <c r="CC169" s="27"/>
      <c r="CD169" s="27"/>
      <c r="CE169" s="58"/>
      <c r="CF169" s="58"/>
      <c r="CG169" s="59" t="e">
        <f t="shared" si="93"/>
        <v>#VALUE!</v>
      </c>
      <c r="CH169" s="60" t="e">
        <f t="shared" si="94"/>
        <v>#VALUE!</v>
      </c>
      <c r="CI169" s="61"/>
      <c r="CJ169" s="62"/>
      <c r="CK169" s="59" t="e">
        <f t="shared" si="95"/>
        <v>#VALUE!</v>
      </c>
      <c r="CL169" s="60" t="e">
        <f t="shared" si="96"/>
        <v>#VALUE!</v>
      </c>
      <c r="CM169" s="61"/>
      <c r="CN169" s="62"/>
      <c r="CO169" s="59" t="e">
        <f t="shared" si="97"/>
        <v>#VALUE!</v>
      </c>
      <c r="CP169" s="60" t="e">
        <f t="shared" si="98"/>
        <v>#VALUE!</v>
      </c>
      <c r="CQ169" s="64"/>
      <c r="CR169" s="65"/>
      <c r="CS169" s="67"/>
      <c r="CT169" s="67"/>
      <c r="CU169" s="545">
        <v>1830</v>
      </c>
      <c r="CV169" s="518" t="str">
        <f t="shared" si="117"/>
        <v>18-</v>
      </c>
      <c r="CW169" s="47" t="s">
        <v>387</v>
      </c>
      <c r="CX169" s="47" t="str">
        <f>RIGHT(D169,7)</f>
        <v>-35201A</v>
      </c>
      <c r="CY169" s="47" t="str">
        <f t="shared" si="101"/>
        <v>18-PI-35201A</v>
      </c>
    </row>
    <row r="170" spans="1:103" ht="19.899999999999999" customHeight="1">
      <c r="A170" s="524">
        <v>169</v>
      </c>
      <c r="B170" s="15">
        <v>9</v>
      </c>
      <c r="C170" s="15">
        <v>1830</v>
      </c>
      <c r="D170" s="49" t="s">
        <v>505</v>
      </c>
      <c r="E170" s="49"/>
      <c r="F170" s="541" t="s">
        <v>503</v>
      </c>
      <c r="G170" s="542" t="s">
        <v>504</v>
      </c>
      <c r="H170" s="527"/>
      <c r="I170" s="527"/>
      <c r="J170" s="527" t="str">
        <f t="shared" si="116"/>
        <v/>
      </c>
      <c r="K170" s="527" t="str">
        <f t="shared" si="106"/>
        <v/>
      </c>
      <c r="L170" s="22" t="str">
        <f t="shared" si="107"/>
        <v>FCS0304</v>
      </c>
      <c r="M170" s="21">
        <f t="shared" si="119"/>
        <v>6</v>
      </c>
      <c r="N170" s="21">
        <f t="shared" si="120"/>
        <v>1</v>
      </c>
      <c r="O170" s="21">
        <v>9</v>
      </c>
      <c r="P170" s="83" t="s">
        <v>109</v>
      </c>
      <c r="Q170" s="22" t="str">
        <f t="shared" si="86"/>
        <v>AI</v>
      </c>
      <c r="R170" s="22" t="str">
        <f t="shared" si="121"/>
        <v>Y</v>
      </c>
      <c r="S170" s="543" t="s">
        <v>111</v>
      </c>
      <c r="T170" s="22"/>
      <c r="U170" s="22"/>
      <c r="V170" s="22"/>
      <c r="W170" s="22"/>
      <c r="X170" s="22"/>
      <c r="Y170" s="22"/>
      <c r="Z170" s="25" t="str">
        <f t="shared" si="87"/>
        <v>%Z061109</v>
      </c>
      <c r="AA170" s="22" t="str">
        <f t="shared" si="88"/>
        <v/>
      </c>
      <c r="AB170" s="22" t="s">
        <v>505</v>
      </c>
      <c r="AC170" s="22" t="str">
        <f t="shared" si="89"/>
        <v>风机18-PB-3501AX入口压力显示</v>
      </c>
      <c r="AD170" s="21" t="str">
        <f t="shared" si="90"/>
        <v/>
      </c>
      <c r="AE170" s="21" t="str">
        <f t="shared" si="91"/>
        <v/>
      </c>
      <c r="AF170" s="21" t="str">
        <f t="shared" si="92"/>
        <v/>
      </c>
      <c r="AG170" s="22"/>
      <c r="AH170" s="22"/>
      <c r="AI170" s="22"/>
      <c r="AJ170" s="22"/>
      <c r="AK170" s="23" t="s">
        <v>113</v>
      </c>
      <c r="AL170" s="23" t="s">
        <v>114</v>
      </c>
      <c r="AM170" s="23"/>
      <c r="AN170" s="84" t="s">
        <v>115</v>
      </c>
      <c r="AO170" s="27"/>
      <c r="AP170" s="27"/>
      <c r="AQ170" s="28"/>
      <c r="AR170" s="544" t="s">
        <v>110</v>
      </c>
      <c r="AS170" s="29"/>
      <c r="AT170" s="84" t="s">
        <v>116</v>
      </c>
      <c r="AU170" s="542" t="s">
        <v>106</v>
      </c>
      <c r="AV170" s="27"/>
      <c r="AW170" s="27"/>
      <c r="AX170" s="531" t="s">
        <v>472</v>
      </c>
      <c r="AY170" s="531" t="s">
        <v>115</v>
      </c>
      <c r="AZ170" s="27"/>
      <c r="BA170" s="27"/>
      <c r="BB170" s="27"/>
      <c r="BC170" s="27"/>
      <c r="BD170" s="27"/>
      <c r="BE170" s="33"/>
      <c r="BF170" s="33"/>
      <c r="BG170" s="33"/>
      <c r="BH170" s="33"/>
      <c r="BI170" s="33"/>
      <c r="BJ170" s="33"/>
      <c r="BK170" s="33"/>
      <c r="BL170" s="33"/>
      <c r="BM170" s="33"/>
      <c r="BN170" s="33"/>
      <c r="BO170" s="33"/>
      <c r="BP170" s="33"/>
      <c r="BQ170" s="33"/>
      <c r="BR170" s="33"/>
      <c r="BS170" s="33"/>
      <c r="BT170" s="33"/>
      <c r="BU170" s="33"/>
      <c r="BV170" s="33"/>
      <c r="BW170" s="27"/>
      <c r="BX170" s="33"/>
      <c r="BY170" s="33"/>
      <c r="BZ170" s="33"/>
      <c r="CA170" s="27"/>
      <c r="CB170" s="27"/>
      <c r="CC170" s="27"/>
      <c r="CD170" s="27"/>
      <c r="CE170" s="58"/>
      <c r="CF170" s="58"/>
      <c r="CG170" s="59" t="e">
        <f t="shared" si="93"/>
        <v>#VALUE!</v>
      </c>
      <c r="CH170" s="60" t="e">
        <f t="shared" si="94"/>
        <v>#VALUE!</v>
      </c>
      <c r="CI170" s="61"/>
      <c r="CJ170" s="62"/>
      <c r="CK170" s="59" t="e">
        <f t="shared" si="95"/>
        <v>#VALUE!</v>
      </c>
      <c r="CL170" s="60" t="e">
        <f t="shared" si="96"/>
        <v>#VALUE!</v>
      </c>
      <c r="CM170" s="61"/>
      <c r="CN170" s="62"/>
      <c r="CO170" s="59" t="e">
        <f t="shared" si="97"/>
        <v>#VALUE!</v>
      </c>
      <c r="CP170" s="60" t="e">
        <f t="shared" si="98"/>
        <v>#VALUE!</v>
      </c>
      <c r="CQ170" s="64"/>
      <c r="CR170" s="65"/>
      <c r="CS170" s="67"/>
      <c r="CT170" s="67"/>
      <c r="CU170" s="545">
        <v>1830</v>
      </c>
      <c r="CV170" s="518" t="str">
        <f t="shared" si="117"/>
        <v>18-</v>
      </c>
      <c r="CW170" s="47" t="s">
        <v>387</v>
      </c>
      <c r="CX170" s="47" t="str">
        <f>RIGHT(D170,7)</f>
        <v>-35201B</v>
      </c>
      <c r="CY170" s="47" t="str">
        <f t="shared" si="101"/>
        <v>18-PI-35201B</v>
      </c>
    </row>
    <row r="171" spans="1:103" ht="19.899999999999999" customHeight="1">
      <c r="A171" s="524">
        <v>170</v>
      </c>
      <c r="B171" s="15">
        <v>10</v>
      </c>
      <c r="C171" s="15">
        <v>1830</v>
      </c>
      <c r="D171" s="49" t="s">
        <v>506</v>
      </c>
      <c r="E171" s="49"/>
      <c r="F171" s="541" t="s">
        <v>503</v>
      </c>
      <c r="G171" s="542" t="s">
        <v>507</v>
      </c>
      <c r="H171" s="527"/>
      <c r="I171" s="527"/>
      <c r="J171" s="527" t="str">
        <f t="shared" si="116"/>
        <v/>
      </c>
      <c r="K171" s="527" t="str">
        <f t="shared" si="106"/>
        <v/>
      </c>
      <c r="L171" s="22" t="str">
        <f t="shared" si="107"/>
        <v>FCS0304</v>
      </c>
      <c r="M171" s="21">
        <f t="shared" si="119"/>
        <v>6</v>
      </c>
      <c r="N171" s="21">
        <f t="shared" si="120"/>
        <v>1</v>
      </c>
      <c r="O171" s="21">
        <v>10</v>
      </c>
      <c r="P171" s="83" t="s">
        <v>109</v>
      </c>
      <c r="Q171" s="22" t="str">
        <f t="shared" si="86"/>
        <v>AI</v>
      </c>
      <c r="R171" s="22" t="str">
        <f t="shared" si="121"/>
        <v>Y</v>
      </c>
      <c r="S171" s="543" t="s">
        <v>111</v>
      </c>
      <c r="T171" s="22"/>
      <c r="U171" s="22"/>
      <c r="V171" s="22"/>
      <c r="W171" s="22"/>
      <c r="X171" s="22"/>
      <c r="Y171" s="22"/>
      <c r="Z171" s="25" t="str">
        <f t="shared" si="87"/>
        <v>%Z061110</v>
      </c>
      <c r="AA171" s="22" t="str">
        <f t="shared" si="88"/>
        <v/>
      </c>
      <c r="AB171" s="22" t="s">
        <v>506</v>
      </c>
      <c r="AC171" s="22" t="str">
        <f t="shared" si="89"/>
        <v>风机18-PB-3501BX入口压力显示</v>
      </c>
      <c r="AD171" s="21" t="str">
        <f t="shared" si="90"/>
        <v/>
      </c>
      <c r="AE171" s="21" t="str">
        <f t="shared" si="91"/>
        <v/>
      </c>
      <c r="AF171" s="21" t="str">
        <f t="shared" si="92"/>
        <v/>
      </c>
      <c r="AG171" s="22"/>
      <c r="AH171" s="22"/>
      <c r="AI171" s="22"/>
      <c r="AJ171" s="22"/>
      <c r="AK171" s="23" t="s">
        <v>113</v>
      </c>
      <c r="AL171" s="23" t="s">
        <v>114</v>
      </c>
      <c r="AM171" s="23"/>
      <c r="AN171" s="84" t="s">
        <v>115</v>
      </c>
      <c r="AO171" s="27"/>
      <c r="AP171" s="27"/>
      <c r="AQ171" s="28"/>
      <c r="AR171" s="544" t="s">
        <v>110</v>
      </c>
      <c r="AS171" s="29"/>
      <c r="AT171" s="84" t="s">
        <v>116</v>
      </c>
      <c r="AU171" s="542" t="s">
        <v>106</v>
      </c>
      <c r="AV171" s="27"/>
      <c r="AW171" s="27"/>
      <c r="AX171" s="531" t="s">
        <v>472</v>
      </c>
      <c r="AY171" s="531" t="s">
        <v>115</v>
      </c>
      <c r="AZ171" s="27"/>
      <c r="BA171" s="27"/>
      <c r="BB171" s="27"/>
      <c r="BC171" s="27"/>
      <c r="BD171" s="27"/>
      <c r="BE171" s="33"/>
      <c r="BF171" s="33"/>
      <c r="BG171" s="33"/>
      <c r="BH171" s="33"/>
      <c r="BI171" s="33"/>
      <c r="BJ171" s="33"/>
      <c r="BK171" s="33"/>
      <c r="BL171" s="33"/>
      <c r="BM171" s="33"/>
      <c r="BN171" s="33"/>
      <c r="BO171" s="33"/>
      <c r="BP171" s="33"/>
      <c r="BQ171" s="33"/>
      <c r="BR171" s="33"/>
      <c r="BS171" s="33"/>
      <c r="BT171" s="33"/>
      <c r="BU171" s="33"/>
      <c r="BV171" s="33"/>
      <c r="BW171" s="27"/>
      <c r="BX171" s="33"/>
      <c r="BY171" s="33"/>
      <c r="BZ171" s="33"/>
      <c r="CA171" s="27"/>
      <c r="CB171" s="27"/>
      <c r="CC171" s="27"/>
      <c r="CD171" s="27"/>
      <c r="CE171" s="58"/>
      <c r="CF171" s="58"/>
      <c r="CG171" s="59" t="e">
        <f t="shared" si="93"/>
        <v>#VALUE!</v>
      </c>
      <c r="CH171" s="60" t="e">
        <f t="shared" si="94"/>
        <v>#VALUE!</v>
      </c>
      <c r="CI171" s="61"/>
      <c r="CJ171" s="62"/>
      <c r="CK171" s="59" t="e">
        <f t="shared" si="95"/>
        <v>#VALUE!</v>
      </c>
      <c r="CL171" s="60" t="e">
        <f t="shared" si="96"/>
        <v>#VALUE!</v>
      </c>
      <c r="CM171" s="61"/>
      <c r="CN171" s="62"/>
      <c r="CO171" s="59" t="e">
        <f t="shared" si="97"/>
        <v>#VALUE!</v>
      </c>
      <c r="CP171" s="60" t="e">
        <f t="shared" si="98"/>
        <v>#VALUE!</v>
      </c>
      <c r="CQ171" s="64"/>
      <c r="CR171" s="65"/>
      <c r="CS171" s="67"/>
      <c r="CT171" s="67"/>
      <c r="CU171" s="545">
        <v>1830</v>
      </c>
      <c r="CV171" s="518" t="str">
        <f t="shared" si="117"/>
        <v>18-</v>
      </c>
      <c r="CW171" s="47" t="s">
        <v>387</v>
      </c>
      <c r="CX171" s="47" t="str">
        <f>RIGHT(D171,7)</f>
        <v>-35211A</v>
      </c>
      <c r="CY171" s="47" t="str">
        <f t="shared" si="101"/>
        <v>18-PI-35211A</v>
      </c>
    </row>
    <row r="172" spans="1:103" ht="19.899999999999999" customHeight="1">
      <c r="A172" s="524">
        <v>171</v>
      </c>
      <c r="B172" s="15">
        <v>11</v>
      </c>
      <c r="C172" s="15">
        <v>1830</v>
      </c>
      <c r="D172" s="49" t="s">
        <v>508</v>
      </c>
      <c r="E172" s="49"/>
      <c r="F172" s="541" t="s">
        <v>503</v>
      </c>
      <c r="G172" s="542" t="s">
        <v>507</v>
      </c>
      <c r="H172" s="527"/>
      <c r="I172" s="527"/>
      <c r="J172" s="527" t="str">
        <f t="shared" si="116"/>
        <v/>
      </c>
      <c r="K172" s="527" t="str">
        <f t="shared" si="106"/>
        <v/>
      </c>
      <c r="L172" s="22" t="str">
        <f t="shared" si="107"/>
        <v>FCS0304</v>
      </c>
      <c r="M172" s="21">
        <f t="shared" si="119"/>
        <v>6</v>
      </c>
      <c r="N172" s="21">
        <f t="shared" si="120"/>
        <v>1</v>
      </c>
      <c r="O172" s="21">
        <v>11</v>
      </c>
      <c r="P172" s="83" t="s">
        <v>109</v>
      </c>
      <c r="Q172" s="22" t="str">
        <f t="shared" si="86"/>
        <v>AI</v>
      </c>
      <c r="R172" s="22" t="str">
        <f t="shared" si="121"/>
        <v>Y</v>
      </c>
      <c r="S172" s="543" t="s">
        <v>111</v>
      </c>
      <c r="T172" s="22"/>
      <c r="U172" s="22"/>
      <c r="V172" s="22"/>
      <c r="W172" s="22"/>
      <c r="X172" s="22"/>
      <c r="Y172" s="22"/>
      <c r="Z172" s="25" t="str">
        <f t="shared" si="87"/>
        <v>%Z061111</v>
      </c>
      <c r="AA172" s="22" t="str">
        <f t="shared" si="88"/>
        <v/>
      </c>
      <c r="AB172" s="22" t="s">
        <v>508</v>
      </c>
      <c r="AC172" s="22" t="str">
        <f t="shared" si="89"/>
        <v>风机18-PB-3501BX入口压力显示</v>
      </c>
      <c r="AD172" s="21" t="str">
        <f t="shared" si="90"/>
        <v/>
      </c>
      <c r="AE172" s="21" t="str">
        <f t="shared" si="91"/>
        <v/>
      </c>
      <c r="AF172" s="21" t="str">
        <f t="shared" si="92"/>
        <v/>
      </c>
      <c r="AG172" s="22"/>
      <c r="AH172" s="22"/>
      <c r="AI172" s="22"/>
      <c r="AJ172" s="22"/>
      <c r="AK172" s="23" t="s">
        <v>113</v>
      </c>
      <c r="AL172" s="23" t="s">
        <v>114</v>
      </c>
      <c r="AM172" s="23"/>
      <c r="AN172" s="84" t="s">
        <v>115</v>
      </c>
      <c r="AO172" s="27"/>
      <c r="AP172" s="27"/>
      <c r="AQ172" s="28"/>
      <c r="AR172" s="544" t="s">
        <v>110</v>
      </c>
      <c r="AS172" s="29"/>
      <c r="AT172" s="84" t="s">
        <v>116</v>
      </c>
      <c r="AU172" s="542" t="s">
        <v>106</v>
      </c>
      <c r="AV172" s="27"/>
      <c r="AW172" s="27"/>
      <c r="AX172" s="531" t="s">
        <v>472</v>
      </c>
      <c r="AY172" s="531" t="s">
        <v>115</v>
      </c>
      <c r="AZ172" s="27"/>
      <c r="BA172" s="27"/>
      <c r="BB172" s="27"/>
      <c r="BC172" s="27"/>
      <c r="BD172" s="27"/>
      <c r="BE172" s="33"/>
      <c r="BF172" s="33"/>
      <c r="BG172" s="33"/>
      <c r="BH172" s="33"/>
      <c r="BI172" s="33"/>
      <c r="BJ172" s="33"/>
      <c r="BK172" s="33"/>
      <c r="BL172" s="33"/>
      <c r="BM172" s="33"/>
      <c r="BN172" s="33"/>
      <c r="BO172" s="33"/>
      <c r="BP172" s="33"/>
      <c r="BQ172" s="33"/>
      <c r="BR172" s="33"/>
      <c r="BS172" s="33"/>
      <c r="BT172" s="33"/>
      <c r="BU172" s="33"/>
      <c r="BV172" s="33"/>
      <c r="BW172" s="27"/>
      <c r="BX172" s="33"/>
      <c r="BY172" s="33"/>
      <c r="BZ172" s="33"/>
      <c r="CA172" s="27"/>
      <c r="CB172" s="27"/>
      <c r="CC172" s="27"/>
      <c r="CD172" s="27"/>
      <c r="CE172" s="58"/>
      <c r="CF172" s="58"/>
      <c r="CG172" s="59" t="e">
        <f t="shared" si="93"/>
        <v>#VALUE!</v>
      </c>
      <c r="CH172" s="60" t="e">
        <f t="shared" si="94"/>
        <v>#VALUE!</v>
      </c>
      <c r="CI172" s="61"/>
      <c r="CJ172" s="62"/>
      <c r="CK172" s="59" t="e">
        <f t="shared" si="95"/>
        <v>#VALUE!</v>
      </c>
      <c r="CL172" s="60" t="e">
        <f t="shared" si="96"/>
        <v>#VALUE!</v>
      </c>
      <c r="CM172" s="61"/>
      <c r="CN172" s="62"/>
      <c r="CO172" s="59" t="e">
        <f t="shared" si="97"/>
        <v>#VALUE!</v>
      </c>
      <c r="CP172" s="60" t="e">
        <f t="shared" si="98"/>
        <v>#VALUE!</v>
      </c>
      <c r="CQ172" s="64"/>
      <c r="CR172" s="65"/>
      <c r="CS172" s="67"/>
      <c r="CT172" s="67"/>
      <c r="CU172" s="545">
        <v>1830</v>
      </c>
      <c r="CV172" s="518" t="str">
        <f t="shared" si="117"/>
        <v>18-</v>
      </c>
      <c r="CW172" s="47" t="s">
        <v>387</v>
      </c>
      <c r="CX172" s="47" t="str">
        <f>RIGHT(D172,7)</f>
        <v>-35211B</v>
      </c>
      <c r="CY172" s="47" t="str">
        <f t="shared" si="101"/>
        <v>18-PI-35211B</v>
      </c>
    </row>
    <row r="173" spans="1:103" ht="19.899999999999999" customHeight="1">
      <c r="A173" s="524">
        <v>172</v>
      </c>
      <c r="B173" s="15">
        <v>12</v>
      </c>
      <c r="C173" s="15">
        <v>1830</v>
      </c>
      <c r="D173" s="49" t="s">
        <v>509</v>
      </c>
      <c r="E173" s="49"/>
      <c r="F173" s="541" t="s">
        <v>106</v>
      </c>
      <c r="G173" s="542" t="s">
        <v>510</v>
      </c>
      <c r="H173" s="527"/>
      <c r="I173" s="527"/>
      <c r="J173" s="527" t="str">
        <f t="shared" si="116"/>
        <v/>
      </c>
      <c r="K173" s="527" t="str">
        <f t="shared" si="106"/>
        <v/>
      </c>
      <c r="L173" s="22" t="str">
        <f t="shared" si="107"/>
        <v>FCS0304</v>
      </c>
      <c r="M173" s="21">
        <f t="shared" si="119"/>
        <v>6</v>
      </c>
      <c r="N173" s="21">
        <f t="shared" si="120"/>
        <v>1</v>
      </c>
      <c r="O173" s="21">
        <v>12</v>
      </c>
      <c r="P173" s="83" t="s">
        <v>109</v>
      </c>
      <c r="Q173" s="22" t="str">
        <f t="shared" si="86"/>
        <v>AI</v>
      </c>
      <c r="R173" s="22" t="str">
        <f t="shared" si="121"/>
        <v>Y</v>
      </c>
      <c r="S173" s="543" t="s">
        <v>111</v>
      </c>
      <c r="T173" s="22"/>
      <c r="U173" s="22"/>
      <c r="V173" s="22"/>
      <c r="W173" s="22"/>
      <c r="X173" s="22"/>
      <c r="Y173" s="22"/>
      <c r="Z173" s="25" t="str">
        <f t="shared" si="87"/>
        <v>%Z061112</v>
      </c>
      <c r="AA173" s="22" t="str">
        <f t="shared" si="88"/>
        <v/>
      </c>
      <c r="AB173" s="22" t="s">
        <v>509</v>
      </c>
      <c r="AC173" s="22" t="str">
        <f t="shared" si="89"/>
        <v>输送氮气风机出口温度显示</v>
      </c>
      <c r="AD173" s="21" t="str">
        <f t="shared" si="90"/>
        <v/>
      </c>
      <c r="AE173" s="21" t="str">
        <f t="shared" si="91"/>
        <v/>
      </c>
      <c r="AF173" s="21" t="str">
        <f t="shared" si="92"/>
        <v/>
      </c>
      <c r="AG173" s="22"/>
      <c r="AH173" s="22"/>
      <c r="AI173" s="22"/>
      <c r="AJ173" s="22"/>
      <c r="AK173" s="23" t="s">
        <v>113</v>
      </c>
      <c r="AL173" s="23" t="s">
        <v>114</v>
      </c>
      <c r="AM173" s="23"/>
      <c r="AN173" s="84" t="s">
        <v>115</v>
      </c>
      <c r="AO173" s="27"/>
      <c r="AP173" s="27"/>
      <c r="AQ173" s="28"/>
      <c r="AR173" s="544" t="s">
        <v>110</v>
      </c>
      <c r="AS173" s="29"/>
      <c r="AT173" s="84" t="s">
        <v>116</v>
      </c>
      <c r="AU173" s="542" t="s">
        <v>106</v>
      </c>
      <c r="AV173" s="27"/>
      <c r="AW173" s="27"/>
      <c r="AX173" s="531" t="s">
        <v>472</v>
      </c>
      <c r="AY173" s="531" t="s">
        <v>115</v>
      </c>
      <c r="AZ173" s="27"/>
      <c r="BA173" s="27"/>
      <c r="BB173" s="27"/>
      <c r="BC173" s="27"/>
      <c r="BD173" s="27"/>
      <c r="BE173" s="33"/>
      <c r="BF173" s="33"/>
      <c r="BG173" s="33"/>
      <c r="BH173" s="33"/>
      <c r="BI173" s="33"/>
      <c r="BJ173" s="33"/>
      <c r="BK173" s="33"/>
      <c r="BL173" s="33"/>
      <c r="BM173" s="33"/>
      <c r="BN173" s="33"/>
      <c r="BO173" s="33"/>
      <c r="BP173" s="33"/>
      <c r="BQ173" s="33"/>
      <c r="BR173" s="33"/>
      <c r="BS173" s="33"/>
      <c r="BT173" s="33"/>
      <c r="BU173" s="33"/>
      <c r="BV173" s="33"/>
      <c r="BW173" s="27"/>
      <c r="BX173" s="33"/>
      <c r="BY173" s="33"/>
      <c r="BZ173" s="33"/>
      <c r="CA173" s="27"/>
      <c r="CB173" s="27"/>
      <c r="CC173" s="27"/>
      <c r="CD173" s="27"/>
      <c r="CE173" s="58"/>
      <c r="CF173" s="58"/>
      <c r="CG173" s="59" t="e">
        <f t="shared" si="93"/>
        <v>#VALUE!</v>
      </c>
      <c r="CH173" s="60" t="e">
        <f t="shared" si="94"/>
        <v>#VALUE!</v>
      </c>
      <c r="CI173" s="61"/>
      <c r="CJ173" s="62"/>
      <c r="CK173" s="59" t="e">
        <f t="shared" si="95"/>
        <v>#VALUE!</v>
      </c>
      <c r="CL173" s="60" t="e">
        <f t="shared" si="96"/>
        <v>#VALUE!</v>
      </c>
      <c r="CM173" s="61"/>
      <c r="CN173" s="62"/>
      <c r="CO173" s="59" t="e">
        <f t="shared" si="97"/>
        <v>#VALUE!</v>
      </c>
      <c r="CP173" s="60" t="e">
        <f t="shared" si="98"/>
        <v>#VALUE!</v>
      </c>
      <c r="CQ173" s="64"/>
      <c r="CR173" s="65"/>
      <c r="CS173" s="67"/>
      <c r="CT173" s="67"/>
      <c r="CU173" s="545">
        <v>1830</v>
      </c>
      <c r="CV173" s="518" t="str">
        <f t="shared" si="117"/>
        <v>18-</v>
      </c>
      <c r="CW173" s="47" t="s">
        <v>348</v>
      </c>
      <c r="CX173" s="47" t="str">
        <f>RIGHT(D173,6)</f>
        <v>-35201</v>
      </c>
      <c r="CY173" s="47" t="str">
        <f t="shared" si="101"/>
        <v>18-TI-35201</v>
      </c>
    </row>
    <row r="174" spans="1:103" ht="19.899999999999999" customHeight="1">
      <c r="A174" s="524">
        <v>173</v>
      </c>
      <c r="B174" s="15">
        <v>13</v>
      </c>
      <c r="C174" s="15"/>
      <c r="D174" s="50" t="str">
        <f>LEFT(L174,1)&amp;RIGHT(L174,2)&amp;"N"&amp;M174&amp;"S"&amp;N174&amp;O174</f>
        <v>F04N6S113</v>
      </c>
      <c r="E174" s="49"/>
      <c r="F174" s="43"/>
      <c r="G174" s="527" t="s">
        <v>161</v>
      </c>
      <c r="H174" s="527"/>
      <c r="I174" s="527"/>
      <c r="J174" s="527" t="str">
        <f t="shared" si="116"/>
        <v/>
      </c>
      <c r="K174" s="527" t="str">
        <f t="shared" si="106"/>
        <v/>
      </c>
      <c r="L174" s="22" t="str">
        <f t="shared" si="107"/>
        <v>FCS0304</v>
      </c>
      <c r="M174" s="21">
        <f t="shared" si="119"/>
        <v>6</v>
      </c>
      <c r="N174" s="21">
        <f t="shared" si="120"/>
        <v>1</v>
      </c>
      <c r="O174" s="21">
        <v>13</v>
      </c>
      <c r="P174" s="83" t="s">
        <v>109</v>
      </c>
      <c r="Q174" s="22" t="str">
        <f t="shared" si="86"/>
        <v>AI</v>
      </c>
      <c r="R174" s="22" t="str">
        <f t="shared" si="121"/>
        <v>Y</v>
      </c>
      <c r="S174" s="83" t="s">
        <v>162</v>
      </c>
      <c r="T174" s="22"/>
      <c r="U174" s="22"/>
      <c r="V174" s="22"/>
      <c r="W174" s="22"/>
      <c r="X174" s="22"/>
      <c r="Y174" s="22"/>
      <c r="Z174" s="25" t="str">
        <f t="shared" si="87"/>
        <v>%Z061113</v>
      </c>
      <c r="AA174" s="22" t="str">
        <f t="shared" si="88"/>
        <v/>
      </c>
      <c r="AB174" s="22" t="str">
        <f>IF(G174="Spare",D174,"")</f>
        <v>F04N6S113</v>
      </c>
      <c r="AC174" s="22" t="str">
        <f t="shared" si="89"/>
        <v>Spare</v>
      </c>
      <c r="AD174" s="21" t="str">
        <f t="shared" si="90"/>
        <v/>
      </c>
      <c r="AE174" s="21" t="str">
        <f t="shared" si="91"/>
        <v/>
      </c>
      <c r="AF174" s="21" t="str">
        <f t="shared" si="92"/>
        <v/>
      </c>
      <c r="AG174" s="22"/>
      <c r="AH174" s="22"/>
      <c r="AI174" s="22"/>
      <c r="AJ174" s="22"/>
      <c r="AK174" s="23"/>
      <c r="AL174" s="23" t="s">
        <v>114</v>
      </c>
      <c r="AM174" s="23"/>
      <c r="AN174" s="84" t="s">
        <v>115</v>
      </c>
      <c r="AO174" s="27"/>
      <c r="AP174" s="27"/>
      <c r="AQ174" s="28"/>
      <c r="AR174" s="33"/>
      <c r="AS174" s="29"/>
      <c r="AT174" s="84" t="s">
        <v>116</v>
      </c>
      <c r="AU174" s="27"/>
      <c r="AV174" s="27"/>
      <c r="AW174" s="27"/>
      <c r="AX174" s="531"/>
      <c r="AY174" s="531"/>
      <c r="AZ174" s="27"/>
      <c r="BA174" s="27"/>
      <c r="BB174" s="27"/>
      <c r="BC174" s="27"/>
      <c r="BD174" s="27"/>
      <c r="BE174" s="33"/>
      <c r="BF174" s="33"/>
      <c r="BG174" s="33"/>
      <c r="BH174" s="33"/>
      <c r="BI174" s="33"/>
      <c r="BJ174" s="33"/>
      <c r="BK174" s="33"/>
      <c r="BL174" s="33"/>
      <c r="BM174" s="33"/>
      <c r="BN174" s="33"/>
      <c r="BO174" s="33"/>
      <c r="BP174" s="33"/>
      <c r="BQ174" s="33"/>
      <c r="BR174" s="33"/>
      <c r="BS174" s="33"/>
      <c r="BT174" s="33"/>
      <c r="BU174" s="33"/>
      <c r="BV174" s="33"/>
      <c r="BW174" s="27"/>
      <c r="BX174" s="33"/>
      <c r="BY174" s="33"/>
      <c r="BZ174" s="33"/>
      <c r="CA174" s="27"/>
      <c r="CB174" s="27"/>
      <c r="CC174" s="27"/>
      <c r="CD174" s="27"/>
      <c r="CE174" s="58"/>
      <c r="CF174" s="58"/>
      <c r="CG174" s="59" t="e">
        <f t="shared" si="93"/>
        <v>#VALUE!</v>
      </c>
      <c r="CH174" s="60" t="e">
        <f t="shared" si="94"/>
        <v>#VALUE!</v>
      </c>
      <c r="CI174" s="61"/>
      <c r="CJ174" s="62"/>
      <c r="CK174" s="59" t="e">
        <f t="shared" si="95"/>
        <v>#VALUE!</v>
      </c>
      <c r="CL174" s="60" t="e">
        <f t="shared" si="96"/>
        <v>#VALUE!</v>
      </c>
      <c r="CM174" s="61"/>
      <c r="CN174" s="62"/>
      <c r="CO174" s="59" t="e">
        <f t="shared" si="97"/>
        <v>#VALUE!</v>
      </c>
      <c r="CP174" s="60" t="e">
        <f t="shared" si="98"/>
        <v>#VALUE!</v>
      </c>
      <c r="CQ174" s="64"/>
      <c r="CR174" s="65"/>
      <c r="CS174" s="67"/>
      <c r="CT174" s="67"/>
      <c r="CV174" s="518"/>
      <c r="CY174" s="47" t="str">
        <f t="shared" si="101"/>
        <v/>
      </c>
    </row>
    <row r="175" spans="1:103" ht="19.899999999999999" customHeight="1">
      <c r="A175" s="524">
        <v>174</v>
      </c>
      <c r="B175" s="16">
        <v>14</v>
      </c>
      <c r="C175" s="16"/>
      <c r="D175" s="50" t="str">
        <f>LEFT(L175,1)&amp;RIGHT(L175,2)&amp;"N"&amp;M175&amp;"S"&amp;N175&amp;O175</f>
        <v>F04N6S114</v>
      </c>
      <c r="E175" s="49"/>
      <c r="F175" s="43"/>
      <c r="G175" s="527" t="s">
        <v>161</v>
      </c>
      <c r="H175" s="527"/>
      <c r="I175" s="527"/>
      <c r="J175" s="527" t="str">
        <f t="shared" si="116"/>
        <v/>
      </c>
      <c r="K175" s="527" t="str">
        <f t="shared" si="106"/>
        <v/>
      </c>
      <c r="L175" s="22" t="str">
        <f t="shared" si="107"/>
        <v>FCS0304</v>
      </c>
      <c r="M175" s="21">
        <f t="shared" si="119"/>
        <v>6</v>
      </c>
      <c r="N175" s="21">
        <f t="shared" si="120"/>
        <v>1</v>
      </c>
      <c r="O175" s="21">
        <v>14</v>
      </c>
      <c r="P175" s="83" t="s">
        <v>109</v>
      </c>
      <c r="Q175" s="22" t="str">
        <f t="shared" si="86"/>
        <v>AI</v>
      </c>
      <c r="R175" s="22" t="str">
        <f t="shared" si="121"/>
        <v>Y</v>
      </c>
      <c r="S175" s="83" t="s">
        <v>162</v>
      </c>
      <c r="T175" s="22"/>
      <c r="U175" s="22"/>
      <c r="V175" s="22"/>
      <c r="W175" s="22"/>
      <c r="X175" s="26"/>
      <c r="Y175" s="22"/>
      <c r="Z175" s="25" t="str">
        <f t="shared" si="87"/>
        <v>%Z061114</v>
      </c>
      <c r="AA175" s="22" t="str">
        <f t="shared" si="88"/>
        <v/>
      </c>
      <c r="AB175" s="22" t="str">
        <f>IF(G175="Spare",D175,"")</f>
        <v>F04N6S114</v>
      </c>
      <c r="AC175" s="22" t="str">
        <f t="shared" si="89"/>
        <v>Spare</v>
      </c>
      <c r="AD175" s="21" t="str">
        <f t="shared" si="90"/>
        <v/>
      </c>
      <c r="AE175" s="21" t="str">
        <f t="shared" si="91"/>
        <v/>
      </c>
      <c r="AF175" s="21" t="str">
        <f t="shared" si="92"/>
        <v/>
      </c>
      <c r="AG175" s="22"/>
      <c r="AH175" s="22"/>
      <c r="AI175" s="22"/>
      <c r="AJ175" s="22"/>
      <c r="AK175" s="23"/>
      <c r="AL175" s="23" t="s">
        <v>114</v>
      </c>
      <c r="AM175" s="23"/>
      <c r="AN175" s="84" t="s">
        <v>115</v>
      </c>
      <c r="AO175" s="27"/>
      <c r="AP175" s="27"/>
      <c r="AQ175" s="28"/>
      <c r="AR175" s="33"/>
      <c r="AS175" s="29"/>
      <c r="AT175" s="84" t="s">
        <v>116</v>
      </c>
      <c r="AU175" s="27"/>
      <c r="AV175" s="32"/>
      <c r="AW175" s="27"/>
      <c r="AX175" s="531"/>
      <c r="AY175" s="531"/>
      <c r="AZ175" s="27"/>
      <c r="BA175" s="27"/>
      <c r="BB175" s="27"/>
      <c r="BC175" s="27"/>
      <c r="BD175" s="27"/>
      <c r="BE175" s="33"/>
      <c r="BF175" s="33"/>
      <c r="BG175" s="33"/>
      <c r="BH175" s="33"/>
      <c r="BI175" s="33"/>
      <c r="BJ175" s="33"/>
      <c r="BK175" s="33"/>
      <c r="BL175" s="33"/>
      <c r="BM175" s="33"/>
      <c r="BN175" s="33"/>
      <c r="BO175" s="33"/>
      <c r="BP175" s="33"/>
      <c r="BQ175" s="33"/>
      <c r="BR175" s="33"/>
      <c r="BS175" s="33"/>
      <c r="BT175" s="33"/>
      <c r="BU175" s="33"/>
      <c r="BV175" s="33"/>
      <c r="BW175" s="27"/>
      <c r="BX175" s="33"/>
      <c r="BY175" s="33"/>
      <c r="BZ175" s="33"/>
      <c r="CA175" s="27"/>
      <c r="CB175" s="27"/>
      <c r="CC175" s="27"/>
      <c r="CD175" s="27"/>
      <c r="CE175" s="58"/>
      <c r="CF175" s="58"/>
      <c r="CG175" s="59" t="e">
        <f t="shared" si="93"/>
        <v>#VALUE!</v>
      </c>
      <c r="CH175" s="60" t="e">
        <f t="shared" si="94"/>
        <v>#VALUE!</v>
      </c>
      <c r="CI175" s="61"/>
      <c r="CJ175" s="62"/>
      <c r="CK175" s="59" t="e">
        <f t="shared" si="95"/>
        <v>#VALUE!</v>
      </c>
      <c r="CL175" s="60" t="e">
        <f t="shared" si="96"/>
        <v>#VALUE!</v>
      </c>
      <c r="CM175" s="61"/>
      <c r="CN175" s="62"/>
      <c r="CO175" s="59" t="e">
        <f t="shared" si="97"/>
        <v>#VALUE!</v>
      </c>
      <c r="CP175" s="60" t="e">
        <f t="shared" si="98"/>
        <v>#VALUE!</v>
      </c>
      <c r="CQ175" s="64"/>
      <c r="CR175" s="65"/>
      <c r="CS175" s="67"/>
      <c r="CT175" s="67"/>
      <c r="CV175" s="518"/>
      <c r="CY175" s="47" t="str">
        <f t="shared" si="101"/>
        <v/>
      </c>
    </row>
    <row r="176" spans="1:103" ht="19.899999999999999" customHeight="1">
      <c r="A176" s="524">
        <v>175</v>
      </c>
      <c r="B176" s="16">
        <v>15</v>
      </c>
      <c r="C176" s="16"/>
      <c r="D176" s="50" t="str">
        <f>LEFT(L176,1)&amp;RIGHT(L176,2)&amp;"N"&amp;M176&amp;"S"&amp;N176&amp;O176</f>
        <v>F04N6S115</v>
      </c>
      <c r="E176" s="49"/>
      <c r="F176" s="43"/>
      <c r="G176" s="527" t="s">
        <v>161</v>
      </c>
      <c r="H176" s="527"/>
      <c r="I176" s="527"/>
      <c r="J176" s="527" t="str">
        <f t="shared" si="116"/>
        <v/>
      </c>
      <c r="K176" s="527" t="str">
        <f t="shared" si="106"/>
        <v/>
      </c>
      <c r="L176" s="22" t="str">
        <f t="shared" si="107"/>
        <v>FCS0304</v>
      </c>
      <c r="M176" s="21">
        <f t="shared" si="119"/>
        <v>6</v>
      </c>
      <c r="N176" s="21">
        <f t="shared" si="120"/>
        <v>1</v>
      </c>
      <c r="O176" s="21">
        <v>15</v>
      </c>
      <c r="P176" s="83" t="s">
        <v>109</v>
      </c>
      <c r="Q176" s="22" t="str">
        <f t="shared" si="86"/>
        <v>AI</v>
      </c>
      <c r="R176" s="22" t="str">
        <f t="shared" si="121"/>
        <v>Y</v>
      </c>
      <c r="S176" s="83" t="s">
        <v>162</v>
      </c>
      <c r="T176" s="22"/>
      <c r="U176" s="22"/>
      <c r="V176" s="22"/>
      <c r="W176" s="22"/>
      <c r="X176" s="22"/>
      <c r="Y176" s="22"/>
      <c r="Z176" s="25" t="str">
        <f t="shared" si="87"/>
        <v>%Z061115</v>
      </c>
      <c r="AA176" s="22" t="str">
        <f t="shared" si="88"/>
        <v/>
      </c>
      <c r="AB176" s="22" t="str">
        <f>IF(G176="Spare",D176,"")</f>
        <v>F04N6S115</v>
      </c>
      <c r="AC176" s="22" t="str">
        <f t="shared" si="89"/>
        <v>Spare</v>
      </c>
      <c r="AD176" s="21" t="str">
        <f t="shared" si="90"/>
        <v/>
      </c>
      <c r="AE176" s="21" t="str">
        <f t="shared" si="91"/>
        <v/>
      </c>
      <c r="AF176" s="21" t="str">
        <f t="shared" si="92"/>
        <v/>
      </c>
      <c r="AG176" s="22"/>
      <c r="AH176" s="22"/>
      <c r="AI176" s="22"/>
      <c r="AJ176" s="22"/>
      <c r="AK176" s="23"/>
      <c r="AL176" s="23" t="s">
        <v>114</v>
      </c>
      <c r="AM176" s="23"/>
      <c r="AN176" s="84" t="s">
        <v>115</v>
      </c>
      <c r="AO176" s="27"/>
      <c r="AP176" s="27"/>
      <c r="AQ176" s="28"/>
      <c r="AR176" s="33"/>
      <c r="AS176" s="29"/>
      <c r="AT176" s="84" t="s">
        <v>116</v>
      </c>
      <c r="AU176" s="27"/>
      <c r="AV176" s="33"/>
      <c r="AW176" s="27"/>
      <c r="AX176" s="531"/>
      <c r="AY176" s="531"/>
      <c r="AZ176" s="27"/>
      <c r="BA176" s="27"/>
      <c r="BB176" s="27"/>
      <c r="BC176" s="27"/>
      <c r="BD176" s="27"/>
      <c r="BE176" s="33"/>
      <c r="BF176" s="33"/>
      <c r="BG176" s="33"/>
      <c r="BH176" s="33"/>
      <c r="BI176" s="33"/>
      <c r="BJ176" s="33"/>
      <c r="BK176" s="33"/>
      <c r="BL176" s="33"/>
      <c r="BM176" s="33"/>
      <c r="BN176" s="33"/>
      <c r="BO176" s="33"/>
      <c r="BP176" s="33"/>
      <c r="BQ176" s="33"/>
      <c r="BR176" s="33"/>
      <c r="BS176" s="33"/>
      <c r="BT176" s="33"/>
      <c r="BU176" s="33"/>
      <c r="BV176" s="33"/>
      <c r="BW176" s="27"/>
      <c r="BX176" s="33"/>
      <c r="BY176" s="33"/>
      <c r="BZ176" s="33"/>
      <c r="CA176" s="27"/>
      <c r="CB176" s="27"/>
      <c r="CC176" s="27"/>
      <c r="CD176" s="27"/>
      <c r="CE176" s="58"/>
      <c r="CF176" s="58"/>
      <c r="CG176" s="59" t="e">
        <f t="shared" si="93"/>
        <v>#VALUE!</v>
      </c>
      <c r="CH176" s="60" t="e">
        <f t="shared" si="94"/>
        <v>#VALUE!</v>
      </c>
      <c r="CI176" s="61"/>
      <c r="CJ176" s="62"/>
      <c r="CK176" s="59" t="e">
        <f t="shared" si="95"/>
        <v>#VALUE!</v>
      </c>
      <c r="CL176" s="60" t="e">
        <f t="shared" si="96"/>
        <v>#VALUE!</v>
      </c>
      <c r="CM176" s="61"/>
      <c r="CN176" s="62"/>
      <c r="CO176" s="59" t="e">
        <f t="shared" si="97"/>
        <v>#VALUE!</v>
      </c>
      <c r="CP176" s="60" t="e">
        <f t="shared" si="98"/>
        <v>#VALUE!</v>
      </c>
      <c r="CQ176" s="64"/>
      <c r="CR176" s="65"/>
      <c r="CS176" s="67"/>
      <c r="CT176" s="67"/>
      <c r="CV176" s="518"/>
      <c r="CY176" s="47" t="str">
        <f t="shared" si="101"/>
        <v/>
      </c>
    </row>
    <row r="177" spans="1:103" ht="19.899999999999999" customHeight="1">
      <c r="A177" s="524">
        <v>176</v>
      </c>
      <c r="B177" s="16">
        <v>16</v>
      </c>
      <c r="C177" s="16"/>
      <c r="D177" s="50" t="str">
        <f>LEFT(L177,1)&amp;RIGHT(L177,2)&amp;"N"&amp;M177&amp;"S"&amp;N177&amp;O177</f>
        <v>F04N6S116</v>
      </c>
      <c r="E177" s="49"/>
      <c r="F177" s="43"/>
      <c r="G177" s="527" t="s">
        <v>161</v>
      </c>
      <c r="H177" s="527"/>
      <c r="I177" s="527"/>
      <c r="J177" s="527" t="str">
        <f t="shared" si="116"/>
        <v/>
      </c>
      <c r="K177" s="527" t="str">
        <f t="shared" si="106"/>
        <v/>
      </c>
      <c r="L177" s="22" t="str">
        <f t="shared" si="107"/>
        <v>FCS0304</v>
      </c>
      <c r="M177" s="21">
        <f t="shared" si="119"/>
        <v>6</v>
      </c>
      <c r="N177" s="21">
        <f t="shared" si="120"/>
        <v>1</v>
      </c>
      <c r="O177" s="21">
        <v>16</v>
      </c>
      <c r="P177" s="83" t="s">
        <v>109</v>
      </c>
      <c r="Q177" s="22" t="str">
        <f t="shared" si="86"/>
        <v>AI</v>
      </c>
      <c r="R177" s="22" t="str">
        <f t="shared" si="121"/>
        <v>Y</v>
      </c>
      <c r="S177" s="83" t="s">
        <v>162</v>
      </c>
      <c r="T177" s="22"/>
      <c r="U177" s="22"/>
      <c r="V177" s="22"/>
      <c r="W177" s="22"/>
      <c r="X177" s="22"/>
      <c r="Y177" s="22"/>
      <c r="Z177" s="52" t="str">
        <f t="shared" si="87"/>
        <v>%Z061116</v>
      </c>
      <c r="AA177" s="22" t="str">
        <f t="shared" si="88"/>
        <v/>
      </c>
      <c r="AB177" s="22" t="str">
        <f>IF(G177="Spare",D177,"")</f>
        <v>F04N6S116</v>
      </c>
      <c r="AC177" s="22" t="str">
        <f t="shared" si="89"/>
        <v>Spare</v>
      </c>
      <c r="AD177" s="21" t="str">
        <f t="shared" si="90"/>
        <v/>
      </c>
      <c r="AE177" s="21" t="str">
        <f t="shared" si="91"/>
        <v/>
      </c>
      <c r="AF177" s="21" t="str">
        <f t="shared" si="92"/>
        <v/>
      </c>
      <c r="AG177" s="22"/>
      <c r="AH177" s="22"/>
      <c r="AI177" s="22"/>
      <c r="AJ177" s="22"/>
      <c r="AK177" s="23"/>
      <c r="AL177" s="23" t="s">
        <v>114</v>
      </c>
      <c r="AM177" s="23"/>
      <c r="AN177" s="84" t="s">
        <v>115</v>
      </c>
      <c r="AO177" s="27"/>
      <c r="AP177" s="27"/>
      <c r="AQ177" s="28"/>
      <c r="AR177" s="33"/>
      <c r="AS177" s="29"/>
      <c r="AT177" s="84" t="s">
        <v>116</v>
      </c>
      <c r="AU177" s="27"/>
      <c r="AV177" s="33"/>
      <c r="AW177" s="27"/>
      <c r="AX177" s="531"/>
      <c r="AY177" s="531"/>
      <c r="AZ177" s="27"/>
      <c r="BA177" s="27"/>
      <c r="BB177" s="27"/>
      <c r="BC177" s="27"/>
      <c r="BD177" s="27"/>
      <c r="BE177" s="33"/>
      <c r="BF177" s="33"/>
      <c r="BG177" s="33"/>
      <c r="BH177" s="33"/>
      <c r="BI177" s="33"/>
      <c r="BJ177" s="33"/>
      <c r="BK177" s="33"/>
      <c r="BL177" s="33"/>
      <c r="BM177" s="33"/>
      <c r="BN177" s="33"/>
      <c r="BO177" s="33"/>
      <c r="BP177" s="33"/>
      <c r="BQ177" s="33"/>
      <c r="BR177" s="33"/>
      <c r="BS177" s="33"/>
      <c r="BT177" s="33"/>
      <c r="BU177" s="33"/>
      <c r="BV177" s="33"/>
      <c r="BW177" s="27"/>
      <c r="BX177" s="33"/>
      <c r="BY177" s="33"/>
      <c r="BZ177" s="33"/>
      <c r="CA177" s="27"/>
      <c r="CB177" s="27"/>
      <c r="CC177" s="27"/>
      <c r="CD177" s="27"/>
      <c r="CE177" s="58"/>
      <c r="CF177" s="58"/>
      <c r="CG177" s="59" t="e">
        <f t="shared" si="93"/>
        <v>#VALUE!</v>
      </c>
      <c r="CH177" s="60" t="e">
        <f t="shared" si="94"/>
        <v>#VALUE!</v>
      </c>
      <c r="CI177" s="61"/>
      <c r="CJ177" s="62"/>
      <c r="CK177" s="59" t="e">
        <f t="shared" si="95"/>
        <v>#VALUE!</v>
      </c>
      <c r="CL177" s="60" t="e">
        <f t="shared" si="96"/>
        <v>#VALUE!</v>
      </c>
      <c r="CM177" s="61"/>
      <c r="CN177" s="62"/>
      <c r="CO177" s="59" t="e">
        <f t="shared" si="97"/>
        <v>#VALUE!</v>
      </c>
      <c r="CP177" s="60" t="e">
        <f t="shared" si="98"/>
        <v>#VALUE!</v>
      </c>
      <c r="CQ177" s="64"/>
      <c r="CR177" s="65"/>
      <c r="CS177" s="67"/>
      <c r="CT177" s="67"/>
      <c r="CV177" s="518"/>
      <c r="CY177" s="47" t="str">
        <f t="shared" si="101"/>
        <v/>
      </c>
    </row>
    <row r="178" spans="1:103" ht="19.899999999999999" customHeight="1">
      <c r="A178" s="524">
        <v>177</v>
      </c>
      <c r="B178" s="15">
        <v>1</v>
      </c>
      <c r="C178" s="15">
        <v>1812</v>
      </c>
      <c r="D178" s="45" t="s">
        <v>511</v>
      </c>
      <c r="E178" s="527"/>
      <c r="F178" s="541" t="s">
        <v>106</v>
      </c>
      <c r="G178" s="542" t="s">
        <v>512</v>
      </c>
      <c r="H178" s="527"/>
      <c r="I178" s="527"/>
      <c r="J178" s="527" t="str">
        <f t="shared" si="116"/>
        <v/>
      </c>
      <c r="K178" s="527" t="str">
        <f t="shared" si="106"/>
        <v/>
      </c>
      <c r="L178" s="22" t="str">
        <f t="shared" si="107"/>
        <v>FCS0304</v>
      </c>
      <c r="M178" s="21">
        <v>6</v>
      </c>
      <c r="N178" s="21">
        <v>3</v>
      </c>
      <c r="O178" s="21">
        <v>1</v>
      </c>
      <c r="P178" s="83" t="s">
        <v>165</v>
      </c>
      <c r="Q178" s="22" t="str">
        <f t="shared" si="86"/>
        <v>AO</v>
      </c>
      <c r="R178" s="22" t="s">
        <v>110</v>
      </c>
      <c r="S178" s="543" t="s">
        <v>111</v>
      </c>
      <c r="T178" s="22"/>
      <c r="U178" s="22"/>
      <c r="V178" s="22"/>
      <c r="W178" s="22"/>
      <c r="X178" s="22"/>
      <c r="Y178" s="22"/>
      <c r="Z178" s="25" t="str">
        <f t="shared" si="87"/>
        <v>%Z063101</v>
      </c>
      <c r="AA178" s="22" t="str">
        <f t="shared" si="88"/>
        <v/>
      </c>
      <c r="AB178" s="22" t="s">
        <v>511</v>
      </c>
      <c r="AC178" s="22" t="str">
        <f t="shared" si="89"/>
        <v>PP-1701A SPEED CONTROL</v>
      </c>
      <c r="AD178" s="21" t="str">
        <f t="shared" si="90"/>
        <v/>
      </c>
      <c r="AE178" s="21" t="str">
        <f t="shared" si="91"/>
        <v/>
      </c>
      <c r="AF178" s="21" t="str">
        <f t="shared" si="92"/>
        <v/>
      </c>
      <c r="AG178" s="22"/>
      <c r="AH178" s="22"/>
      <c r="AI178" s="22"/>
      <c r="AJ178" s="22"/>
      <c r="AK178" s="23" t="s">
        <v>166</v>
      </c>
      <c r="AL178" s="23" t="s">
        <v>513</v>
      </c>
      <c r="AM178" s="23"/>
      <c r="AN178" s="84" t="s">
        <v>115</v>
      </c>
      <c r="AO178" s="27"/>
      <c r="AP178" s="27"/>
      <c r="AQ178" s="28"/>
      <c r="AR178" s="544" t="s">
        <v>514</v>
      </c>
      <c r="AS178" s="29"/>
      <c r="AT178" s="84" t="s">
        <v>116</v>
      </c>
      <c r="AU178" s="542" t="s">
        <v>106</v>
      </c>
      <c r="AV178" s="27"/>
      <c r="AW178" s="27"/>
      <c r="AX178" s="531"/>
      <c r="AY178" s="531" t="s">
        <v>515</v>
      </c>
      <c r="AZ178" s="27"/>
      <c r="BA178" s="27"/>
      <c r="BB178" s="27"/>
      <c r="BC178" s="27"/>
      <c r="BD178" s="27"/>
      <c r="BE178" s="33"/>
      <c r="BF178" s="33"/>
      <c r="BG178" s="33"/>
      <c r="BH178" s="33"/>
      <c r="BI178" s="33"/>
      <c r="BJ178" s="33"/>
      <c r="BK178" s="33"/>
      <c r="BL178" s="33"/>
      <c r="BM178" s="33"/>
      <c r="BN178" s="33"/>
      <c r="BO178" s="33"/>
      <c r="BP178" s="33"/>
      <c r="BQ178" s="33"/>
      <c r="BR178" s="33"/>
      <c r="BS178" s="33"/>
      <c r="BT178" s="33"/>
      <c r="BU178" s="33"/>
      <c r="BV178" s="33"/>
      <c r="BW178" s="27"/>
      <c r="BX178" s="33"/>
      <c r="BY178" s="33"/>
      <c r="BZ178" s="33"/>
      <c r="CA178" s="27"/>
      <c r="CB178" s="27"/>
      <c r="CC178" s="27"/>
      <c r="CD178" s="27"/>
      <c r="CE178" s="58"/>
      <c r="CF178" s="58"/>
      <c r="CG178" s="59" t="str">
        <f t="shared" si="93"/>
        <v/>
      </c>
      <c r="CH178" s="60" t="str">
        <f t="shared" si="94"/>
        <v/>
      </c>
      <c r="CI178" s="61"/>
      <c r="CJ178" s="62"/>
      <c r="CK178" s="59">
        <f t="shared" si="95"/>
        <v>11.952</v>
      </c>
      <c r="CL178" s="60">
        <f t="shared" si="96"/>
        <v>12.048</v>
      </c>
      <c r="CM178" s="61"/>
      <c r="CN178" s="62"/>
      <c r="CO178" s="59" t="str">
        <f t="shared" si="97"/>
        <v/>
      </c>
      <c r="CP178" s="60" t="str">
        <f t="shared" si="98"/>
        <v/>
      </c>
      <c r="CQ178" s="64"/>
      <c r="CR178" s="65"/>
      <c r="CS178" s="67"/>
      <c r="CT178" s="67"/>
      <c r="CU178" s="545">
        <v>1812</v>
      </c>
      <c r="CV178" s="518" t="str">
        <f>LEFT(D178,3)</f>
        <v>18-</v>
      </c>
      <c r="CW178" s="47" t="s">
        <v>516</v>
      </c>
      <c r="CX178" s="47" t="str">
        <f>RIGHT(D178,6)</f>
        <v>-17201</v>
      </c>
      <c r="CY178" s="47" t="str">
        <f t="shared" si="101"/>
        <v>18-SC-17201</v>
      </c>
    </row>
    <row r="179" spans="1:103" ht="19.899999999999999" customHeight="1">
      <c r="A179" s="524">
        <v>178</v>
      </c>
      <c r="B179" s="15">
        <v>2</v>
      </c>
      <c r="C179" s="15">
        <v>1812</v>
      </c>
      <c r="D179" s="45" t="s">
        <v>517</v>
      </c>
      <c r="E179" s="527"/>
      <c r="F179" s="541" t="s">
        <v>106</v>
      </c>
      <c r="G179" s="542" t="s">
        <v>518</v>
      </c>
      <c r="H179" s="527"/>
      <c r="I179" s="527"/>
      <c r="J179" s="527" t="str">
        <f t="shared" si="116"/>
        <v/>
      </c>
      <c r="K179" s="527" t="str">
        <f t="shared" si="106"/>
        <v/>
      </c>
      <c r="L179" s="22" t="str">
        <f t="shared" si="107"/>
        <v>FCS0304</v>
      </c>
      <c r="M179" s="21">
        <f t="shared" ref="M179:M193" si="122">M178</f>
        <v>6</v>
      </c>
      <c r="N179" s="21">
        <f t="shared" ref="N179:N193" si="123">N178</f>
        <v>3</v>
      </c>
      <c r="O179" s="21">
        <v>2</v>
      </c>
      <c r="P179" s="83" t="str">
        <f t="shared" ref="P179:P193" si="124">P178</f>
        <v>AAI543-H</v>
      </c>
      <c r="Q179" s="22" t="str">
        <f t="shared" si="86"/>
        <v>AO</v>
      </c>
      <c r="R179" s="22" t="str">
        <f t="shared" ref="R179:R193" si="125">IF(R178&lt;&gt;"",R178,"")</f>
        <v>Y</v>
      </c>
      <c r="S179" s="543" t="s">
        <v>111</v>
      </c>
      <c r="T179" s="22"/>
      <c r="U179" s="22"/>
      <c r="V179" s="22"/>
      <c r="W179" s="22"/>
      <c r="X179" s="22"/>
      <c r="Y179" s="22"/>
      <c r="Z179" s="25" t="str">
        <f t="shared" si="87"/>
        <v>%Z063102</v>
      </c>
      <c r="AA179" s="22" t="str">
        <f t="shared" si="88"/>
        <v/>
      </c>
      <c r="AB179" s="22" t="s">
        <v>517</v>
      </c>
      <c r="AC179" s="22" t="str">
        <f t="shared" si="89"/>
        <v>PP-1701B SPEED CONTROL</v>
      </c>
      <c r="AD179" s="21" t="str">
        <f t="shared" si="90"/>
        <v/>
      </c>
      <c r="AE179" s="21" t="str">
        <f t="shared" si="91"/>
        <v/>
      </c>
      <c r="AF179" s="21" t="str">
        <f t="shared" si="92"/>
        <v/>
      </c>
      <c r="AG179" s="22"/>
      <c r="AH179" s="22"/>
      <c r="AI179" s="22"/>
      <c r="AJ179" s="22"/>
      <c r="AK179" s="23" t="s">
        <v>166</v>
      </c>
      <c r="AL179" s="23" t="s">
        <v>513</v>
      </c>
      <c r="AM179" s="23"/>
      <c r="AN179" s="84" t="s">
        <v>115</v>
      </c>
      <c r="AO179" s="27"/>
      <c r="AP179" s="27"/>
      <c r="AQ179" s="28"/>
      <c r="AR179" s="544" t="s">
        <v>514</v>
      </c>
      <c r="AS179" s="29"/>
      <c r="AT179" s="84" t="s">
        <v>116</v>
      </c>
      <c r="AU179" s="542" t="s">
        <v>106</v>
      </c>
      <c r="AV179" s="27"/>
      <c r="AW179" s="27"/>
      <c r="AX179" s="531"/>
      <c r="AY179" s="531" t="s">
        <v>515</v>
      </c>
      <c r="AZ179" s="27"/>
      <c r="BA179" s="27"/>
      <c r="BB179" s="27"/>
      <c r="BC179" s="27"/>
      <c r="BD179" s="27"/>
      <c r="BE179" s="33"/>
      <c r="BF179" s="33"/>
      <c r="BG179" s="33"/>
      <c r="BH179" s="33"/>
      <c r="BI179" s="33"/>
      <c r="BJ179" s="33"/>
      <c r="BK179" s="33"/>
      <c r="BL179" s="33"/>
      <c r="BM179" s="33"/>
      <c r="BN179" s="33"/>
      <c r="BO179" s="33"/>
      <c r="BP179" s="33"/>
      <c r="BQ179" s="33"/>
      <c r="BR179" s="33"/>
      <c r="BS179" s="33"/>
      <c r="BT179" s="33"/>
      <c r="BU179" s="33"/>
      <c r="BV179" s="33"/>
      <c r="BW179" s="27"/>
      <c r="BX179" s="33"/>
      <c r="BY179" s="33"/>
      <c r="BZ179" s="33"/>
      <c r="CA179" s="27"/>
      <c r="CB179" s="27"/>
      <c r="CC179" s="27"/>
      <c r="CD179" s="27"/>
      <c r="CE179" s="58"/>
      <c r="CF179" s="58"/>
      <c r="CG179" s="59" t="str">
        <f t="shared" si="93"/>
        <v/>
      </c>
      <c r="CH179" s="60" t="str">
        <f t="shared" si="94"/>
        <v/>
      </c>
      <c r="CI179" s="61"/>
      <c r="CJ179" s="62"/>
      <c r="CK179" s="59">
        <f t="shared" si="95"/>
        <v>11.952</v>
      </c>
      <c r="CL179" s="60">
        <f t="shared" si="96"/>
        <v>12.048</v>
      </c>
      <c r="CM179" s="61"/>
      <c r="CN179" s="62"/>
      <c r="CO179" s="59" t="str">
        <f t="shared" si="97"/>
        <v/>
      </c>
      <c r="CP179" s="60" t="str">
        <f t="shared" si="98"/>
        <v/>
      </c>
      <c r="CQ179" s="64"/>
      <c r="CR179" s="65"/>
      <c r="CS179" s="67"/>
      <c r="CT179" s="67"/>
      <c r="CU179" s="545">
        <v>1812</v>
      </c>
      <c r="CV179" s="518" t="str">
        <f>LEFT(D179,3)</f>
        <v>18-</v>
      </c>
      <c r="CW179" s="47" t="s">
        <v>516</v>
      </c>
      <c r="CX179" s="47" t="str">
        <f>RIGHT(D179,6)</f>
        <v>-17202</v>
      </c>
      <c r="CY179" s="47" t="str">
        <f t="shared" si="101"/>
        <v>18-SC-17202</v>
      </c>
    </row>
    <row r="180" spans="1:103" ht="19.899999999999999" customHeight="1">
      <c r="A180" s="524">
        <v>179</v>
      </c>
      <c r="B180" s="15">
        <v>3</v>
      </c>
      <c r="C180" s="15">
        <v>1812</v>
      </c>
      <c r="D180" s="45" t="s">
        <v>519</v>
      </c>
      <c r="E180" s="527"/>
      <c r="F180" s="541" t="s">
        <v>106</v>
      </c>
      <c r="G180" s="542" t="s">
        <v>520</v>
      </c>
      <c r="H180" s="68"/>
      <c r="I180" s="527"/>
      <c r="J180" s="527" t="str">
        <f t="shared" si="116"/>
        <v/>
      </c>
      <c r="K180" s="527" t="str">
        <f t="shared" si="106"/>
        <v/>
      </c>
      <c r="L180" s="22" t="str">
        <f t="shared" si="107"/>
        <v>FCS0304</v>
      </c>
      <c r="M180" s="21">
        <f t="shared" si="122"/>
        <v>6</v>
      </c>
      <c r="N180" s="21">
        <f t="shared" si="123"/>
        <v>3</v>
      </c>
      <c r="O180" s="21">
        <v>3</v>
      </c>
      <c r="P180" s="83" t="str">
        <f t="shared" si="124"/>
        <v>AAI543-H</v>
      </c>
      <c r="Q180" s="22" t="str">
        <f t="shared" si="86"/>
        <v>AO</v>
      </c>
      <c r="R180" s="22" t="str">
        <f t="shared" si="125"/>
        <v>Y</v>
      </c>
      <c r="S180" s="543" t="s">
        <v>111</v>
      </c>
      <c r="T180" s="22"/>
      <c r="U180" s="22"/>
      <c r="V180" s="22"/>
      <c r="W180" s="22"/>
      <c r="X180" s="22"/>
      <c r="Y180" s="22"/>
      <c r="Z180" s="25" t="str">
        <f t="shared" si="87"/>
        <v>%Z063103</v>
      </c>
      <c r="AA180" s="22" t="str">
        <f t="shared" si="88"/>
        <v/>
      </c>
      <c r="AB180" s="22" t="s">
        <v>519</v>
      </c>
      <c r="AC180" s="22" t="str">
        <f t="shared" si="89"/>
        <v>PP-1702A SPEED CONTROL</v>
      </c>
      <c r="AD180" s="21" t="str">
        <f t="shared" si="90"/>
        <v/>
      </c>
      <c r="AE180" s="21" t="str">
        <f t="shared" si="91"/>
        <v/>
      </c>
      <c r="AF180" s="21" t="str">
        <f t="shared" si="92"/>
        <v/>
      </c>
      <c r="AG180" s="22">
        <v>0</v>
      </c>
      <c r="AH180" s="22" t="s">
        <v>521</v>
      </c>
      <c r="AI180" s="22">
        <v>0</v>
      </c>
      <c r="AJ180" s="22">
        <v>0</v>
      </c>
      <c r="AK180" s="23" t="s">
        <v>166</v>
      </c>
      <c r="AL180" s="23" t="s">
        <v>513</v>
      </c>
      <c r="AM180" s="23"/>
      <c r="AN180" s="84" t="s">
        <v>115</v>
      </c>
      <c r="AO180" s="27"/>
      <c r="AP180" s="27"/>
      <c r="AQ180" s="28"/>
      <c r="AR180" s="544" t="s">
        <v>514</v>
      </c>
      <c r="AS180" s="29"/>
      <c r="AT180" s="84" t="s">
        <v>116</v>
      </c>
      <c r="AU180" s="542" t="s">
        <v>106</v>
      </c>
      <c r="AV180" s="27"/>
      <c r="AW180" s="27"/>
      <c r="AX180" s="531"/>
      <c r="AY180" s="531" t="s">
        <v>515</v>
      </c>
      <c r="AZ180" s="27"/>
      <c r="BA180" s="27"/>
      <c r="BB180" s="27"/>
      <c r="BC180" s="27"/>
      <c r="BD180" s="27"/>
      <c r="BE180" s="33"/>
      <c r="BF180" s="33"/>
      <c r="BG180" s="33"/>
      <c r="BH180" s="33"/>
      <c r="BI180" s="33"/>
      <c r="BJ180" s="33"/>
      <c r="BK180" s="33"/>
      <c r="BL180" s="33"/>
      <c r="BM180" s="33"/>
      <c r="BN180" s="33"/>
      <c r="BO180" s="33"/>
      <c r="BP180" s="33"/>
      <c r="BQ180" s="33"/>
      <c r="BR180" s="33"/>
      <c r="BS180" s="33"/>
      <c r="BT180" s="33"/>
      <c r="BU180" s="33"/>
      <c r="BV180" s="33"/>
      <c r="BW180" s="27"/>
      <c r="BX180" s="33"/>
      <c r="BY180" s="33"/>
      <c r="BZ180" s="33"/>
      <c r="CA180" s="27"/>
      <c r="CB180" s="27"/>
      <c r="CC180" s="27"/>
      <c r="CD180" s="27"/>
      <c r="CE180" s="58"/>
      <c r="CF180" s="58"/>
      <c r="CG180" s="59" t="str">
        <f t="shared" si="93"/>
        <v/>
      </c>
      <c r="CH180" s="60" t="str">
        <f t="shared" si="94"/>
        <v/>
      </c>
      <c r="CI180" s="61"/>
      <c r="CJ180" s="62"/>
      <c r="CK180" s="59">
        <f t="shared" si="95"/>
        <v>11.952</v>
      </c>
      <c r="CL180" s="60">
        <f t="shared" si="96"/>
        <v>12.048</v>
      </c>
      <c r="CM180" s="61"/>
      <c r="CN180" s="62"/>
      <c r="CO180" s="59" t="str">
        <f t="shared" si="97"/>
        <v/>
      </c>
      <c r="CP180" s="60" t="str">
        <f t="shared" si="98"/>
        <v/>
      </c>
      <c r="CQ180" s="64"/>
      <c r="CR180" s="65"/>
      <c r="CS180" s="67"/>
      <c r="CT180" s="67"/>
      <c r="CU180" s="545">
        <v>1812</v>
      </c>
      <c r="CV180" s="518" t="str">
        <f>LEFT(D180,3)</f>
        <v>18-</v>
      </c>
      <c r="CW180" s="47" t="s">
        <v>516</v>
      </c>
      <c r="CX180" s="47" t="str">
        <f>RIGHT(D180,6)</f>
        <v>-17203</v>
      </c>
      <c r="CY180" s="47" t="str">
        <f t="shared" si="101"/>
        <v>18-SC-17203</v>
      </c>
    </row>
    <row r="181" spans="1:103" ht="19.899999999999999" customHeight="1">
      <c r="A181" s="524">
        <v>180</v>
      </c>
      <c r="B181" s="15">
        <v>4</v>
      </c>
      <c r="C181" s="15">
        <v>1812</v>
      </c>
      <c r="D181" s="45" t="s">
        <v>522</v>
      </c>
      <c r="E181" s="527"/>
      <c r="F181" s="541" t="s">
        <v>106</v>
      </c>
      <c r="G181" s="542" t="s">
        <v>523</v>
      </c>
      <c r="H181" s="68"/>
      <c r="I181" s="527"/>
      <c r="J181" s="527" t="str">
        <f t="shared" si="116"/>
        <v/>
      </c>
      <c r="K181" s="527" t="str">
        <f t="shared" si="106"/>
        <v/>
      </c>
      <c r="L181" s="22" t="str">
        <f t="shared" si="107"/>
        <v>FCS0304</v>
      </c>
      <c r="M181" s="21">
        <f t="shared" si="122"/>
        <v>6</v>
      </c>
      <c r="N181" s="21">
        <f t="shared" si="123"/>
        <v>3</v>
      </c>
      <c r="O181" s="21">
        <v>4</v>
      </c>
      <c r="P181" s="83" t="str">
        <f t="shared" si="124"/>
        <v>AAI543-H</v>
      </c>
      <c r="Q181" s="22" t="str">
        <f t="shared" si="86"/>
        <v>AO</v>
      </c>
      <c r="R181" s="22" t="str">
        <f t="shared" si="125"/>
        <v>Y</v>
      </c>
      <c r="S181" s="543" t="s">
        <v>111</v>
      </c>
      <c r="T181" s="22"/>
      <c r="U181" s="22"/>
      <c r="V181" s="22"/>
      <c r="W181" s="22"/>
      <c r="X181" s="22"/>
      <c r="Y181" s="22"/>
      <c r="Z181" s="25" t="str">
        <f t="shared" si="87"/>
        <v>%Z063104</v>
      </c>
      <c r="AA181" s="22" t="str">
        <f t="shared" si="88"/>
        <v/>
      </c>
      <c r="AB181" s="22" t="s">
        <v>522</v>
      </c>
      <c r="AC181" s="22" t="str">
        <f t="shared" si="89"/>
        <v>PP-1702B SPEED CONTROL</v>
      </c>
      <c r="AD181" s="21" t="str">
        <f t="shared" si="90"/>
        <v/>
      </c>
      <c r="AE181" s="21" t="str">
        <f t="shared" si="91"/>
        <v/>
      </c>
      <c r="AF181" s="21" t="str">
        <f t="shared" si="92"/>
        <v/>
      </c>
      <c r="AG181" s="22">
        <v>0</v>
      </c>
      <c r="AH181" s="22" t="s">
        <v>521</v>
      </c>
      <c r="AI181" s="22">
        <v>0</v>
      </c>
      <c r="AJ181" s="22">
        <v>0</v>
      </c>
      <c r="AK181" s="23" t="s">
        <v>166</v>
      </c>
      <c r="AL181" s="23" t="s">
        <v>513</v>
      </c>
      <c r="AM181" s="23"/>
      <c r="AN181" s="84" t="s">
        <v>115</v>
      </c>
      <c r="AO181" s="27"/>
      <c r="AP181" s="27"/>
      <c r="AQ181" s="28"/>
      <c r="AR181" s="544" t="s">
        <v>514</v>
      </c>
      <c r="AS181" s="29"/>
      <c r="AT181" s="84" t="s">
        <v>116</v>
      </c>
      <c r="AU181" s="542" t="s">
        <v>106</v>
      </c>
      <c r="AV181" s="27"/>
      <c r="AW181" s="27"/>
      <c r="AX181" s="531"/>
      <c r="AY181" s="531" t="s">
        <v>515</v>
      </c>
      <c r="AZ181" s="27"/>
      <c r="BA181" s="27"/>
      <c r="BB181" s="27"/>
      <c r="BC181" s="27"/>
      <c r="BD181" s="27"/>
      <c r="BE181" s="33"/>
      <c r="BF181" s="33"/>
      <c r="BG181" s="33"/>
      <c r="BH181" s="33"/>
      <c r="BI181" s="33"/>
      <c r="BJ181" s="33"/>
      <c r="BK181" s="33"/>
      <c r="BL181" s="33"/>
      <c r="BM181" s="33"/>
      <c r="BN181" s="33"/>
      <c r="BO181" s="33"/>
      <c r="BP181" s="33"/>
      <c r="BQ181" s="33"/>
      <c r="BR181" s="33"/>
      <c r="BS181" s="33"/>
      <c r="BT181" s="33"/>
      <c r="BU181" s="33"/>
      <c r="BV181" s="33"/>
      <c r="BW181" s="27"/>
      <c r="BX181" s="33"/>
      <c r="BY181" s="33"/>
      <c r="BZ181" s="33"/>
      <c r="CA181" s="27"/>
      <c r="CB181" s="27"/>
      <c r="CC181" s="27"/>
      <c r="CD181" s="27"/>
      <c r="CE181" s="58"/>
      <c r="CF181" s="58"/>
      <c r="CG181" s="59" t="str">
        <f t="shared" si="93"/>
        <v/>
      </c>
      <c r="CH181" s="60" t="str">
        <f t="shared" si="94"/>
        <v/>
      </c>
      <c r="CI181" s="61"/>
      <c r="CJ181" s="62"/>
      <c r="CK181" s="59">
        <f t="shared" si="95"/>
        <v>11.952</v>
      </c>
      <c r="CL181" s="60">
        <f t="shared" si="96"/>
        <v>12.048</v>
      </c>
      <c r="CM181" s="61"/>
      <c r="CN181" s="62"/>
      <c r="CO181" s="59" t="str">
        <f t="shared" si="97"/>
        <v/>
      </c>
      <c r="CP181" s="60" t="str">
        <f t="shared" si="98"/>
        <v/>
      </c>
      <c r="CQ181" s="64"/>
      <c r="CR181" s="65"/>
      <c r="CS181" s="67"/>
      <c r="CT181" s="67"/>
      <c r="CU181" s="545">
        <v>1812</v>
      </c>
      <c r="CV181" s="518" t="str">
        <f>LEFT(D181,3)</f>
        <v>18-</v>
      </c>
      <c r="CW181" s="47" t="s">
        <v>516</v>
      </c>
      <c r="CX181" s="47" t="str">
        <f>RIGHT(D181,6)</f>
        <v>-17204</v>
      </c>
      <c r="CY181" s="47" t="str">
        <f t="shared" si="101"/>
        <v>18-SC-17204</v>
      </c>
    </row>
    <row r="182" spans="1:103" ht="19.899999999999999" customHeight="1">
      <c r="A182" s="524">
        <v>181</v>
      </c>
      <c r="B182" s="15">
        <v>5</v>
      </c>
      <c r="C182" s="15">
        <v>1812</v>
      </c>
      <c r="D182" s="45" t="s">
        <v>524</v>
      </c>
      <c r="E182" s="527"/>
      <c r="F182" s="541" t="s">
        <v>106</v>
      </c>
      <c r="G182" s="542" t="s">
        <v>525</v>
      </c>
      <c r="H182" s="68"/>
      <c r="I182" s="527"/>
      <c r="J182" s="527" t="str">
        <f t="shared" si="116"/>
        <v/>
      </c>
      <c r="K182" s="527" t="str">
        <f t="shared" si="106"/>
        <v/>
      </c>
      <c r="L182" s="22" t="str">
        <f t="shared" si="107"/>
        <v>FCS0304</v>
      </c>
      <c r="M182" s="21">
        <f t="shared" si="122"/>
        <v>6</v>
      </c>
      <c r="N182" s="21">
        <f t="shared" si="123"/>
        <v>3</v>
      </c>
      <c r="O182" s="21">
        <v>5</v>
      </c>
      <c r="P182" s="83" t="str">
        <f t="shared" si="124"/>
        <v>AAI543-H</v>
      </c>
      <c r="Q182" s="22" t="str">
        <f t="shared" si="86"/>
        <v>AO</v>
      </c>
      <c r="R182" s="22" t="str">
        <f t="shared" si="125"/>
        <v>Y</v>
      </c>
      <c r="S182" s="543" t="s">
        <v>111</v>
      </c>
      <c r="T182" s="22"/>
      <c r="U182" s="22"/>
      <c r="V182" s="22"/>
      <c r="W182" s="22"/>
      <c r="X182" s="22"/>
      <c r="Y182" s="22"/>
      <c r="Z182" s="25" t="str">
        <f t="shared" si="87"/>
        <v>%Z063105</v>
      </c>
      <c r="AA182" s="22" t="str">
        <f t="shared" si="88"/>
        <v/>
      </c>
      <c r="AB182" s="22" t="s">
        <v>524</v>
      </c>
      <c r="AC182" s="22" t="str">
        <f t="shared" si="89"/>
        <v>PP-1704 SPEED CONTROL</v>
      </c>
      <c r="AD182" s="21" t="str">
        <f t="shared" si="90"/>
        <v/>
      </c>
      <c r="AE182" s="21" t="str">
        <f t="shared" si="91"/>
        <v/>
      </c>
      <c r="AF182" s="21" t="str">
        <f t="shared" si="92"/>
        <v/>
      </c>
      <c r="AG182" s="22">
        <v>0</v>
      </c>
      <c r="AH182" s="22">
        <v>0</v>
      </c>
      <c r="AI182" s="22">
        <v>0</v>
      </c>
      <c r="AJ182" s="22">
        <v>0</v>
      </c>
      <c r="AK182" s="23" t="s">
        <v>166</v>
      </c>
      <c r="AL182" s="23" t="s">
        <v>513</v>
      </c>
      <c r="AM182" s="23"/>
      <c r="AN182" s="84" t="s">
        <v>115</v>
      </c>
      <c r="AO182" s="27"/>
      <c r="AP182" s="27"/>
      <c r="AQ182" s="28"/>
      <c r="AR182" s="544" t="s">
        <v>514</v>
      </c>
      <c r="AS182" s="29"/>
      <c r="AT182" s="84" t="s">
        <v>116</v>
      </c>
      <c r="AU182" s="542" t="s">
        <v>106</v>
      </c>
      <c r="AV182" s="27"/>
      <c r="AW182" s="27"/>
      <c r="AX182" s="531"/>
      <c r="AY182" s="531" t="s">
        <v>515</v>
      </c>
      <c r="AZ182" s="27"/>
      <c r="BA182" s="27"/>
      <c r="BB182" s="27"/>
      <c r="BC182" s="27"/>
      <c r="BD182" s="27"/>
      <c r="BE182" s="33"/>
      <c r="BF182" s="33"/>
      <c r="BG182" s="33"/>
      <c r="BH182" s="33"/>
      <c r="BI182" s="33"/>
      <c r="BJ182" s="33"/>
      <c r="BK182" s="33"/>
      <c r="BL182" s="33"/>
      <c r="BM182" s="33"/>
      <c r="BN182" s="33"/>
      <c r="BO182" s="33"/>
      <c r="BP182" s="33"/>
      <c r="BQ182" s="33"/>
      <c r="BR182" s="33"/>
      <c r="BS182" s="33"/>
      <c r="BT182" s="33"/>
      <c r="BU182" s="33"/>
      <c r="BV182" s="33"/>
      <c r="BW182" s="27"/>
      <c r="BX182" s="33"/>
      <c r="BY182" s="33"/>
      <c r="BZ182" s="33"/>
      <c r="CA182" s="27"/>
      <c r="CB182" s="27"/>
      <c r="CC182" s="27"/>
      <c r="CD182" s="27"/>
      <c r="CE182" s="58"/>
      <c r="CF182" s="58"/>
      <c r="CG182" s="59" t="str">
        <f t="shared" si="93"/>
        <v/>
      </c>
      <c r="CH182" s="60" t="str">
        <f t="shared" si="94"/>
        <v/>
      </c>
      <c r="CI182" s="61"/>
      <c r="CJ182" s="62"/>
      <c r="CK182" s="59">
        <f t="shared" si="95"/>
        <v>11.952</v>
      </c>
      <c r="CL182" s="60">
        <f t="shared" si="96"/>
        <v>12.048</v>
      </c>
      <c r="CM182" s="61"/>
      <c r="CN182" s="62"/>
      <c r="CO182" s="59" t="str">
        <f t="shared" si="97"/>
        <v/>
      </c>
      <c r="CP182" s="60" t="str">
        <f t="shared" si="98"/>
        <v/>
      </c>
      <c r="CQ182" s="64"/>
      <c r="CR182" s="65"/>
      <c r="CS182" s="67"/>
      <c r="CT182" s="67"/>
      <c r="CU182" s="545">
        <v>1812</v>
      </c>
      <c r="CV182" s="518" t="str">
        <f>LEFT(D182,3)</f>
        <v>18-</v>
      </c>
      <c r="CW182" s="47" t="s">
        <v>516</v>
      </c>
      <c r="CX182" s="47" t="str">
        <f>RIGHT(D182,6)</f>
        <v>-17301</v>
      </c>
      <c r="CY182" s="47" t="str">
        <f t="shared" si="101"/>
        <v>18-SC-17301</v>
      </c>
    </row>
    <row r="183" spans="1:103" ht="19.899999999999999" customHeight="1">
      <c r="A183" s="524">
        <v>182</v>
      </c>
      <c r="B183" s="15">
        <v>6</v>
      </c>
      <c r="C183" s="15"/>
      <c r="D183" s="50" t="str">
        <f t="shared" ref="D183:D193" si="126">LEFT(L183,1)&amp;RIGHT(L183,2)&amp;"N"&amp;M183&amp;"S"&amp;N183&amp;O183</f>
        <v>F04N6S36</v>
      </c>
      <c r="E183" s="527"/>
      <c r="F183" s="43"/>
      <c r="G183" s="527" t="s">
        <v>161</v>
      </c>
      <c r="H183" s="68"/>
      <c r="I183" s="527"/>
      <c r="J183" s="527" t="str">
        <f t="shared" si="116"/>
        <v/>
      </c>
      <c r="K183" s="527" t="str">
        <f t="shared" si="106"/>
        <v/>
      </c>
      <c r="L183" s="22" t="str">
        <f t="shared" si="107"/>
        <v>FCS0304</v>
      </c>
      <c r="M183" s="21">
        <f t="shared" si="122"/>
        <v>6</v>
      </c>
      <c r="N183" s="21">
        <f t="shared" si="123"/>
        <v>3</v>
      </c>
      <c r="O183" s="21">
        <v>6</v>
      </c>
      <c r="P183" s="83" t="str">
        <f t="shared" si="124"/>
        <v>AAI543-H</v>
      </c>
      <c r="Q183" s="22" t="str">
        <f t="shared" si="86"/>
        <v>AO</v>
      </c>
      <c r="R183" s="22" t="str">
        <f t="shared" si="125"/>
        <v>Y</v>
      </c>
      <c r="S183" s="83" t="s">
        <v>162</v>
      </c>
      <c r="T183" s="22"/>
      <c r="U183" s="22"/>
      <c r="V183" s="22"/>
      <c r="W183" s="22"/>
      <c r="X183" s="22"/>
      <c r="Y183" s="22"/>
      <c r="Z183" s="25" t="str">
        <f t="shared" si="87"/>
        <v>%Z063106</v>
      </c>
      <c r="AA183" s="22" t="str">
        <f t="shared" si="88"/>
        <v/>
      </c>
      <c r="AB183" s="22" t="str">
        <f t="shared" ref="AB183:AB193" si="127">IF(G183="Spare",D183,"")</f>
        <v>F04N6S36</v>
      </c>
      <c r="AC183" s="22" t="str">
        <f t="shared" si="89"/>
        <v>Spare</v>
      </c>
      <c r="AD183" s="21" t="str">
        <f t="shared" si="90"/>
        <v/>
      </c>
      <c r="AE183" s="21" t="str">
        <f t="shared" si="91"/>
        <v/>
      </c>
      <c r="AF183" s="21" t="str">
        <f t="shared" si="92"/>
        <v/>
      </c>
      <c r="AG183" s="22">
        <v>0</v>
      </c>
      <c r="AH183" s="22">
        <v>0</v>
      </c>
      <c r="AI183" s="22">
        <v>0</v>
      </c>
      <c r="AJ183" s="22">
        <v>0</v>
      </c>
      <c r="AK183" s="23"/>
      <c r="AL183" s="23" t="s">
        <v>513</v>
      </c>
      <c r="AM183" s="23"/>
      <c r="AN183" s="84" t="s">
        <v>115</v>
      </c>
      <c r="AO183" s="27"/>
      <c r="AP183" s="27"/>
      <c r="AQ183" s="28"/>
      <c r="AR183" s="33"/>
      <c r="AS183" s="29"/>
      <c r="AT183" s="84" t="s">
        <v>116</v>
      </c>
      <c r="AU183" s="27"/>
      <c r="AV183" s="27"/>
      <c r="AW183" s="27"/>
      <c r="AX183" s="531"/>
      <c r="AY183" s="531"/>
      <c r="AZ183" s="27"/>
      <c r="BA183" s="27"/>
      <c r="BB183" s="27"/>
      <c r="BC183" s="27"/>
      <c r="BD183" s="27"/>
      <c r="BE183" s="33"/>
      <c r="BF183" s="33"/>
      <c r="BG183" s="33"/>
      <c r="BH183" s="33"/>
      <c r="BI183" s="33"/>
      <c r="BJ183" s="33"/>
      <c r="BK183" s="33"/>
      <c r="BL183" s="33"/>
      <c r="BM183" s="33"/>
      <c r="BN183" s="33"/>
      <c r="BO183" s="33"/>
      <c r="BP183" s="33"/>
      <c r="BQ183" s="33"/>
      <c r="BR183" s="33"/>
      <c r="BS183" s="33"/>
      <c r="BT183" s="33"/>
      <c r="BU183" s="33"/>
      <c r="BV183" s="33"/>
      <c r="BW183" s="27"/>
      <c r="BX183" s="33"/>
      <c r="BY183" s="33"/>
      <c r="BZ183" s="33"/>
      <c r="CA183" s="27"/>
      <c r="CB183" s="27"/>
      <c r="CC183" s="27"/>
      <c r="CD183" s="27"/>
      <c r="CE183" s="58"/>
      <c r="CF183" s="58"/>
      <c r="CG183" s="59" t="str">
        <f t="shared" si="93"/>
        <v/>
      </c>
      <c r="CH183" s="60" t="str">
        <f t="shared" si="94"/>
        <v/>
      </c>
      <c r="CI183" s="61"/>
      <c r="CJ183" s="62"/>
      <c r="CK183" s="59">
        <f t="shared" si="95"/>
        <v>11.952</v>
      </c>
      <c r="CL183" s="60">
        <f t="shared" si="96"/>
        <v>12.048</v>
      </c>
      <c r="CM183" s="61"/>
      <c r="CN183" s="62"/>
      <c r="CO183" s="59" t="str">
        <f t="shared" si="97"/>
        <v/>
      </c>
      <c r="CP183" s="60" t="str">
        <f t="shared" si="98"/>
        <v/>
      </c>
      <c r="CQ183" s="64"/>
      <c r="CR183" s="65"/>
      <c r="CS183" s="67"/>
      <c r="CT183" s="67"/>
      <c r="CV183" s="518"/>
      <c r="CY183" s="47" t="str">
        <f t="shared" si="101"/>
        <v/>
      </c>
    </row>
    <row r="184" spans="1:103" ht="19.899999999999999" customHeight="1">
      <c r="A184" s="524">
        <v>183</v>
      </c>
      <c r="B184" s="15">
        <v>7</v>
      </c>
      <c r="C184" s="15"/>
      <c r="D184" s="50" t="str">
        <f t="shared" si="126"/>
        <v>F04N6S37</v>
      </c>
      <c r="E184" s="527"/>
      <c r="F184" s="43"/>
      <c r="G184" s="527" t="s">
        <v>161</v>
      </c>
      <c r="H184" s="68"/>
      <c r="I184" s="527"/>
      <c r="J184" s="527" t="str">
        <f t="shared" si="116"/>
        <v/>
      </c>
      <c r="K184" s="527" t="str">
        <f t="shared" si="106"/>
        <v/>
      </c>
      <c r="L184" s="22" t="str">
        <f t="shared" si="107"/>
        <v>FCS0304</v>
      </c>
      <c r="M184" s="21">
        <f t="shared" si="122"/>
        <v>6</v>
      </c>
      <c r="N184" s="21">
        <f t="shared" si="123"/>
        <v>3</v>
      </c>
      <c r="O184" s="21">
        <v>7</v>
      </c>
      <c r="P184" s="83" t="str">
        <f t="shared" si="124"/>
        <v>AAI543-H</v>
      </c>
      <c r="Q184" s="22" t="str">
        <f t="shared" si="86"/>
        <v>AO</v>
      </c>
      <c r="R184" s="22" t="str">
        <f t="shared" si="125"/>
        <v>Y</v>
      </c>
      <c r="S184" s="83" t="s">
        <v>162</v>
      </c>
      <c r="T184" s="22"/>
      <c r="U184" s="22"/>
      <c r="V184" s="22"/>
      <c r="W184" s="22"/>
      <c r="X184" s="22"/>
      <c r="Y184" s="22"/>
      <c r="Z184" s="25" t="str">
        <f t="shared" si="87"/>
        <v>%Z063107</v>
      </c>
      <c r="AA184" s="22" t="str">
        <f t="shared" si="88"/>
        <v/>
      </c>
      <c r="AB184" s="22" t="str">
        <f t="shared" si="127"/>
        <v>F04N6S37</v>
      </c>
      <c r="AC184" s="22" t="str">
        <f t="shared" si="89"/>
        <v>Spare</v>
      </c>
      <c r="AD184" s="21" t="str">
        <f t="shared" si="90"/>
        <v/>
      </c>
      <c r="AE184" s="21" t="str">
        <f t="shared" si="91"/>
        <v/>
      </c>
      <c r="AF184" s="21" t="str">
        <f t="shared" si="92"/>
        <v/>
      </c>
      <c r="AG184" s="22">
        <v>0</v>
      </c>
      <c r="AH184" s="22">
        <v>0</v>
      </c>
      <c r="AI184" s="22">
        <v>0</v>
      </c>
      <c r="AJ184" s="22">
        <v>0</v>
      </c>
      <c r="AK184" s="23"/>
      <c r="AL184" s="23" t="s">
        <v>513</v>
      </c>
      <c r="AM184" s="23"/>
      <c r="AN184" s="84" t="s">
        <v>115</v>
      </c>
      <c r="AO184" s="27"/>
      <c r="AP184" s="27"/>
      <c r="AQ184" s="28"/>
      <c r="AR184" s="33"/>
      <c r="AS184" s="29"/>
      <c r="AT184" s="84" t="s">
        <v>116</v>
      </c>
      <c r="AU184" s="27"/>
      <c r="AV184" s="27"/>
      <c r="AW184" s="27"/>
      <c r="AX184" s="531"/>
      <c r="AY184" s="531"/>
      <c r="AZ184" s="27"/>
      <c r="BA184" s="27"/>
      <c r="BB184" s="27"/>
      <c r="BC184" s="27"/>
      <c r="BD184" s="27"/>
      <c r="BE184" s="33"/>
      <c r="BF184" s="33"/>
      <c r="BG184" s="33"/>
      <c r="BH184" s="33"/>
      <c r="BI184" s="33"/>
      <c r="BJ184" s="33"/>
      <c r="BK184" s="33"/>
      <c r="BL184" s="33"/>
      <c r="BM184" s="33"/>
      <c r="BN184" s="33"/>
      <c r="BO184" s="33"/>
      <c r="BP184" s="33"/>
      <c r="BQ184" s="33"/>
      <c r="BR184" s="33"/>
      <c r="BS184" s="33"/>
      <c r="BT184" s="33"/>
      <c r="BU184" s="33"/>
      <c r="BV184" s="33"/>
      <c r="BW184" s="27"/>
      <c r="BX184" s="33"/>
      <c r="BY184" s="33"/>
      <c r="BZ184" s="33"/>
      <c r="CA184" s="27"/>
      <c r="CB184" s="27"/>
      <c r="CC184" s="27"/>
      <c r="CD184" s="27"/>
      <c r="CE184" s="58"/>
      <c r="CF184" s="58"/>
      <c r="CG184" s="59" t="str">
        <f t="shared" si="93"/>
        <v/>
      </c>
      <c r="CH184" s="60" t="str">
        <f t="shared" si="94"/>
        <v/>
      </c>
      <c r="CI184" s="61"/>
      <c r="CJ184" s="62"/>
      <c r="CK184" s="59">
        <f t="shared" si="95"/>
        <v>11.952</v>
      </c>
      <c r="CL184" s="60">
        <f t="shared" si="96"/>
        <v>12.048</v>
      </c>
      <c r="CM184" s="61"/>
      <c r="CN184" s="62"/>
      <c r="CO184" s="59" t="str">
        <f t="shared" si="97"/>
        <v/>
      </c>
      <c r="CP184" s="60" t="str">
        <f t="shared" si="98"/>
        <v/>
      </c>
      <c r="CQ184" s="64"/>
      <c r="CR184" s="65"/>
      <c r="CS184" s="67"/>
      <c r="CT184" s="67"/>
      <c r="CV184" s="518"/>
      <c r="CY184" s="47" t="str">
        <f t="shared" si="101"/>
        <v/>
      </c>
    </row>
    <row r="185" spans="1:103" ht="19.899999999999999" customHeight="1">
      <c r="A185" s="524">
        <v>184</v>
      </c>
      <c r="B185" s="15">
        <v>8</v>
      </c>
      <c r="C185" s="15"/>
      <c r="D185" s="50" t="str">
        <f t="shared" si="126"/>
        <v>F04N6S38</v>
      </c>
      <c r="E185" s="527"/>
      <c r="F185" s="43"/>
      <c r="G185" s="527" t="s">
        <v>161</v>
      </c>
      <c r="H185" s="68"/>
      <c r="I185" s="527"/>
      <c r="J185" s="527" t="str">
        <f t="shared" si="116"/>
        <v/>
      </c>
      <c r="K185" s="527" t="str">
        <f t="shared" si="106"/>
        <v/>
      </c>
      <c r="L185" s="22" t="str">
        <f t="shared" si="107"/>
        <v>FCS0304</v>
      </c>
      <c r="M185" s="21">
        <f t="shared" si="122"/>
        <v>6</v>
      </c>
      <c r="N185" s="21">
        <f t="shared" si="123"/>
        <v>3</v>
      </c>
      <c r="O185" s="21">
        <v>8</v>
      </c>
      <c r="P185" s="83" t="str">
        <f t="shared" si="124"/>
        <v>AAI543-H</v>
      </c>
      <c r="Q185" s="22" t="str">
        <f t="shared" si="86"/>
        <v>AO</v>
      </c>
      <c r="R185" s="22" t="str">
        <f t="shared" si="125"/>
        <v>Y</v>
      </c>
      <c r="S185" s="83" t="s">
        <v>162</v>
      </c>
      <c r="T185" s="22"/>
      <c r="U185" s="22"/>
      <c r="V185" s="22"/>
      <c r="W185" s="22"/>
      <c r="X185" s="22"/>
      <c r="Y185" s="22"/>
      <c r="Z185" s="25" t="str">
        <f t="shared" si="87"/>
        <v>%Z063108</v>
      </c>
      <c r="AA185" s="22" t="str">
        <f t="shared" si="88"/>
        <v/>
      </c>
      <c r="AB185" s="22" t="str">
        <f t="shared" si="127"/>
        <v>F04N6S38</v>
      </c>
      <c r="AC185" s="22" t="str">
        <f t="shared" si="89"/>
        <v>Spare</v>
      </c>
      <c r="AD185" s="21" t="str">
        <f t="shared" si="90"/>
        <v/>
      </c>
      <c r="AE185" s="21" t="str">
        <f t="shared" si="91"/>
        <v/>
      </c>
      <c r="AF185" s="21" t="str">
        <f t="shared" si="92"/>
        <v/>
      </c>
      <c r="AG185" s="22">
        <v>0</v>
      </c>
      <c r="AH185" s="22">
        <v>0</v>
      </c>
      <c r="AI185" s="22">
        <v>0</v>
      </c>
      <c r="AJ185" s="22">
        <v>0</v>
      </c>
      <c r="AK185" s="23"/>
      <c r="AL185" s="23" t="s">
        <v>513</v>
      </c>
      <c r="AM185" s="23"/>
      <c r="AN185" s="84" t="s">
        <v>115</v>
      </c>
      <c r="AO185" s="27"/>
      <c r="AP185" s="27"/>
      <c r="AQ185" s="28"/>
      <c r="AR185" s="33"/>
      <c r="AS185" s="29"/>
      <c r="AT185" s="84" t="s">
        <v>116</v>
      </c>
      <c r="AU185" s="27"/>
      <c r="AV185" s="27"/>
      <c r="AW185" s="27"/>
      <c r="AX185" s="531"/>
      <c r="AY185" s="531"/>
      <c r="AZ185" s="27"/>
      <c r="BA185" s="27"/>
      <c r="BB185" s="27"/>
      <c r="BC185" s="27"/>
      <c r="BD185" s="27"/>
      <c r="BE185" s="33"/>
      <c r="BF185" s="33"/>
      <c r="BG185" s="33"/>
      <c r="BH185" s="33"/>
      <c r="BI185" s="33"/>
      <c r="BJ185" s="33"/>
      <c r="BK185" s="33"/>
      <c r="BL185" s="33"/>
      <c r="BM185" s="33"/>
      <c r="BN185" s="33"/>
      <c r="BO185" s="33"/>
      <c r="BP185" s="33"/>
      <c r="BQ185" s="33"/>
      <c r="BR185" s="33"/>
      <c r="BS185" s="33"/>
      <c r="BT185" s="33"/>
      <c r="BU185" s="33"/>
      <c r="BV185" s="33"/>
      <c r="BW185" s="27"/>
      <c r="BX185" s="33"/>
      <c r="BY185" s="33"/>
      <c r="BZ185" s="33"/>
      <c r="CA185" s="27"/>
      <c r="CB185" s="27"/>
      <c r="CC185" s="27"/>
      <c r="CD185" s="27"/>
      <c r="CE185" s="58"/>
      <c r="CF185" s="58"/>
      <c r="CG185" s="59" t="str">
        <f t="shared" si="93"/>
        <v/>
      </c>
      <c r="CH185" s="60" t="str">
        <f t="shared" si="94"/>
        <v/>
      </c>
      <c r="CI185" s="61"/>
      <c r="CJ185" s="62"/>
      <c r="CK185" s="59">
        <f t="shared" si="95"/>
        <v>11.952</v>
      </c>
      <c r="CL185" s="60">
        <f t="shared" si="96"/>
        <v>12.048</v>
      </c>
      <c r="CM185" s="61"/>
      <c r="CN185" s="62"/>
      <c r="CO185" s="59" t="str">
        <f t="shared" si="97"/>
        <v/>
      </c>
      <c r="CP185" s="60" t="str">
        <f t="shared" si="98"/>
        <v/>
      </c>
      <c r="CQ185" s="64"/>
      <c r="CR185" s="65"/>
      <c r="CS185" s="67"/>
      <c r="CT185" s="67"/>
      <c r="CV185" s="518"/>
      <c r="CY185" s="47" t="str">
        <f t="shared" si="101"/>
        <v/>
      </c>
    </row>
    <row r="186" spans="1:103" ht="19.899999999999999" customHeight="1">
      <c r="A186" s="524">
        <v>185</v>
      </c>
      <c r="B186" s="15">
        <v>9</v>
      </c>
      <c r="C186" s="15"/>
      <c r="D186" s="50" t="str">
        <f t="shared" si="126"/>
        <v>F04N6S39</v>
      </c>
      <c r="E186" s="527"/>
      <c r="F186" s="43"/>
      <c r="G186" s="527" t="s">
        <v>161</v>
      </c>
      <c r="H186" s="68"/>
      <c r="I186" s="527"/>
      <c r="J186" s="527" t="str">
        <f t="shared" si="116"/>
        <v/>
      </c>
      <c r="K186" s="527" t="str">
        <f t="shared" si="106"/>
        <v/>
      </c>
      <c r="L186" s="22" t="str">
        <f t="shared" si="107"/>
        <v>FCS0304</v>
      </c>
      <c r="M186" s="21">
        <f t="shared" si="122"/>
        <v>6</v>
      </c>
      <c r="N186" s="21">
        <f t="shared" si="123"/>
        <v>3</v>
      </c>
      <c r="O186" s="21">
        <v>9</v>
      </c>
      <c r="P186" s="83" t="str">
        <f t="shared" si="124"/>
        <v>AAI543-H</v>
      </c>
      <c r="Q186" s="22" t="str">
        <f t="shared" si="86"/>
        <v>AO</v>
      </c>
      <c r="R186" s="22" t="str">
        <f t="shared" si="125"/>
        <v>Y</v>
      </c>
      <c r="S186" s="83" t="s">
        <v>162</v>
      </c>
      <c r="T186" s="22"/>
      <c r="U186" s="22"/>
      <c r="V186" s="22"/>
      <c r="W186" s="22"/>
      <c r="X186" s="22"/>
      <c r="Y186" s="22"/>
      <c r="Z186" s="25" t="str">
        <f t="shared" si="87"/>
        <v>%Z063109</v>
      </c>
      <c r="AA186" s="22" t="str">
        <f t="shared" si="88"/>
        <v/>
      </c>
      <c r="AB186" s="22" t="str">
        <f t="shared" si="127"/>
        <v>F04N6S39</v>
      </c>
      <c r="AC186" s="22" t="str">
        <f t="shared" si="89"/>
        <v>Spare</v>
      </c>
      <c r="AD186" s="21" t="str">
        <f t="shared" si="90"/>
        <v/>
      </c>
      <c r="AE186" s="21" t="str">
        <f t="shared" si="91"/>
        <v/>
      </c>
      <c r="AF186" s="21" t="str">
        <f t="shared" si="92"/>
        <v/>
      </c>
      <c r="AG186" s="22">
        <v>0</v>
      </c>
      <c r="AH186" s="22">
        <v>0</v>
      </c>
      <c r="AI186" s="22">
        <v>0</v>
      </c>
      <c r="AJ186" s="22">
        <v>0</v>
      </c>
      <c r="AK186" s="23"/>
      <c r="AL186" s="23" t="s">
        <v>513</v>
      </c>
      <c r="AM186" s="23"/>
      <c r="AN186" s="84" t="s">
        <v>115</v>
      </c>
      <c r="AO186" s="27"/>
      <c r="AP186" s="27"/>
      <c r="AQ186" s="28"/>
      <c r="AR186" s="33"/>
      <c r="AS186" s="29"/>
      <c r="AT186" s="84" t="s">
        <v>116</v>
      </c>
      <c r="AU186" s="27"/>
      <c r="AV186" s="27"/>
      <c r="AW186" s="27"/>
      <c r="AX186" s="531"/>
      <c r="AY186" s="531"/>
      <c r="AZ186" s="27"/>
      <c r="BA186" s="27"/>
      <c r="BB186" s="27"/>
      <c r="BC186" s="27"/>
      <c r="BD186" s="27"/>
      <c r="BE186" s="33"/>
      <c r="BF186" s="33"/>
      <c r="BG186" s="33"/>
      <c r="BH186" s="33"/>
      <c r="BI186" s="33"/>
      <c r="BJ186" s="33"/>
      <c r="BK186" s="33"/>
      <c r="BL186" s="33"/>
      <c r="BM186" s="33"/>
      <c r="BN186" s="33"/>
      <c r="BO186" s="33"/>
      <c r="BP186" s="33"/>
      <c r="BQ186" s="33"/>
      <c r="BR186" s="33"/>
      <c r="BS186" s="33"/>
      <c r="BT186" s="33"/>
      <c r="BU186" s="33"/>
      <c r="BV186" s="33"/>
      <c r="BW186" s="27"/>
      <c r="BX186" s="33"/>
      <c r="BY186" s="33"/>
      <c r="BZ186" s="33"/>
      <c r="CA186" s="27"/>
      <c r="CB186" s="27"/>
      <c r="CC186" s="27"/>
      <c r="CD186" s="27"/>
      <c r="CE186" s="58"/>
      <c r="CF186" s="58"/>
      <c r="CG186" s="59" t="str">
        <f t="shared" si="93"/>
        <v/>
      </c>
      <c r="CH186" s="60" t="str">
        <f t="shared" si="94"/>
        <v/>
      </c>
      <c r="CI186" s="61"/>
      <c r="CJ186" s="62"/>
      <c r="CK186" s="59">
        <f t="shared" si="95"/>
        <v>11.952</v>
      </c>
      <c r="CL186" s="60">
        <f t="shared" si="96"/>
        <v>12.048</v>
      </c>
      <c r="CM186" s="61"/>
      <c r="CN186" s="62"/>
      <c r="CO186" s="59" t="str">
        <f t="shared" si="97"/>
        <v/>
      </c>
      <c r="CP186" s="60" t="str">
        <f t="shared" si="98"/>
        <v/>
      </c>
      <c r="CQ186" s="64"/>
      <c r="CR186" s="65"/>
      <c r="CS186" s="67"/>
      <c r="CT186" s="67"/>
      <c r="CV186" s="518"/>
      <c r="CY186" s="47" t="str">
        <f t="shared" si="101"/>
        <v/>
      </c>
    </row>
    <row r="187" spans="1:103" ht="19.899999999999999" customHeight="1">
      <c r="A187" s="524">
        <v>186</v>
      </c>
      <c r="B187" s="15">
        <v>10</v>
      </c>
      <c r="C187" s="15"/>
      <c r="D187" s="50" t="str">
        <f t="shared" si="126"/>
        <v>F04N6S310</v>
      </c>
      <c r="E187" s="527"/>
      <c r="F187" s="43"/>
      <c r="G187" s="527" t="s">
        <v>161</v>
      </c>
      <c r="H187" s="68"/>
      <c r="I187" s="527"/>
      <c r="J187" s="527" t="str">
        <f t="shared" si="116"/>
        <v/>
      </c>
      <c r="K187" s="527" t="str">
        <f t="shared" si="106"/>
        <v/>
      </c>
      <c r="L187" s="22" t="str">
        <f t="shared" si="107"/>
        <v>FCS0304</v>
      </c>
      <c r="M187" s="21">
        <f t="shared" si="122"/>
        <v>6</v>
      </c>
      <c r="N187" s="21">
        <f t="shared" si="123"/>
        <v>3</v>
      </c>
      <c r="O187" s="21">
        <v>10</v>
      </c>
      <c r="P187" s="83" t="str">
        <f t="shared" si="124"/>
        <v>AAI543-H</v>
      </c>
      <c r="Q187" s="22" t="str">
        <f t="shared" si="86"/>
        <v>AO</v>
      </c>
      <c r="R187" s="22" t="str">
        <f t="shared" si="125"/>
        <v>Y</v>
      </c>
      <c r="S187" s="83" t="s">
        <v>162</v>
      </c>
      <c r="T187" s="22"/>
      <c r="U187" s="22"/>
      <c r="V187" s="22"/>
      <c r="W187" s="22"/>
      <c r="X187" s="22"/>
      <c r="Y187" s="22"/>
      <c r="Z187" s="25" t="str">
        <f t="shared" si="87"/>
        <v>%Z063110</v>
      </c>
      <c r="AA187" s="22" t="str">
        <f t="shared" si="88"/>
        <v/>
      </c>
      <c r="AB187" s="22" t="str">
        <f t="shared" si="127"/>
        <v>F04N6S310</v>
      </c>
      <c r="AC187" s="22" t="str">
        <f t="shared" si="89"/>
        <v>Spare</v>
      </c>
      <c r="AD187" s="21" t="str">
        <f t="shared" si="90"/>
        <v/>
      </c>
      <c r="AE187" s="21" t="str">
        <f t="shared" si="91"/>
        <v/>
      </c>
      <c r="AF187" s="21" t="str">
        <f t="shared" si="92"/>
        <v/>
      </c>
      <c r="AG187" s="22">
        <v>0</v>
      </c>
      <c r="AH187" s="22">
        <v>0</v>
      </c>
      <c r="AI187" s="22">
        <v>0</v>
      </c>
      <c r="AJ187" s="22">
        <v>0</v>
      </c>
      <c r="AK187" s="23"/>
      <c r="AL187" s="23" t="s">
        <v>513</v>
      </c>
      <c r="AM187" s="23"/>
      <c r="AN187" s="84" t="s">
        <v>115</v>
      </c>
      <c r="AO187" s="27"/>
      <c r="AP187" s="27"/>
      <c r="AQ187" s="28"/>
      <c r="AR187" s="33"/>
      <c r="AS187" s="29"/>
      <c r="AT187" s="84" t="s">
        <v>116</v>
      </c>
      <c r="AU187" s="27"/>
      <c r="AV187" s="27"/>
      <c r="AW187" s="27"/>
      <c r="AX187" s="531"/>
      <c r="AY187" s="531"/>
      <c r="AZ187" s="27"/>
      <c r="BA187" s="27"/>
      <c r="BB187" s="27"/>
      <c r="BC187" s="27"/>
      <c r="BD187" s="27"/>
      <c r="BE187" s="33"/>
      <c r="BF187" s="33"/>
      <c r="BG187" s="33"/>
      <c r="BH187" s="33"/>
      <c r="BI187" s="33"/>
      <c r="BJ187" s="33"/>
      <c r="BK187" s="33"/>
      <c r="BL187" s="33"/>
      <c r="BM187" s="33"/>
      <c r="BN187" s="33"/>
      <c r="BO187" s="33"/>
      <c r="BP187" s="33"/>
      <c r="BQ187" s="33"/>
      <c r="BR187" s="33"/>
      <c r="BS187" s="33"/>
      <c r="BT187" s="33"/>
      <c r="BU187" s="33"/>
      <c r="BV187" s="33"/>
      <c r="BW187" s="27"/>
      <c r="BX187" s="33"/>
      <c r="BY187" s="33"/>
      <c r="BZ187" s="33"/>
      <c r="CA187" s="27"/>
      <c r="CB187" s="27"/>
      <c r="CC187" s="27"/>
      <c r="CD187" s="27"/>
      <c r="CE187" s="58"/>
      <c r="CF187" s="58"/>
      <c r="CG187" s="59" t="str">
        <f t="shared" si="93"/>
        <v/>
      </c>
      <c r="CH187" s="60" t="str">
        <f t="shared" si="94"/>
        <v/>
      </c>
      <c r="CI187" s="61"/>
      <c r="CJ187" s="62"/>
      <c r="CK187" s="59">
        <f t="shared" si="95"/>
        <v>11.952</v>
      </c>
      <c r="CL187" s="60">
        <f t="shared" si="96"/>
        <v>12.048</v>
      </c>
      <c r="CM187" s="61"/>
      <c r="CN187" s="62"/>
      <c r="CO187" s="59" t="str">
        <f t="shared" si="97"/>
        <v/>
      </c>
      <c r="CP187" s="60" t="str">
        <f t="shared" si="98"/>
        <v/>
      </c>
      <c r="CQ187" s="64"/>
      <c r="CR187" s="65"/>
      <c r="CS187" s="67"/>
      <c r="CT187" s="67"/>
      <c r="CV187" s="518"/>
      <c r="CY187" s="47" t="str">
        <f t="shared" si="101"/>
        <v/>
      </c>
    </row>
    <row r="188" spans="1:103" ht="19.899999999999999" customHeight="1">
      <c r="A188" s="524">
        <v>187</v>
      </c>
      <c r="B188" s="15">
        <v>11</v>
      </c>
      <c r="C188" s="15"/>
      <c r="D188" s="50" t="str">
        <f t="shared" si="126"/>
        <v>F04N6S311</v>
      </c>
      <c r="E188" s="527"/>
      <c r="F188" s="43"/>
      <c r="G188" s="527" t="s">
        <v>161</v>
      </c>
      <c r="H188" s="68"/>
      <c r="I188" s="527"/>
      <c r="J188" s="527" t="str">
        <f t="shared" si="116"/>
        <v/>
      </c>
      <c r="K188" s="527" t="str">
        <f t="shared" si="106"/>
        <v/>
      </c>
      <c r="L188" s="22" t="str">
        <f t="shared" si="107"/>
        <v>FCS0304</v>
      </c>
      <c r="M188" s="21">
        <f t="shared" si="122"/>
        <v>6</v>
      </c>
      <c r="N188" s="21">
        <f t="shared" si="123"/>
        <v>3</v>
      </c>
      <c r="O188" s="21">
        <v>11</v>
      </c>
      <c r="P188" s="83" t="str">
        <f t="shared" si="124"/>
        <v>AAI543-H</v>
      </c>
      <c r="Q188" s="22" t="str">
        <f t="shared" si="86"/>
        <v>AO</v>
      </c>
      <c r="R188" s="22" t="str">
        <f t="shared" si="125"/>
        <v>Y</v>
      </c>
      <c r="S188" s="83" t="s">
        <v>162</v>
      </c>
      <c r="T188" s="22"/>
      <c r="U188" s="22"/>
      <c r="V188" s="22"/>
      <c r="W188" s="22"/>
      <c r="X188" s="22"/>
      <c r="Y188" s="22"/>
      <c r="Z188" s="25" t="str">
        <f t="shared" si="87"/>
        <v>%Z063111</v>
      </c>
      <c r="AA188" s="22" t="str">
        <f t="shared" si="88"/>
        <v/>
      </c>
      <c r="AB188" s="22" t="str">
        <f t="shared" si="127"/>
        <v>F04N6S311</v>
      </c>
      <c r="AC188" s="22" t="str">
        <f t="shared" si="89"/>
        <v>Spare</v>
      </c>
      <c r="AD188" s="21" t="str">
        <f t="shared" si="90"/>
        <v/>
      </c>
      <c r="AE188" s="21" t="str">
        <f t="shared" si="91"/>
        <v/>
      </c>
      <c r="AF188" s="21" t="str">
        <f t="shared" si="92"/>
        <v/>
      </c>
      <c r="AG188" s="22">
        <v>0</v>
      </c>
      <c r="AH188" s="22" t="s">
        <v>526</v>
      </c>
      <c r="AI188" s="22">
        <v>0</v>
      </c>
      <c r="AJ188" s="22">
        <v>0</v>
      </c>
      <c r="AK188" s="23"/>
      <c r="AL188" s="23" t="s">
        <v>513</v>
      </c>
      <c r="AM188" s="23"/>
      <c r="AN188" s="84" t="s">
        <v>115</v>
      </c>
      <c r="AO188" s="27"/>
      <c r="AP188" s="27"/>
      <c r="AQ188" s="28"/>
      <c r="AR188" s="33"/>
      <c r="AS188" s="29"/>
      <c r="AT188" s="84" t="s">
        <v>116</v>
      </c>
      <c r="AU188" s="27"/>
      <c r="AV188" s="27"/>
      <c r="AW188" s="27"/>
      <c r="AX188" s="531"/>
      <c r="AY188" s="531"/>
      <c r="AZ188" s="27"/>
      <c r="BA188" s="27"/>
      <c r="BB188" s="27"/>
      <c r="BC188" s="27"/>
      <c r="BD188" s="27"/>
      <c r="BE188" s="33"/>
      <c r="BF188" s="33"/>
      <c r="BG188" s="33"/>
      <c r="BH188" s="33"/>
      <c r="BI188" s="33"/>
      <c r="BJ188" s="33"/>
      <c r="BK188" s="33"/>
      <c r="BL188" s="33"/>
      <c r="BM188" s="33"/>
      <c r="BN188" s="33"/>
      <c r="BO188" s="33"/>
      <c r="BP188" s="33"/>
      <c r="BQ188" s="33"/>
      <c r="BR188" s="33"/>
      <c r="BS188" s="33"/>
      <c r="BT188" s="33"/>
      <c r="BU188" s="33"/>
      <c r="BV188" s="33"/>
      <c r="BW188" s="27"/>
      <c r="BX188" s="33"/>
      <c r="BY188" s="33"/>
      <c r="BZ188" s="33"/>
      <c r="CA188" s="27"/>
      <c r="CB188" s="27"/>
      <c r="CC188" s="27"/>
      <c r="CD188" s="27"/>
      <c r="CE188" s="58"/>
      <c r="CF188" s="58"/>
      <c r="CG188" s="59" t="str">
        <f t="shared" si="93"/>
        <v/>
      </c>
      <c r="CH188" s="60" t="str">
        <f t="shared" si="94"/>
        <v/>
      </c>
      <c r="CI188" s="61"/>
      <c r="CJ188" s="62"/>
      <c r="CK188" s="59">
        <f t="shared" si="95"/>
        <v>11.952</v>
      </c>
      <c r="CL188" s="60">
        <f t="shared" si="96"/>
        <v>12.048</v>
      </c>
      <c r="CM188" s="61"/>
      <c r="CN188" s="62"/>
      <c r="CO188" s="59" t="str">
        <f t="shared" si="97"/>
        <v/>
      </c>
      <c r="CP188" s="60" t="str">
        <f t="shared" si="98"/>
        <v/>
      </c>
      <c r="CQ188" s="64"/>
      <c r="CR188" s="65"/>
      <c r="CS188" s="67"/>
      <c r="CT188" s="67"/>
      <c r="CV188" s="518"/>
      <c r="CY188" s="47" t="str">
        <f t="shared" si="101"/>
        <v/>
      </c>
    </row>
    <row r="189" spans="1:103" ht="19.899999999999999" customHeight="1">
      <c r="A189" s="524">
        <v>188</v>
      </c>
      <c r="B189" s="15">
        <v>12</v>
      </c>
      <c r="C189" s="15"/>
      <c r="D189" s="50" t="str">
        <f t="shared" si="126"/>
        <v>F04N6S312</v>
      </c>
      <c r="E189" s="527"/>
      <c r="F189" s="43"/>
      <c r="G189" s="527" t="s">
        <v>161</v>
      </c>
      <c r="H189" s="68"/>
      <c r="I189" s="527"/>
      <c r="J189" s="527" t="str">
        <f t="shared" si="116"/>
        <v/>
      </c>
      <c r="K189" s="527" t="str">
        <f t="shared" si="106"/>
        <v/>
      </c>
      <c r="L189" s="22" t="str">
        <f t="shared" si="107"/>
        <v>FCS0304</v>
      </c>
      <c r="M189" s="21">
        <f t="shared" si="122"/>
        <v>6</v>
      </c>
      <c r="N189" s="21">
        <f t="shared" si="123"/>
        <v>3</v>
      </c>
      <c r="O189" s="21">
        <v>12</v>
      </c>
      <c r="P189" s="83" t="str">
        <f t="shared" si="124"/>
        <v>AAI543-H</v>
      </c>
      <c r="Q189" s="22" t="str">
        <f t="shared" si="86"/>
        <v>AO</v>
      </c>
      <c r="R189" s="22" t="str">
        <f t="shared" si="125"/>
        <v>Y</v>
      </c>
      <c r="S189" s="83" t="s">
        <v>162</v>
      </c>
      <c r="T189" s="22"/>
      <c r="U189" s="22"/>
      <c r="V189" s="22"/>
      <c r="W189" s="22"/>
      <c r="X189" s="22"/>
      <c r="Y189" s="22"/>
      <c r="Z189" s="25" t="str">
        <f t="shared" si="87"/>
        <v>%Z063112</v>
      </c>
      <c r="AA189" s="22" t="str">
        <f t="shared" si="88"/>
        <v/>
      </c>
      <c r="AB189" s="22" t="str">
        <f t="shared" si="127"/>
        <v>F04N6S312</v>
      </c>
      <c r="AC189" s="22" t="str">
        <f t="shared" si="89"/>
        <v>Spare</v>
      </c>
      <c r="AD189" s="21" t="str">
        <f t="shared" si="90"/>
        <v/>
      </c>
      <c r="AE189" s="21" t="str">
        <f t="shared" si="91"/>
        <v/>
      </c>
      <c r="AF189" s="21" t="str">
        <f t="shared" si="92"/>
        <v/>
      </c>
      <c r="AG189" s="22">
        <v>0</v>
      </c>
      <c r="AH189" s="22" t="s">
        <v>526</v>
      </c>
      <c r="AI189" s="22">
        <v>0</v>
      </c>
      <c r="AJ189" s="22">
        <v>0</v>
      </c>
      <c r="AK189" s="23"/>
      <c r="AL189" s="23" t="s">
        <v>513</v>
      </c>
      <c r="AM189" s="23"/>
      <c r="AN189" s="84" t="s">
        <v>115</v>
      </c>
      <c r="AO189" s="27"/>
      <c r="AP189" s="27"/>
      <c r="AQ189" s="28"/>
      <c r="AR189" s="33"/>
      <c r="AS189" s="29"/>
      <c r="AT189" s="84" t="s">
        <v>116</v>
      </c>
      <c r="AU189" s="27"/>
      <c r="AV189" s="27"/>
      <c r="AW189" s="27"/>
      <c r="AX189" s="531"/>
      <c r="AY189" s="531"/>
      <c r="AZ189" s="27"/>
      <c r="BA189" s="27"/>
      <c r="BB189" s="27"/>
      <c r="BC189" s="27"/>
      <c r="BD189" s="27"/>
      <c r="BE189" s="33"/>
      <c r="BF189" s="33"/>
      <c r="BG189" s="33"/>
      <c r="BH189" s="33"/>
      <c r="BI189" s="33"/>
      <c r="BJ189" s="33"/>
      <c r="BK189" s="33"/>
      <c r="BL189" s="33"/>
      <c r="BM189" s="33"/>
      <c r="BN189" s="33"/>
      <c r="BO189" s="33"/>
      <c r="BP189" s="33"/>
      <c r="BQ189" s="33"/>
      <c r="BR189" s="33"/>
      <c r="BS189" s="33"/>
      <c r="BT189" s="33"/>
      <c r="BU189" s="33"/>
      <c r="BV189" s="33"/>
      <c r="BW189" s="27"/>
      <c r="BX189" s="33"/>
      <c r="BY189" s="33"/>
      <c r="BZ189" s="33"/>
      <c r="CA189" s="27"/>
      <c r="CB189" s="27"/>
      <c r="CC189" s="27"/>
      <c r="CD189" s="27"/>
      <c r="CE189" s="58"/>
      <c r="CF189" s="58"/>
      <c r="CG189" s="59" t="str">
        <f t="shared" si="93"/>
        <v/>
      </c>
      <c r="CH189" s="60" t="str">
        <f t="shared" si="94"/>
        <v/>
      </c>
      <c r="CI189" s="61"/>
      <c r="CJ189" s="62"/>
      <c r="CK189" s="59">
        <f t="shared" si="95"/>
        <v>11.952</v>
      </c>
      <c r="CL189" s="60">
        <f t="shared" si="96"/>
        <v>12.048</v>
      </c>
      <c r="CM189" s="61"/>
      <c r="CN189" s="62"/>
      <c r="CO189" s="59" t="str">
        <f t="shared" si="97"/>
        <v/>
      </c>
      <c r="CP189" s="60" t="str">
        <f t="shared" si="98"/>
        <v/>
      </c>
      <c r="CQ189" s="64"/>
      <c r="CR189" s="65"/>
      <c r="CS189" s="67"/>
      <c r="CT189" s="67"/>
      <c r="CV189" s="518"/>
      <c r="CY189" s="47" t="str">
        <f t="shared" si="101"/>
        <v/>
      </c>
    </row>
    <row r="190" spans="1:103" ht="19.899999999999999" customHeight="1">
      <c r="A190" s="524">
        <v>189</v>
      </c>
      <c r="B190" s="15">
        <v>13</v>
      </c>
      <c r="C190" s="15"/>
      <c r="D190" s="50" t="str">
        <f t="shared" si="126"/>
        <v>F04N6S313</v>
      </c>
      <c r="E190" s="45"/>
      <c r="F190" s="43"/>
      <c r="G190" s="527" t="s">
        <v>161</v>
      </c>
      <c r="H190" s="527"/>
      <c r="I190" s="527"/>
      <c r="J190" s="527" t="str">
        <f t="shared" si="116"/>
        <v/>
      </c>
      <c r="K190" s="527" t="str">
        <f t="shared" si="106"/>
        <v/>
      </c>
      <c r="L190" s="22" t="str">
        <f t="shared" si="107"/>
        <v>FCS0304</v>
      </c>
      <c r="M190" s="21">
        <f t="shared" si="122"/>
        <v>6</v>
      </c>
      <c r="N190" s="21">
        <f t="shared" si="123"/>
        <v>3</v>
      </c>
      <c r="O190" s="21">
        <v>13</v>
      </c>
      <c r="P190" s="83" t="str">
        <f t="shared" si="124"/>
        <v>AAI543-H</v>
      </c>
      <c r="Q190" s="22" t="str">
        <f t="shared" si="86"/>
        <v>AO</v>
      </c>
      <c r="R190" s="22" t="str">
        <f t="shared" si="125"/>
        <v>Y</v>
      </c>
      <c r="S190" s="83" t="s">
        <v>162</v>
      </c>
      <c r="T190" s="22"/>
      <c r="U190" s="22"/>
      <c r="V190" s="22"/>
      <c r="W190" s="22"/>
      <c r="X190" s="22"/>
      <c r="Y190" s="22"/>
      <c r="Z190" s="25" t="str">
        <f t="shared" si="87"/>
        <v>%Z063113</v>
      </c>
      <c r="AA190" s="22" t="str">
        <f t="shared" si="88"/>
        <v/>
      </c>
      <c r="AB190" s="22" t="str">
        <f t="shared" si="127"/>
        <v>F04N6S313</v>
      </c>
      <c r="AC190" s="22" t="str">
        <f t="shared" si="89"/>
        <v>Spare</v>
      </c>
      <c r="AD190" s="21" t="str">
        <f t="shared" si="90"/>
        <v/>
      </c>
      <c r="AE190" s="21" t="str">
        <f t="shared" si="91"/>
        <v/>
      </c>
      <c r="AF190" s="21" t="str">
        <f t="shared" si="92"/>
        <v/>
      </c>
      <c r="AG190" s="22"/>
      <c r="AH190" s="22"/>
      <c r="AI190" s="22"/>
      <c r="AJ190" s="22"/>
      <c r="AK190" s="23"/>
      <c r="AL190" s="23" t="s">
        <v>513</v>
      </c>
      <c r="AM190" s="23"/>
      <c r="AN190" s="84" t="s">
        <v>115</v>
      </c>
      <c r="AO190" s="27"/>
      <c r="AP190" s="27"/>
      <c r="AQ190" s="28"/>
      <c r="AR190" s="33"/>
      <c r="AS190" s="29"/>
      <c r="AT190" s="84" t="s">
        <v>116</v>
      </c>
      <c r="AU190" s="27"/>
      <c r="AV190" s="27"/>
      <c r="AW190" s="27"/>
      <c r="AX190" s="531"/>
      <c r="AY190" s="531"/>
      <c r="AZ190" s="27"/>
      <c r="BA190" s="27"/>
      <c r="BB190" s="27"/>
      <c r="BC190" s="27"/>
      <c r="BD190" s="27"/>
      <c r="BE190" s="33"/>
      <c r="BF190" s="33"/>
      <c r="BG190" s="33"/>
      <c r="BH190" s="33"/>
      <c r="BI190" s="33"/>
      <c r="BJ190" s="33"/>
      <c r="BK190" s="33"/>
      <c r="BL190" s="33"/>
      <c r="BM190" s="33"/>
      <c r="BN190" s="33"/>
      <c r="BO190" s="33"/>
      <c r="BP190" s="33"/>
      <c r="BQ190" s="33"/>
      <c r="BR190" s="33"/>
      <c r="BS190" s="33"/>
      <c r="BT190" s="33"/>
      <c r="BU190" s="33"/>
      <c r="BV190" s="33"/>
      <c r="BW190" s="27"/>
      <c r="BX190" s="33"/>
      <c r="BY190" s="33"/>
      <c r="BZ190" s="33"/>
      <c r="CA190" s="27"/>
      <c r="CB190" s="27"/>
      <c r="CC190" s="27"/>
      <c r="CD190" s="27"/>
      <c r="CE190" s="58"/>
      <c r="CF190" s="58"/>
      <c r="CG190" s="59" t="str">
        <f t="shared" si="93"/>
        <v/>
      </c>
      <c r="CH190" s="60" t="str">
        <f t="shared" si="94"/>
        <v/>
      </c>
      <c r="CI190" s="61"/>
      <c r="CJ190" s="62"/>
      <c r="CK190" s="59">
        <f t="shared" si="95"/>
        <v>11.952</v>
      </c>
      <c r="CL190" s="60">
        <f t="shared" si="96"/>
        <v>12.048</v>
      </c>
      <c r="CM190" s="61"/>
      <c r="CN190" s="62"/>
      <c r="CO190" s="59" t="str">
        <f t="shared" si="97"/>
        <v/>
      </c>
      <c r="CP190" s="60" t="str">
        <f t="shared" si="98"/>
        <v/>
      </c>
      <c r="CQ190" s="64"/>
      <c r="CR190" s="65"/>
      <c r="CS190" s="67"/>
      <c r="CT190" s="67"/>
      <c r="CV190" s="518"/>
      <c r="CY190" s="47" t="str">
        <f t="shared" si="101"/>
        <v/>
      </c>
    </row>
    <row r="191" spans="1:103" ht="19.899999999999999" customHeight="1">
      <c r="A191" s="524">
        <v>190</v>
      </c>
      <c r="B191" s="16">
        <v>14</v>
      </c>
      <c r="C191" s="16"/>
      <c r="D191" s="50" t="str">
        <f t="shared" si="126"/>
        <v>F04N6S314</v>
      </c>
      <c r="E191" s="45"/>
      <c r="F191" s="43"/>
      <c r="G191" s="527" t="s">
        <v>161</v>
      </c>
      <c r="H191" s="527"/>
      <c r="I191" s="527"/>
      <c r="J191" s="527" t="str">
        <f t="shared" si="116"/>
        <v/>
      </c>
      <c r="K191" s="527" t="str">
        <f t="shared" si="106"/>
        <v/>
      </c>
      <c r="L191" s="22" t="str">
        <f t="shared" si="107"/>
        <v>FCS0304</v>
      </c>
      <c r="M191" s="21">
        <f t="shared" si="122"/>
        <v>6</v>
      </c>
      <c r="N191" s="21">
        <f t="shared" si="123"/>
        <v>3</v>
      </c>
      <c r="O191" s="21">
        <v>14</v>
      </c>
      <c r="P191" s="83" t="str">
        <f t="shared" si="124"/>
        <v>AAI543-H</v>
      </c>
      <c r="Q191" s="22" t="str">
        <f t="shared" si="86"/>
        <v>AO</v>
      </c>
      <c r="R191" s="22" t="str">
        <f t="shared" si="125"/>
        <v>Y</v>
      </c>
      <c r="S191" s="83" t="s">
        <v>162</v>
      </c>
      <c r="T191" s="22"/>
      <c r="U191" s="22"/>
      <c r="V191" s="22"/>
      <c r="W191" s="22"/>
      <c r="X191" s="26"/>
      <c r="Y191" s="22"/>
      <c r="Z191" s="25" t="str">
        <f t="shared" si="87"/>
        <v>%Z063114</v>
      </c>
      <c r="AA191" s="22" t="str">
        <f t="shared" si="88"/>
        <v/>
      </c>
      <c r="AB191" s="22" t="str">
        <f t="shared" si="127"/>
        <v>F04N6S314</v>
      </c>
      <c r="AC191" s="22" t="str">
        <f t="shared" si="89"/>
        <v>Spare</v>
      </c>
      <c r="AD191" s="21" t="str">
        <f t="shared" si="90"/>
        <v/>
      </c>
      <c r="AE191" s="21" t="str">
        <f t="shared" si="91"/>
        <v/>
      </c>
      <c r="AF191" s="21" t="str">
        <f t="shared" si="92"/>
        <v/>
      </c>
      <c r="AG191" s="22"/>
      <c r="AH191" s="22"/>
      <c r="AI191" s="22"/>
      <c r="AJ191" s="22"/>
      <c r="AK191" s="23"/>
      <c r="AL191" s="23" t="s">
        <v>513</v>
      </c>
      <c r="AM191" s="23"/>
      <c r="AN191" s="84" t="s">
        <v>115</v>
      </c>
      <c r="AO191" s="27"/>
      <c r="AP191" s="27"/>
      <c r="AQ191" s="28"/>
      <c r="AR191" s="33"/>
      <c r="AS191" s="29"/>
      <c r="AT191" s="84" t="s">
        <v>116</v>
      </c>
      <c r="AU191" s="27"/>
      <c r="AV191" s="32"/>
      <c r="AW191" s="27"/>
      <c r="AX191" s="531"/>
      <c r="AY191" s="531"/>
      <c r="AZ191" s="27"/>
      <c r="BA191" s="27"/>
      <c r="BB191" s="27"/>
      <c r="BC191" s="27"/>
      <c r="BD191" s="27"/>
      <c r="BE191" s="33"/>
      <c r="BF191" s="33"/>
      <c r="BG191" s="33"/>
      <c r="BH191" s="33"/>
      <c r="BI191" s="33"/>
      <c r="BJ191" s="33"/>
      <c r="BK191" s="33"/>
      <c r="BL191" s="33"/>
      <c r="BM191" s="33"/>
      <c r="BN191" s="33"/>
      <c r="BO191" s="33"/>
      <c r="BP191" s="33"/>
      <c r="BQ191" s="33"/>
      <c r="BR191" s="33"/>
      <c r="BS191" s="33"/>
      <c r="BT191" s="33"/>
      <c r="BU191" s="33"/>
      <c r="BV191" s="33"/>
      <c r="BW191" s="27"/>
      <c r="BX191" s="33"/>
      <c r="BY191" s="33"/>
      <c r="BZ191" s="33"/>
      <c r="CA191" s="27"/>
      <c r="CB191" s="27"/>
      <c r="CC191" s="27"/>
      <c r="CD191" s="27"/>
      <c r="CE191" s="58"/>
      <c r="CF191" s="58"/>
      <c r="CG191" s="59" t="str">
        <f t="shared" si="93"/>
        <v/>
      </c>
      <c r="CH191" s="60" t="str">
        <f t="shared" si="94"/>
        <v/>
      </c>
      <c r="CI191" s="61"/>
      <c r="CJ191" s="62"/>
      <c r="CK191" s="59">
        <f t="shared" si="95"/>
        <v>11.952</v>
      </c>
      <c r="CL191" s="60">
        <f t="shared" si="96"/>
        <v>12.048</v>
      </c>
      <c r="CM191" s="61"/>
      <c r="CN191" s="62"/>
      <c r="CO191" s="59" t="str">
        <f t="shared" si="97"/>
        <v/>
      </c>
      <c r="CP191" s="60" t="str">
        <f t="shared" si="98"/>
        <v/>
      </c>
      <c r="CQ191" s="64"/>
      <c r="CR191" s="65"/>
      <c r="CS191" s="67"/>
      <c r="CT191" s="67"/>
      <c r="CV191" s="518"/>
      <c r="CY191" s="47" t="str">
        <f t="shared" si="101"/>
        <v/>
      </c>
    </row>
    <row r="192" spans="1:103" ht="19.899999999999999" customHeight="1">
      <c r="A192" s="524">
        <v>191</v>
      </c>
      <c r="B192" s="16">
        <v>15</v>
      </c>
      <c r="C192" s="16"/>
      <c r="D192" s="50" t="str">
        <f t="shared" si="126"/>
        <v>F04N6S315</v>
      </c>
      <c r="E192" s="45"/>
      <c r="F192" s="43"/>
      <c r="G192" s="527" t="s">
        <v>161</v>
      </c>
      <c r="H192" s="527"/>
      <c r="I192" s="527"/>
      <c r="J192" s="527" t="str">
        <f t="shared" si="116"/>
        <v/>
      </c>
      <c r="K192" s="527" t="str">
        <f t="shared" si="106"/>
        <v/>
      </c>
      <c r="L192" s="22" t="str">
        <f t="shared" si="107"/>
        <v>FCS0304</v>
      </c>
      <c r="M192" s="21">
        <f t="shared" si="122"/>
        <v>6</v>
      </c>
      <c r="N192" s="21">
        <f t="shared" si="123"/>
        <v>3</v>
      </c>
      <c r="O192" s="21">
        <v>15</v>
      </c>
      <c r="P192" s="83" t="str">
        <f t="shared" si="124"/>
        <v>AAI543-H</v>
      </c>
      <c r="Q192" s="22" t="str">
        <f t="shared" si="86"/>
        <v>AO</v>
      </c>
      <c r="R192" s="22" t="str">
        <f t="shared" si="125"/>
        <v>Y</v>
      </c>
      <c r="S192" s="83" t="s">
        <v>162</v>
      </c>
      <c r="T192" s="22"/>
      <c r="U192" s="22"/>
      <c r="V192" s="22"/>
      <c r="W192" s="22"/>
      <c r="X192" s="22"/>
      <c r="Y192" s="22"/>
      <c r="Z192" s="25" t="str">
        <f t="shared" si="87"/>
        <v>%Z063115</v>
      </c>
      <c r="AA192" s="22" t="str">
        <f t="shared" si="88"/>
        <v/>
      </c>
      <c r="AB192" s="22" t="str">
        <f t="shared" si="127"/>
        <v>F04N6S315</v>
      </c>
      <c r="AC192" s="22" t="str">
        <f t="shared" si="89"/>
        <v>Spare</v>
      </c>
      <c r="AD192" s="21" t="str">
        <f t="shared" si="90"/>
        <v/>
      </c>
      <c r="AE192" s="21" t="str">
        <f t="shared" si="91"/>
        <v/>
      </c>
      <c r="AF192" s="21" t="str">
        <f t="shared" si="92"/>
        <v/>
      </c>
      <c r="AG192" s="22"/>
      <c r="AH192" s="22"/>
      <c r="AI192" s="22"/>
      <c r="AJ192" s="22"/>
      <c r="AK192" s="23"/>
      <c r="AL192" s="23" t="s">
        <v>513</v>
      </c>
      <c r="AM192" s="23"/>
      <c r="AN192" s="84" t="s">
        <v>115</v>
      </c>
      <c r="AO192" s="27"/>
      <c r="AP192" s="27"/>
      <c r="AQ192" s="28"/>
      <c r="AR192" s="33"/>
      <c r="AS192" s="29"/>
      <c r="AT192" s="84" t="s">
        <v>116</v>
      </c>
      <c r="AU192" s="27"/>
      <c r="AV192" s="33"/>
      <c r="AW192" s="27"/>
      <c r="AX192" s="531"/>
      <c r="AY192" s="531"/>
      <c r="AZ192" s="27"/>
      <c r="BA192" s="27"/>
      <c r="BB192" s="27"/>
      <c r="BC192" s="27"/>
      <c r="BD192" s="27"/>
      <c r="BE192" s="33"/>
      <c r="BF192" s="33"/>
      <c r="BG192" s="33"/>
      <c r="BH192" s="33"/>
      <c r="BI192" s="33"/>
      <c r="BJ192" s="33"/>
      <c r="BK192" s="33"/>
      <c r="BL192" s="33"/>
      <c r="BM192" s="33"/>
      <c r="BN192" s="33"/>
      <c r="BO192" s="33"/>
      <c r="BP192" s="33"/>
      <c r="BQ192" s="33"/>
      <c r="BR192" s="33"/>
      <c r="BS192" s="33"/>
      <c r="BT192" s="33"/>
      <c r="BU192" s="33"/>
      <c r="BV192" s="33"/>
      <c r="BW192" s="27"/>
      <c r="BX192" s="33"/>
      <c r="BY192" s="33"/>
      <c r="BZ192" s="33"/>
      <c r="CA192" s="27"/>
      <c r="CB192" s="27"/>
      <c r="CC192" s="27"/>
      <c r="CD192" s="27"/>
      <c r="CE192" s="58"/>
      <c r="CF192" s="58"/>
      <c r="CG192" s="59" t="str">
        <f t="shared" si="93"/>
        <v/>
      </c>
      <c r="CH192" s="60" t="str">
        <f t="shared" si="94"/>
        <v/>
      </c>
      <c r="CI192" s="61"/>
      <c r="CJ192" s="62"/>
      <c r="CK192" s="59">
        <f t="shared" si="95"/>
        <v>11.952</v>
      </c>
      <c r="CL192" s="60">
        <f t="shared" si="96"/>
        <v>12.048</v>
      </c>
      <c r="CM192" s="61"/>
      <c r="CN192" s="62"/>
      <c r="CO192" s="59" t="str">
        <f t="shared" si="97"/>
        <v/>
      </c>
      <c r="CP192" s="60" t="str">
        <f t="shared" si="98"/>
        <v/>
      </c>
      <c r="CQ192" s="64"/>
      <c r="CR192" s="65"/>
      <c r="CS192" s="67"/>
      <c r="CT192" s="67"/>
      <c r="CV192" s="518"/>
      <c r="CY192" s="47" t="str">
        <f t="shared" si="101"/>
        <v/>
      </c>
    </row>
    <row r="193" spans="1:103" ht="19.899999999999999" customHeight="1">
      <c r="A193" s="524">
        <v>192</v>
      </c>
      <c r="B193" s="16">
        <v>16</v>
      </c>
      <c r="C193" s="16"/>
      <c r="D193" s="50" t="str">
        <f t="shared" si="126"/>
        <v>F04N6S316</v>
      </c>
      <c r="E193" s="45"/>
      <c r="F193" s="43"/>
      <c r="G193" s="527" t="s">
        <v>161</v>
      </c>
      <c r="H193" s="527"/>
      <c r="I193" s="527"/>
      <c r="J193" s="527" t="str">
        <f t="shared" si="116"/>
        <v/>
      </c>
      <c r="K193" s="527" t="str">
        <f t="shared" si="106"/>
        <v/>
      </c>
      <c r="L193" s="22" t="str">
        <f t="shared" si="107"/>
        <v>FCS0304</v>
      </c>
      <c r="M193" s="21">
        <f t="shared" si="122"/>
        <v>6</v>
      </c>
      <c r="N193" s="21">
        <f t="shared" si="123"/>
        <v>3</v>
      </c>
      <c r="O193" s="21">
        <v>16</v>
      </c>
      <c r="P193" s="83" t="str">
        <f t="shared" si="124"/>
        <v>AAI543-H</v>
      </c>
      <c r="Q193" s="22" t="str">
        <f t="shared" si="86"/>
        <v>AO</v>
      </c>
      <c r="R193" s="22" t="str">
        <f t="shared" si="125"/>
        <v>Y</v>
      </c>
      <c r="S193" s="83" t="s">
        <v>162</v>
      </c>
      <c r="T193" s="22"/>
      <c r="U193" s="22"/>
      <c r="V193" s="22"/>
      <c r="W193" s="22"/>
      <c r="X193" s="22"/>
      <c r="Y193" s="22"/>
      <c r="Z193" s="52" t="str">
        <f t="shared" si="87"/>
        <v>%Z063116</v>
      </c>
      <c r="AA193" s="22" t="str">
        <f t="shared" si="88"/>
        <v/>
      </c>
      <c r="AB193" s="22" t="str">
        <f t="shared" si="127"/>
        <v>F04N6S316</v>
      </c>
      <c r="AC193" s="22" t="str">
        <f t="shared" si="89"/>
        <v>Spare</v>
      </c>
      <c r="AD193" s="21" t="str">
        <f t="shared" si="90"/>
        <v/>
      </c>
      <c r="AE193" s="21" t="str">
        <f t="shared" si="91"/>
        <v/>
      </c>
      <c r="AF193" s="21" t="str">
        <f t="shared" si="92"/>
        <v/>
      </c>
      <c r="AG193" s="22"/>
      <c r="AH193" s="22"/>
      <c r="AI193" s="22"/>
      <c r="AJ193" s="22"/>
      <c r="AK193" s="23"/>
      <c r="AL193" s="23" t="s">
        <v>513</v>
      </c>
      <c r="AM193" s="23"/>
      <c r="AN193" s="84" t="s">
        <v>115</v>
      </c>
      <c r="AO193" s="27"/>
      <c r="AP193" s="27"/>
      <c r="AQ193" s="28"/>
      <c r="AR193" s="33"/>
      <c r="AS193" s="29"/>
      <c r="AT193" s="84" t="s">
        <v>116</v>
      </c>
      <c r="AU193" s="27"/>
      <c r="AV193" s="33"/>
      <c r="AW193" s="27"/>
      <c r="AX193" s="531"/>
      <c r="AY193" s="531"/>
      <c r="AZ193" s="27"/>
      <c r="BA193" s="27"/>
      <c r="BB193" s="27"/>
      <c r="BC193" s="27"/>
      <c r="BD193" s="27"/>
      <c r="BE193" s="33"/>
      <c r="BF193" s="33"/>
      <c r="BG193" s="33"/>
      <c r="BH193" s="33"/>
      <c r="BI193" s="33"/>
      <c r="BJ193" s="33"/>
      <c r="BK193" s="33"/>
      <c r="BL193" s="33"/>
      <c r="BM193" s="33"/>
      <c r="BN193" s="33"/>
      <c r="BO193" s="33"/>
      <c r="BP193" s="33"/>
      <c r="BQ193" s="33"/>
      <c r="BR193" s="33"/>
      <c r="BS193" s="33"/>
      <c r="BT193" s="33"/>
      <c r="BU193" s="33"/>
      <c r="BV193" s="33"/>
      <c r="BW193" s="27"/>
      <c r="BX193" s="33"/>
      <c r="BY193" s="33"/>
      <c r="BZ193" s="33"/>
      <c r="CA193" s="27"/>
      <c r="CB193" s="27"/>
      <c r="CC193" s="27"/>
      <c r="CD193" s="27"/>
      <c r="CE193" s="58"/>
      <c r="CF193" s="58"/>
      <c r="CG193" s="59" t="str">
        <f t="shared" si="93"/>
        <v/>
      </c>
      <c r="CH193" s="60" t="str">
        <f t="shared" si="94"/>
        <v/>
      </c>
      <c r="CI193" s="61"/>
      <c r="CJ193" s="62"/>
      <c r="CK193" s="59">
        <f t="shared" si="95"/>
        <v>11.952</v>
      </c>
      <c r="CL193" s="60">
        <f t="shared" si="96"/>
        <v>12.048</v>
      </c>
      <c r="CM193" s="61"/>
      <c r="CN193" s="62"/>
      <c r="CO193" s="59" t="str">
        <f t="shared" si="97"/>
        <v/>
      </c>
      <c r="CP193" s="60" t="str">
        <f t="shared" si="98"/>
        <v/>
      </c>
      <c r="CQ193" s="64"/>
      <c r="CR193" s="65"/>
      <c r="CS193" s="67"/>
      <c r="CT193" s="67"/>
      <c r="CV193" s="518"/>
      <c r="CY193" s="47" t="str">
        <f t="shared" si="101"/>
        <v/>
      </c>
    </row>
    <row r="194" spans="1:103" ht="19.899999999999999" customHeight="1">
      <c r="A194" s="524">
        <v>193</v>
      </c>
      <c r="B194" s="15">
        <v>1</v>
      </c>
      <c r="C194" s="15">
        <v>1840</v>
      </c>
      <c r="D194" s="45" t="s">
        <v>527</v>
      </c>
      <c r="E194" s="527"/>
      <c r="F194" s="541" t="s">
        <v>106</v>
      </c>
      <c r="G194" s="542" t="s">
        <v>528</v>
      </c>
      <c r="H194" s="68"/>
      <c r="I194" s="527"/>
      <c r="J194" s="527" t="str">
        <f t="shared" si="116"/>
        <v/>
      </c>
      <c r="K194" s="527" t="str">
        <f t="shared" si="106"/>
        <v/>
      </c>
      <c r="L194" s="22" t="str">
        <f t="shared" si="107"/>
        <v>FCS0304</v>
      </c>
      <c r="M194" s="21">
        <v>7</v>
      </c>
      <c r="N194" s="21">
        <v>1</v>
      </c>
      <c r="O194" s="21">
        <v>1</v>
      </c>
      <c r="P194" s="83" t="s">
        <v>109</v>
      </c>
      <c r="Q194" s="22" t="str">
        <f t="shared" ref="Q194:Q257" si="128">IF(MID(P194,4,3)="543","AO","AI")</f>
        <v>AI</v>
      </c>
      <c r="R194" s="22" t="s">
        <v>110</v>
      </c>
      <c r="S194" s="543" t="s">
        <v>111</v>
      </c>
      <c r="T194" s="22"/>
      <c r="U194" s="22"/>
      <c r="V194" s="22"/>
      <c r="W194" s="22"/>
      <c r="X194" s="22"/>
      <c r="Y194" s="22"/>
      <c r="Z194" s="25" t="str">
        <f t="shared" ref="Z194:Z257" si="129">"%Z"&amp;TEXT(M194,"00")&amp;TEXT(N194,"0")&amp;"1"&amp;TEXT(O194,"00")</f>
        <v>%Z071101</v>
      </c>
      <c r="AA194" s="22" t="str">
        <f t="shared" ref="AA194:AA257" si="130">IF(E194="","",IF(Q194="AI",CONCATENATE("%%I",E194),IF(Q194="AO",CONCATENATE("%%O",E194),E194)))</f>
        <v/>
      </c>
      <c r="AB194" s="22" t="s">
        <v>529</v>
      </c>
      <c r="AC194" s="22" t="str">
        <f t="shared" ref="AC194:AC257" si="131">IF(G194&lt;&gt;"",G194,"")</f>
        <v>P TO VE-6203 FLOW</v>
      </c>
      <c r="AD194" s="21" t="str">
        <f t="shared" ref="AD194:AD257" si="132">IF(J194&lt;&gt;"",J194,"")</f>
        <v/>
      </c>
      <c r="AE194" s="21" t="str">
        <f t="shared" ref="AE194:AE257" si="133">IF(K194&lt;&gt;"",K194,"")</f>
        <v/>
      </c>
      <c r="AF194" s="21" t="str">
        <f t="shared" ref="AF194:AF257" si="134">IF(I194&lt;&gt;"",I194,"")</f>
        <v/>
      </c>
      <c r="AG194" s="22">
        <v>0</v>
      </c>
      <c r="AH194" s="22">
        <v>0.05</v>
      </c>
      <c r="AI194" s="22">
        <v>0</v>
      </c>
      <c r="AJ194" s="22">
        <v>0</v>
      </c>
      <c r="AK194" s="23" t="s">
        <v>113</v>
      </c>
      <c r="AL194" s="23" t="s">
        <v>513</v>
      </c>
      <c r="AM194" s="23"/>
      <c r="AN194" s="84" t="s">
        <v>115</v>
      </c>
      <c r="AO194" s="27"/>
      <c r="AP194" s="27"/>
      <c r="AQ194" s="28"/>
      <c r="AR194" s="544" t="s">
        <v>514</v>
      </c>
      <c r="AS194" s="29"/>
      <c r="AT194" s="84" t="s">
        <v>116</v>
      </c>
      <c r="AU194" s="542" t="s">
        <v>530</v>
      </c>
      <c r="AV194" s="27"/>
      <c r="AW194" s="27"/>
      <c r="AX194" s="532" t="s">
        <v>531</v>
      </c>
      <c r="AY194" s="531" t="s">
        <v>532</v>
      </c>
      <c r="AZ194" s="27"/>
      <c r="BA194" s="27"/>
      <c r="BB194" s="27"/>
      <c r="BC194" s="27"/>
      <c r="BD194" s="27"/>
      <c r="BE194" s="33"/>
      <c r="BF194" s="33"/>
      <c r="BG194" s="33"/>
      <c r="BH194" s="33"/>
      <c r="BI194" s="33"/>
      <c r="BJ194" s="33"/>
      <c r="BK194" s="33"/>
      <c r="BL194" s="33"/>
      <c r="BM194" s="33"/>
      <c r="BN194" s="33"/>
      <c r="BO194" s="33"/>
      <c r="BP194" s="33"/>
      <c r="BQ194" s="33"/>
      <c r="BR194" s="33"/>
      <c r="BS194" s="33"/>
      <c r="BT194" s="33"/>
      <c r="BU194" s="33"/>
      <c r="BV194" s="33"/>
      <c r="BW194" s="27"/>
      <c r="BX194" s="33"/>
      <c r="BY194" s="33"/>
      <c r="BZ194" s="33"/>
      <c r="CA194" s="27"/>
      <c r="CB194" s="27"/>
      <c r="CC194" s="27"/>
      <c r="CD194" s="27"/>
      <c r="CE194" s="58"/>
      <c r="CF194" s="58"/>
      <c r="CG194" s="59" t="e">
        <f t="shared" ref="CG194:CG257" si="135">IF(OR(Q194="AI",Q194="PI"),AD194-(AE194-AD194)*0.001,IF(AND(Q194="AO",T194="FC"),4-0.048,IF(AND(Q194="AO",OR(T194="FO",T194="FLO")),20-0.048,"")))</f>
        <v>#VALUE!</v>
      </c>
      <c r="CH194" s="60" t="e">
        <f t="shared" ref="CH194:CH257" si="136">IF(OR(Q194="AI",Q194="PI"),AD194+(AE194-AD194)*0.001,IF(AND(Q194="AO",T194="FC"),4+0.048,IF(AND(Q194="AO",OR(T194="FO",T194="FLO")),20+0.048,"")))</f>
        <v>#VALUE!</v>
      </c>
      <c r="CI194" s="61"/>
      <c r="CJ194" s="62"/>
      <c r="CK194" s="59" t="e">
        <f t="shared" ref="CK194:CK257" si="137">IF(OR(Q194="AI",Q194="PI"),(AE194+AD194)/2-(AE194-AD194)*0.001,IF(Q194="AO",12-0.048,""))</f>
        <v>#VALUE!</v>
      </c>
      <c r="CL194" s="60" t="e">
        <f t="shared" ref="CL194:CL257" si="138">IF(OR(Q194="AI",Q194="PI"),(AE194+AD194)/2+(AE194-AD194)*0.001,IF(Q194="AO",12+0.048,""))</f>
        <v>#VALUE!</v>
      </c>
      <c r="CM194" s="61"/>
      <c r="CN194" s="62"/>
      <c r="CO194" s="59" t="e">
        <f t="shared" ref="CO194:CO257" si="139">IF(OR(Q194="AI",Q194="PI"),AE194-(AE194-AD194)*0.001,IF(AND(Q194="AO",T194="FC"),20-0.048,IF(AND(Q194="AO",OR(T194="FO",T194="FLO")),4-0.048,"")))</f>
        <v>#VALUE!</v>
      </c>
      <c r="CP194" s="60" t="e">
        <f t="shared" ref="CP194:CP257" si="140">IF(OR(Q194="AI",Q194="PI"),AE194+(AE194-AD194)*0.001,IF(AND(Q194="AO",T194="FC"),20+0.048,IF(AND(Q194="AO",OR(T194="FO",T194="FLO")),4+0.048,"")))</f>
        <v>#VALUE!</v>
      </c>
      <c r="CQ194" s="64"/>
      <c r="CR194" s="65"/>
      <c r="CS194" s="67"/>
      <c r="CT194" s="67"/>
      <c r="CU194" s="545">
        <v>1840</v>
      </c>
      <c r="CV194" s="518" t="str">
        <f t="shared" ref="CV194:CV202" si="141">LEFT(D194,3)</f>
        <v>18-</v>
      </c>
      <c r="CW194" s="47" t="s">
        <v>533</v>
      </c>
      <c r="CX194" s="47" t="str">
        <f t="shared" ref="CX194:CX202" si="142">RIGHT(D194,6)</f>
        <v>-62104</v>
      </c>
      <c r="CY194" s="47" t="str">
        <f t="shared" ref="CY194:CY257" si="143">CV194&amp;CW194&amp;CX194</f>
        <v>18-FICQA-62104</v>
      </c>
    </row>
    <row r="195" spans="1:103" ht="19.899999999999999" customHeight="1">
      <c r="A195" s="524">
        <v>194</v>
      </c>
      <c r="B195" s="15">
        <v>2</v>
      </c>
      <c r="C195" s="15">
        <v>1840</v>
      </c>
      <c r="D195" s="45" t="s">
        <v>534</v>
      </c>
      <c r="E195" s="527"/>
      <c r="F195" s="541" t="s">
        <v>106</v>
      </c>
      <c r="G195" s="542" t="s">
        <v>535</v>
      </c>
      <c r="H195" s="68"/>
      <c r="I195" s="527"/>
      <c r="J195" s="527" t="str">
        <f t="shared" si="116"/>
        <v/>
      </c>
      <c r="K195" s="527" t="str">
        <f t="shared" si="106"/>
        <v/>
      </c>
      <c r="L195" s="22" t="str">
        <f t="shared" si="107"/>
        <v>FCS0304</v>
      </c>
      <c r="M195" s="21">
        <f t="shared" ref="M195:M209" si="144">M194</f>
        <v>7</v>
      </c>
      <c r="N195" s="21">
        <f t="shared" ref="N195:N209" si="145">N194</f>
        <v>1</v>
      </c>
      <c r="O195" s="21">
        <v>2</v>
      </c>
      <c r="P195" s="83" t="str">
        <f t="shared" ref="P195:P209" si="146">P194</f>
        <v>AAI143-H</v>
      </c>
      <c r="Q195" s="22" t="str">
        <f t="shared" si="128"/>
        <v>AI</v>
      </c>
      <c r="R195" s="22" t="str">
        <f t="shared" ref="R195:R209" si="147">IF(R194&lt;&gt;"",R194,"")</f>
        <v>Y</v>
      </c>
      <c r="S195" s="543" t="s">
        <v>111</v>
      </c>
      <c r="T195" s="22"/>
      <c r="U195" s="22"/>
      <c r="V195" s="22"/>
      <c r="W195" s="22"/>
      <c r="X195" s="22"/>
      <c r="Y195" s="22"/>
      <c r="Z195" s="25" t="str">
        <f t="shared" si="129"/>
        <v>%Z071102</v>
      </c>
      <c r="AA195" s="22" t="str">
        <f t="shared" si="130"/>
        <v/>
      </c>
      <c r="AB195" s="22" t="s">
        <v>536</v>
      </c>
      <c r="AC195" s="22" t="str">
        <f t="shared" si="131"/>
        <v>PR TO ET-3101 FLOW</v>
      </c>
      <c r="AD195" s="21" t="str">
        <f t="shared" si="132"/>
        <v/>
      </c>
      <c r="AE195" s="21" t="str">
        <f t="shared" si="133"/>
        <v/>
      </c>
      <c r="AF195" s="21" t="str">
        <f t="shared" si="134"/>
        <v/>
      </c>
      <c r="AG195" s="22">
        <v>0</v>
      </c>
      <c r="AH195" s="22">
        <v>0.05</v>
      </c>
      <c r="AI195" s="22">
        <v>0</v>
      </c>
      <c r="AJ195" s="22">
        <v>0</v>
      </c>
      <c r="AK195" s="23" t="s">
        <v>113</v>
      </c>
      <c r="AL195" s="23" t="s">
        <v>513</v>
      </c>
      <c r="AM195" s="23"/>
      <c r="AN195" s="84" t="s">
        <v>115</v>
      </c>
      <c r="AO195" s="27"/>
      <c r="AP195" s="27"/>
      <c r="AQ195" s="28"/>
      <c r="AR195" s="544" t="s">
        <v>514</v>
      </c>
      <c r="AS195" s="29"/>
      <c r="AT195" s="84" t="s">
        <v>116</v>
      </c>
      <c r="AU195" s="542" t="s">
        <v>530</v>
      </c>
      <c r="AV195" s="27"/>
      <c r="AW195" s="27"/>
      <c r="AX195" s="532" t="s">
        <v>531</v>
      </c>
      <c r="AY195" s="531" t="s">
        <v>532</v>
      </c>
      <c r="AZ195" s="27"/>
      <c r="BA195" s="27"/>
      <c r="BB195" s="27"/>
      <c r="BC195" s="27"/>
      <c r="BD195" s="27"/>
      <c r="BE195" s="33"/>
      <c r="BF195" s="33"/>
      <c r="BG195" s="33"/>
      <c r="BH195" s="33"/>
      <c r="BI195" s="33"/>
      <c r="BJ195" s="33"/>
      <c r="BK195" s="33"/>
      <c r="BL195" s="33"/>
      <c r="BM195" s="33"/>
      <c r="BN195" s="33"/>
      <c r="BO195" s="33"/>
      <c r="BP195" s="33"/>
      <c r="BQ195" s="33"/>
      <c r="BR195" s="33"/>
      <c r="BS195" s="33"/>
      <c r="BT195" s="33"/>
      <c r="BU195" s="33"/>
      <c r="BV195" s="33"/>
      <c r="BW195" s="27"/>
      <c r="BX195" s="33"/>
      <c r="BY195" s="33"/>
      <c r="BZ195" s="33"/>
      <c r="CA195" s="27"/>
      <c r="CB195" s="27"/>
      <c r="CC195" s="27"/>
      <c r="CD195" s="27"/>
      <c r="CE195" s="58"/>
      <c r="CF195" s="58"/>
      <c r="CG195" s="59" t="e">
        <f t="shared" si="135"/>
        <v>#VALUE!</v>
      </c>
      <c r="CH195" s="60" t="e">
        <f t="shared" si="136"/>
        <v>#VALUE!</v>
      </c>
      <c r="CI195" s="61"/>
      <c r="CJ195" s="62"/>
      <c r="CK195" s="59" t="e">
        <f t="shared" si="137"/>
        <v>#VALUE!</v>
      </c>
      <c r="CL195" s="60" t="e">
        <f t="shared" si="138"/>
        <v>#VALUE!</v>
      </c>
      <c r="CM195" s="61"/>
      <c r="CN195" s="62"/>
      <c r="CO195" s="59" t="e">
        <f t="shared" si="139"/>
        <v>#VALUE!</v>
      </c>
      <c r="CP195" s="60" t="e">
        <f t="shared" si="140"/>
        <v>#VALUE!</v>
      </c>
      <c r="CQ195" s="64"/>
      <c r="CR195" s="65"/>
      <c r="CS195" s="67"/>
      <c r="CT195" s="67"/>
      <c r="CU195" s="545">
        <v>1840</v>
      </c>
      <c r="CV195" s="518" t="str">
        <f t="shared" si="141"/>
        <v>18-</v>
      </c>
      <c r="CW195" s="47" t="s">
        <v>537</v>
      </c>
      <c r="CX195" s="47" t="str">
        <f t="shared" si="142"/>
        <v>-62105</v>
      </c>
      <c r="CY195" s="47" t="str">
        <f t="shared" si="143"/>
        <v>18-FICQ-62105</v>
      </c>
    </row>
    <row r="196" spans="1:103" ht="19.899999999999999" customHeight="1">
      <c r="A196" s="524">
        <v>195</v>
      </c>
      <c r="B196" s="15">
        <v>3</v>
      </c>
      <c r="C196" s="15">
        <v>1830</v>
      </c>
      <c r="D196" s="45" t="s">
        <v>538</v>
      </c>
      <c r="E196" s="527"/>
      <c r="F196" s="541" t="s">
        <v>106</v>
      </c>
      <c r="G196" s="542" t="s">
        <v>539</v>
      </c>
      <c r="H196" s="68"/>
      <c r="I196" s="527"/>
      <c r="J196" s="527" t="str">
        <f t="shared" si="116"/>
        <v/>
      </c>
      <c r="K196" s="527" t="str">
        <f t="shared" si="106"/>
        <v/>
      </c>
      <c r="L196" s="22" t="str">
        <f t="shared" si="107"/>
        <v>FCS0304</v>
      </c>
      <c r="M196" s="21">
        <f t="shared" si="144"/>
        <v>7</v>
      </c>
      <c r="N196" s="21">
        <f t="shared" si="145"/>
        <v>1</v>
      </c>
      <c r="O196" s="21">
        <v>3</v>
      </c>
      <c r="P196" s="83" t="str">
        <f t="shared" si="146"/>
        <v>AAI143-H</v>
      </c>
      <c r="Q196" s="22" t="str">
        <f t="shared" si="128"/>
        <v>AI</v>
      </c>
      <c r="R196" s="22" t="str">
        <f t="shared" si="147"/>
        <v>Y</v>
      </c>
      <c r="S196" s="543" t="s">
        <v>111</v>
      </c>
      <c r="T196" s="22"/>
      <c r="U196" s="22"/>
      <c r="V196" s="22"/>
      <c r="W196" s="22"/>
      <c r="X196" s="22"/>
      <c r="Y196" s="22"/>
      <c r="Z196" s="25" t="str">
        <f t="shared" si="129"/>
        <v>%Z071103</v>
      </c>
      <c r="AA196" s="22" t="str">
        <f t="shared" si="130"/>
        <v/>
      </c>
      <c r="AB196" s="22" t="s">
        <v>540</v>
      </c>
      <c r="AC196" s="22" t="str">
        <f t="shared" si="131"/>
        <v>PEROXIDE TO PJ-3601X</v>
      </c>
      <c r="AD196" s="21" t="str">
        <f t="shared" si="132"/>
        <v/>
      </c>
      <c r="AE196" s="21" t="str">
        <f t="shared" si="133"/>
        <v/>
      </c>
      <c r="AF196" s="21" t="str">
        <f t="shared" si="134"/>
        <v/>
      </c>
      <c r="AG196" s="22">
        <v>0</v>
      </c>
      <c r="AH196" s="22">
        <v>0.6</v>
      </c>
      <c r="AI196" s="22">
        <v>0.4</v>
      </c>
      <c r="AJ196" s="22">
        <v>0</v>
      </c>
      <c r="AK196" s="23" t="s">
        <v>113</v>
      </c>
      <c r="AL196" s="23" t="s">
        <v>513</v>
      </c>
      <c r="AM196" s="23"/>
      <c r="AN196" s="84" t="s">
        <v>115</v>
      </c>
      <c r="AO196" s="27"/>
      <c r="AP196" s="27"/>
      <c r="AQ196" s="28"/>
      <c r="AR196" s="544" t="s">
        <v>514</v>
      </c>
      <c r="AS196" s="29"/>
      <c r="AT196" s="84" t="s">
        <v>116</v>
      </c>
      <c r="AU196" s="542" t="s">
        <v>530</v>
      </c>
      <c r="AV196" s="27"/>
      <c r="AW196" s="27"/>
      <c r="AX196" s="532" t="s">
        <v>477</v>
      </c>
      <c r="AY196" s="531" t="s">
        <v>477</v>
      </c>
      <c r="AZ196" s="27"/>
      <c r="BA196" s="27"/>
      <c r="BB196" s="27"/>
      <c r="BC196" s="27"/>
      <c r="BD196" s="27"/>
      <c r="BE196" s="33"/>
      <c r="BF196" s="33"/>
      <c r="BG196" s="33"/>
      <c r="BH196" s="33"/>
      <c r="BI196" s="33"/>
      <c r="BJ196" s="33"/>
      <c r="BK196" s="33"/>
      <c r="BL196" s="33"/>
      <c r="BM196" s="33"/>
      <c r="BN196" s="33"/>
      <c r="BO196" s="33"/>
      <c r="BP196" s="33"/>
      <c r="BQ196" s="33"/>
      <c r="BR196" s="33"/>
      <c r="BS196" s="33"/>
      <c r="BT196" s="33"/>
      <c r="BU196" s="33"/>
      <c r="BV196" s="33"/>
      <c r="BW196" s="27"/>
      <c r="BX196" s="33"/>
      <c r="BY196" s="33"/>
      <c r="BZ196" s="33"/>
      <c r="CA196" s="27"/>
      <c r="CB196" s="27"/>
      <c r="CC196" s="27"/>
      <c r="CD196" s="27"/>
      <c r="CE196" s="58"/>
      <c r="CF196" s="58"/>
      <c r="CG196" s="59" t="e">
        <f t="shared" si="135"/>
        <v>#VALUE!</v>
      </c>
      <c r="CH196" s="60" t="e">
        <f t="shared" si="136"/>
        <v>#VALUE!</v>
      </c>
      <c r="CI196" s="61"/>
      <c r="CJ196" s="62"/>
      <c r="CK196" s="59" t="e">
        <f t="shared" si="137"/>
        <v>#VALUE!</v>
      </c>
      <c r="CL196" s="60" t="e">
        <f t="shared" si="138"/>
        <v>#VALUE!</v>
      </c>
      <c r="CM196" s="61"/>
      <c r="CN196" s="62"/>
      <c r="CO196" s="59" t="e">
        <f t="shared" si="139"/>
        <v>#VALUE!</v>
      </c>
      <c r="CP196" s="60" t="e">
        <f t="shared" si="140"/>
        <v>#VALUE!</v>
      </c>
      <c r="CQ196" s="64"/>
      <c r="CR196" s="65"/>
      <c r="CS196" s="67"/>
      <c r="CT196" s="67"/>
      <c r="CU196" s="545">
        <v>1830</v>
      </c>
      <c r="CV196" s="518" t="str">
        <f t="shared" si="141"/>
        <v>18-</v>
      </c>
      <c r="CW196" s="47" t="s">
        <v>541</v>
      </c>
      <c r="CX196" s="47" t="str">
        <f t="shared" si="142"/>
        <v>-21103</v>
      </c>
      <c r="CY196" s="47" t="str">
        <f t="shared" si="143"/>
        <v>18-FICSA-21103</v>
      </c>
    </row>
    <row r="197" spans="1:103" ht="19.899999999999999" customHeight="1">
      <c r="A197" s="524">
        <v>196</v>
      </c>
      <c r="B197" s="15">
        <v>4</v>
      </c>
      <c r="C197" s="15">
        <v>1830</v>
      </c>
      <c r="D197" s="45" t="s">
        <v>542</v>
      </c>
      <c r="E197" s="527"/>
      <c r="F197" s="541" t="s">
        <v>106</v>
      </c>
      <c r="G197" s="542" t="s">
        <v>543</v>
      </c>
      <c r="H197" s="68"/>
      <c r="I197" s="527"/>
      <c r="J197" s="527" t="str">
        <f t="shared" si="116"/>
        <v/>
      </c>
      <c r="K197" s="527" t="str">
        <f t="shared" si="106"/>
        <v/>
      </c>
      <c r="L197" s="22" t="str">
        <f t="shared" si="107"/>
        <v>FCS0304</v>
      </c>
      <c r="M197" s="21">
        <f t="shared" si="144"/>
        <v>7</v>
      </c>
      <c r="N197" s="21">
        <f t="shared" si="145"/>
        <v>1</v>
      </c>
      <c r="O197" s="21">
        <v>4</v>
      </c>
      <c r="P197" s="83" t="str">
        <f t="shared" si="146"/>
        <v>AAI143-H</v>
      </c>
      <c r="Q197" s="22" t="str">
        <f t="shared" si="128"/>
        <v>AI</v>
      </c>
      <c r="R197" s="22" t="str">
        <f t="shared" si="147"/>
        <v>Y</v>
      </c>
      <c r="S197" s="543" t="s">
        <v>111</v>
      </c>
      <c r="T197" s="22"/>
      <c r="U197" s="22"/>
      <c r="V197" s="22"/>
      <c r="W197" s="22"/>
      <c r="X197" s="22"/>
      <c r="Y197" s="22"/>
      <c r="Z197" s="25" t="str">
        <f t="shared" si="129"/>
        <v>%Z071104</v>
      </c>
      <c r="AA197" s="22" t="str">
        <f t="shared" si="130"/>
        <v/>
      </c>
      <c r="AB197" s="22" t="s">
        <v>544</v>
      </c>
      <c r="AC197" s="22" t="str">
        <f t="shared" si="131"/>
        <v>MELTABLE ADDITIVES TO PJ-3601X</v>
      </c>
      <c r="AD197" s="21" t="str">
        <f t="shared" si="132"/>
        <v/>
      </c>
      <c r="AE197" s="21" t="str">
        <f t="shared" si="133"/>
        <v/>
      </c>
      <c r="AF197" s="21" t="str">
        <f t="shared" si="134"/>
        <v/>
      </c>
      <c r="AG197" s="22">
        <v>0</v>
      </c>
      <c r="AH197" s="22">
        <v>0</v>
      </c>
      <c r="AI197" s="22">
        <v>0</v>
      </c>
      <c r="AJ197" s="22">
        <v>0</v>
      </c>
      <c r="AK197" s="23" t="s">
        <v>113</v>
      </c>
      <c r="AL197" s="23" t="s">
        <v>513</v>
      </c>
      <c r="AM197" s="23"/>
      <c r="AN197" s="84" t="s">
        <v>115</v>
      </c>
      <c r="AO197" s="27"/>
      <c r="AP197" s="27"/>
      <c r="AQ197" s="28"/>
      <c r="AR197" s="544" t="s">
        <v>514</v>
      </c>
      <c r="AS197" s="29"/>
      <c r="AT197" s="84" t="s">
        <v>116</v>
      </c>
      <c r="AU197" s="542" t="s">
        <v>530</v>
      </c>
      <c r="AV197" s="27"/>
      <c r="AW197" s="27"/>
      <c r="AX197" s="532" t="s">
        <v>545</v>
      </c>
      <c r="AY197" s="531" t="s">
        <v>546</v>
      </c>
      <c r="AZ197" s="27"/>
      <c r="BA197" s="27"/>
      <c r="BB197" s="27"/>
      <c r="BC197" s="27"/>
      <c r="BD197" s="27"/>
      <c r="BE197" s="33"/>
      <c r="BF197" s="33"/>
      <c r="BG197" s="33"/>
      <c r="BH197" s="33"/>
      <c r="BI197" s="33"/>
      <c r="BJ197" s="33"/>
      <c r="BK197" s="33"/>
      <c r="BL197" s="33"/>
      <c r="BM197" s="33"/>
      <c r="BN197" s="33"/>
      <c r="BO197" s="33"/>
      <c r="BP197" s="33"/>
      <c r="BQ197" s="33"/>
      <c r="BR197" s="33"/>
      <c r="BS197" s="33"/>
      <c r="BT197" s="33"/>
      <c r="BU197" s="33"/>
      <c r="BV197" s="33"/>
      <c r="BW197" s="27"/>
      <c r="BX197" s="33"/>
      <c r="BY197" s="33"/>
      <c r="BZ197" s="33"/>
      <c r="CA197" s="27"/>
      <c r="CB197" s="27"/>
      <c r="CC197" s="27"/>
      <c r="CD197" s="27"/>
      <c r="CE197" s="58"/>
      <c r="CF197" s="58"/>
      <c r="CG197" s="59" t="e">
        <f t="shared" si="135"/>
        <v>#VALUE!</v>
      </c>
      <c r="CH197" s="60" t="e">
        <f t="shared" si="136"/>
        <v>#VALUE!</v>
      </c>
      <c r="CI197" s="61"/>
      <c r="CJ197" s="62"/>
      <c r="CK197" s="59" t="e">
        <f t="shared" si="137"/>
        <v>#VALUE!</v>
      </c>
      <c r="CL197" s="60" t="e">
        <f t="shared" si="138"/>
        <v>#VALUE!</v>
      </c>
      <c r="CM197" s="61"/>
      <c r="CN197" s="62"/>
      <c r="CO197" s="59" t="e">
        <f t="shared" si="139"/>
        <v>#VALUE!</v>
      </c>
      <c r="CP197" s="60" t="e">
        <f t="shared" si="140"/>
        <v>#VALUE!</v>
      </c>
      <c r="CQ197" s="64"/>
      <c r="CR197" s="65"/>
      <c r="CS197" s="67"/>
      <c r="CT197" s="67"/>
      <c r="CU197" s="545">
        <v>1830</v>
      </c>
      <c r="CV197" s="518" t="str">
        <f t="shared" si="141"/>
        <v>18-</v>
      </c>
      <c r="CW197" s="47" t="s">
        <v>124</v>
      </c>
      <c r="CX197" s="47" t="str">
        <f t="shared" si="142"/>
        <v>-23101</v>
      </c>
      <c r="CY197" s="47" t="str">
        <f t="shared" si="143"/>
        <v>18-FICA-23101</v>
      </c>
    </row>
    <row r="198" spans="1:103" ht="19.899999999999999" customHeight="1">
      <c r="A198" s="524">
        <v>197</v>
      </c>
      <c r="B198" s="15">
        <v>5</v>
      </c>
      <c r="C198" s="15">
        <v>1830</v>
      </c>
      <c r="D198" s="45" t="s">
        <v>547</v>
      </c>
      <c r="E198" s="527"/>
      <c r="F198" s="541" t="s">
        <v>106</v>
      </c>
      <c r="G198" s="542" t="s">
        <v>548</v>
      </c>
      <c r="H198" s="68"/>
      <c r="I198" s="527"/>
      <c r="J198" s="527" t="str">
        <f t="shared" si="116"/>
        <v/>
      </c>
      <c r="K198" s="527" t="str">
        <f t="shared" si="106"/>
        <v/>
      </c>
      <c r="L198" s="22" t="str">
        <f t="shared" si="107"/>
        <v>FCS0304</v>
      </c>
      <c r="M198" s="21">
        <f t="shared" si="144"/>
        <v>7</v>
      </c>
      <c r="N198" s="21">
        <f t="shared" si="145"/>
        <v>1</v>
      </c>
      <c r="O198" s="21">
        <v>5</v>
      </c>
      <c r="P198" s="83" t="str">
        <f t="shared" si="146"/>
        <v>AAI143-H</v>
      </c>
      <c r="Q198" s="22" t="str">
        <f t="shared" si="128"/>
        <v>AI</v>
      </c>
      <c r="R198" s="22" t="str">
        <f t="shared" si="147"/>
        <v>Y</v>
      </c>
      <c r="S198" s="543" t="s">
        <v>111</v>
      </c>
      <c r="T198" s="22"/>
      <c r="U198" s="22"/>
      <c r="V198" s="22"/>
      <c r="W198" s="22"/>
      <c r="X198" s="22"/>
      <c r="Y198" s="22"/>
      <c r="Z198" s="25" t="str">
        <f t="shared" si="129"/>
        <v>%Z071105</v>
      </c>
      <c r="AA198" s="22" t="str">
        <f t="shared" si="130"/>
        <v/>
      </c>
      <c r="AB198" s="22" t="s">
        <v>549</v>
      </c>
      <c r="AC198" s="22" t="str">
        <f t="shared" si="131"/>
        <v>LIQUID ADDITIVES TO PJ-3601X</v>
      </c>
      <c r="AD198" s="21" t="str">
        <f t="shared" si="132"/>
        <v/>
      </c>
      <c r="AE198" s="21" t="str">
        <f t="shared" si="133"/>
        <v/>
      </c>
      <c r="AF198" s="21" t="str">
        <f t="shared" si="134"/>
        <v/>
      </c>
      <c r="AG198" s="22">
        <v>0</v>
      </c>
      <c r="AH198" s="22">
        <v>7600</v>
      </c>
      <c r="AI198" s="22">
        <v>1900</v>
      </c>
      <c r="AJ198" s="22">
        <v>0</v>
      </c>
      <c r="AK198" s="23" t="s">
        <v>113</v>
      </c>
      <c r="AL198" s="23" t="s">
        <v>513</v>
      </c>
      <c r="AM198" s="23"/>
      <c r="AN198" s="84" t="s">
        <v>115</v>
      </c>
      <c r="AO198" s="27"/>
      <c r="AP198" s="27"/>
      <c r="AQ198" s="28"/>
      <c r="AR198" s="544" t="s">
        <v>514</v>
      </c>
      <c r="AS198" s="29"/>
      <c r="AT198" s="84" t="s">
        <v>116</v>
      </c>
      <c r="AU198" s="542" t="s">
        <v>530</v>
      </c>
      <c r="AV198" s="27"/>
      <c r="AW198" s="27"/>
      <c r="AX198" s="532" t="s">
        <v>545</v>
      </c>
      <c r="AY198" s="531" t="s">
        <v>546</v>
      </c>
      <c r="AZ198" s="27"/>
      <c r="BA198" s="27"/>
      <c r="BB198" s="27"/>
      <c r="BC198" s="27"/>
      <c r="BD198" s="27"/>
      <c r="BE198" s="33"/>
      <c r="BF198" s="33"/>
      <c r="BG198" s="33"/>
      <c r="BH198" s="33"/>
      <c r="BI198" s="33"/>
      <c r="BJ198" s="33"/>
      <c r="BK198" s="33"/>
      <c r="BL198" s="33"/>
      <c r="BM198" s="33"/>
      <c r="BN198" s="33"/>
      <c r="BO198" s="33"/>
      <c r="BP198" s="33"/>
      <c r="BQ198" s="33"/>
      <c r="BR198" s="33"/>
      <c r="BS198" s="33"/>
      <c r="BT198" s="33"/>
      <c r="BU198" s="33"/>
      <c r="BV198" s="33"/>
      <c r="BW198" s="27"/>
      <c r="BX198" s="33"/>
      <c r="BY198" s="33"/>
      <c r="BZ198" s="33"/>
      <c r="CA198" s="27"/>
      <c r="CB198" s="27"/>
      <c r="CC198" s="27"/>
      <c r="CD198" s="27"/>
      <c r="CE198" s="58"/>
      <c r="CF198" s="58"/>
      <c r="CG198" s="59" t="e">
        <f t="shared" si="135"/>
        <v>#VALUE!</v>
      </c>
      <c r="CH198" s="60" t="e">
        <f t="shared" si="136"/>
        <v>#VALUE!</v>
      </c>
      <c r="CI198" s="61"/>
      <c r="CJ198" s="62"/>
      <c r="CK198" s="59" t="e">
        <f t="shared" si="137"/>
        <v>#VALUE!</v>
      </c>
      <c r="CL198" s="60" t="e">
        <f t="shared" si="138"/>
        <v>#VALUE!</v>
      </c>
      <c r="CM198" s="61"/>
      <c r="CN198" s="62"/>
      <c r="CO198" s="59" t="e">
        <f t="shared" si="139"/>
        <v>#VALUE!</v>
      </c>
      <c r="CP198" s="60" t="e">
        <f t="shared" si="140"/>
        <v>#VALUE!</v>
      </c>
      <c r="CQ198" s="64"/>
      <c r="CR198" s="65"/>
      <c r="CS198" s="67"/>
      <c r="CT198" s="67"/>
      <c r="CU198" s="545">
        <v>1830</v>
      </c>
      <c r="CV198" s="518" t="str">
        <f t="shared" si="141"/>
        <v>18-</v>
      </c>
      <c r="CW198" s="47" t="s">
        <v>124</v>
      </c>
      <c r="CX198" s="47" t="str">
        <f t="shared" si="142"/>
        <v>-24101</v>
      </c>
      <c r="CY198" s="47" t="str">
        <f t="shared" si="143"/>
        <v>18-FICA-24101</v>
      </c>
    </row>
    <row r="199" spans="1:103" ht="19.899999999999999" customHeight="1">
      <c r="A199" s="524">
        <v>198</v>
      </c>
      <c r="B199" s="15">
        <v>6</v>
      </c>
      <c r="C199" s="15">
        <v>1830</v>
      </c>
      <c r="D199" s="45" t="s">
        <v>550</v>
      </c>
      <c r="E199" s="527"/>
      <c r="F199" s="541" t="s">
        <v>106</v>
      </c>
      <c r="G199" s="542" t="s">
        <v>551</v>
      </c>
      <c r="H199" s="68"/>
      <c r="I199" s="527"/>
      <c r="J199" s="527" t="str">
        <f t="shared" si="116"/>
        <v/>
      </c>
      <c r="K199" s="527" t="str">
        <f t="shared" si="106"/>
        <v/>
      </c>
      <c r="L199" s="22" t="str">
        <f t="shared" si="107"/>
        <v>FCS0304</v>
      </c>
      <c r="M199" s="21">
        <f t="shared" si="144"/>
        <v>7</v>
      </c>
      <c r="N199" s="21">
        <f t="shared" si="145"/>
        <v>1</v>
      </c>
      <c r="O199" s="21">
        <v>6</v>
      </c>
      <c r="P199" s="83" t="str">
        <f t="shared" si="146"/>
        <v>AAI143-H</v>
      </c>
      <c r="Q199" s="22" t="str">
        <f t="shared" si="128"/>
        <v>AI</v>
      </c>
      <c r="R199" s="22" t="str">
        <f t="shared" si="147"/>
        <v>Y</v>
      </c>
      <c r="S199" s="543" t="s">
        <v>111</v>
      </c>
      <c r="T199" s="22"/>
      <c r="U199" s="22"/>
      <c r="V199" s="22"/>
      <c r="W199" s="22"/>
      <c r="X199" s="22"/>
      <c r="Y199" s="22"/>
      <c r="Z199" s="25" t="str">
        <f t="shared" si="129"/>
        <v>%Z071106</v>
      </c>
      <c r="AA199" s="22" t="str">
        <f t="shared" si="130"/>
        <v/>
      </c>
      <c r="AB199" s="22" t="s">
        <v>552</v>
      </c>
      <c r="AC199" s="22" t="str">
        <f t="shared" si="131"/>
        <v>DEMIN. WATER TO PJ-3601X</v>
      </c>
      <c r="AD199" s="21" t="str">
        <f t="shared" si="132"/>
        <v/>
      </c>
      <c r="AE199" s="21" t="str">
        <f t="shared" si="133"/>
        <v/>
      </c>
      <c r="AF199" s="21" t="str">
        <f t="shared" si="134"/>
        <v/>
      </c>
      <c r="AG199" s="22">
        <v>0</v>
      </c>
      <c r="AH199" s="22">
        <v>7600</v>
      </c>
      <c r="AI199" s="22">
        <v>1900</v>
      </c>
      <c r="AJ199" s="22">
        <v>0</v>
      </c>
      <c r="AK199" s="23" t="s">
        <v>113</v>
      </c>
      <c r="AL199" s="23" t="s">
        <v>513</v>
      </c>
      <c r="AM199" s="23"/>
      <c r="AN199" s="84" t="s">
        <v>115</v>
      </c>
      <c r="AO199" s="27"/>
      <c r="AP199" s="27"/>
      <c r="AQ199" s="28"/>
      <c r="AR199" s="544" t="s">
        <v>514</v>
      </c>
      <c r="AS199" s="29"/>
      <c r="AT199" s="84" t="s">
        <v>116</v>
      </c>
      <c r="AU199" s="542" t="s">
        <v>530</v>
      </c>
      <c r="AV199" s="27"/>
      <c r="AW199" s="27"/>
      <c r="AX199" s="532" t="s">
        <v>545</v>
      </c>
      <c r="AY199" s="531" t="s">
        <v>546</v>
      </c>
      <c r="AZ199" s="27"/>
      <c r="BA199" s="27"/>
      <c r="BB199" s="27"/>
      <c r="BC199" s="27"/>
      <c r="BD199" s="27"/>
      <c r="BE199" s="33"/>
      <c r="BF199" s="33"/>
      <c r="BG199" s="33"/>
      <c r="BH199" s="33"/>
      <c r="BI199" s="33"/>
      <c r="BJ199" s="33"/>
      <c r="BK199" s="33"/>
      <c r="BL199" s="33"/>
      <c r="BM199" s="33"/>
      <c r="BN199" s="33"/>
      <c r="BO199" s="33"/>
      <c r="BP199" s="33"/>
      <c r="BQ199" s="33"/>
      <c r="BR199" s="33"/>
      <c r="BS199" s="33"/>
      <c r="BT199" s="33"/>
      <c r="BU199" s="33"/>
      <c r="BV199" s="33"/>
      <c r="BW199" s="27"/>
      <c r="BX199" s="33"/>
      <c r="BY199" s="33"/>
      <c r="BZ199" s="33"/>
      <c r="CA199" s="27"/>
      <c r="CB199" s="27"/>
      <c r="CC199" s="27"/>
      <c r="CD199" s="27"/>
      <c r="CE199" s="58"/>
      <c r="CF199" s="58"/>
      <c r="CG199" s="59" t="e">
        <f t="shared" si="135"/>
        <v>#VALUE!</v>
      </c>
      <c r="CH199" s="60" t="e">
        <f t="shared" si="136"/>
        <v>#VALUE!</v>
      </c>
      <c r="CI199" s="61"/>
      <c r="CJ199" s="62"/>
      <c r="CK199" s="59" t="e">
        <f t="shared" si="137"/>
        <v>#VALUE!</v>
      </c>
      <c r="CL199" s="60" t="e">
        <f t="shared" si="138"/>
        <v>#VALUE!</v>
      </c>
      <c r="CM199" s="61"/>
      <c r="CN199" s="62"/>
      <c r="CO199" s="59" t="e">
        <f t="shared" si="139"/>
        <v>#VALUE!</v>
      </c>
      <c r="CP199" s="60" t="e">
        <f t="shared" si="140"/>
        <v>#VALUE!</v>
      </c>
      <c r="CQ199" s="64"/>
      <c r="CR199" s="65"/>
      <c r="CS199" s="67"/>
      <c r="CT199" s="67"/>
      <c r="CU199" s="545">
        <v>1830</v>
      </c>
      <c r="CV199" s="518" t="str">
        <f t="shared" si="141"/>
        <v>18-</v>
      </c>
      <c r="CW199" s="47" t="s">
        <v>541</v>
      </c>
      <c r="CX199" s="47" t="str">
        <f t="shared" si="142"/>
        <v>-36103</v>
      </c>
      <c r="CY199" s="47" t="str">
        <f t="shared" si="143"/>
        <v>18-FICSA-36103</v>
      </c>
    </row>
    <row r="200" spans="1:103" ht="19.899999999999999" customHeight="1">
      <c r="A200" s="524">
        <v>199</v>
      </c>
      <c r="B200" s="15">
        <v>7</v>
      </c>
      <c r="C200" s="15">
        <v>1830</v>
      </c>
      <c r="D200" s="45" t="s">
        <v>553</v>
      </c>
      <c r="E200" s="527"/>
      <c r="F200" s="541" t="s">
        <v>106</v>
      </c>
      <c r="G200" s="542" t="s">
        <v>554</v>
      </c>
      <c r="H200" s="68"/>
      <c r="I200" s="527"/>
      <c r="J200" s="527" t="str">
        <f t="shared" si="116"/>
        <v/>
      </c>
      <c r="K200" s="527" t="str">
        <f t="shared" si="106"/>
        <v/>
      </c>
      <c r="L200" s="22" t="str">
        <f t="shared" si="107"/>
        <v>FCS0304</v>
      </c>
      <c r="M200" s="21">
        <f t="shared" si="144"/>
        <v>7</v>
      </c>
      <c r="N200" s="21">
        <f t="shared" si="145"/>
        <v>1</v>
      </c>
      <c r="O200" s="21">
        <v>7</v>
      </c>
      <c r="P200" s="83" t="str">
        <f t="shared" si="146"/>
        <v>AAI143-H</v>
      </c>
      <c r="Q200" s="22" t="str">
        <f t="shared" si="128"/>
        <v>AI</v>
      </c>
      <c r="R200" s="22" t="str">
        <f t="shared" si="147"/>
        <v>Y</v>
      </c>
      <c r="S200" s="543" t="s">
        <v>111</v>
      </c>
      <c r="T200" s="22"/>
      <c r="U200" s="22"/>
      <c r="V200" s="22"/>
      <c r="W200" s="22"/>
      <c r="X200" s="22"/>
      <c r="Y200" s="22"/>
      <c r="Z200" s="25" t="str">
        <f t="shared" si="129"/>
        <v>%Z071107</v>
      </c>
      <c r="AA200" s="22" t="str">
        <f t="shared" si="130"/>
        <v/>
      </c>
      <c r="AB200" s="22" t="s">
        <v>555</v>
      </c>
      <c r="AC200" s="22" t="str">
        <f t="shared" si="131"/>
        <v>O2 IN OFFGAS FROM UP-6601</v>
      </c>
      <c r="AD200" s="21" t="str">
        <f t="shared" si="132"/>
        <v/>
      </c>
      <c r="AE200" s="21" t="str">
        <f t="shared" si="133"/>
        <v/>
      </c>
      <c r="AF200" s="21" t="str">
        <f t="shared" si="134"/>
        <v/>
      </c>
      <c r="AG200" s="22">
        <v>0</v>
      </c>
      <c r="AH200" s="22">
        <v>7600</v>
      </c>
      <c r="AI200" s="22">
        <v>1900</v>
      </c>
      <c r="AJ200" s="22">
        <v>0</v>
      </c>
      <c r="AK200" s="23" t="s">
        <v>113</v>
      </c>
      <c r="AL200" s="23" t="s">
        <v>513</v>
      </c>
      <c r="AM200" s="23"/>
      <c r="AN200" s="84" t="s">
        <v>115</v>
      </c>
      <c r="AO200" s="27"/>
      <c r="AP200" s="27"/>
      <c r="AQ200" s="28"/>
      <c r="AR200" s="544" t="s">
        <v>514</v>
      </c>
      <c r="AS200" s="29"/>
      <c r="AT200" s="84" t="s">
        <v>116</v>
      </c>
      <c r="AU200" s="542" t="s">
        <v>556</v>
      </c>
      <c r="AV200" s="27"/>
      <c r="AW200" s="27"/>
      <c r="AX200" s="532" t="s">
        <v>477</v>
      </c>
      <c r="AY200" s="531" t="s">
        <v>478</v>
      </c>
      <c r="AZ200" s="27"/>
      <c r="BA200" s="27"/>
      <c r="BB200" s="27"/>
      <c r="BC200" s="27"/>
      <c r="BD200" s="27"/>
      <c r="BE200" s="33"/>
      <c r="BF200" s="33"/>
      <c r="BG200" s="33"/>
      <c r="BH200" s="33"/>
      <c r="BI200" s="33"/>
      <c r="BJ200" s="33"/>
      <c r="BK200" s="33"/>
      <c r="BL200" s="33"/>
      <c r="BM200" s="33"/>
      <c r="BN200" s="33"/>
      <c r="BO200" s="33"/>
      <c r="BP200" s="33"/>
      <c r="BQ200" s="33"/>
      <c r="BR200" s="33"/>
      <c r="BS200" s="33"/>
      <c r="BT200" s="33"/>
      <c r="BU200" s="33"/>
      <c r="BV200" s="33"/>
      <c r="BW200" s="27"/>
      <c r="BX200" s="33"/>
      <c r="BY200" s="33"/>
      <c r="BZ200" s="33"/>
      <c r="CA200" s="27"/>
      <c r="CB200" s="27"/>
      <c r="CC200" s="27"/>
      <c r="CD200" s="27"/>
      <c r="CE200" s="58"/>
      <c r="CF200" s="58"/>
      <c r="CG200" s="59" t="e">
        <f t="shared" si="135"/>
        <v>#VALUE!</v>
      </c>
      <c r="CH200" s="60" t="e">
        <f t="shared" si="136"/>
        <v>#VALUE!</v>
      </c>
      <c r="CI200" s="61"/>
      <c r="CJ200" s="62"/>
      <c r="CK200" s="59" t="e">
        <f t="shared" si="137"/>
        <v>#VALUE!</v>
      </c>
      <c r="CL200" s="60" t="e">
        <f t="shared" si="138"/>
        <v>#VALUE!</v>
      </c>
      <c r="CM200" s="61"/>
      <c r="CN200" s="62"/>
      <c r="CO200" s="59" t="e">
        <f t="shared" si="139"/>
        <v>#VALUE!</v>
      </c>
      <c r="CP200" s="60" t="e">
        <f t="shared" si="140"/>
        <v>#VALUE!</v>
      </c>
      <c r="CQ200" s="64"/>
      <c r="CR200" s="65"/>
      <c r="CS200" s="67"/>
      <c r="CT200" s="67"/>
      <c r="CU200" s="545">
        <v>1830</v>
      </c>
      <c r="CV200" s="518" t="str">
        <f t="shared" si="141"/>
        <v>18-</v>
      </c>
      <c r="CW200" s="47" t="s">
        <v>557</v>
      </c>
      <c r="CX200" s="47" t="str">
        <f t="shared" si="142"/>
        <v>-66101</v>
      </c>
      <c r="CY200" s="47" t="str">
        <f t="shared" si="143"/>
        <v>18-AISA-66101</v>
      </c>
    </row>
    <row r="201" spans="1:103" ht="19.899999999999999" customHeight="1">
      <c r="A201" s="524">
        <v>200</v>
      </c>
      <c r="B201" s="15">
        <v>8</v>
      </c>
      <c r="C201" s="15">
        <v>1830</v>
      </c>
      <c r="D201" s="45" t="s">
        <v>558</v>
      </c>
      <c r="E201" s="527"/>
      <c r="F201" s="541" t="s">
        <v>106</v>
      </c>
      <c r="G201" s="542" t="s">
        <v>559</v>
      </c>
      <c r="H201" s="68"/>
      <c r="I201" s="527"/>
      <c r="J201" s="527" t="str">
        <f t="shared" si="116"/>
        <v/>
      </c>
      <c r="K201" s="527" t="str">
        <f t="shared" si="106"/>
        <v/>
      </c>
      <c r="L201" s="22" t="str">
        <f t="shared" si="107"/>
        <v>FCS0304</v>
      </c>
      <c r="M201" s="21">
        <f t="shared" si="144"/>
        <v>7</v>
      </c>
      <c r="N201" s="21">
        <f t="shared" si="145"/>
        <v>1</v>
      </c>
      <c r="O201" s="21">
        <v>8</v>
      </c>
      <c r="P201" s="83" t="str">
        <f t="shared" si="146"/>
        <v>AAI143-H</v>
      </c>
      <c r="Q201" s="22" t="str">
        <f t="shared" si="128"/>
        <v>AI</v>
      </c>
      <c r="R201" s="22" t="str">
        <f t="shared" si="147"/>
        <v>Y</v>
      </c>
      <c r="S201" s="543" t="s">
        <v>111</v>
      </c>
      <c r="T201" s="22"/>
      <c r="U201" s="22"/>
      <c r="V201" s="22"/>
      <c r="W201" s="22"/>
      <c r="X201" s="22"/>
      <c r="Y201" s="22"/>
      <c r="Z201" s="25" t="str">
        <f t="shared" si="129"/>
        <v>%Z071108</v>
      </c>
      <c r="AA201" s="22" t="str">
        <f t="shared" si="130"/>
        <v/>
      </c>
      <c r="AB201" s="22" t="s">
        <v>558</v>
      </c>
      <c r="AC201" s="22" t="str">
        <f t="shared" si="131"/>
        <v>输送氮气风机入口烃含量显示</v>
      </c>
      <c r="AD201" s="21" t="str">
        <f t="shared" si="132"/>
        <v/>
      </c>
      <c r="AE201" s="21" t="str">
        <f t="shared" si="133"/>
        <v/>
      </c>
      <c r="AF201" s="21" t="str">
        <f t="shared" si="134"/>
        <v/>
      </c>
      <c r="AG201" s="22">
        <v>0</v>
      </c>
      <c r="AH201" s="22">
        <v>7600</v>
      </c>
      <c r="AI201" s="22">
        <v>1900</v>
      </c>
      <c r="AJ201" s="22">
        <v>0</v>
      </c>
      <c r="AK201" s="23" t="s">
        <v>113</v>
      </c>
      <c r="AL201" s="23" t="s">
        <v>513</v>
      </c>
      <c r="AM201" s="23"/>
      <c r="AN201" s="84" t="s">
        <v>115</v>
      </c>
      <c r="AO201" s="27"/>
      <c r="AP201" s="27"/>
      <c r="AQ201" s="28"/>
      <c r="AR201" s="544" t="s">
        <v>514</v>
      </c>
      <c r="AS201" s="29"/>
      <c r="AT201" s="84" t="s">
        <v>116</v>
      </c>
      <c r="AU201" s="542" t="s">
        <v>556</v>
      </c>
      <c r="AV201" s="27"/>
      <c r="AW201" s="27"/>
      <c r="AX201" s="532" t="s">
        <v>477</v>
      </c>
      <c r="AY201" s="531" t="s">
        <v>560</v>
      </c>
      <c r="AZ201" s="27"/>
      <c r="BA201" s="27"/>
      <c r="BB201" s="27"/>
      <c r="BC201" s="27"/>
      <c r="BD201" s="27"/>
      <c r="BE201" s="33"/>
      <c r="BF201" s="33"/>
      <c r="BG201" s="33"/>
      <c r="BH201" s="33"/>
      <c r="BI201" s="33"/>
      <c r="BJ201" s="33"/>
      <c r="BK201" s="33"/>
      <c r="BL201" s="33"/>
      <c r="BM201" s="33"/>
      <c r="BN201" s="33"/>
      <c r="BO201" s="33"/>
      <c r="BP201" s="33"/>
      <c r="BQ201" s="33"/>
      <c r="BR201" s="33"/>
      <c r="BS201" s="33"/>
      <c r="BT201" s="33"/>
      <c r="BU201" s="33"/>
      <c r="BV201" s="33"/>
      <c r="BW201" s="27"/>
      <c r="BX201" s="33"/>
      <c r="BY201" s="33"/>
      <c r="BZ201" s="33"/>
      <c r="CA201" s="27"/>
      <c r="CB201" s="27"/>
      <c r="CC201" s="27"/>
      <c r="CD201" s="27"/>
      <c r="CE201" s="58"/>
      <c r="CF201" s="58"/>
      <c r="CG201" s="59" t="e">
        <f t="shared" si="135"/>
        <v>#VALUE!</v>
      </c>
      <c r="CH201" s="60" t="e">
        <f t="shared" si="136"/>
        <v>#VALUE!</v>
      </c>
      <c r="CI201" s="61"/>
      <c r="CJ201" s="62"/>
      <c r="CK201" s="59" t="e">
        <f t="shared" si="137"/>
        <v>#VALUE!</v>
      </c>
      <c r="CL201" s="60" t="e">
        <f t="shared" si="138"/>
        <v>#VALUE!</v>
      </c>
      <c r="CM201" s="61"/>
      <c r="CN201" s="62"/>
      <c r="CO201" s="59" t="e">
        <f t="shared" si="139"/>
        <v>#VALUE!</v>
      </c>
      <c r="CP201" s="60" t="e">
        <f t="shared" si="140"/>
        <v>#VALUE!</v>
      </c>
      <c r="CQ201" s="64"/>
      <c r="CR201" s="65"/>
      <c r="CS201" s="67"/>
      <c r="CT201" s="67"/>
      <c r="CU201" s="545">
        <v>1830</v>
      </c>
      <c r="CV201" s="518" t="str">
        <f t="shared" si="141"/>
        <v>18-</v>
      </c>
      <c r="CW201" s="47" t="s">
        <v>561</v>
      </c>
      <c r="CX201" s="47" t="str">
        <f t="shared" si="142"/>
        <v>-35201</v>
      </c>
      <c r="CY201" s="47" t="str">
        <f t="shared" si="143"/>
        <v>18-AI-35201</v>
      </c>
    </row>
    <row r="202" spans="1:103" ht="19.899999999999999" customHeight="1">
      <c r="A202" s="524">
        <v>201</v>
      </c>
      <c r="B202" s="15">
        <v>9</v>
      </c>
      <c r="C202" s="15">
        <v>1830</v>
      </c>
      <c r="D202" s="45" t="s">
        <v>562</v>
      </c>
      <c r="E202" s="527"/>
      <c r="F202" s="541" t="s">
        <v>106</v>
      </c>
      <c r="G202" s="542" t="s">
        <v>563</v>
      </c>
      <c r="H202" s="68"/>
      <c r="I202" s="527"/>
      <c r="J202" s="527" t="str">
        <f t="shared" si="116"/>
        <v/>
      </c>
      <c r="K202" s="527" t="str">
        <f t="shared" si="106"/>
        <v/>
      </c>
      <c r="L202" s="22" t="str">
        <f t="shared" si="107"/>
        <v>FCS0304</v>
      </c>
      <c r="M202" s="21">
        <f t="shared" si="144"/>
        <v>7</v>
      </c>
      <c r="N202" s="21">
        <f t="shared" si="145"/>
        <v>1</v>
      </c>
      <c r="O202" s="21">
        <v>9</v>
      </c>
      <c r="P202" s="83" t="str">
        <f t="shared" si="146"/>
        <v>AAI143-H</v>
      </c>
      <c r="Q202" s="22" t="str">
        <f t="shared" si="128"/>
        <v>AI</v>
      </c>
      <c r="R202" s="22" t="str">
        <f t="shared" si="147"/>
        <v>Y</v>
      </c>
      <c r="S202" s="543" t="s">
        <v>111</v>
      </c>
      <c r="T202" s="22"/>
      <c r="U202" s="22"/>
      <c r="V202" s="22"/>
      <c r="W202" s="22"/>
      <c r="X202" s="22"/>
      <c r="Y202" s="22"/>
      <c r="Z202" s="25" t="str">
        <f t="shared" si="129"/>
        <v>%Z071109</v>
      </c>
      <c r="AA202" s="22" t="str">
        <f t="shared" si="130"/>
        <v/>
      </c>
      <c r="AB202" s="22" t="s">
        <v>562</v>
      </c>
      <c r="AC202" s="22" t="str">
        <f t="shared" si="131"/>
        <v>输送氮气风机入口氧含量显示</v>
      </c>
      <c r="AD202" s="21" t="str">
        <f t="shared" si="132"/>
        <v/>
      </c>
      <c r="AE202" s="21" t="str">
        <f t="shared" si="133"/>
        <v/>
      </c>
      <c r="AF202" s="21" t="str">
        <f t="shared" si="134"/>
        <v/>
      </c>
      <c r="AG202" s="22">
        <v>0</v>
      </c>
      <c r="AH202" s="22">
        <v>0</v>
      </c>
      <c r="AI202" s="22">
        <v>0</v>
      </c>
      <c r="AJ202" s="22">
        <v>0</v>
      </c>
      <c r="AK202" s="23" t="s">
        <v>113</v>
      </c>
      <c r="AL202" s="23" t="s">
        <v>513</v>
      </c>
      <c r="AM202" s="23"/>
      <c r="AN202" s="84" t="s">
        <v>115</v>
      </c>
      <c r="AO202" s="27"/>
      <c r="AP202" s="27"/>
      <c r="AQ202" s="28"/>
      <c r="AR202" s="544" t="s">
        <v>514</v>
      </c>
      <c r="AS202" s="29"/>
      <c r="AT202" s="84" t="s">
        <v>116</v>
      </c>
      <c r="AU202" s="542" t="s">
        <v>556</v>
      </c>
      <c r="AV202" s="27"/>
      <c r="AW202" s="27"/>
      <c r="AX202" s="532"/>
      <c r="AY202" s="531" t="s">
        <v>311</v>
      </c>
      <c r="AZ202" s="27"/>
      <c r="BA202" s="27"/>
      <c r="BB202" s="27"/>
      <c r="BC202" s="27"/>
      <c r="BD202" s="27"/>
      <c r="BE202" s="33"/>
      <c r="BF202" s="33"/>
      <c r="BG202" s="33"/>
      <c r="BH202" s="33"/>
      <c r="BI202" s="33"/>
      <c r="BJ202" s="33"/>
      <c r="BK202" s="33"/>
      <c r="BL202" s="33"/>
      <c r="BM202" s="33"/>
      <c r="BN202" s="33"/>
      <c r="BO202" s="33"/>
      <c r="BP202" s="33"/>
      <c r="BQ202" s="33"/>
      <c r="BR202" s="33"/>
      <c r="BS202" s="33"/>
      <c r="BT202" s="33"/>
      <c r="BU202" s="33"/>
      <c r="BV202" s="33"/>
      <c r="BW202" s="27"/>
      <c r="BX202" s="33"/>
      <c r="BY202" s="33"/>
      <c r="BZ202" s="33"/>
      <c r="CA202" s="27"/>
      <c r="CB202" s="27"/>
      <c r="CC202" s="27"/>
      <c r="CD202" s="27"/>
      <c r="CE202" s="58"/>
      <c r="CF202" s="58"/>
      <c r="CG202" s="59" t="e">
        <f t="shared" si="135"/>
        <v>#VALUE!</v>
      </c>
      <c r="CH202" s="60" t="e">
        <f t="shared" si="136"/>
        <v>#VALUE!</v>
      </c>
      <c r="CI202" s="61"/>
      <c r="CJ202" s="62"/>
      <c r="CK202" s="59" t="e">
        <f t="shared" si="137"/>
        <v>#VALUE!</v>
      </c>
      <c r="CL202" s="60" t="e">
        <f t="shared" si="138"/>
        <v>#VALUE!</v>
      </c>
      <c r="CM202" s="61"/>
      <c r="CN202" s="62"/>
      <c r="CO202" s="59" t="e">
        <f t="shared" si="139"/>
        <v>#VALUE!</v>
      </c>
      <c r="CP202" s="60" t="e">
        <f t="shared" si="140"/>
        <v>#VALUE!</v>
      </c>
      <c r="CQ202" s="64"/>
      <c r="CR202" s="65"/>
      <c r="CS202" s="67"/>
      <c r="CT202" s="67"/>
      <c r="CU202" s="545">
        <v>1830</v>
      </c>
      <c r="CV202" s="518" t="str">
        <f t="shared" si="141"/>
        <v>18-</v>
      </c>
      <c r="CW202" s="47" t="s">
        <v>561</v>
      </c>
      <c r="CX202" s="47" t="str">
        <f t="shared" si="142"/>
        <v>-35202</v>
      </c>
      <c r="CY202" s="47" t="str">
        <f t="shared" si="143"/>
        <v>18-AI-35202</v>
      </c>
    </row>
    <row r="203" spans="1:103" ht="19.899999999999999" customHeight="1">
      <c r="A203" s="524">
        <v>202</v>
      </c>
      <c r="B203" s="15">
        <v>10</v>
      </c>
      <c r="C203" s="15"/>
      <c r="D203" s="50" t="str">
        <f t="shared" ref="D203:D209" si="148">LEFT(L203,1)&amp;RIGHT(L203,2)&amp;"N"&amp;M203&amp;"S"&amp;N203&amp;O203</f>
        <v>F04N7S110</v>
      </c>
      <c r="E203" s="527"/>
      <c r="F203" s="43"/>
      <c r="G203" s="527" t="s">
        <v>161</v>
      </c>
      <c r="H203" s="68"/>
      <c r="I203" s="527"/>
      <c r="J203" s="527" t="str">
        <f t="shared" si="116"/>
        <v/>
      </c>
      <c r="K203" s="527" t="str">
        <f t="shared" si="106"/>
        <v/>
      </c>
      <c r="L203" s="22" t="str">
        <f t="shared" si="107"/>
        <v>FCS0304</v>
      </c>
      <c r="M203" s="21">
        <f t="shared" si="144"/>
        <v>7</v>
      </c>
      <c r="N203" s="21">
        <f t="shared" si="145"/>
        <v>1</v>
      </c>
      <c r="O203" s="21">
        <v>10</v>
      </c>
      <c r="P203" s="83" t="str">
        <f t="shared" si="146"/>
        <v>AAI143-H</v>
      </c>
      <c r="Q203" s="22" t="str">
        <f t="shared" si="128"/>
        <v>AI</v>
      </c>
      <c r="R203" s="22" t="str">
        <f t="shared" si="147"/>
        <v>Y</v>
      </c>
      <c r="S203" s="83" t="s">
        <v>162</v>
      </c>
      <c r="T203" s="22"/>
      <c r="U203" s="22"/>
      <c r="V203" s="22"/>
      <c r="W203" s="22"/>
      <c r="X203" s="22"/>
      <c r="Y203" s="22"/>
      <c r="Z203" s="25" t="str">
        <f t="shared" si="129"/>
        <v>%Z071110</v>
      </c>
      <c r="AA203" s="22" t="str">
        <f t="shared" si="130"/>
        <v/>
      </c>
      <c r="AB203" s="22" t="str">
        <f t="shared" ref="AB203:AB209" si="149">IF(G203="Spare",D203,"")</f>
        <v>F04N7S110</v>
      </c>
      <c r="AC203" s="22" t="str">
        <f t="shared" si="131"/>
        <v>Spare</v>
      </c>
      <c r="AD203" s="21" t="str">
        <f t="shared" si="132"/>
        <v/>
      </c>
      <c r="AE203" s="21" t="str">
        <f t="shared" si="133"/>
        <v/>
      </c>
      <c r="AF203" s="21" t="str">
        <f t="shared" si="134"/>
        <v/>
      </c>
      <c r="AG203" s="22">
        <v>0</v>
      </c>
      <c r="AH203" s="22">
        <v>0</v>
      </c>
      <c r="AI203" s="22">
        <v>0</v>
      </c>
      <c r="AJ203" s="22">
        <v>0</v>
      </c>
      <c r="AK203" s="23"/>
      <c r="AL203" s="23" t="s">
        <v>513</v>
      </c>
      <c r="AM203" s="23"/>
      <c r="AN203" s="84" t="s">
        <v>115</v>
      </c>
      <c r="AO203" s="27"/>
      <c r="AP203" s="27"/>
      <c r="AQ203" s="28"/>
      <c r="AR203" s="33"/>
      <c r="AS203" s="29"/>
      <c r="AT203" s="84" t="s">
        <v>116</v>
      </c>
      <c r="AU203" s="27"/>
      <c r="AV203" s="27"/>
      <c r="AW203" s="27"/>
      <c r="AX203" s="532"/>
      <c r="AY203" s="531"/>
      <c r="AZ203" s="27"/>
      <c r="BA203" s="27"/>
      <c r="BB203" s="27"/>
      <c r="BC203" s="27"/>
      <c r="BD203" s="27"/>
      <c r="BE203" s="33"/>
      <c r="BF203" s="33"/>
      <c r="BG203" s="33"/>
      <c r="BH203" s="33"/>
      <c r="BI203" s="33"/>
      <c r="BJ203" s="33"/>
      <c r="BK203" s="33"/>
      <c r="BL203" s="33"/>
      <c r="BM203" s="33"/>
      <c r="BN203" s="33"/>
      <c r="BO203" s="33"/>
      <c r="BP203" s="33"/>
      <c r="BQ203" s="33"/>
      <c r="BR203" s="33"/>
      <c r="BS203" s="33"/>
      <c r="BT203" s="33"/>
      <c r="BU203" s="33"/>
      <c r="BV203" s="33"/>
      <c r="BW203" s="27"/>
      <c r="BX203" s="33"/>
      <c r="BY203" s="33"/>
      <c r="BZ203" s="33"/>
      <c r="CA203" s="27"/>
      <c r="CB203" s="27"/>
      <c r="CC203" s="27"/>
      <c r="CD203" s="27"/>
      <c r="CE203" s="58"/>
      <c r="CF203" s="58"/>
      <c r="CG203" s="59" t="e">
        <f t="shared" si="135"/>
        <v>#VALUE!</v>
      </c>
      <c r="CH203" s="60" t="e">
        <f t="shared" si="136"/>
        <v>#VALUE!</v>
      </c>
      <c r="CI203" s="61"/>
      <c r="CJ203" s="62"/>
      <c r="CK203" s="59" t="e">
        <f t="shared" si="137"/>
        <v>#VALUE!</v>
      </c>
      <c r="CL203" s="60" t="e">
        <f t="shared" si="138"/>
        <v>#VALUE!</v>
      </c>
      <c r="CM203" s="61"/>
      <c r="CN203" s="62"/>
      <c r="CO203" s="59" t="e">
        <f t="shared" si="139"/>
        <v>#VALUE!</v>
      </c>
      <c r="CP203" s="60" t="e">
        <f t="shared" si="140"/>
        <v>#VALUE!</v>
      </c>
      <c r="CQ203" s="64"/>
      <c r="CR203" s="65"/>
      <c r="CS203" s="67"/>
      <c r="CT203" s="67"/>
      <c r="CV203" s="518"/>
      <c r="CY203" s="47" t="str">
        <f t="shared" si="143"/>
        <v/>
      </c>
    </row>
    <row r="204" spans="1:103" ht="19.899999999999999" customHeight="1">
      <c r="A204" s="524">
        <v>203</v>
      </c>
      <c r="B204" s="15">
        <v>11</v>
      </c>
      <c r="C204" s="15"/>
      <c r="D204" s="50" t="str">
        <f t="shared" si="148"/>
        <v>F04N7S111</v>
      </c>
      <c r="E204" s="45"/>
      <c r="F204" s="43"/>
      <c r="G204" s="527" t="s">
        <v>161</v>
      </c>
      <c r="H204" s="527"/>
      <c r="I204" s="527"/>
      <c r="J204" s="527" t="str">
        <f t="shared" si="116"/>
        <v/>
      </c>
      <c r="K204" s="527" t="str">
        <f t="shared" si="106"/>
        <v/>
      </c>
      <c r="L204" s="22" t="str">
        <f t="shared" si="107"/>
        <v>FCS0304</v>
      </c>
      <c r="M204" s="21">
        <f t="shared" si="144"/>
        <v>7</v>
      </c>
      <c r="N204" s="21">
        <f t="shared" si="145"/>
        <v>1</v>
      </c>
      <c r="O204" s="21">
        <v>11</v>
      </c>
      <c r="P204" s="83" t="str">
        <f t="shared" si="146"/>
        <v>AAI143-H</v>
      </c>
      <c r="Q204" s="22" t="str">
        <f t="shared" si="128"/>
        <v>AI</v>
      </c>
      <c r="R204" s="22" t="str">
        <f t="shared" si="147"/>
        <v>Y</v>
      </c>
      <c r="S204" s="83" t="s">
        <v>162</v>
      </c>
      <c r="T204" s="22"/>
      <c r="U204" s="22"/>
      <c r="V204" s="22"/>
      <c r="W204" s="22"/>
      <c r="X204" s="22"/>
      <c r="Y204" s="22"/>
      <c r="Z204" s="25" t="str">
        <f t="shared" si="129"/>
        <v>%Z071111</v>
      </c>
      <c r="AA204" s="22" t="str">
        <f t="shared" si="130"/>
        <v/>
      </c>
      <c r="AB204" s="22" t="str">
        <f t="shared" si="149"/>
        <v>F04N7S111</v>
      </c>
      <c r="AC204" s="22" t="str">
        <f t="shared" si="131"/>
        <v>Spare</v>
      </c>
      <c r="AD204" s="21" t="str">
        <f t="shared" si="132"/>
        <v/>
      </c>
      <c r="AE204" s="21" t="str">
        <f t="shared" si="133"/>
        <v/>
      </c>
      <c r="AF204" s="21" t="str">
        <f t="shared" si="134"/>
        <v/>
      </c>
      <c r="AG204" s="22"/>
      <c r="AH204" s="22"/>
      <c r="AI204" s="22"/>
      <c r="AJ204" s="22"/>
      <c r="AK204" s="23"/>
      <c r="AL204" s="23" t="s">
        <v>513</v>
      </c>
      <c r="AM204" s="23"/>
      <c r="AN204" s="84" t="s">
        <v>115</v>
      </c>
      <c r="AO204" s="27"/>
      <c r="AP204" s="27"/>
      <c r="AQ204" s="28"/>
      <c r="AR204" s="33"/>
      <c r="AS204" s="29"/>
      <c r="AT204" s="84" t="s">
        <v>116</v>
      </c>
      <c r="AU204" s="27"/>
      <c r="AV204" s="27"/>
      <c r="AW204" s="27"/>
      <c r="AX204" s="531"/>
      <c r="AY204" s="531"/>
      <c r="AZ204" s="27"/>
      <c r="BA204" s="27"/>
      <c r="BB204" s="27"/>
      <c r="BC204" s="27"/>
      <c r="BD204" s="27"/>
      <c r="BE204" s="33"/>
      <c r="BF204" s="33"/>
      <c r="BG204" s="33"/>
      <c r="BH204" s="33"/>
      <c r="BI204" s="33"/>
      <c r="BJ204" s="33"/>
      <c r="BK204" s="33"/>
      <c r="BL204" s="33"/>
      <c r="BM204" s="33"/>
      <c r="BN204" s="33"/>
      <c r="BO204" s="33"/>
      <c r="BP204" s="33"/>
      <c r="BQ204" s="33"/>
      <c r="BR204" s="33"/>
      <c r="BS204" s="33"/>
      <c r="BT204" s="33"/>
      <c r="BU204" s="33"/>
      <c r="BV204" s="33"/>
      <c r="BW204" s="27"/>
      <c r="BX204" s="33"/>
      <c r="BY204" s="33"/>
      <c r="BZ204" s="33"/>
      <c r="CA204" s="27"/>
      <c r="CB204" s="27"/>
      <c r="CC204" s="27"/>
      <c r="CD204" s="27"/>
      <c r="CE204" s="58"/>
      <c r="CF204" s="58"/>
      <c r="CG204" s="59" t="e">
        <f t="shared" si="135"/>
        <v>#VALUE!</v>
      </c>
      <c r="CH204" s="60" t="e">
        <f t="shared" si="136"/>
        <v>#VALUE!</v>
      </c>
      <c r="CI204" s="61"/>
      <c r="CJ204" s="62"/>
      <c r="CK204" s="59" t="e">
        <f t="shared" si="137"/>
        <v>#VALUE!</v>
      </c>
      <c r="CL204" s="60" t="e">
        <f t="shared" si="138"/>
        <v>#VALUE!</v>
      </c>
      <c r="CM204" s="61"/>
      <c r="CN204" s="62"/>
      <c r="CO204" s="59" t="e">
        <f t="shared" si="139"/>
        <v>#VALUE!</v>
      </c>
      <c r="CP204" s="60" t="e">
        <f t="shared" si="140"/>
        <v>#VALUE!</v>
      </c>
      <c r="CQ204" s="64"/>
      <c r="CR204" s="65"/>
      <c r="CS204" s="67"/>
      <c r="CT204" s="67"/>
      <c r="CV204" s="518"/>
      <c r="CY204" s="47" t="str">
        <f t="shared" si="143"/>
        <v/>
      </c>
    </row>
    <row r="205" spans="1:103" ht="19.899999999999999" customHeight="1">
      <c r="A205" s="524">
        <v>204</v>
      </c>
      <c r="B205" s="15">
        <v>12</v>
      </c>
      <c r="C205" s="15"/>
      <c r="D205" s="50" t="str">
        <f t="shared" si="148"/>
        <v>F04N7S112</v>
      </c>
      <c r="E205" s="45"/>
      <c r="F205" s="43"/>
      <c r="G205" s="527" t="s">
        <v>161</v>
      </c>
      <c r="H205" s="527"/>
      <c r="I205" s="527"/>
      <c r="J205" s="527" t="str">
        <f t="shared" si="116"/>
        <v/>
      </c>
      <c r="K205" s="527" t="str">
        <f t="shared" si="106"/>
        <v/>
      </c>
      <c r="L205" s="22" t="str">
        <f t="shared" si="107"/>
        <v>FCS0304</v>
      </c>
      <c r="M205" s="21">
        <f t="shared" si="144"/>
        <v>7</v>
      </c>
      <c r="N205" s="21">
        <f t="shared" si="145"/>
        <v>1</v>
      </c>
      <c r="O205" s="21">
        <v>12</v>
      </c>
      <c r="P205" s="83" t="str">
        <f t="shared" si="146"/>
        <v>AAI143-H</v>
      </c>
      <c r="Q205" s="22" t="str">
        <f t="shared" si="128"/>
        <v>AI</v>
      </c>
      <c r="R205" s="22" t="str">
        <f t="shared" si="147"/>
        <v>Y</v>
      </c>
      <c r="S205" s="83" t="s">
        <v>162</v>
      </c>
      <c r="T205" s="22"/>
      <c r="U205" s="22"/>
      <c r="V205" s="22"/>
      <c r="W205" s="22"/>
      <c r="X205" s="22"/>
      <c r="Y205" s="22"/>
      <c r="Z205" s="25" t="str">
        <f t="shared" si="129"/>
        <v>%Z071112</v>
      </c>
      <c r="AA205" s="22" t="str">
        <f t="shared" si="130"/>
        <v/>
      </c>
      <c r="AB205" s="22" t="str">
        <f t="shared" si="149"/>
        <v>F04N7S112</v>
      </c>
      <c r="AC205" s="22" t="str">
        <f t="shared" si="131"/>
        <v>Spare</v>
      </c>
      <c r="AD205" s="21" t="str">
        <f t="shared" si="132"/>
        <v/>
      </c>
      <c r="AE205" s="21" t="str">
        <f t="shared" si="133"/>
        <v/>
      </c>
      <c r="AF205" s="21" t="str">
        <f t="shared" si="134"/>
        <v/>
      </c>
      <c r="AG205" s="22"/>
      <c r="AH205" s="22"/>
      <c r="AI205" s="22"/>
      <c r="AJ205" s="22"/>
      <c r="AK205" s="23"/>
      <c r="AL205" s="23" t="s">
        <v>513</v>
      </c>
      <c r="AM205" s="23"/>
      <c r="AN205" s="84" t="s">
        <v>115</v>
      </c>
      <c r="AO205" s="27"/>
      <c r="AP205" s="27"/>
      <c r="AQ205" s="28"/>
      <c r="AR205" s="33"/>
      <c r="AS205" s="29"/>
      <c r="AT205" s="84" t="s">
        <v>116</v>
      </c>
      <c r="AU205" s="27"/>
      <c r="AV205" s="27"/>
      <c r="AW205" s="27"/>
      <c r="AX205" s="531"/>
      <c r="AY205" s="531"/>
      <c r="AZ205" s="27"/>
      <c r="BA205" s="27"/>
      <c r="BB205" s="27"/>
      <c r="BC205" s="27"/>
      <c r="BD205" s="27"/>
      <c r="BE205" s="33"/>
      <c r="BF205" s="33"/>
      <c r="BG205" s="33"/>
      <c r="BH205" s="33"/>
      <c r="BI205" s="33"/>
      <c r="BJ205" s="33"/>
      <c r="BK205" s="33"/>
      <c r="BL205" s="33"/>
      <c r="BM205" s="33"/>
      <c r="BN205" s="33"/>
      <c r="BO205" s="33"/>
      <c r="BP205" s="33"/>
      <c r="BQ205" s="33"/>
      <c r="BR205" s="33"/>
      <c r="BS205" s="33"/>
      <c r="BT205" s="33"/>
      <c r="BU205" s="33"/>
      <c r="BV205" s="33"/>
      <c r="BW205" s="27"/>
      <c r="BX205" s="33"/>
      <c r="BY205" s="33"/>
      <c r="BZ205" s="33"/>
      <c r="CA205" s="27"/>
      <c r="CB205" s="27"/>
      <c r="CC205" s="27"/>
      <c r="CD205" s="27"/>
      <c r="CE205" s="58"/>
      <c r="CF205" s="58"/>
      <c r="CG205" s="59" t="e">
        <f t="shared" si="135"/>
        <v>#VALUE!</v>
      </c>
      <c r="CH205" s="60" t="e">
        <f t="shared" si="136"/>
        <v>#VALUE!</v>
      </c>
      <c r="CI205" s="61"/>
      <c r="CJ205" s="62"/>
      <c r="CK205" s="59" t="e">
        <f t="shared" si="137"/>
        <v>#VALUE!</v>
      </c>
      <c r="CL205" s="60" t="e">
        <f t="shared" si="138"/>
        <v>#VALUE!</v>
      </c>
      <c r="CM205" s="61"/>
      <c r="CN205" s="62"/>
      <c r="CO205" s="59" t="e">
        <f t="shared" si="139"/>
        <v>#VALUE!</v>
      </c>
      <c r="CP205" s="60" t="e">
        <f t="shared" si="140"/>
        <v>#VALUE!</v>
      </c>
      <c r="CQ205" s="64"/>
      <c r="CR205" s="65"/>
      <c r="CS205" s="67"/>
      <c r="CT205" s="67"/>
      <c r="CV205" s="518"/>
      <c r="CY205" s="47" t="str">
        <f t="shared" si="143"/>
        <v/>
      </c>
    </row>
    <row r="206" spans="1:103" ht="19.899999999999999" customHeight="1">
      <c r="A206" s="524">
        <v>205</v>
      </c>
      <c r="B206" s="15">
        <v>13</v>
      </c>
      <c r="C206" s="15"/>
      <c r="D206" s="50" t="str">
        <f t="shared" si="148"/>
        <v>F04N7S113</v>
      </c>
      <c r="E206" s="45"/>
      <c r="F206" s="43"/>
      <c r="G206" s="527" t="s">
        <v>161</v>
      </c>
      <c r="H206" s="527"/>
      <c r="I206" s="527"/>
      <c r="J206" s="527" t="str">
        <f t="shared" si="116"/>
        <v/>
      </c>
      <c r="K206" s="527" t="str">
        <f t="shared" si="106"/>
        <v/>
      </c>
      <c r="L206" s="22" t="str">
        <f t="shared" si="107"/>
        <v>FCS0304</v>
      </c>
      <c r="M206" s="21">
        <f t="shared" si="144"/>
        <v>7</v>
      </c>
      <c r="N206" s="21">
        <f t="shared" si="145"/>
        <v>1</v>
      </c>
      <c r="O206" s="21">
        <v>13</v>
      </c>
      <c r="P206" s="83" t="str">
        <f t="shared" si="146"/>
        <v>AAI143-H</v>
      </c>
      <c r="Q206" s="22" t="str">
        <f t="shared" si="128"/>
        <v>AI</v>
      </c>
      <c r="R206" s="22" t="str">
        <f t="shared" si="147"/>
        <v>Y</v>
      </c>
      <c r="S206" s="83" t="s">
        <v>162</v>
      </c>
      <c r="T206" s="22"/>
      <c r="U206" s="22"/>
      <c r="V206" s="22"/>
      <c r="W206" s="22"/>
      <c r="X206" s="22"/>
      <c r="Y206" s="22"/>
      <c r="Z206" s="25" t="str">
        <f t="shared" si="129"/>
        <v>%Z071113</v>
      </c>
      <c r="AA206" s="22" t="str">
        <f t="shared" si="130"/>
        <v/>
      </c>
      <c r="AB206" s="22" t="str">
        <f t="shared" si="149"/>
        <v>F04N7S113</v>
      </c>
      <c r="AC206" s="22" t="str">
        <f t="shared" si="131"/>
        <v>Spare</v>
      </c>
      <c r="AD206" s="21" t="str">
        <f t="shared" si="132"/>
        <v/>
      </c>
      <c r="AE206" s="21" t="str">
        <f t="shared" si="133"/>
        <v/>
      </c>
      <c r="AF206" s="21" t="str">
        <f t="shared" si="134"/>
        <v/>
      </c>
      <c r="AG206" s="22"/>
      <c r="AH206" s="22"/>
      <c r="AI206" s="22"/>
      <c r="AJ206" s="22"/>
      <c r="AK206" s="23"/>
      <c r="AL206" s="23" t="s">
        <v>513</v>
      </c>
      <c r="AM206" s="23"/>
      <c r="AN206" s="84" t="s">
        <v>115</v>
      </c>
      <c r="AO206" s="27"/>
      <c r="AP206" s="27"/>
      <c r="AQ206" s="28"/>
      <c r="AR206" s="33"/>
      <c r="AS206" s="29"/>
      <c r="AT206" s="84" t="s">
        <v>116</v>
      </c>
      <c r="AU206" s="27"/>
      <c r="AV206" s="27"/>
      <c r="AW206" s="27"/>
      <c r="AX206" s="531"/>
      <c r="AY206" s="531"/>
      <c r="AZ206" s="27"/>
      <c r="BA206" s="27"/>
      <c r="BB206" s="27"/>
      <c r="BC206" s="27"/>
      <c r="BD206" s="27"/>
      <c r="BE206" s="33"/>
      <c r="BF206" s="33"/>
      <c r="BG206" s="33"/>
      <c r="BH206" s="33"/>
      <c r="BI206" s="33"/>
      <c r="BJ206" s="33"/>
      <c r="BK206" s="33"/>
      <c r="BL206" s="33"/>
      <c r="BM206" s="33"/>
      <c r="BN206" s="33"/>
      <c r="BO206" s="33"/>
      <c r="BP206" s="33"/>
      <c r="BQ206" s="33"/>
      <c r="BR206" s="33"/>
      <c r="BS206" s="33"/>
      <c r="BT206" s="33"/>
      <c r="BU206" s="33"/>
      <c r="BV206" s="33"/>
      <c r="BW206" s="27"/>
      <c r="BX206" s="33"/>
      <c r="BY206" s="33"/>
      <c r="BZ206" s="33"/>
      <c r="CA206" s="27"/>
      <c r="CB206" s="27"/>
      <c r="CC206" s="27"/>
      <c r="CD206" s="27"/>
      <c r="CE206" s="58"/>
      <c r="CF206" s="58"/>
      <c r="CG206" s="59" t="e">
        <f t="shared" si="135"/>
        <v>#VALUE!</v>
      </c>
      <c r="CH206" s="60" t="e">
        <f t="shared" si="136"/>
        <v>#VALUE!</v>
      </c>
      <c r="CI206" s="61"/>
      <c r="CJ206" s="62"/>
      <c r="CK206" s="59" t="e">
        <f t="shared" si="137"/>
        <v>#VALUE!</v>
      </c>
      <c r="CL206" s="60" t="e">
        <f t="shared" si="138"/>
        <v>#VALUE!</v>
      </c>
      <c r="CM206" s="61"/>
      <c r="CN206" s="62"/>
      <c r="CO206" s="59" t="e">
        <f t="shared" si="139"/>
        <v>#VALUE!</v>
      </c>
      <c r="CP206" s="60" t="e">
        <f t="shared" si="140"/>
        <v>#VALUE!</v>
      </c>
      <c r="CQ206" s="64"/>
      <c r="CR206" s="65"/>
      <c r="CS206" s="67"/>
      <c r="CT206" s="67"/>
      <c r="CV206" s="518"/>
      <c r="CY206" s="47" t="str">
        <f t="shared" si="143"/>
        <v/>
      </c>
    </row>
    <row r="207" spans="1:103" ht="19.899999999999999" customHeight="1">
      <c r="A207" s="524">
        <v>206</v>
      </c>
      <c r="B207" s="16">
        <v>14</v>
      </c>
      <c r="C207" s="16"/>
      <c r="D207" s="50" t="str">
        <f t="shared" si="148"/>
        <v>F04N7S114</v>
      </c>
      <c r="E207" s="45"/>
      <c r="F207" s="43"/>
      <c r="G207" s="527" t="s">
        <v>161</v>
      </c>
      <c r="H207" s="527"/>
      <c r="I207" s="527"/>
      <c r="J207" s="527" t="str">
        <f t="shared" si="116"/>
        <v/>
      </c>
      <c r="K207" s="527" t="str">
        <f t="shared" si="106"/>
        <v/>
      </c>
      <c r="L207" s="22" t="str">
        <f t="shared" si="107"/>
        <v>FCS0304</v>
      </c>
      <c r="M207" s="21">
        <f t="shared" si="144"/>
        <v>7</v>
      </c>
      <c r="N207" s="21">
        <f t="shared" si="145"/>
        <v>1</v>
      </c>
      <c r="O207" s="21">
        <v>14</v>
      </c>
      <c r="P207" s="83" t="str">
        <f t="shared" si="146"/>
        <v>AAI143-H</v>
      </c>
      <c r="Q207" s="22" t="str">
        <f t="shared" si="128"/>
        <v>AI</v>
      </c>
      <c r="R207" s="22" t="str">
        <f t="shared" si="147"/>
        <v>Y</v>
      </c>
      <c r="S207" s="83" t="s">
        <v>162</v>
      </c>
      <c r="T207" s="22"/>
      <c r="U207" s="22"/>
      <c r="V207" s="22"/>
      <c r="W207" s="22"/>
      <c r="X207" s="26"/>
      <c r="Y207" s="22"/>
      <c r="Z207" s="25" t="str">
        <f t="shared" si="129"/>
        <v>%Z071114</v>
      </c>
      <c r="AA207" s="22" t="str">
        <f t="shared" si="130"/>
        <v/>
      </c>
      <c r="AB207" s="22" t="str">
        <f t="shared" si="149"/>
        <v>F04N7S114</v>
      </c>
      <c r="AC207" s="22" t="str">
        <f t="shared" si="131"/>
        <v>Spare</v>
      </c>
      <c r="AD207" s="21" t="str">
        <f t="shared" si="132"/>
        <v/>
      </c>
      <c r="AE207" s="21" t="str">
        <f t="shared" si="133"/>
        <v/>
      </c>
      <c r="AF207" s="21" t="str">
        <f t="shared" si="134"/>
        <v/>
      </c>
      <c r="AG207" s="22"/>
      <c r="AH207" s="22"/>
      <c r="AI207" s="22"/>
      <c r="AJ207" s="22"/>
      <c r="AK207" s="23"/>
      <c r="AL207" s="23" t="s">
        <v>513</v>
      </c>
      <c r="AM207" s="23"/>
      <c r="AN207" s="84" t="s">
        <v>115</v>
      </c>
      <c r="AO207" s="27"/>
      <c r="AP207" s="27"/>
      <c r="AQ207" s="28"/>
      <c r="AR207" s="33"/>
      <c r="AS207" s="29"/>
      <c r="AT207" s="84" t="s">
        <v>116</v>
      </c>
      <c r="AU207" s="27"/>
      <c r="AV207" s="32"/>
      <c r="AW207" s="27"/>
      <c r="AX207" s="531"/>
      <c r="AY207" s="531"/>
      <c r="AZ207" s="27"/>
      <c r="BA207" s="27"/>
      <c r="BB207" s="27"/>
      <c r="BC207" s="27"/>
      <c r="BD207" s="27"/>
      <c r="BE207" s="33"/>
      <c r="BF207" s="33"/>
      <c r="BG207" s="33"/>
      <c r="BH207" s="33"/>
      <c r="BI207" s="33"/>
      <c r="BJ207" s="33"/>
      <c r="BK207" s="33"/>
      <c r="BL207" s="33"/>
      <c r="BM207" s="33"/>
      <c r="BN207" s="33"/>
      <c r="BO207" s="33"/>
      <c r="BP207" s="33"/>
      <c r="BQ207" s="33"/>
      <c r="BR207" s="33"/>
      <c r="BS207" s="33"/>
      <c r="BT207" s="33"/>
      <c r="BU207" s="33"/>
      <c r="BV207" s="33"/>
      <c r="BW207" s="27"/>
      <c r="BX207" s="33"/>
      <c r="BY207" s="33"/>
      <c r="BZ207" s="33"/>
      <c r="CA207" s="27"/>
      <c r="CB207" s="27"/>
      <c r="CC207" s="27"/>
      <c r="CD207" s="27"/>
      <c r="CE207" s="58"/>
      <c r="CF207" s="58"/>
      <c r="CG207" s="59" t="e">
        <f t="shared" si="135"/>
        <v>#VALUE!</v>
      </c>
      <c r="CH207" s="60" t="e">
        <f t="shared" si="136"/>
        <v>#VALUE!</v>
      </c>
      <c r="CI207" s="61"/>
      <c r="CJ207" s="62"/>
      <c r="CK207" s="59" t="e">
        <f t="shared" si="137"/>
        <v>#VALUE!</v>
      </c>
      <c r="CL207" s="60" t="e">
        <f t="shared" si="138"/>
        <v>#VALUE!</v>
      </c>
      <c r="CM207" s="61"/>
      <c r="CN207" s="62"/>
      <c r="CO207" s="59" t="e">
        <f t="shared" si="139"/>
        <v>#VALUE!</v>
      </c>
      <c r="CP207" s="60" t="e">
        <f t="shared" si="140"/>
        <v>#VALUE!</v>
      </c>
      <c r="CQ207" s="64"/>
      <c r="CR207" s="65"/>
      <c r="CS207" s="67"/>
      <c r="CT207" s="67"/>
      <c r="CV207" s="518"/>
      <c r="CY207" s="47" t="str">
        <f t="shared" si="143"/>
        <v/>
      </c>
    </row>
    <row r="208" spans="1:103" ht="19.899999999999999" customHeight="1">
      <c r="A208" s="524">
        <v>207</v>
      </c>
      <c r="B208" s="16">
        <v>15</v>
      </c>
      <c r="C208" s="16"/>
      <c r="D208" s="50" t="str">
        <f t="shared" si="148"/>
        <v>F04N7S115</v>
      </c>
      <c r="E208" s="45"/>
      <c r="F208" s="43"/>
      <c r="G208" s="527" t="s">
        <v>161</v>
      </c>
      <c r="H208" s="527"/>
      <c r="I208" s="527"/>
      <c r="J208" s="527" t="str">
        <f t="shared" si="116"/>
        <v/>
      </c>
      <c r="K208" s="527" t="str">
        <f t="shared" si="106"/>
        <v/>
      </c>
      <c r="L208" s="22" t="str">
        <f t="shared" si="107"/>
        <v>FCS0304</v>
      </c>
      <c r="M208" s="21">
        <f t="shared" si="144"/>
        <v>7</v>
      </c>
      <c r="N208" s="21">
        <f t="shared" si="145"/>
        <v>1</v>
      </c>
      <c r="O208" s="21">
        <v>15</v>
      </c>
      <c r="P208" s="83" t="str">
        <f t="shared" si="146"/>
        <v>AAI143-H</v>
      </c>
      <c r="Q208" s="22" t="str">
        <f t="shared" si="128"/>
        <v>AI</v>
      </c>
      <c r="R208" s="22" t="str">
        <f t="shared" si="147"/>
        <v>Y</v>
      </c>
      <c r="S208" s="83" t="s">
        <v>162</v>
      </c>
      <c r="T208" s="22"/>
      <c r="U208" s="22"/>
      <c r="V208" s="22"/>
      <c r="W208" s="22"/>
      <c r="X208" s="22"/>
      <c r="Y208" s="22"/>
      <c r="Z208" s="25" t="str">
        <f t="shared" si="129"/>
        <v>%Z071115</v>
      </c>
      <c r="AA208" s="22" t="str">
        <f t="shared" si="130"/>
        <v/>
      </c>
      <c r="AB208" s="22" t="str">
        <f t="shared" si="149"/>
        <v>F04N7S115</v>
      </c>
      <c r="AC208" s="22" t="str">
        <f t="shared" si="131"/>
        <v>Spare</v>
      </c>
      <c r="AD208" s="21" t="str">
        <f t="shared" si="132"/>
        <v/>
      </c>
      <c r="AE208" s="21" t="str">
        <f t="shared" si="133"/>
        <v/>
      </c>
      <c r="AF208" s="21" t="str">
        <f t="shared" si="134"/>
        <v/>
      </c>
      <c r="AG208" s="22"/>
      <c r="AH208" s="22"/>
      <c r="AI208" s="22"/>
      <c r="AJ208" s="22"/>
      <c r="AK208" s="23"/>
      <c r="AL208" s="23" t="s">
        <v>513</v>
      </c>
      <c r="AM208" s="23"/>
      <c r="AN208" s="84" t="s">
        <v>115</v>
      </c>
      <c r="AO208" s="27"/>
      <c r="AP208" s="27"/>
      <c r="AQ208" s="28"/>
      <c r="AR208" s="33"/>
      <c r="AS208" s="29"/>
      <c r="AT208" s="84" t="s">
        <v>116</v>
      </c>
      <c r="AU208" s="27"/>
      <c r="AV208" s="33"/>
      <c r="AW208" s="27"/>
      <c r="AX208" s="531"/>
      <c r="AY208" s="531"/>
      <c r="AZ208" s="27"/>
      <c r="BA208" s="27"/>
      <c r="BB208" s="27"/>
      <c r="BC208" s="27"/>
      <c r="BD208" s="27"/>
      <c r="BE208" s="33"/>
      <c r="BF208" s="33"/>
      <c r="BG208" s="33"/>
      <c r="BH208" s="33"/>
      <c r="BI208" s="33"/>
      <c r="BJ208" s="33"/>
      <c r="BK208" s="33"/>
      <c r="BL208" s="33"/>
      <c r="BM208" s="33"/>
      <c r="BN208" s="33"/>
      <c r="BO208" s="33"/>
      <c r="BP208" s="33"/>
      <c r="BQ208" s="33"/>
      <c r="BR208" s="33"/>
      <c r="BS208" s="33"/>
      <c r="BT208" s="33"/>
      <c r="BU208" s="33"/>
      <c r="BV208" s="33"/>
      <c r="BW208" s="27"/>
      <c r="BX208" s="33"/>
      <c r="BY208" s="33"/>
      <c r="BZ208" s="33"/>
      <c r="CA208" s="27"/>
      <c r="CB208" s="27"/>
      <c r="CC208" s="27"/>
      <c r="CD208" s="27"/>
      <c r="CE208" s="58"/>
      <c r="CF208" s="58"/>
      <c r="CG208" s="59" t="e">
        <f t="shared" si="135"/>
        <v>#VALUE!</v>
      </c>
      <c r="CH208" s="60" t="e">
        <f t="shared" si="136"/>
        <v>#VALUE!</v>
      </c>
      <c r="CI208" s="61"/>
      <c r="CJ208" s="62"/>
      <c r="CK208" s="59" t="e">
        <f t="shared" si="137"/>
        <v>#VALUE!</v>
      </c>
      <c r="CL208" s="60" t="e">
        <f t="shared" si="138"/>
        <v>#VALUE!</v>
      </c>
      <c r="CM208" s="61"/>
      <c r="CN208" s="62"/>
      <c r="CO208" s="59" t="e">
        <f t="shared" si="139"/>
        <v>#VALUE!</v>
      </c>
      <c r="CP208" s="60" t="e">
        <f t="shared" si="140"/>
        <v>#VALUE!</v>
      </c>
      <c r="CQ208" s="64"/>
      <c r="CR208" s="65"/>
      <c r="CS208" s="67"/>
      <c r="CT208" s="67"/>
      <c r="CV208" s="518"/>
      <c r="CY208" s="47" t="str">
        <f t="shared" si="143"/>
        <v/>
      </c>
    </row>
    <row r="209" spans="1:103" ht="19.899999999999999" customHeight="1">
      <c r="A209" s="524">
        <v>208</v>
      </c>
      <c r="B209" s="16">
        <v>16</v>
      </c>
      <c r="C209" s="16"/>
      <c r="D209" s="50" t="str">
        <f t="shared" si="148"/>
        <v>F04N7S116</v>
      </c>
      <c r="E209" s="45"/>
      <c r="F209" s="43"/>
      <c r="G209" s="527" t="s">
        <v>161</v>
      </c>
      <c r="H209" s="527"/>
      <c r="I209" s="527"/>
      <c r="J209" s="527" t="str">
        <f t="shared" si="116"/>
        <v/>
      </c>
      <c r="K209" s="527" t="str">
        <f t="shared" si="106"/>
        <v/>
      </c>
      <c r="L209" s="22" t="str">
        <f t="shared" si="107"/>
        <v>FCS0304</v>
      </c>
      <c r="M209" s="21">
        <f t="shared" si="144"/>
        <v>7</v>
      </c>
      <c r="N209" s="21">
        <f t="shared" si="145"/>
        <v>1</v>
      </c>
      <c r="O209" s="21">
        <v>16</v>
      </c>
      <c r="P209" s="83" t="str">
        <f t="shared" si="146"/>
        <v>AAI143-H</v>
      </c>
      <c r="Q209" s="22" t="str">
        <f t="shared" si="128"/>
        <v>AI</v>
      </c>
      <c r="R209" s="22" t="str">
        <f t="shared" si="147"/>
        <v>Y</v>
      </c>
      <c r="S209" s="83" t="s">
        <v>162</v>
      </c>
      <c r="T209" s="22"/>
      <c r="U209" s="22"/>
      <c r="V209" s="22"/>
      <c r="W209" s="22"/>
      <c r="X209" s="22"/>
      <c r="Y209" s="22"/>
      <c r="Z209" s="52" t="str">
        <f t="shared" si="129"/>
        <v>%Z071116</v>
      </c>
      <c r="AA209" s="22" t="str">
        <f t="shared" si="130"/>
        <v/>
      </c>
      <c r="AB209" s="22" t="str">
        <f t="shared" si="149"/>
        <v>F04N7S116</v>
      </c>
      <c r="AC209" s="22" t="str">
        <f t="shared" si="131"/>
        <v>Spare</v>
      </c>
      <c r="AD209" s="21" t="str">
        <f t="shared" si="132"/>
        <v/>
      </c>
      <c r="AE209" s="21" t="str">
        <f t="shared" si="133"/>
        <v/>
      </c>
      <c r="AF209" s="21" t="str">
        <f t="shared" si="134"/>
        <v/>
      </c>
      <c r="AG209" s="22"/>
      <c r="AH209" s="22"/>
      <c r="AI209" s="22"/>
      <c r="AJ209" s="22"/>
      <c r="AK209" s="23"/>
      <c r="AL209" s="23" t="s">
        <v>513</v>
      </c>
      <c r="AM209" s="23"/>
      <c r="AN209" s="84" t="s">
        <v>115</v>
      </c>
      <c r="AO209" s="27"/>
      <c r="AP209" s="27"/>
      <c r="AQ209" s="28"/>
      <c r="AR209" s="33"/>
      <c r="AS209" s="29"/>
      <c r="AT209" s="84" t="s">
        <v>116</v>
      </c>
      <c r="AU209" s="27"/>
      <c r="AV209" s="33"/>
      <c r="AW209" s="27"/>
      <c r="AX209" s="531"/>
      <c r="AY209" s="531"/>
      <c r="AZ209" s="27"/>
      <c r="BA209" s="27"/>
      <c r="BB209" s="27"/>
      <c r="BC209" s="27"/>
      <c r="BD209" s="27"/>
      <c r="BE209" s="33"/>
      <c r="BF209" s="33"/>
      <c r="BG209" s="33"/>
      <c r="BH209" s="33"/>
      <c r="BI209" s="33"/>
      <c r="BJ209" s="33"/>
      <c r="BK209" s="33"/>
      <c r="BL209" s="33"/>
      <c r="BM209" s="33"/>
      <c r="BN209" s="33"/>
      <c r="BO209" s="33"/>
      <c r="BP209" s="33"/>
      <c r="BQ209" s="33"/>
      <c r="BR209" s="33"/>
      <c r="BS209" s="33"/>
      <c r="BT209" s="33"/>
      <c r="BU209" s="33"/>
      <c r="BV209" s="33"/>
      <c r="BW209" s="27"/>
      <c r="BX209" s="33"/>
      <c r="BY209" s="33"/>
      <c r="BZ209" s="33"/>
      <c r="CA209" s="27"/>
      <c r="CB209" s="27"/>
      <c r="CC209" s="27"/>
      <c r="CD209" s="27"/>
      <c r="CE209" s="58"/>
      <c r="CF209" s="58"/>
      <c r="CG209" s="59" t="e">
        <f t="shared" si="135"/>
        <v>#VALUE!</v>
      </c>
      <c r="CH209" s="60" t="e">
        <f t="shared" si="136"/>
        <v>#VALUE!</v>
      </c>
      <c r="CI209" s="61"/>
      <c r="CJ209" s="62"/>
      <c r="CK209" s="59" t="e">
        <f t="shared" si="137"/>
        <v>#VALUE!</v>
      </c>
      <c r="CL209" s="60" t="e">
        <f t="shared" si="138"/>
        <v>#VALUE!</v>
      </c>
      <c r="CM209" s="61"/>
      <c r="CN209" s="62"/>
      <c r="CO209" s="59" t="e">
        <f t="shared" si="139"/>
        <v>#VALUE!</v>
      </c>
      <c r="CP209" s="60" t="e">
        <f t="shared" si="140"/>
        <v>#VALUE!</v>
      </c>
      <c r="CQ209" s="64"/>
      <c r="CR209" s="65"/>
      <c r="CS209" s="67"/>
      <c r="CT209" s="67"/>
      <c r="CV209" s="518"/>
      <c r="CY209" s="47" t="str">
        <f t="shared" si="143"/>
        <v/>
      </c>
    </row>
    <row r="210" spans="1:103" ht="19.899999999999999" customHeight="1">
      <c r="A210" s="524">
        <v>209</v>
      </c>
      <c r="B210" s="15">
        <v>1</v>
      </c>
      <c r="C210" s="15">
        <v>1830</v>
      </c>
      <c r="D210" s="45" t="s">
        <v>564</v>
      </c>
      <c r="E210" s="527"/>
      <c r="F210" s="541" t="s">
        <v>106</v>
      </c>
      <c r="G210" s="542" t="s">
        <v>565</v>
      </c>
      <c r="H210" s="68"/>
      <c r="I210" s="527"/>
      <c r="J210" s="527" t="str">
        <f t="shared" si="116"/>
        <v/>
      </c>
      <c r="K210" s="527" t="str">
        <f t="shared" ref="K210:K273" si="150">IF(H210&lt;&gt;"",MID(H210,FIND("～",H210,1)+1,10),"")</f>
        <v/>
      </c>
      <c r="L210" s="22" t="str">
        <f t="shared" ref="L210:L273" si="151">L209</f>
        <v>FCS0304</v>
      </c>
      <c r="M210" s="21">
        <v>7</v>
      </c>
      <c r="N210" s="21">
        <v>3</v>
      </c>
      <c r="O210" s="21">
        <v>1</v>
      </c>
      <c r="P210" s="83" t="s">
        <v>165</v>
      </c>
      <c r="Q210" s="22" t="str">
        <f t="shared" si="128"/>
        <v>AO</v>
      </c>
      <c r="R210" s="22" t="s">
        <v>110</v>
      </c>
      <c r="S210" s="543" t="s">
        <v>111</v>
      </c>
      <c r="T210" s="22"/>
      <c r="U210" s="22"/>
      <c r="V210" s="22"/>
      <c r="W210" s="22"/>
      <c r="X210" s="22"/>
      <c r="Y210" s="22"/>
      <c r="Z210" s="25" t="str">
        <f t="shared" si="129"/>
        <v>%Z073101</v>
      </c>
      <c r="AA210" s="22" t="str">
        <f t="shared" si="130"/>
        <v/>
      </c>
      <c r="AB210" s="22" t="s">
        <v>564</v>
      </c>
      <c r="AC210" s="22" t="str">
        <f t="shared" si="131"/>
        <v>18-PP-2301A CONTROL</v>
      </c>
      <c r="AD210" s="21" t="str">
        <f t="shared" si="132"/>
        <v/>
      </c>
      <c r="AE210" s="21" t="str">
        <f t="shared" si="133"/>
        <v/>
      </c>
      <c r="AF210" s="21" t="str">
        <f t="shared" si="134"/>
        <v/>
      </c>
      <c r="AG210" s="22">
        <v>0</v>
      </c>
      <c r="AH210" s="22">
        <v>100</v>
      </c>
      <c r="AI210" s="22">
        <v>60</v>
      </c>
      <c r="AJ210" s="22">
        <v>0</v>
      </c>
      <c r="AK210" s="23" t="s">
        <v>166</v>
      </c>
      <c r="AL210" s="23" t="s">
        <v>513</v>
      </c>
      <c r="AM210" s="23"/>
      <c r="AN210" s="84" t="s">
        <v>115</v>
      </c>
      <c r="AO210" s="27"/>
      <c r="AP210" s="27"/>
      <c r="AQ210" s="28"/>
      <c r="AR210" s="544" t="s">
        <v>514</v>
      </c>
      <c r="AS210" s="29"/>
      <c r="AT210" s="84" t="s">
        <v>116</v>
      </c>
      <c r="AU210" s="542" t="s">
        <v>106</v>
      </c>
      <c r="AV210" s="27"/>
      <c r="AW210" s="27"/>
      <c r="AX210" s="532"/>
      <c r="AY210" s="531" t="s">
        <v>515</v>
      </c>
      <c r="AZ210" s="27"/>
      <c r="BA210" s="27"/>
      <c r="BB210" s="27"/>
      <c r="BC210" s="27"/>
      <c r="BD210" s="27"/>
      <c r="BE210" s="33"/>
      <c r="BF210" s="33"/>
      <c r="BG210" s="33"/>
      <c r="BH210" s="33"/>
      <c r="BI210" s="33"/>
      <c r="BJ210" s="33"/>
      <c r="BK210" s="33"/>
      <c r="BL210" s="33"/>
      <c r="BM210" s="33"/>
      <c r="BN210" s="33"/>
      <c r="BO210" s="33"/>
      <c r="BP210" s="33"/>
      <c r="BQ210" s="33"/>
      <c r="BR210" s="33"/>
      <c r="BS210" s="33"/>
      <c r="BT210" s="33"/>
      <c r="BU210" s="33"/>
      <c r="BV210" s="33"/>
      <c r="BW210" s="27"/>
      <c r="BX210" s="33"/>
      <c r="BY210" s="33"/>
      <c r="BZ210" s="33"/>
      <c r="CA210" s="27"/>
      <c r="CB210" s="27"/>
      <c r="CC210" s="27"/>
      <c r="CD210" s="27"/>
      <c r="CE210" s="58"/>
      <c r="CF210" s="58"/>
      <c r="CG210" s="59" t="str">
        <f t="shared" si="135"/>
        <v/>
      </c>
      <c r="CH210" s="60" t="str">
        <f t="shared" si="136"/>
        <v/>
      </c>
      <c r="CI210" s="61"/>
      <c r="CJ210" s="62"/>
      <c r="CK210" s="59">
        <f t="shared" si="137"/>
        <v>11.952</v>
      </c>
      <c r="CL210" s="60">
        <f t="shared" si="138"/>
        <v>12.048</v>
      </c>
      <c r="CM210" s="61"/>
      <c r="CN210" s="62"/>
      <c r="CO210" s="59" t="str">
        <f t="shared" si="139"/>
        <v/>
      </c>
      <c r="CP210" s="60" t="str">
        <f t="shared" si="140"/>
        <v/>
      </c>
      <c r="CQ210" s="64"/>
      <c r="CR210" s="65"/>
      <c r="CS210" s="67"/>
      <c r="CT210" s="67"/>
      <c r="CU210" s="545">
        <v>1830</v>
      </c>
      <c r="CV210" s="518" t="str">
        <f>LEFT(D210,3)</f>
        <v>18-</v>
      </c>
      <c r="CW210" s="47" t="s">
        <v>516</v>
      </c>
      <c r="CX210" s="47" t="str">
        <f>RIGHT(D210,6)</f>
        <v>-23101</v>
      </c>
      <c r="CY210" s="47" t="str">
        <f t="shared" si="143"/>
        <v>18-SC-23101</v>
      </c>
    </row>
    <row r="211" spans="1:103" ht="19.899999999999999" customHeight="1">
      <c r="A211" s="524">
        <v>210</v>
      </c>
      <c r="B211" s="15">
        <v>2</v>
      </c>
      <c r="C211" s="15">
        <v>1830</v>
      </c>
      <c r="D211" s="45" t="s">
        <v>566</v>
      </c>
      <c r="E211" s="527"/>
      <c r="F211" s="541" t="s">
        <v>106</v>
      </c>
      <c r="G211" s="542" t="s">
        <v>567</v>
      </c>
      <c r="H211" s="68"/>
      <c r="I211" s="527"/>
      <c r="J211" s="527" t="str">
        <f t="shared" si="116"/>
        <v/>
      </c>
      <c r="K211" s="527" t="str">
        <f t="shared" si="150"/>
        <v/>
      </c>
      <c r="L211" s="22" t="str">
        <f t="shared" si="151"/>
        <v>FCS0304</v>
      </c>
      <c r="M211" s="21">
        <f t="shared" ref="M211:M225" si="152">M210</f>
        <v>7</v>
      </c>
      <c r="N211" s="21">
        <f t="shared" ref="N211:N225" si="153">N210</f>
        <v>3</v>
      </c>
      <c r="O211" s="21">
        <v>2</v>
      </c>
      <c r="P211" s="83" t="str">
        <f t="shared" ref="P211:P225" si="154">P210</f>
        <v>AAI543-H</v>
      </c>
      <c r="Q211" s="22" t="str">
        <f t="shared" si="128"/>
        <v>AO</v>
      </c>
      <c r="R211" s="22" t="str">
        <f t="shared" ref="R211:R225" si="155">IF(R210&lt;&gt;"",R210,"")</f>
        <v>Y</v>
      </c>
      <c r="S211" s="543" t="s">
        <v>111</v>
      </c>
      <c r="T211" s="22"/>
      <c r="U211" s="22"/>
      <c r="V211" s="22"/>
      <c r="W211" s="22"/>
      <c r="X211" s="22"/>
      <c r="Y211" s="22"/>
      <c r="Z211" s="25" t="str">
        <f t="shared" si="129"/>
        <v>%Z073102</v>
      </c>
      <c r="AA211" s="22" t="str">
        <f t="shared" si="130"/>
        <v/>
      </c>
      <c r="AB211" s="22" t="s">
        <v>566</v>
      </c>
      <c r="AC211" s="22" t="str">
        <f t="shared" si="131"/>
        <v>18-PP-2301B SPEED CONTROL</v>
      </c>
      <c r="AD211" s="21" t="str">
        <f t="shared" si="132"/>
        <v/>
      </c>
      <c r="AE211" s="21" t="str">
        <f t="shared" si="133"/>
        <v/>
      </c>
      <c r="AF211" s="21" t="str">
        <f t="shared" si="134"/>
        <v/>
      </c>
      <c r="AG211" s="22">
        <v>0</v>
      </c>
      <c r="AH211" s="22">
        <v>100</v>
      </c>
      <c r="AI211" s="22">
        <v>60</v>
      </c>
      <c r="AJ211" s="22">
        <v>0</v>
      </c>
      <c r="AK211" s="23" t="s">
        <v>166</v>
      </c>
      <c r="AL211" s="23" t="s">
        <v>513</v>
      </c>
      <c r="AM211" s="23"/>
      <c r="AN211" s="84" t="s">
        <v>115</v>
      </c>
      <c r="AO211" s="27"/>
      <c r="AP211" s="27"/>
      <c r="AQ211" s="28"/>
      <c r="AR211" s="544" t="s">
        <v>514</v>
      </c>
      <c r="AS211" s="29"/>
      <c r="AT211" s="84" t="s">
        <v>116</v>
      </c>
      <c r="AU211" s="542" t="s">
        <v>106</v>
      </c>
      <c r="AV211" s="27"/>
      <c r="AW211" s="27"/>
      <c r="AX211" s="532"/>
      <c r="AY211" s="531" t="s">
        <v>515</v>
      </c>
      <c r="AZ211" s="27"/>
      <c r="BA211" s="27"/>
      <c r="BB211" s="27"/>
      <c r="BC211" s="27"/>
      <c r="BD211" s="27"/>
      <c r="BE211" s="33"/>
      <c r="BF211" s="33"/>
      <c r="BG211" s="33"/>
      <c r="BH211" s="33"/>
      <c r="BI211" s="33"/>
      <c r="BJ211" s="33"/>
      <c r="BK211" s="33"/>
      <c r="BL211" s="33"/>
      <c r="BM211" s="33"/>
      <c r="BN211" s="33"/>
      <c r="BO211" s="33"/>
      <c r="BP211" s="33"/>
      <c r="BQ211" s="33"/>
      <c r="BR211" s="33"/>
      <c r="BS211" s="33"/>
      <c r="BT211" s="33"/>
      <c r="BU211" s="33"/>
      <c r="BV211" s="33"/>
      <c r="BW211" s="27"/>
      <c r="BX211" s="33"/>
      <c r="BY211" s="33"/>
      <c r="BZ211" s="33"/>
      <c r="CA211" s="27"/>
      <c r="CB211" s="27"/>
      <c r="CC211" s="27"/>
      <c r="CD211" s="27"/>
      <c r="CE211" s="58"/>
      <c r="CF211" s="58"/>
      <c r="CG211" s="59" t="str">
        <f t="shared" si="135"/>
        <v/>
      </c>
      <c r="CH211" s="60" t="str">
        <f t="shared" si="136"/>
        <v/>
      </c>
      <c r="CI211" s="61"/>
      <c r="CJ211" s="62"/>
      <c r="CK211" s="59">
        <f t="shared" si="137"/>
        <v>11.952</v>
      </c>
      <c r="CL211" s="60">
        <f t="shared" si="138"/>
        <v>12.048</v>
      </c>
      <c r="CM211" s="61"/>
      <c r="CN211" s="62"/>
      <c r="CO211" s="59" t="str">
        <f t="shared" si="139"/>
        <v/>
      </c>
      <c r="CP211" s="60" t="str">
        <f t="shared" si="140"/>
        <v/>
      </c>
      <c r="CQ211" s="64"/>
      <c r="CR211" s="65"/>
      <c r="CS211" s="67"/>
      <c r="CT211" s="67"/>
      <c r="CU211" s="545">
        <v>1830</v>
      </c>
      <c r="CV211" s="518" t="str">
        <f>LEFT(D211,3)</f>
        <v>18-</v>
      </c>
      <c r="CW211" s="47" t="s">
        <v>516</v>
      </c>
      <c r="CX211" s="47" t="str">
        <f>RIGHT(D211,6)</f>
        <v>-23102</v>
      </c>
      <c r="CY211" s="47" t="str">
        <f t="shared" si="143"/>
        <v>18-SC-23102</v>
      </c>
    </row>
    <row r="212" spans="1:103" ht="19.899999999999999" customHeight="1">
      <c r="A212" s="524">
        <v>211</v>
      </c>
      <c r="B212" s="15">
        <v>3</v>
      </c>
      <c r="C212" s="15">
        <v>1830</v>
      </c>
      <c r="D212" s="45" t="s">
        <v>568</v>
      </c>
      <c r="E212" s="527"/>
      <c r="F212" s="541" t="s">
        <v>106</v>
      </c>
      <c r="G212" s="542" t="s">
        <v>569</v>
      </c>
      <c r="H212" s="68"/>
      <c r="I212" s="527"/>
      <c r="J212" s="527" t="str">
        <f t="shared" si="116"/>
        <v/>
      </c>
      <c r="K212" s="527" t="str">
        <f t="shared" si="150"/>
        <v/>
      </c>
      <c r="L212" s="22" t="str">
        <f t="shared" si="151"/>
        <v>FCS0304</v>
      </c>
      <c r="M212" s="21">
        <f t="shared" si="152"/>
        <v>7</v>
      </c>
      <c r="N212" s="21">
        <f t="shared" si="153"/>
        <v>3</v>
      </c>
      <c r="O212" s="21">
        <v>3</v>
      </c>
      <c r="P212" s="83" t="str">
        <f t="shared" si="154"/>
        <v>AAI543-H</v>
      </c>
      <c r="Q212" s="22" t="str">
        <f t="shared" si="128"/>
        <v>AO</v>
      </c>
      <c r="R212" s="22" t="str">
        <f t="shared" si="155"/>
        <v>Y</v>
      </c>
      <c r="S212" s="543" t="s">
        <v>111</v>
      </c>
      <c r="T212" s="22"/>
      <c r="U212" s="22"/>
      <c r="V212" s="22"/>
      <c r="W212" s="22"/>
      <c r="X212" s="22"/>
      <c r="Y212" s="22"/>
      <c r="Z212" s="25" t="str">
        <f t="shared" si="129"/>
        <v>%Z073103</v>
      </c>
      <c r="AA212" s="22" t="str">
        <f t="shared" si="130"/>
        <v/>
      </c>
      <c r="AB212" s="22" t="s">
        <v>568</v>
      </c>
      <c r="AC212" s="22" t="str">
        <f t="shared" si="131"/>
        <v>18-PA-2301 SPEED CONTROL</v>
      </c>
      <c r="AD212" s="21" t="str">
        <f t="shared" si="132"/>
        <v/>
      </c>
      <c r="AE212" s="21" t="str">
        <f t="shared" si="133"/>
        <v/>
      </c>
      <c r="AF212" s="21" t="str">
        <f t="shared" si="134"/>
        <v/>
      </c>
      <c r="AG212" s="22">
        <v>0</v>
      </c>
      <c r="AH212" s="22">
        <v>0</v>
      </c>
      <c r="AI212" s="22">
        <v>0.55000000000000004</v>
      </c>
      <c r="AJ212" s="22">
        <v>0</v>
      </c>
      <c r="AK212" s="23" t="s">
        <v>166</v>
      </c>
      <c r="AL212" s="23" t="s">
        <v>513</v>
      </c>
      <c r="AM212" s="23"/>
      <c r="AN212" s="84" t="s">
        <v>115</v>
      </c>
      <c r="AO212" s="27"/>
      <c r="AP212" s="27"/>
      <c r="AQ212" s="28"/>
      <c r="AR212" s="544" t="s">
        <v>514</v>
      </c>
      <c r="AS212" s="29"/>
      <c r="AT212" s="84" t="s">
        <v>116</v>
      </c>
      <c r="AU212" s="542" t="s">
        <v>106</v>
      </c>
      <c r="AV212" s="27"/>
      <c r="AW212" s="27"/>
      <c r="AX212" s="532"/>
      <c r="AY212" s="531" t="s">
        <v>515</v>
      </c>
      <c r="AZ212" s="27"/>
      <c r="BA212" s="27"/>
      <c r="BB212" s="27"/>
      <c r="BC212" s="27"/>
      <c r="BD212" s="27"/>
      <c r="BE212" s="33"/>
      <c r="BF212" s="33"/>
      <c r="BG212" s="33"/>
      <c r="BH212" s="33"/>
      <c r="BI212" s="33"/>
      <c r="BJ212" s="33"/>
      <c r="BK212" s="33"/>
      <c r="BL212" s="33"/>
      <c r="BM212" s="33"/>
      <c r="BN212" s="33"/>
      <c r="BO212" s="33"/>
      <c r="BP212" s="33"/>
      <c r="BQ212" s="33"/>
      <c r="BR212" s="33"/>
      <c r="BS212" s="33"/>
      <c r="BT212" s="33"/>
      <c r="BU212" s="33"/>
      <c r="BV212" s="33"/>
      <c r="BW212" s="27"/>
      <c r="BX212" s="33"/>
      <c r="BY212" s="33"/>
      <c r="BZ212" s="33"/>
      <c r="CA212" s="27"/>
      <c r="CB212" s="27"/>
      <c r="CC212" s="27"/>
      <c r="CD212" s="27"/>
      <c r="CE212" s="58"/>
      <c r="CF212" s="58"/>
      <c r="CG212" s="59" t="str">
        <f t="shared" si="135"/>
        <v/>
      </c>
      <c r="CH212" s="60" t="str">
        <f t="shared" si="136"/>
        <v/>
      </c>
      <c r="CI212" s="61"/>
      <c r="CJ212" s="62"/>
      <c r="CK212" s="59">
        <f t="shared" si="137"/>
        <v>11.952</v>
      </c>
      <c r="CL212" s="60">
        <f t="shared" si="138"/>
        <v>12.048</v>
      </c>
      <c r="CM212" s="61"/>
      <c r="CN212" s="62"/>
      <c r="CO212" s="59" t="str">
        <f t="shared" si="139"/>
        <v/>
      </c>
      <c r="CP212" s="60" t="str">
        <f t="shared" si="140"/>
        <v/>
      </c>
      <c r="CQ212" s="64"/>
      <c r="CR212" s="65"/>
      <c r="CS212" s="67"/>
      <c r="CT212" s="67"/>
      <c r="CU212" s="545">
        <v>1830</v>
      </c>
      <c r="CV212" s="518" t="str">
        <f>LEFT(D212,3)</f>
        <v>18-</v>
      </c>
      <c r="CW212" s="47" t="s">
        <v>516</v>
      </c>
      <c r="CX212" s="47" t="str">
        <f>RIGHT(D212,6)</f>
        <v>-23105</v>
      </c>
      <c r="CY212" s="47" t="str">
        <f t="shared" si="143"/>
        <v>18-SC-23105</v>
      </c>
    </row>
    <row r="213" spans="1:103" ht="19.899999999999999" customHeight="1">
      <c r="A213" s="524">
        <v>212</v>
      </c>
      <c r="B213" s="15">
        <v>4</v>
      </c>
      <c r="C213" s="15">
        <v>1830</v>
      </c>
      <c r="D213" s="45" t="s">
        <v>570</v>
      </c>
      <c r="E213" s="527"/>
      <c r="F213" s="541" t="s">
        <v>106</v>
      </c>
      <c r="G213" s="542" t="s">
        <v>571</v>
      </c>
      <c r="H213" s="68"/>
      <c r="I213" s="527"/>
      <c r="J213" s="527" t="str">
        <f t="shared" si="116"/>
        <v/>
      </c>
      <c r="K213" s="527" t="str">
        <f t="shared" si="150"/>
        <v/>
      </c>
      <c r="L213" s="22" t="str">
        <f t="shared" si="151"/>
        <v>FCS0304</v>
      </c>
      <c r="M213" s="21">
        <f t="shared" si="152"/>
        <v>7</v>
      </c>
      <c r="N213" s="21">
        <f t="shared" si="153"/>
        <v>3</v>
      </c>
      <c r="O213" s="21">
        <v>4</v>
      </c>
      <c r="P213" s="83" t="str">
        <f t="shared" si="154"/>
        <v>AAI543-H</v>
      </c>
      <c r="Q213" s="22" t="str">
        <f t="shared" si="128"/>
        <v>AO</v>
      </c>
      <c r="R213" s="22" t="str">
        <f t="shared" si="155"/>
        <v>Y</v>
      </c>
      <c r="S213" s="543" t="s">
        <v>111</v>
      </c>
      <c r="T213" s="22"/>
      <c r="U213" s="22"/>
      <c r="V213" s="22"/>
      <c r="W213" s="22"/>
      <c r="X213" s="22"/>
      <c r="Y213" s="22"/>
      <c r="Z213" s="25" t="str">
        <f t="shared" si="129"/>
        <v>%Z073104</v>
      </c>
      <c r="AA213" s="22" t="str">
        <f t="shared" si="130"/>
        <v/>
      </c>
      <c r="AB213" s="22" t="s">
        <v>570</v>
      </c>
      <c r="AC213" s="22" t="str">
        <f t="shared" si="131"/>
        <v>18-PP-2401 SPEED CONTROL</v>
      </c>
      <c r="AD213" s="21" t="str">
        <f t="shared" si="132"/>
        <v/>
      </c>
      <c r="AE213" s="21" t="str">
        <f t="shared" si="133"/>
        <v/>
      </c>
      <c r="AF213" s="21" t="str">
        <f t="shared" si="134"/>
        <v/>
      </c>
      <c r="AG213" s="22">
        <v>0</v>
      </c>
      <c r="AH213" s="22">
        <v>0</v>
      </c>
      <c r="AI213" s="22">
        <v>0</v>
      </c>
      <c r="AJ213" s="22">
        <v>0</v>
      </c>
      <c r="AK213" s="23" t="s">
        <v>166</v>
      </c>
      <c r="AL213" s="23" t="s">
        <v>513</v>
      </c>
      <c r="AM213" s="23"/>
      <c r="AN213" s="84" t="s">
        <v>115</v>
      </c>
      <c r="AO213" s="27"/>
      <c r="AP213" s="27"/>
      <c r="AQ213" s="28"/>
      <c r="AR213" s="544" t="s">
        <v>514</v>
      </c>
      <c r="AS213" s="29"/>
      <c r="AT213" s="84" t="s">
        <v>116</v>
      </c>
      <c r="AU213" s="542" t="s">
        <v>106</v>
      </c>
      <c r="AV213" s="27"/>
      <c r="AW213" s="27"/>
      <c r="AX213" s="532"/>
      <c r="AY213" s="531" t="s">
        <v>515</v>
      </c>
      <c r="AZ213" s="27"/>
      <c r="BA213" s="27"/>
      <c r="BB213" s="27"/>
      <c r="BC213" s="27"/>
      <c r="BD213" s="27"/>
      <c r="BE213" s="33"/>
      <c r="BF213" s="33"/>
      <c r="BG213" s="33"/>
      <c r="BH213" s="33"/>
      <c r="BI213" s="33"/>
      <c r="BJ213" s="33"/>
      <c r="BK213" s="33"/>
      <c r="BL213" s="33"/>
      <c r="BM213" s="33"/>
      <c r="BN213" s="33"/>
      <c r="BO213" s="33"/>
      <c r="BP213" s="33"/>
      <c r="BQ213" s="33"/>
      <c r="BR213" s="33"/>
      <c r="BS213" s="33"/>
      <c r="BT213" s="33"/>
      <c r="BU213" s="33"/>
      <c r="BV213" s="33"/>
      <c r="BW213" s="27"/>
      <c r="BX213" s="33"/>
      <c r="BY213" s="33"/>
      <c r="BZ213" s="33"/>
      <c r="CA213" s="27"/>
      <c r="CB213" s="27"/>
      <c r="CC213" s="27"/>
      <c r="CD213" s="27"/>
      <c r="CE213" s="58"/>
      <c r="CF213" s="58"/>
      <c r="CG213" s="59" t="str">
        <f t="shared" si="135"/>
        <v/>
      </c>
      <c r="CH213" s="60" t="str">
        <f t="shared" si="136"/>
        <v/>
      </c>
      <c r="CI213" s="61"/>
      <c r="CJ213" s="62"/>
      <c r="CK213" s="59">
        <f t="shared" si="137"/>
        <v>11.952</v>
      </c>
      <c r="CL213" s="60">
        <f t="shared" si="138"/>
        <v>12.048</v>
      </c>
      <c r="CM213" s="61"/>
      <c r="CN213" s="62"/>
      <c r="CO213" s="59" t="str">
        <f t="shared" si="139"/>
        <v/>
      </c>
      <c r="CP213" s="60" t="str">
        <f t="shared" si="140"/>
        <v/>
      </c>
      <c r="CQ213" s="64"/>
      <c r="CR213" s="65"/>
      <c r="CS213" s="67"/>
      <c r="CT213" s="67"/>
      <c r="CU213" s="545">
        <v>1830</v>
      </c>
      <c r="CV213" s="518" t="str">
        <f>LEFT(D213,3)</f>
        <v>18-</v>
      </c>
      <c r="CW213" s="47" t="s">
        <v>516</v>
      </c>
      <c r="CX213" s="47" t="str">
        <f>RIGHT(D213,6)</f>
        <v>-24101</v>
      </c>
      <c r="CY213" s="47" t="str">
        <f t="shared" si="143"/>
        <v>18-SC-24101</v>
      </c>
    </row>
    <row r="214" spans="1:103" ht="19.899999999999999" customHeight="1">
      <c r="A214" s="524">
        <v>213</v>
      </c>
      <c r="B214" s="15">
        <v>5</v>
      </c>
      <c r="C214" s="15">
        <v>1830</v>
      </c>
      <c r="D214" s="45" t="s">
        <v>572</v>
      </c>
      <c r="E214" s="527"/>
      <c r="F214" s="541" t="s">
        <v>106</v>
      </c>
      <c r="G214" s="542" t="s">
        <v>573</v>
      </c>
      <c r="H214" s="68"/>
      <c r="I214" s="527"/>
      <c r="J214" s="527" t="str">
        <f t="shared" si="116"/>
        <v/>
      </c>
      <c r="K214" s="527" t="str">
        <f t="shared" si="150"/>
        <v/>
      </c>
      <c r="L214" s="22" t="str">
        <f t="shared" si="151"/>
        <v>FCS0304</v>
      </c>
      <c r="M214" s="21">
        <f t="shared" si="152"/>
        <v>7</v>
      </c>
      <c r="N214" s="21">
        <f t="shared" si="153"/>
        <v>3</v>
      </c>
      <c r="O214" s="21">
        <v>5</v>
      </c>
      <c r="P214" s="83" t="str">
        <f t="shared" si="154"/>
        <v>AAI543-H</v>
      </c>
      <c r="Q214" s="22" t="str">
        <f t="shared" si="128"/>
        <v>AO</v>
      </c>
      <c r="R214" s="22" t="str">
        <f t="shared" si="155"/>
        <v>Y</v>
      </c>
      <c r="S214" s="543" t="s">
        <v>111</v>
      </c>
      <c r="T214" s="22"/>
      <c r="U214" s="22"/>
      <c r="V214" s="22"/>
      <c r="W214" s="22"/>
      <c r="X214" s="22"/>
      <c r="Y214" s="22"/>
      <c r="Z214" s="25" t="str">
        <f t="shared" si="129"/>
        <v>%Z073105</v>
      </c>
      <c r="AA214" s="22" t="str">
        <f t="shared" si="130"/>
        <v/>
      </c>
      <c r="AB214" s="22" t="s">
        <v>572</v>
      </c>
      <c r="AC214" s="22" t="str">
        <f t="shared" si="131"/>
        <v>粉料仓旋转阀18-PF-3501X的速度控制</v>
      </c>
      <c r="AD214" s="21" t="str">
        <f t="shared" si="132"/>
        <v/>
      </c>
      <c r="AE214" s="21" t="str">
        <f t="shared" si="133"/>
        <v/>
      </c>
      <c r="AF214" s="21" t="str">
        <f t="shared" si="134"/>
        <v/>
      </c>
      <c r="AG214" s="22">
        <v>0</v>
      </c>
      <c r="AH214" s="22">
        <v>0</v>
      </c>
      <c r="AI214" s="22">
        <v>0</v>
      </c>
      <c r="AJ214" s="22">
        <v>0</v>
      </c>
      <c r="AK214" s="23" t="s">
        <v>166</v>
      </c>
      <c r="AL214" s="23" t="s">
        <v>513</v>
      </c>
      <c r="AM214" s="23"/>
      <c r="AN214" s="84" t="s">
        <v>115</v>
      </c>
      <c r="AO214" s="27"/>
      <c r="AP214" s="27"/>
      <c r="AQ214" s="28"/>
      <c r="AR214" s="544" t="s">
        <v>514</v>
      </c>
      <c r="AS214" s="29"/>
      <c r="AT214" s="84" t="s">
        <v>116</v>
      </c>
      <c r="AU214" s="542" t="s">
        <v>106</v>
      </c>
      <c r="AV214" s="27"/>
      <c r="AW214" s="27"/>
      <c r="AX214" s="532"/>
      <c r="AY214" s="531" t="s">
        <v>515</v>
      </c>
      <c r="AZ214" s="27"/>
      <c r="BA214" s="27"/>
      <c r="BB214" s="27"/>
      <c r="BC214" s="27"/>
      <c r="BD214" s="27"/>
      <c r="BE214" s="33"/>
      <c r="BF214" s="33"/>
      <c r="BG214" s="33"/>
      <c r="BH214" s="33"/>
      <c r="BI214" s="33"/>
      <c r="BJ214" s="33"/>
      <c r="BK214" s="33"/>
      <c r="BL214" s="33"/>
      <c r="BM214" s="33"/>
      <c r="BN214" s="33"/>
      <c r="BO214" s="33"/>
      <c r="BP214" s="33"/>
      <c r="BQ214" s="33"/>
      <c r="BR214" s="33"/>
      <c r="BS214" s="33"/>
      <c r="BT214" s="33"/>
      <c r="BU214" s="33"/>
      <c r="BV214" s="33"/>
      <c r="BW214" s="27"/>
      <c r="BX214" s="33"/>
      <c r="BY214" s="33"/>
      <c r="BZ214" s="33"/>
      <c r="CA214" s="27"/>
      <c r="CB214" s="27"/>
      <c r="CC214" s="27"/>
      <c r="CD214" s="27"/>
      <c r="CE214" s="58"/>
      <c r="CF214" s="58"/>
      <c r="CG214" s="59" t="str">
        <f t="shared" si="135"/>
        <v/>
      </c>
      <c r="CH214" s="60" t="str">
        <f t="shared" si="136"/>
        <v/>
      </c>
      <c r="CI214" s="61"/>
      <c r="CJ214" s="62"/>
      <c r="CK214" s="59">
        <f t="shared" si="137"/>
        <v>11.952</v>
      </c>
      <c r="CL214" s="60">
        <f t="shared" si="138"/>
        <v>12.048</v>
      </c>
      <c r="CM214" s="61"/>
      <c r="CN214" s="62"/>
      <c r="CO214" s="59" t="str">
        <f t="shared" si="139"/>
        <v/>
      </c>
      <c r="CP214" s="60" t="str">
        <f t="shared" si="140"/>
        <v/>
      </c>
      <c r="CQ214" s="64"/>
      <c r="CR214" s="65"/>
      <c r="CS214" s="67"/>
      <c r="CT214" s="67"/>
      <c r="CU214" s="545">
        <v>1830</v>
      </c>
      <c r="CV214" s="518" t="str">
        <f>LEFT(D214,3)</f>
        <v>18-</v>
      </c>
      <c r="CW214" s="47" t="s">
        <v>516</v>
      </c>
      <c r="CX214" s="47" t="str">
        <f>RIGHT(D214,6)</f>
        <v>-35101</v>
      </c>
      <c r="CY214" s="47" t="str">
        <f t="shared" si="143"/>
        <v>18-SC-35101</v>
      </c>
    </row>
    <row r="215" spans="1:103" ht="19.899999999999999" customHeight="1">
      <c r="A215" s="524">
        <v>214</v>
      </c>
      <c r="B215" s="15">
        <v>6</v>
      </c>
      <c r="C215" s="15"/>
      <c r="D215" s="50" t="str">
        <f t="shared" ref="D215:D225" si="156">LEFT(L215,1)&amp;RIGHT(L215,2)&amp;"N"&amp;M215&amp;"S"&amp;N215&amp;O215</f>
        <v>F04N7S36</v>
      </c>
      <c r="E215" s="527"/>
      <c r="F215" s="43"/>
      <c r="G215" s="527" t="s">
        <v>161</v>
      </c>
      <c r="H215" s="68"/>
      <c r="I215" s="527"/>
      <c r="J215" s="527" t="str">
        <f t="shared" si="116"/>
        <v/>
      </c>
      <c r="K215" s="527" t="str">
        <f t="shared" si="150"/>
        <v/>
      </c>
      <c r="L215" s="22" t="str">
        <f t="shared" si="151"/>
        <v>FCS0304</v>
      </c>
      <c r="M215" s="21">
        <f t="shared" si="152"/>
        <v>7</v>
      </c>
      <c r="N215" s="21">
        <f t="shared" si="153"/>
        <v>3</v>
      </c>
      <c r="O215" s="21">
        <v>6</v>
      </c>
      <c r="P215" s="83" t="str">
        <f t="shared" si="154"/>
        <v>AAI543-H</v>
      </c>
      <c r="Q215" s="22" t="str">
        <f t="shared" si="128"/>
        <v>AO</v>
      </c>
      <c r="R215" s="22" t="str">
        <f t="shared" si="155"/>
        <v>Y</v>
      </c>
      <c r="S215" s="83" t="s">
        <v>162</v>
      </c>
      <c r="T215" s="22"/>
      <c r="U215" s="22"/>
      <c r="V215" s="22"/>
      <c r="W215" s="22"/>
      <c r="X215" s="22"/>
      <c r="Y215" s="22"/>
      <c r="Z215" s="25" t="str">
        <f t="shared" si="129"/>
        <v>%Z073106</v>
      </c>
      <c r="AA215" s="22" t="str">
        <f t="shared" si="130"/>
        <v/>
      </c>
      <c r="AB215" s="22" t="str">
        <f t="shared" ref="AB215:AB225" si="157">IF(G215="Spare",D215,"")</f>
        <v>F04N7S36</v>
      </c>
      <c r="AC215" s="22" t="str">
        <f t="shared" si="131"/>
        <v>Spare</v>
      </c>
      <c r="AD215" s="21" t="str">
        <f t="shared" si="132"/>
        <v/>
      </c>
      <c r="AE215" s="21" t="str">
        <f t="shared" si="133"/>
        <v/>
      </c>
      <c r="AF215" s="21" t="str">
        <f t="shared" si="134"/>
        <v/>
      </c>
      <c r="AG215" s="22">
        <v>0</v>
      </c>
      <c r="AH215" s="22">
        <v>0</v>
      </c>
      <c r="AI215" s="22">
        <v>0</v>
      </c>
      <c r="AJ215" s="22">
        <v>0</v>
      </c>
      <c r="AK215" s="23"/>
      <c r="AL215" s="23" t="s">
        <v>513</v>
      </c>
      <c r="AM215" s="23"/>
      <c r="AN215" s="84" t="s">
        <v>115</v>
      </c>
      <c r="AO215" s="27"/>
      <c r="AP215" s="27"/>
      <c r="AQ215" s="28"/>
      <c r="AR215" s="33"/>
      <c r="AS215" s="29"/>
      <c r="AT215" s="84" t="s">
        <v>116</v>
      </c>
      <c r="AU215" s="27"/>
      <c r="AV215" s="27"/>
      <c r="AW215" s="27"/>
      <c r="AX215" s="532"/>
      <c r="AY215" s="531"/>
      <c r="AZ215" s="27"/>
      <c r="BA215" s="27"/>
      <c r="BB215" s="27"/>
      <c r="BC215" s="27"/>
      <c r="BD215" s="27"/>
      <c r="BE215" s="33"/>
      <c r="BF215" s="33"/>
      <c r="BG215" s="33"/>
      <c r="BH215" s="33"/>
      <c r="BI215" s="33"/>
      <c r="BJ215" s="33"/>
      <c r="BK215" s="33"/>
      <c r="BL215" s="33"/>
      <c r="BM215" s="33"/>
      <c r="BN215" s="33"/>
      <c r="BO215" s="33"/>
      <c r="BP215" s="33"/>
      <c r="BQ215" s="33"/>
      <c r="BR215" s="33"/>
      <c r="BS215" s="33"/>
      <c r="BT215" s="33"/>
      <c r="BU215" s="33"/>
      <c r="BV215" s="33"/>
      <c r="BW215" s="27"/>
      <c r="BX215" s="33"/>
      <c r="BY215" s="33"/>
      <c r="BZ215" s="33"/>
      <c r="CA215" s="27"/>
      <c r="CB215" s="27"/>
      <c r="CC215" s="27"/>
      <c r="CD215" s="27"/>
      <c r="CE215" s="58"/>
      <c r="CF215" s="58"/>
      <c r="CG215" s="59" t="str">
        <f t="shared" si="135"/>
        <v/>
      </c>
      <c r="CH215" s="60" t="str">
        <f t="shared" si="136"/>
        <v/>
      </c>
      <c r="CI215" s="61"/>
      <c r="CJ215" s="62"/>
      <c r="CK215" s="59">
        <f t="shared" si="137"/>
        <v>11.952</v>
      </c>
      <c r="CL215" s="60">
        <f t="shared" si="138"/>
        <v>12.048</v>
      </c>
      <c r="CM215" s="61"/>
      <c r="CN215" s="62"/>
      <c r="CO215" s="59" t="str">
        <f t="shared" si="139"/>
        <v/>
      </c>
      <c r="CP215" s="60" t="str">
        <f t="shared" si="140"/>
        <v/>
      </c>
      <c r="CQ215" s="64"/>
      <c r="CR215" s="65"/>
      <c r="CS215" s="67"/>
      <c r="CT215" s="67"/>
      <c r="CV215" s="518"/>
      <c r="CY215" s="47" t="str">
        <f t="shared" si="143"/>
        <v/>
      </c>
    </row>
    <row r="216" spans="1:103" ht="19.899999999999999" customHeight="1">
      <c r="A216" s="524">
        <v>215</v>
      </c>
      <c r="B216" s="15">
        <v>7</v>
      </c>
      <c r="C216" s="15"/>
      <c r="D216" s="50" t="str">
        <f t="shared" si="156"/>
        <v>F04N7S37</v>
      </c>
      <c r="E216" s="527"/>
      <c r="F216" s="43"/>
      <c r="G216" s="527" t="s">
        <v>161</v>
      </c>
      <c r="H216" s="68"/>
      <c r="I216" s="527"/>
      <c r="J216" s="527" t="str">
        <f t="shared" si="116"/>
        <v/>
      </c>
      <c r="K216" s="527" t="str">
        <f t="shared" si="150"/>
        <v/>
      </c>
      <c r="L216" s="22" t="str">
        <f t="shared" si="151"/>
        <v>FCS0304</v>
      </c>
      <c r="M216" s="21">
        <f t="shared" si="152"/>
        <v>7</v>
      </c>
      <c r="N216" s="21">
        <f t="shared" si="153"/>
        <v>3</v>
      </c>
      <c r="O216" s="21">
        <v>7</v>
      </c>
      <c r="P216" s="83" t="str">
        <f t="shared" si="154"/>
        <v>AAI543-H</v>
      </c>
      <c r="Q216" s="22" t="str">
        <f t="shared" si="128"/>
        <v>AO</v>
      </c>
      <c r="R216" s="22" t="str">
        <f t="shared" si="155"/>
        <v>Y</v>
      </c>
      <c r="S216" s="83" t="s">
        <v>162</v>
      </c>
      <c r="T216" s="22"/>
      <c r="U216" s="22"/>
      <c r="V216" s="22"/>
      <c r="W216" s="22"/>
      <c r="X216" s="22"/>
      <c r="Y216" s="22"/>
      <c r="Z216" s="25" t="str">
        <f t="shared" si="129"/>
        <v>%Z073107</v>
      </c>
      <c r="AA216" s="22" t="str">
        <f t="shared" si="130"/>
        <v/>
      </c>
      <c r="AB216" s="22" t="str">
        <f t="shared" si="157"/>
        <v>F04N7S37</v>
      </c>
      <c r="AC216" s="22" t="str">
        <f t="shared" si="131"/>
        <v>Spare</v>
      </c>
      <c r="AD216" s="21" t="str">
        <f t="shared" si="132"/>
        <v/>
      </c>
      <c r="AE216" s="21" t="str">
        <f t="shared" si="133"/>
        <v/>
      </c>
      <c r="AF216" s="21" t="str">
        <f t="shared" si="134"/>
        <v/>
      </c>
      <c r="AG216" s="22">
        <v>0</v>
      </c>
      <c r="AH216" s="22">
        <v>0</v>
      </c>
      <c r="AI216" s="22">
        <v>0</v>
      </c>
      <c r="AJ216" s="22">
        <v>0</v>
      </c>
      <c r="AK216" s="23"/>
      <c r="AL216" s="23" t="s">
        <v>513</v>
      </c>
      <c r="AM216" s="23"/>
      <c r="AN216" s="84" t="s">
        <v>115</v>
      </c>
      <c r="AO216" s="27"/>
      <c r="AP216" s="27"/>
      <c r="AQ216" s="28"/>
      <c r="AR216" s="33"/>
      <c r="AS216" s="29"/>
      <c r="AT216" s="84" t="s">
        <v>116</v>
      </c>
      <c r="AU216" s="27"/>
      <c r="AV216" s="27"/>
      <c r="AW216" s="27"/>
      <c r="AX216" s="532"/>
      <c r="AY216" s="531"/>
      <c r="AZ216" s="27"/>
      <c r="BA216" s="27"/>
      <c r="BB216" s="27"/>
      <c r="BC216" s="27"/>
      <c r="BD216" s="27"/>
      <c r="BE216" s="33"/>
      <c r="BF216" s="33"/>
      <c r="BG216" s="33"/>
      <c r="BH216" s="33"/>
      <c r="BI216" s="33"/>
      <c r="BJ216" s="33"/>
      <c r="BK216" s="33"/>
      <c r="BL216" s="33"/>
      <c r="BM216" s="33"/>
      <c r="BN216" s="33"/>
      <c r="BO216" s="33"/>
      <c r="BP216" s="33"/>
      <c r="BQ216" s="33"/>
      <c r="BR216" s="33"/>
      <c r="BS216" s="33"/>
      <c r="BT216" s="33"/>
      <c r="BU216" s="33"/>
      <c r="BV216" s="33"/>
      <c r="BW216" s="27"/>
      <c r="BX216" s="33"/>
      <c r="BY216" s="33"/>
      <c r="BZ216" s="33"/>
      <c r="CA216" s="27"/>
      <c r="CB216" s="27"/>
      <c r="CC216" s="27"/>
      <c r="CD216" s="27"/>
      <c r="CE216" s="58"/>
      <c r="CF216" s="58"/>
      <c r="CG216" s="59" t="str">
        <f t="shared" si="135"/>
        <v/>
      </c>
      <c r="CH216" s="60" t="str">
        <f t="shared" si="136"/>
        <v/>
      </c>
      <c r="CI216" s="61"/>
      <c r="CJ216" s="62"/>
      <c r="CK216" s="59">
        <f t="shared" si="137"/>
        <v>11.952</v>
      </c>
      <c r="CL216" s="60">
        <f t="shared" si="138"/>
        <v>12.048</v>
      </c>
      <c r="CM216" s="61"/>
      <c r="CN216" s="62"/>
      <c r="CO216" s="59" t="str">
        <f t="shared" si="139"/>
        <v/>
      </c>
      <c r="CP216" s="60" t="str">
        <f t="shared" si="140"/>
        <v/>
      </c>
      <c r="CQ216" s="64"/>
      <c r="CR216" s="65"/>
      <c r="CS216" s="67"/>
      <c r="CT216" s="67"/>
      <c r="CV216" s="518"/>
      <c r="CY216" s="47" t="str">
        <f t="shared" si="143"/>
        <v/>
      </c>
    </row>
    <row r="217" spans="1:103" ht="19.899999999999999" customHeight="1">
      <c r="A217" s="524">
        <v>216</v>
      </c>
      <c r="B217" s="15">
        <v>8</v>
      </c>
      <c r="C217" s="15"/>
      <c r="D217" s="50" t="str">
        <f t="shared" si="156"/>
        <v>F04N7S38</v>
      </c>
      <c r="E217" s="527"/>
      <c r="F217" s="43"/>
      <c r="G217" s="527" t="s">
        <v>161</v>
      </c>
      <c r="H217" s="68"/>
      <c r="I217" s="527"/>
      <c r="J217" s="527" t="str">
        <f t="shared" si="116"/>
        <v/>
      </c>
      <c r="K217" s="527" t="str">
        <f t="shared" si="150"/>
        <v/>
      </c>
      <c r="L217" s="22" t="str">
        <f t="shared" si="151"/>
        <v>FCS0304</v>
      </c>
      <c r="M217" s="21">
        <f t="shared" si="152"/>
        <v>7</v>
      </c>
      <c r="N217" s="21">
        <f t="shared" si="153"/>
        <v>3</v>
      </c>
      <c r="O217" s="21">
        <v>8</v>
      </c>
      <c r="P217" s="83" t="str">
        <f t="shared" si="154"/>
        <v>AAI543-H</v>
      </c>
      <c r="Q217" s="22" t="str">
        <f t="shared" si="128"/>
        <v>AO</v>
      </c>
      <c r="R217" s="22" t="str">
        <f t="shared" si="155"/>
        <v>Y</v>
      </c>
      <c r="S217" s="83" t="s">
        <v>162</v>
      </c>
      <c r="T217" s="22"/>
      <c r="U217" s="22"/>
      <c r="V217" s="22"/>
      <c r="W217" s="22"/>
      <c r="X217" s="22"/>
      <c r="Y217" s="22"/>
      <c r="Z217" s="25" t="str">
        <f t="shared" si="129"/>
        <v>%Z073108</v>
      </c>
      <c r="AA217" s="22" t="str">
        <f t="shared" si="130"/>
        <v/>
      </c>
      <c r="AB217" s="22" t="str">
        <f t="shared" si="157"/>
        <v>F04N7S38</v>
      </c>
      <c r="AC217" s="22" t="str">
        <f t="shared" si="131"/>
        <v>Spare</v>
      </c>
      <c r="AD217" s="21" t="str">
        <f t="shared" si="132"/>
        <v/>
      </c>
      <c r="AE217" s="21" t="str">
        <f t="shared" si="133"/>
        <v/>
      </c>
      <c r="AF217" s="21" t="str">
        <f t="shared" si="134"/>
        <v/>
      </c>
      <c r="AG217" s="22">
        <v>0</v>
      </c>
      <c r="AH217" s="22">
        <v>0</v>
      </c>
      <c r="AI217" s="22">
        <v>0</v>
      </c>
      <c r="AJ217" s="22">
        <v>0</v>
      </c>
      <c r="AK217" s="23"/>
      <c r="AL217" s="23" t="s">
        <v>513</v>
      </c>
      <c r="AM217" s="23"/>
      <c r="AN217" s="84" t="s">
        <v>115</v>
      </c>
      <c r="AO217" s="27"/>
      <c r="AP217" s="27"/>
      <c r="AQ217" s="28"/>
      <c r="AR217" s="33"/>
      <c r="AS217" s="29"/>
      <c r="AT217" s="84" t="s">
        <v>116</v>
      </c>
      <c r="AU217" s="27"/>
      <c r="AV217" s="27"/>
      <c r="AW217" s="27"/>
      <c r="AX217" s="532"/>
      <c r="AY217" s="531"/>
      <c r="AZ217" s="27"/>
      <c r="BA217" s="27"/>
      <c r="BB217" s="27"/>
      <c r="BC217" s="27"/>
      <c r="BD217" s="27"/>
      <c r="BE217" s="33"/>
      <c r="BF217" s="33"/>
      <c r="BG217" s="33"/>
      <c r="BH217" s="33"/>
      <c r="BI217" s="33"/>
      <c r="BJ217" s="33"/>
      <c r="BK217" s="33"/>
      <c r="BL217" s="33"/>
      <c r="BM217" s="33"/>
      <c r="BN217" s="33"/>
      <c r="BO217" s="33"/>
      <c r="BP217" s="33"/>
      <c r="BQ217" s="33"/>
      <c r="BR217" s="33"/>
      <c r="BS217" s="33"/>
      <c r="BT217" s="33"/>
      <c r="BU217" s="33"/>
      <c r="BV217" s="33"/>
      <c r="BW217" s="27"/>
      <c r="BX217" s="33"/>
      <c r="BY217" s="33"/>
      <c r="BZ217" s="33"/>
      <c r="CA217" s="27"/>
      <c r="CB217" s="27"/>
      <c r="CC217" s="27"/>
      <c r="CD217" s="27"/>
      <c r="CE217" s="58"/>
      <c r="CF217" s="58"/>
      <c r="CG217" s="59" t="str">
        <f t="shared" si="135"/>
        <v/>
      </c>
      <c r="CH217" s="60" t="str">
        <f t="shared" si="136"/>
        <v/>
      </c>
      <c r="CI217" s="61"/>
      <c r="CJ217" s="62"/>
      <c r="CK217" s="59">
        <f t="shared" si="137"/>
        <v>11.952</v>
      </c>
      <c r="CL217" s="60">
        <f t="shared" si="138"/>
        <v>12.048</v>
      </c>
      <c r="CM217" s="61"/>
      <c r="CN217" s="62"/>
      <c r="CO217" s="59" t="str">
        <f t="shared" si="139"/>
        <v/>
      </c>
      <c r="CP217" s="60" t="str">
        <f t="shared" si="140"/>
        <v/>
      </c>
      <c r="CQ217" s="64"/>
      <c r="CR217" s="65"/>
      <c r="CS217" s="67"/>
      <c r="CT217" s="67"/>
      <c r="CV217" s="518"/>
      <c r="CY217" s="47" t="str">
        <f t="shared" si="143"/>
        <v/>
      </c>
    </row>
    <row r="218" spans="1:103" ht="19.899999999999999" customHeight="1">
      <c r="A218" s="524">
        <v>217</v>
      </c>
      <c r="B218" s="15">
        <v>9</v>
      </c>
      <c r="C218" s="15"/>
      <c r="D218" s="50" t="str">
        <f t="shared" si="156"/>
        <v>F04N7S39</v>
      </c>
      <c r="E218" s="45"/>
      <c r="F218" s="43"/>
      <c r="G218" s="527" t="s">
        <v>161</v>
      </c>
      <c r="H218" s="527"/>
      <c r="I218" s="527"/>
      <c r="J218" s="527" t="str">
        <f t="shared" si="116"/>
        <v/>
      </c>
      <c r="K218" s="527" t="str">
        <f t="shared" si="150"/>
        <v/>
      </c>
      <c r="L218" s="22" t="str">
        <f t="shared" si="151"/>
        <v>FCS0304</v>
      </c>
      <c r="M218" s="21">
        <f t="shared" si="152"/>
        <v>7</v>
      </c>
      <c r="N218" s="21">
        <f t="shared" si="153"/>
        <v>3</v>
      </c>
      <c r="O218" s="21">
        <v>9</v>
      </c>
      <c r="P218" s="83" t="str">
        <f t="shared" si="154"/>
        <v>AAI543-H</v>
      </c>
      <c r="Q218" s="22" t="str">
        <f t="shared" si="128"/>
        <v>AO</v>
      </c>
      <c r="R218" s="22" t="str">
        <f t="shared" si="155"/>
        <v>Y</v>
      </c>
      <c r="S218" s="83" t="s">
        <v>162</v>
      </c>
      <c r="T218" s="22"/>
      <c r="U218" s="22"/>
      <c r="V218" s="22"/>
      <c r="W218" s="22"/>
      <c r="X218" s="22"/>
      <c r="Y218" s="22"/>
      <c r="Z218" s="25" t="str">
        <f t="shared" si="129"/>
        <v>%Z073109</v>
      </c>
      <c r="AA218" s="22" t="str">
        <f t="shared" si="130"/>
        <v/>
      </c>
      <c r="AB218" s="22" t="str">
        <f t="shared" si="157"/>
        <v>F04N7S39</v>
      </c>
      <c r="AC218" s="22" t="str">
        <f t="shared" si="131"/>
        <v>Spare</v>
      </c>
      <c r="AD218" s="21" t="str">
        <f t="shared" si="132"/>
        <v/>
      </c>
      <c r="AE218" s="21" t="str">
        <f t="shared" si="133"/>
        <v/>
      </c>
      <c r="AF218" s="21" t="str">
        <f t="shared" si="134"/>
        <v/>
      </c>
      <c r="AG218" s="22"/>
      <c r="AH218" s="22"/>
      <c r="AI218" s="22"/>
      <c r="AJ218" s="22"/>
      <c r="AK218" s="23"/>
      <c r="AL218" s="23" t="s">
        <v>513</v>
      </c>
      <c r="AM218" s="23"/>
      <c r="AN218" s="84" t="s">
        <v>115</v>
      </c>
      <c r="AO218" s="27"/>
      <c r="AP218" s="27"/>
      <c r="AQ218" s="28"/>
      <c r="AR218" s="33"/>
      <c r="AS218" s="29"/>
      <c r="AT218" s="84" t="s">
        <v>116</v>
      </c>
      <c r="AU218" s="27"/>
      <c r="AV218" s="27"/>
      <c r="AW218" s="27"/>
      <c r="AX218" s="531"/>
      <c r="AY218" s="531"/>
      <c r="AZ218" s="27"/>
      <c r="BA218" s="27"/>
      <c r="BB218" s="27"/>
      <c r="BC218" s="27"/>
      <c r="BD218" s="27"/>
      <c r="BE218" s="33"/>
      <c r="BF218" s="33"/>
      <c r="BG218" s="33"/>
      <c r="BH218" s="33"/>
      <c r="BI218" s="33"/>
      <c r="BJ218" s="33"/>
      <c r="BK218" s="33"/>
      <c r="BL218" s="33"/>
      <c r="BM218" s="33"/>
      <c r="BN218" s="33"/>
      <c r="BO218" s="33"/>
      <c r="BP218" s="33"/>
      <c r="BQ218" s="33"/>
      <c r="BR218" s="33"/>
      <c r="BS218" s="33"/>
      <c r="BT218" s="33"/>
      <c r="BU218" s="33"/>
      <c r="BV218" s="33"/>
      <c r="BW218" s="27"/>
      <c r="BX218" s="33"/>
      <c r="BY218" s="33"/>
      <c r="BZ218" s="33"/>
      <c r="CA218" s="27"/>
      <c r="CB218" s="27"/>
      <c r="CC218" s="27"/>
      <c r="CD218" s="27"/>
      <c r="CE218" s="58"/>
      <c r="CF218" s="58"/>
      <c r="CG218" s="59" t="str">
        <f t="shared" si="135"/>
        <v/>
      </c>
      <c r="CH218" s="60" t="str">
        <f t="shared" si="136"/>
        <v/>
      </c>
      <c r="CI218" s="61"/>
      <c r="CJ218" s="62"/>
      <c r="CK218" s="59">
        <f t="shared" si="137"/>
        <v>11.952</v>
      </c>
      <c r="CL218" s="60">
        <f t="shared" si="138"/>
        <v>12.048</v>
      </c>
      <c r="CM218" s="61"/>
      <c r="CN218" s="62"/>
      <c r="CO218" s="59" t="str">
        <f t="shared" si="139"/>
        <v/>
      </c>
      <c r="CP218" s="60" t="str">
        <f t="shared" si="140"/>
        <v/>
      </c>
      <c r="CQ218" s="64"/>
      <c r="CR218" s="65"/>
      <c r="CS218" s="67"/>
      <c r="CT218" s="67"/>
      <c r="CV218" s="518"/>
      <c r="CY218" s="47" t="str">
        <f t="shared" si="143"/>
        <v/>
      </c>
    </row>
    <row r="219" spans="1:103" ht="19.899999999999999" customHeight="1">
      <c r="A219" s="524">
        <v>218</v>
      </c>
      <c r="B219" s="15">
        <v>10</v>
      </c>
      <c r="C219" s="15"/>
      <c r="D219" s="50" t="str">
        <f t="shared" si="156"/>
        <v>F04N7S310</v>
      </c>
      <c r="E219" s="45"/>
      <c r="F219" s="43"/>
      <c r="G219" s="527" t="s">
        <v>161</v>
      </c>
      <c r="H219" s="527"/>
      <c r="I219" s="527"/>
      <c r="J219" s="527" t="str">
        <f t="shared" si="116"/>
        <v/>
      </c>
      <c r="K219" s="527" t="str">
        <f t="shared" si="150"/>
        <v/>
      </c>
      <c r="L219" s="22" t="str">
        <f t="shared" si="151"/>
        <v>FCS0304</v>
      </c>
      <c r="M219" s="21">
        <f t="shared" si="152"/>
        <v>7</v>
      </c>
      <c r="N219" s="21">
        <f t="shared" si="153"/>
        <v>3</v>
      </c>
      <c r="O219" s="21">
        <v>10</v>
      </c>
      <c r="P219" s="83" t="str">
        <f t="shared" si="154"/>
        <v>AAI543-H</v>
      </c>
      <c r="Q219" s="22" t="str">
        <f t="shared" si="128"/>
        <v>AO</v>
      </c>
      <c r="R219" s="22" t="str">
        <f t="shared" si="155"/>
        <v>Y</v>
      </c>
      <c r="S219" s="83" t="s">
        <v>162</v>
      </c>
      <c r="T219" s="22"/>
      <c r="U219" s="22"/>
      <c r="V219" s="22"/>
      <c r="W219" s="22"/>
      <c r="X219" s="22"/>
      <c r="Y219" s="22"/>
      <c r="Z219" s="25" t="str">
        <f t="shared" si="129"/>
        <v>%Z073110</v>
      </c>
      <c r="AA219" s="22" t="str">
        <f t="shared" si="130"/>
        <v/>
      </c>
      <c r="AB219" s="22" t="str">
        <f t="shared" si="157"/>
        <v>F04N7S310</v>
      </c>
      <c r="AC219" s="22" t="str">
        <f t="shared" si="131"/>
        <v>Spare</v>
      </c>
      <c r="AD219" s="21" t="str">
        <f t="shared" si="132"/>
        <v/>
      </c>
      <c r="AE219" s="21" t="str">
        <f t="shared" si="133"/>
        <v/>
      </c>
      <c r="AF219" s="21" t="str">
        <f t="shared" si="134"/>
        <v/>
      </c>
      <c r="AG219" s="22"/>
      <c r="AH219" s="22"/>
      <c r="AI219" s="22"/>
      <c r="AJ219" s="22"/>
      <c r="AK219" s="23"/>
      <c r="AL219" s="23" t="s">
        <v>513</v>
      </c>
      <c r="AM219" s="23"/>
      <c r="AN219" s="84" t="s">
        <v>115</v>
      </c>
      <c r="AO219" s="27"/>
      <c r="AP219" s="27"/>
      <c r="AQ219" s="28"/>
      <c r="AR219" s="33"/>
      <c r="AS219" s="29"/>
      <c r="AT219" s="84" t="s">
        <v>116</v>
      </c>
      <c r="AU219" s="27"/>
      <c r="AV219" s="27"/>
      <c r="AW219" s="27"/>
      <c r="AX219" s="531"/>
      <c r="AY219" s="531"/>
      <c r="AZ219" s="27"/>
      <c r="BA219" s="27"/>
      <c r="BB219" s="27"/>
      <c r="BC219" s="27"/>
      <c r="BD219" s="27"/>
      <c r="BE219" s="33"/>
      <c r="BF219" s="33"/>
      <c r="BG219" s="33"/>
      <c r="BH219" s="33"/>
      <c r="BI219" s="33"/>
      <c r="BJ219" s="33"/>
      <c r="BK219" s="33"/>
      <c r="BL219" s="33"/>
      <c r="BM219" s="33"/>
      <c r="BN219" s="33"/>
      <c r="BO219" s="33"/>
      <c r="BP219" s="33"/>
      <c r="BQ219" s="33"/>
      <c r="BR219" s="33"/>
      <c r="BS219" s="33"/>
      <c r="BT219" s="33"/>
      <c r="BU219" s="33"/>
      <c r="BV219" s="33"/>
      <c r="BW219" s="27"/>
      <c r="BX219" s="33"/>
      <c r="BY219" s="33"/>
      <c r="BZ219" s="33"/>
      <c r="CA219" s="27"/>
      <c r="CB219" s="27"/>
      <c r="CC219" s="27"/>
      <c r="CD219" s="27"/>
      <c r="CE219" s="58"/>
      <c r="CF219" s="58"/>
      <c r="CG219" s="59" t="str">
        <f t="shared" si="135"/>
        <v/>
      </c>
      <c r="CH219" s="60" t="str">
        <f t="shared" si="136"/>
        <v/>
      </c>
      <c r="CI219" s="61"/>
      <c r="CJ219" s="62"/>
      <c r="CK219" s="59">
        <f t="shared" si="137"/>
        <v>11.952</v>
      </c>
      <c r="CL219" s="60">
        <f t="shared" si="138"/>
        <v>12.048</v>
      </c>
      <c r="CM219" s="61"/>
      <c r="CN219" s="62"/>
      <c r="CO219" s="59" t="str">
        <f t="shared" si="139"/>
        <v/>
      </c>
      <c r="CP219" s="60" t="str">
        <f t="shared" si="140"/>
        <v/>
      </c>
      <c r="CQ219" s="64"/>
      <c r="CR219" s="65"/>
      <c r="CS219" s="67"/>
      <c r="CT219" s="67"/>
      <c r="CV219" s="518"/>
      <c r="CY219" s="47" t="str">
        <f t="shared" si="143"/>
        <v/>
      </c>
    </row>
    <row r="220" spans="1:103" ht="19.899999999999999" customHeight="1">
      <c r="A220" s="524">
        <v>219</v>
      </c>
      <c r="B220" s="15">
        <v>11</v>
      </c>
      <c r="C220" s="15"/>
      <c r="D220" s="50" t="str">
        <f t="shared" si="156"/>
        <v>F04N7S311</v>
      </c>
      <c r="E220" s="45"/>
      <c r="F220" s="43"/>
      <c r="G220" s="527" t="s">
        <v>161</v>
      </c>
      <c r="H220" s="527"/>
      <c r="I220" s="527"/>
      <c r="J220" s="527" t="str">
        <f t="shared" si="116"/>
        <v/>
      </c>
      <c r="K220" s="527" t="str">
        <f t="shared" si="150"/>
        <v/>
      </c>
      <c r="L220" s="22" t="str">
        <f t="shared" si="151"/>
        <v>FCS0304</v>
      </c>
      <c r="M220" s="21">
        <f t="shared" si="152"/>
        <v>7</v>
      </c>
      <c r="N220" s="21">
        <f t="shared" si="153"/>
        <v>3</v>
      </c>
      <c r="O220" s="21">
        <v>11</v>
      </c>
      <c r="P220" s="83" t="str">
        <f t="shared" si="154"/>
        <v>AAI543-H</v>
      </c>
      <c r="Q220" s="22" t="str">
        <f t="shared" si="128"/>
        <v>AO</v>
      </c>
      <c r="R220" s="22" t="str">
        <f t="shared" si="155"/>
        <v>Y</v>
      </c>
      <c r="S220" s="83" t="s">
        <v>162</v>
      </c>
      <c r="T220" s="22"/>
      <c r="U220" s="22"/>
      <c r="V220" s="22"/>
      <c r="W220" s="22"/>
      <c r="X220" s="22"/>
      <c r="Y220" s="22"/>
      <c r="Z220" s="25" t="str">
        <f t="shared" si="129"/>
        <v>%Z073111</v>
      </c>
      <c r="AA220" s="22" t="str">
        <f t="shared" si="130"/>
        <v/>
      </c>
      <c r="AB220" s="22" t="str">
        <f t="shared" si="157"/>
        <v>F04N7S311</v>
      </c>
      <c r="AC220" s="22" t="str">
        <f t="shared" si="131"/>
        <v>Spare</v>
      </c>
      <c r="AD220" s="21" t="str">
        <f t="shared" si="132"/>
        <v/>
      </c>
      <c r="AE220" s="21" t="str">
        <f t="shared" si="133"/>
        <v/>
      </c>
      <c r="AF220" s="21" t="str">
        <f t="shared" si="134"/>
        <v/>
      </c>
      <c r="AG220" s="22"/>
      <c r="AH220" s="22"/>
      <c r="AI220" s="22"/>
      <c r="AJ220" s="22"/>
      <c r="AK220" s="23"/>
      <c r="AL220" s="23" t="s">
        <v>513</v>
      </c>
      <c r="AM220" s="23"/>
      <c r="AN220" s="84" t="s">
        <v>115</v>
      </c>
      <c r="AO220" s="27"/>
      <c r="AP220" s="27"/>
      <c r="AQ220" s="28"/>
      <c r="AR220" s="33"/>
      <c r="AS220" s="29"/>
      <c r="AT220" s="84" t="s">
        <v>116</v>
      </c>
      <c r="AU220" s="27"/>
      <c r="AV220" s="27"/>
      <c r="AW220" s="27"/>
      <c r="AX220" s="531"/>
      <c r="AY220" s="531"/>
      <c r="AZ220" s="27"/>
      <c r="BA220" s="27"/>
      <c r="BB220" s="27"/>
      <c r="BC220" s="27"/>
      <c r="BD220" s="27"/>
      <c r="BE220" s="33"/>
      <c r="BF220" s="33"/>
      <c r="BG220" s="33"/>
      <c r="BH220" s="33"/>
      <c r="BI220" s="33"/>
      <c r="BJ220" s="33"/>
      <c r="BK220" s="33"/>
      <c r="BL220" s="33"/>
      <c r="BM220" s="33"/>
      <c r="BN220" s="33"/>
      <c r="BO220" s="33"/>
      <c r="BP220" s="33"/>
      <c r="BQ220" s="33"/>
      <c r="BR220" s="33"/>
      <c r="BS220" s="33"/>
      <c r="BT220" s="33"/>
      <c r="BU220" s="33"/>
      <c r="BV220" s="33"/>
      <c r="BW220" s="27"/>
      <c r="BX220" s="33"/>
      <c r="BY220" s="33"/>
      <c r="BZ220" s="33"/>
      <c r="CA220" s="27"/>
      <c r="CB220" s="27"/>
      <c r="CC220" s="27"/>
      <c r="CD220" s="27"/>
      <c r="CE220" s="58"/>
      <c r="CF220" s="58"/>
      <c r="CG220" s="59" t="str">
        <f t="shared" si="135"/>
        <v/>
      </c>
      <c r="CH220" s="60" t="str">
        <f t="shared" si="136"/>
        <v/>
      </c>
      <c r="CI220" s="61"/>
      <c r="CJ220" s="62"/>
      <c r="CK220" s="59">
        <f t="shared" si="137"/>
        <v>11.952</v>
      </c>
      <c r="CL220" s="60">
        <f t="shared" si="138"/>
        <v>12.048</v>
      </c>
      <c r="CM220" s="61"/>
      <c r="CN220" s="62"/>
      <c r="CO220" s="59" t="str">
        <f t="shared" si="139"/>
        <v/>
      </c>
      <c r="CP220" s="60" t="str">
        <f t="shared" si="140"/>
        <v/>
      </c>
      <c r="CQ220" s="64"/>
      <c r="CR220" s="65"/>
      <c r="CS220" s="67"/>
      <c r="CT220" s="67"/>
      <c r="CV220" s="518"/>
      <c r="CY220" s="47" t="str">
        <f t="shared" si="143"/>
        <v/>
      </c>
    </row>
    <row r="221" spans="1:103" ht="19.899999999999999" customHeight="1">
      <c r="A221" s="524">
        <v>220</v>
      </c>
      <c r="B221" s="15">
        <v>12</v>
      </c>
      <c r="C221" s="15"/>
      <c r="D221" s="50" t="str">
        <f t="shared" si="156"/>
        <v>F04N7S312</v>
      </c>
      <c r="E221" s="45"/>
      <c r="F221" s="43"/>
      <c r="G221" s="527" t="s">
        <v>161</v>
      </c>
      <c r="H221" s="527"/>
      <c r="I221" s="527"/>
      <c r="J221" s="527" t="str">
        <f t="shared" si="116"/>
        <v/>
      </c>
      <c r="K221" s="527" t="str">
        <f t="shared" si="150"/>
        <v/>
      </c>
      <c r="L221" s="22" t="str">
        <f t="shared" si="151"/>
        <v>FCS0304</v>
      </c>
      <c r="M221" s="21">
        <f t="shared" si="152"/>
        <v>7</v>
      </c>
      <c r="N221" s="21">
        <f t="shared" si="153"/>
        <v>3</v>
      </c>
      <c r="O221" s="21">
        <v>12</v>
      </c>
      <c r="P221" s="83" t="str">
        <f t="shared" si="154"/>
        <v>AAI543-H</v>
      </c>
      <c r="Q221" s="22" t="str">
        <f t="shared" si="128"/>
        <v>AO</v>
      </c>
      <c r="R221" s="22" t="str">
        <f t="shared" si="155"/>
        <v>Y</v>
      </c>
      <c r="S221" s="83" t="s">
        <v>162</v>
      </c>
      <c r="T221" s="22"/>
      <c r="U221" s="22"/>
      <c r="V221" s="22"/>
      <c r="W221" s="22"/>
      <c r="X221" s="22"/>
      <c r="Y221" s="22"/>
      <c r="Z221" s="25" t="str">
        <f t="shared" si="129"/>
        <v>%Z073112</v>
      </c>
      <c r="AA221" s="22" t="str">
        <f t="shared" si="130"/>
        <v/>
      </c>
      <c r="AB221" s="22" t="str">
        <f t="shared" si="157"/>
        <v>F04N7S312</v>
      </c>
      <c r="AC221" s="22" t="str">
        <f t="shared" si="131"/>
        <v>Spare</v>
      </c>
      <c r="AD221" s="21" t="str">
        <f t="shared" si="132"/>
        <v/>
      </c>
      <c r="AE221" s="21" t="str">
        <f t="shared" si="133"/>
        <v/>
      </c>
      <c r="AF221" s="21" t="str">
        <f t="shared" si="134"/>
        <v/>
      </c>
      <c r="AG221" s="22"/>
      <c r="AH221" s="22"/>
      <c r="AI221" s="22"/>
      <c r="AJ221" s="22"/>
      <c r="AK221" s="23"/>
      <c r="AL221" s="23" t="s">
        <v>513</v>
      </c>
      <c r="AM221" s="23"/>
      <c r="AN221" s="84" t="s">
        <v>115</v>
      </c>
      <c r="AO221" s="27"/>
      <c r="AP221" s="27"/>
      <c r="AQ221" s="28"/>
      <c r="AR221" s="33"/>
      <c r="AS221" s="29"/>
      <c r="AT221" s="84" t="s">
        <v>116</v>
      </c>
      <c r="AU221" s="27"/>
      <c r="AV221" s="27"/>
      <c r="AW221" s="27"/>
      <c r="AX221" s="531"/>
      <c r="AY221" s="531"/>
      <c r="AZ221" s="27"/>
      <c r="BA221" s="27"/>
      <c r="BB221" s="27"/>
      <c r="BC221" s="27"/>
      <c r="BD221" s="27"/>
      <c r="BE221" s="33"/>
      <c r="BF221" s="33"/>
      <c r="BG221" s="33"/>
      <c r="BH221" s="33"/>
      <c r="BI221" s="33"/>
      <c r="BJ221" s="33"/>
      <c r="BK221" s="33"/>
      <c r="BL221" s="33"/>
      <c r="BM221" s="33"/>
      <c r="BN221" s="33"/>
      <c r="BO221" s="33"/>
      <c r="BP221" s="33"/>
      <c r="BQ221" s="33"/>
      <c r="BR221" s="33"/>
      <c r="BS221" s="33"/>
      <c r="BT221" s="33"/>
      <c r="BU221" s="33"/>
      <c r="BV221" s="33"/>
      <c r="BW221" s="27"/>
      <c r="BX221" s="33"/>
      <c r="BY221" s="33"/>
      <c r="BZ221" s="33"/>
      <c r="CA221" s="27"/>
      <c r="CB221" s="27"/>
      <c r="CC221" s="27"/>
      <c r="CD221" s="27"/>
      <c r="CE221" s="58"/>
      <c r="CF221" s="58"/>
      <c r="CG221" s="59" t="str">
        <f t="shared" si="135"/>
        <v/>
      </c>
      <c r="CH221" s="60" t="str">
        <f t="shared" si="136"/>
        <v/>
      </c>
      <c r="CI221" s="61"/>
      <c r="CJ221" s="62"/>
      <c r="CK221" s="59">
        <f t="shared" si="137"/>
        <v>11.952</v>
      </c>
      <c r="CL221" s="60">
        <f t="shared" si="138"/>
        <v>12.048</v>
      </c>
      <c r="CM221" s="61"/>
      <c r="CN221" s="62"/>
      <c r="CO221" s="59" t="str">
        <f t="shared" si="139"/>
        <v/>
      </c>
      <c r="CP221" s="60" t="str">
        <f t="shared" si="140"/>
        <v/>
      </c>
      <c r="CQ221" s="64"/>
      <c r="CR221" s="65"/>
      <c r="CS221" s="67"/>
      <c r="CT221" s="67"/>
      <c r="CV221" s="518"/>
      <c r="CY221" s="47" t="str">
        <f t="shared" si="143"/>
        <v/>
      </c>
    </row>
    <row r="222" spans="1:103" ht="19.899999999999999" customHeight="1">
      <c r="A222" s="524">
        <v>221</v>
      </c>
      <c r="B222" s="15">
        <v>13</v>
      </c>
      <c r="C222" s="15"/>
      <c r="D222" s="50" t="str">
        <f t="shared" si="156"/>
        <v>F04N7S313</v>
      </c>
      <c r="E222" s="45"/>
      <c r="F222" s="43"/>
      <c r="G222" s="527" t="s">
        <v>161</v>
      </c>
      <c r="H222" s="527"/>
      <c r="I222" s="527"/>
      <c r="J222" s="527" t="str">
        <f t="shared" ref="J222:J285" si="158">IF(H222&lt;&gt;"",LEFT(H222,FIND("～",H222,1)-1),"")</f>
        <v/>
      </c>
      <c r="K222" s="527" t="str">
        <f t="shared" si="150"/>
        <v/>
      </c>
      <c r="L222" s="22" t="str">
        <f t="shared" si="151"/>
        <v>FCS0304</v>
      </c>
      <c r="M222" s="21">
        <f t="shared" si="152"/>
        <v>7</v>
      </c>
      <c r="N222" s="21">
        <f t="shared" si="153"/>
        <v>3</v>
      </c>
      <c r="O222" s="21">
        <v>13</v>
      </c>
      <c r="P222" s="83" t="str">
        <f t="shared" si="154"/>
        <v>AAI543-H</v>
      </c>
      <c r="Q222" s="22" t="str">
        <f t="shared" si="128"/>
        <v>AO</v>
      </c>
      <c r="R222" s="22" t="str">
        <f t="shared" si="155"/>
        <v>Y</v>
      </c>
      <c r="S222" s="83" t="s">
        <v>162</v>
      </c>
      <c r="T222" s="22"/>
      <c r="U222" s="22"/>
      <c r="V222" s="22"/>
      <c r="W222" s="22"/>
      <c r="X222" s="22"/>
      <c r="Y222" s="22"/>
      <c r="Z222" s="25" t="str">
        <f t="shared" si="129"/>
        <v>%Z073113</v>
      </c>
      <c r="AA222" s="22" t="str">
        <f t="shared" si="130"/>
        <v/>
      </c>
      <c r="AB222" s="22" t="str">
        <f t="shared" si="157"/>
        <v>F04N7S313</v>
      </c>
      <c r="AC222" s="22" t="str">
        <f t="shared" si="131"/>
        <v>Spare</v>
      </c>
      <c r="AD222" s="21" t="str">
        <f t="shared" si="132"/>
        <v/>
      </c>
      <c r="AE222" s="21" t="str">
        <f t="shared" si="133"/>
        <v/>
      </c>
      <c r="AF222" s="21" t="str">
        <f t="shared" si="134"/>
        <v/>
      </c>
      <c r="AG222" s="22"/>
      <c r="AH222" s="22"/>
      <c r="AI222" s="22"/>
      <c r="AJ222" s="22"/>
      <c r="AK222" s="23"/>
      <c r="AL222" s="23" t="s">
        <v>513</v>
      </c>
      <c r="AM222" s="23"/>
      <c r="AN222" s="84" t="s">
        <v>115</v>
      </c>
      <c r="AO222" s="27"/>
      <c r="AP222" s="27"/>
      <c r="AQ222" s="28"/>
      <c r="AR222" s="33"/>
      <c r="AS222" s="29"/>
      <c r="AT222" s="84" t="s">
        <v>116</v>
      </c>
      <c r="AU222" s="27"/>
      <c r="AV222" s="27"/>
      <c r="AW222" s="27"/>
      <c r="AX222" s="531"/>
      <c r="AY222" s="531"/>
      <c r="AZ222" s="27"/>
      <c r="BA222" s="27"/>
      <c r="BB222" s="27"/>
      <c r="BC222" s="27"/>
      <c r="BD222" s="27"/>
      <c r="BE222" s="33"/>
      <c r="BF222" s="33"/>
      <c r="BG222" s="33"/>
      <c r="BH222" s="33"/>
      <c r="BI222" s="33"/>
      <c r="BJ222" s="33"/>
      <c r="BK222" s="33"/>
      <c r="BL222" s="33"/>
      <c r="BM222" s="33"/>
      <c r="BN222" s="33"/>
      <c r="BO222" s="33"/>
      <c r="BP222" s="33"/>
      <c r="BQ222" s="33"/>
      <c r="BR222" s="33"/>
      <c r="BS222" s="33"/>
      <c r="BT222" s="33"/>
      <c r="BU222" s="33"/>
      <c r="BV222" s="33"/>
      <c r="BW222" s="27"/>
      <c r="BX222" s="33"/>
      <c r="BY222" s="33"/>
      <c r="BZ222" s="33"/>
      <c r="CA222" s="27"/>
      <c r="CB222" s="27"/>
      <c r="CC222" s="27"/>
      <c r="CD222" s="27"/>
      <c r="CE222" s="58"/>
      <c r="CF222" s="58"/>
      <c r="CG222" s="59" t="str">
        <f t="shared" si="135"/>
        <v/>
      </c>
      <c r="CH222" s="60" t="str">
        <f t="shared" si="136"/>
        <v/>
      </c>
      <c r="CI222" s="61"/>
      <c r="CJ222" s="62"/>
      <c r="CK222" s="59">
        <f t="shared" si="137"/>
        <v>11.952</v>
      </c>
      <c r="CL222" s="60">
        <f t="shared" si="138"/>
        <v>12.048</v>
      </c>
      <c r="CM222" s="61"/>
      <c r="CN222" s="62"/>
      <c r="CO222" s="59" t="str">
        <f t="shared" si="139"/>
        <v/>
      </c>
      <c r="CP222" s="60" t="str">
        <f t="shared" si="140"/>
        <v/>
      </c>
      <c r="CQ222" s="64"/>
      <c r="CR222" s="65"/>
      <c r="CS222" s="67"/>
      <c r="CT222" s="67"/>
      <c r="CV222" s="518"/>
      <c r="CY222" s="47" t="str">
        <f t="shared" si="143"/>
        <v/>
      </c>
    </row>
    <row r="223" spans="1:103" ht="19.899999999999999" customHeight="1">
      <c r="A223" s="524">
        <v>222</v>
      </c>
      <c r="B223" s="16">
        <v>14</v>
      </c>
      <c r="C223" s="16"/>
      <c r="D223" s="50" t="str">
        <f t="shared" si="156"/>
        <v>F04N7S314</v>
      </c>
      <c r="E223" s="45"/>
      <c r="F223" s="43"/>
      <c r="G223" s="527" t="s">
        <v>161</v>
      </c>
      <c r="H223" s="527"/>
      <c r="I223" s="527"/>
      <c r="J223" s="527" t="str">
        <f t="shared" si="158"/>
        <v/>
      </c>
      <c r="K223" s="527" t="str">
        <f t="shared" si="150"/>
        <v/>
      </c>
      <c r="L223" s="22" t="str">
        <f t="shared" si="151"/>
        <v>FCS0304</v>
      </c>
      <c r="M223" s="21">
        <f t="shared" si="152"/>
        <v>7</v>
      </c>
      <c r="N223" s="21">
        <f t="shared" si="153"/>
        <v>3</v>
      </c>
      <c r="O223" s="21">
        <v>14</v>
      </c>
      <c r="P223" s="83" t="str">
        <f t="shared" si="154"/>
        <v>AAI543-H</v>
      </c>
      <c r="Q223" s="22" t="str">
        <f t="shared" si="128"/>
        <v>AO</v>
      </c>
      <c r="R223" s="22" t="str">
        <f t="shared" si="155"/>
        <v>Y</v>
      </c>
      <c r="S223" s="83" t="s">
        <v>162</v>
      </c>
      <c r="T223" s="22"/>
      <c r="U223" s="22"/>
      <c r="V223" s="22"/>
      <c r="W223" s="22"/>
      <c r="X223" s="26"/>
      <c r="Y223" s="22"/>
      <c r="Z223" s="25" t="str">
        <f t="shared" si="129"/>
        <v>%Z073114</v>
      </c>
      <c r="AA223" s="22" t="str">
        <f t="shared" si="130"/>
        <v/>
      </c>
      <c r="AB223" s="22" t="str">
        <f t="shared" si="157"/>
        <v>F04N7S314</v>
      </c>
      <c r="AC223" s="22" t="str">
        <f t="shared" si="131"/>
        <v>Spare</v>
      </c>
      <c r="AD223" s="21" t="str">
        <f t="shared" si="132"/>
        <v/>
      </c>
      <c r="AE223" s="21" t="str">
        <f t="shared" si="133"/>
        <v/>
      </c>
      <c r="AF223" s="21" t="str">
        <f t="shared" si="134"/>
        <v/>
      </c>
      <c r="AG223" s="22"/>
      <c r="AH223" s="22"/>
      <c r="AI223" s="22"/>
      <c r="AJ223" s="22"/>
      <c r="AK223" s="23"/>
      <c r="AL223" s="23" t="s">
        <v>513</v>
      </c>
      <c r="AM223" s="23"/>
      <c r="AN223" s="84" t="s">
        <v>115</v>
      </c>
      <c r="AO223" s="27"/>
      <c r="AP223" s="27"/>
      <c r="AQ223" s="28"/>
      <c r="AR223" s="33"/>
      <c r="AS223" s="29"/>
      <c r="AT223" s="84" t="s">
        <v>116</v>
      </c>
      <c r="AU223" s="27"/>
      <c r="AV223" s="32"/>
      <c r="AW223" s="27"/>
      <c r="AX223" s="531"/>
      <c r="AY223" s="531"/>
      <c r="AZ223" s="27"/>
      <c r="BA223" s="27"/>
      <c r="BB223" s="27"/>
      <c r="BC223" s="27"/>
      <c r="BD223" s="27"/>
      <c r="BE223" s="33"/>
      <c r="BF223" s="33"/>
      <c r="BG223" s="33"/>
      <c r="BH223" s="33"/>
      <c r="BI223" s="33"/>
      <c r="BJ223" s="33"/>
      <c r="BK223" s="33"/>
      <c r="BL223" s="33"/>
      <c r="BM223" s="33"/>
      <c r="BN223" s="33"/>
      <c r="BO223" s="33"/>
      <c r="BP223" s="33"/>
      <c r="BQ223" s="33"/>
      <c r="BR223" s="33"/>
      <c r="BS223" s="33"/>
      <c r="BT223" s="33"/>
      <c r="BU223" s="33"/>
      <c r="BV223" s="33"/>
      <c r="BW223" s="27"/>
      <c r="BX223" s="33"/>
      <c r="BY223" s="33"/>
      <c r="BZ223" s="33"/>
      <c r="CA223" s="27"/>
      <c r="CB223" s="27"/>
      <c r="CC223" s="27"/>
      <c r="CD223" s="27"/>
      <c r="CE223" s="58"/>
      <c r="CF223" s="58"/>
      <c r="CG223" s="59" t="str">
        <f t="shared" si="135"/>
        <v/>
      </c>
      <c r="CH223" s="60" t="str">
        <f t="shared" si="136"/>
        <v/>
      </c>
      <c r="CI223" s="61"/>
      <c r="CJ223" s="62"/>
      <c r="CK223" s="59">
        <f t="shared" si="137"/>
        <v>11.952</v>
      </c>
      <c r="CL223" s="60">
        <f t="shared" si="138"/>
        <v>12.048</v>
      </c>
      <c r="CM223" s="61"/>
      <c r="CN223" s="62"/>
      <c r="CO223" s="59" t="str">
        <f t="shared" si="139"/>
        <v/>
      </c>
      <c r="CP223" s="60" t="str">
        <f t="shared" si="140"/>
        <v/>
      </c>
      <c r="CQ223" s="64"/>
      <c r="CR223" s="65"/>
      <c r="CS223" s="67"/>
      <c r="CT223" s="67"/>
      <c r="CV223" s="518"/>
      <c r="CY223" s="47" t="str">
        <f t="shared" si="143"/>
        <v/>
      </c>
    </row>
    <row r="224" spans="1:103" ht="19.899999999999999" customHeight="1">
      <c r="A224" s="524">
        <v>223</v>
      </c>
      <c r="B224" s="16">
        <v>15</v>
      </c>
      <c r="C224" s="16"/>
      <c r="D224" s="50" t="str">
        <f t="shared" si="156"/>
        <v>F04N7S315</v>
      </c>
      <c r="E224" s="45"/>
      <c r="F224" s="43"/>
      <c r="G224" s="527" t="s">
        <v>161</v>
      </c>
      <c r="H224" s="527"/>
      <c r="I224" s="527"/>
      <c r="J224" s="527" t="str">
        <f t="shared" si="158"/>
        <v/>
      </c>
      <c r="K224" s="527" t="str">
        <f t="shared" si="150"/>
        <v/>
      </c>
      <c r="L224" s="22" t="str">
        <f t="shared" si="151"/>
        <v>FCS0304</v>
      </c>
      <c r="M224" s="21">
        <f t="shared" si="152"/>
        <v>7</v>
      </c>
      <c r="N224" s="21">
        <f t="shared" si="153"/>
        <v>3</v>
      </c>
      <c r="O224" s="21">
        <v>15</v>
      </c>
      <c r="P224" s="83" t="str">
        <f t="shared" si="154"/>
        <v>AAI543-H</v>
      </c>
      <c r="Q224" s="22" t="str">
        <f t="shared" si="128"/>
        <v>AO</v>
      </c>
      <c r="R224" s="22" t="str">
        <f t="shared" si="155"/>
        <v>Y</v>
      </c>
      <c r="S224" s="83" t="s">
        <v>162</v>
      </c>
      <c r="T224" s="22"/>
      <c r="U224" s="22"/>
      <c r="V224" s="22"/>
      <c r="W224" s="22"/>
      <c r="X224" s="22"/>
      <c r="Y224" s="22"/>
      <c r="Z224" s="25" t="str">
        <f t="shared" si="129"/>
        <v>%Z073115</v>
      </c>
      <c r="AA224" s="22" t="str">
        <f t="shared" si="130"/>
        <v/>
      </c>
      <c r="AB224" s="22" t="str">
        <f t="shared" si="157"/>
        <v>F04N7S315</v>
      </c>
      <c r="AC224" s="22" t="str">
        <f t="shared" si="131"/>
        <v>Spare</v>
      </c>
      <c r="AD224" s="21" t="str">
        <f t="shared" si="132"/>
        <v/>
      </c>
      <c r="AE224" s="21" t="str">
        <f t="shared" si="133"/>
        <v/>
      </c>
      <c r="AF224" s="21" t="str">
        <f t="shared" si="134"/>
        <v/>
      </c>
      <c r="AG224" s="22"/>
      <c r="AH224" s="22"/>
      <c r="AI224" s="22"/>
      <c r="AJ224" s="22"/>
      <c r="AK224" s="23"/>
      <c r="AL224" s="23" t="s">
        <v>513</v>
      </c>
      <c r="AM224" s="23"/>
      <c r="AN224" s="84" t="s">
        <v>115</v>
      </c>
      <c r="AO224" s="27"/>
      <c r="AP224" s="27"/>
      <c r="AQ224" s="28"/>
      <c r="AR224" s="33"/>
      <c r="AS224" s="29"/>
      <c r="AT224" s="84" t="s">
        <v>116</v>
      </c>
      <c r="AU224" s="27"/>
      <c r="AV224" s="33"/>
      <c r="AW224" s="27"/>
      <c r="AX224" s="531"/>
      <c r="AY224" s="531"/>
      <c r="AZ224" s="27"/>
      <c r="BA224" s="27"/>
      <c r="BB224" s="27"/>
      <c r="BC224" s="27"/>
      <c r="BD224" s="27"/>
      <c r="BE224" s="33"/>
      <c r="BF224" s="33"/>
      <c r="BG224" s="33"/>
      <c r="BH224" s="33"/>
      <c r="BI224" s="33"/>
      <c r="BJ224" s="33"/>
      <c r="BK224" s="33"/>
      <c r="BL224" s="33"/>
      <c r="BM224" s="33"/>
      <c r="BN224" s="33"/>
      <c r="BO224" s="33"/>
      <c r="BP224" s="33"/>
      <c r="BQ224" s="33"/>
      <c r="BR224" s="33"/>
      <c r="BS224" s="33"/>
      <c r="BT224" s="33"/>
      <c r="BU224" s="33"/>
      <c r="BV224" s="33"/>
      <c r="BW224" s="27"/>
      <c r="BX224" s="33"/>
      <c r="BY224" s="33"/>
      <c r="BZ224" s="33"/>
      <c r="CA224" s="27"/>
      <c r="CB224" s="27"/>
      <c r="CC224" s="27"/>
      <c r="CD224" s="27"/>
      <c r="CE224" s="58"/>
      <c r="CF224" s="58"/>
      <c r="CG224" s="59" t="str">
        <f t="shared" si="135"/>
        <v/>
      </c>
      <c r="CH224" s="60" t="str">
        <f t="shared" si="136"/>
        <v/>
      </c>
      <c r="CI224" s="61"/>
      <c r="CJ224" s="62"/>
      <c r="CK224" s="59">
        <f t="shared" si="137"/>
        <v>11.952</v>
      </c>
      <c r="CL224" s="60">
        <f t="shared" si="138"/>
        <v>12.048</v>
      </c>
      <c r="CM224" s="61"/>
      <c r="CN224" s="62"/>
      <c r="CO224" s="59" t="str">
        <f t="shared" si="139"/>
        <v/>
      </c>
      <c r="CP224" s="60" t="str">
        <f t="shared" si="140"/>
        <v/>
      </c>
      <c r="CQ224" s="64"/>
      <c r="CR224" s="65"/>
      <c r="CS224" s="67"/>
      <c r="CT224" s="67"/>
      <c r="CV224" s="518"/>
      <c r="CY224" s="47" t="str">
        <f t="shared" si="143"/>
        <v/>
      </c>
    </row>
    <row r="225" spans="1:103" ht="19.899999999999999" customHeight="1">
      <c r="A225" s="524">
        <v>224</v>
      </c>
      <c r="B225" s="16">
        <v>16</v>
      </c>
      <c r="C225" s="16"/>
      <c r="D225" s="50" t="str">
        <f t="shared" si="156"/>
        <v>F04N7S316</v>
      </c>
      <c r="E225" s="45"/>
      <c r="F225" s="43"/>
      <c r="G225" s="527" t="s">
        <v>161</v>
      </c>
      <c r="H225" s="527"/>
      <c r="I225" s="527"/>
      <c r="J225" s="527" t="str">
        <f t="shared" si="158"/>
        <v/>
      </c>
      <c r="K225" s="527" t="str">
        <f t="shared" si="150"/>
        <v/>
      </c>
      <c r="L225" s="22" t="str">
        <f t="shared" si="151"/>
        <v>FCS0304</v>
      </c>
      <c r="M225" s="21">
        <f t="shared" si="152"/>
        <v>7</v>
      </c>
      <c r="N225" s="21">
        <f t="shared" si="153"/>
        <v>3</v>
      </c>
      <c r="O225" s="21">
        <v>16</v>
      </c>
      <c r="P225" s="83" t="str">
        <f t="shared" si="154"/>
        <v>AAI543-H</v>
      </c>
      <c r="Q225" s="22" t="str">
        <f t="shared" si="128"/>
        <v>AO</v>
      </c>
      <c r="R225" s="22" t="str">
        <f t="shared" si="155"/>
        <v>Y</v>
      </c>
      <c r="S225" s="83" t="s">
        <v>162</v>
      </c>
      <c r="T225" s="22"/>
      <c r="U225" s="22"/>
      <c r="V225" s="22"/>
      <c r="W225" s="22"/>
      <c r="X225" s="22"/>
      <c r="Y225" s="22"/>
      <c r="Z225" s="52" t="str">
        <f t="shared" si="129"/>
        <v>%Z073116</v>
      </c>
      <c r="AA225" s="22" t="str">
        <f t="shared" si="130"/>
        <v/>
      </c>
      <c r="AB225" s="22" t="str">
        <f t="shared" si="157"/>
        <v>F04N7S316</v>
      </c>
      <c r="AC225" s="22" t="str">
        <f t="shared" si="131"/>
        <v>Spare</v>
      </c>
      <c r="AD225" s="21" t="str">
        <f t="shared" si="132"/>
        <v/>
      </c>
      <c r="AE225" s="21" t="str">
        <f t="shared" si="133"/>
        <v/>
      </c>
      <c r="AF225" s="21" t="str">
        <f t="shared" si="134"/>
        <v/>
      </c>
      <c r="AG225" s="22"/>
      <c r="AH225" s="22"/>
      <c r="AI225" s="22"/>
      <c r="AJ225" s="22"/>
      <c r="AK225" s="23"/>
      <c r="AL225" s="23" t="s">
        <v>513</v>
      </c>
      <c r="AM225" s="23"/>
      <c r="AN225" s="84" t="s">
        <v>115</v>
      </c>
      <c r="AO225" s="27"/>
      <c r="AP225" s="27"/>
      <c r="AQ225" s="28"/>
      <c r="AR225" s="33"/>
      <c r="AS225" s="29"/>
      <c r="AT225" s="84" t="s">
        <v>116</v>
      </c>
      <c r="AU225" s="27"/>
      <c r="AV225" s="33"/>
      <c r="AW225" s="27"/>
      <c r="AX225" s="531"/>
      <c r="AY225" s="531"/>
      <c r="AZ225" s="27"/>
      <c r="BA225" s="27"/>
      <c r="BB225" s="27"/>
      <c r="BC225" s="27"/>
      <c r="BD225" s="27"/>
      <c r="BE225" s="33"/>
      <c r="BF225" s="33"/>
      <c r="BG225" s="33"/>
      <c r="BH225" s="33"/>
      <c r="BI225" s="33"/>
      <c r="BJ225" s="33"/>
      <c r="BK225" s="33"/>
      <c r="BL225" s="33"/>
      <c r="BM225" s="33"/>
      <c r="BN225" s="33"/>
      <c r="BO225" s="33"/>
      <c r="BP225" s="33"/>
      <c r="BQ225" s="33"/>
      <c r="BR225" s="33"/>
      <c r="BS225" s="33"/>
      <c r="BT225" s="33"/>
      <c r="BU225" s="33"/>
      <c r="BV225" s="33"/>
      <c r="BW225" s="27"/>
      <c r="BX225" s="33"/>
      <c r="BY225" s="33"/>
      <c r="BZ225" s="33"/>
      <c r="CA225" s="27"/>
      <c r="CB225" s="27"/>
      <c r="CC225" s="27"/>
      <c r="CD225" s="27"/>
      <c r="CE225" s="58"/>
      <c r="CF225" s="58"/>
      <c r="CG225" s="59" t="str">
        <f t="shared" si="135"/>
        <v/>
      </c>
      <c r="CH225" s="60" t="str">
        <f t="shared" si="136"/>
        <v/>
      </c>
      <c r="CI225" s="61"/>
      <c r="CJ225" s="62"/>
      <c r="CK225" s="59">
        <f t="shared" si="137"/>
        <v>11.952</v>
      </c>
      <c r="CL225" s="60">
        <f t="shared" si="138"/>
        <v>12.048</v>
      </c>
      <c r="CM225" s="61"/>
      <c r="CN225" s="62"/>
      <c r="CO225" s="59" t="str">
        <f t="shared" si="139"/>
        <v/>
      </c>
      <c r="CP225" s="60" t="str">
        <f t="shared" si="140"/>
        <v/>
      </c>
      <c r="CQ225" s="64"/>
      <c r="CR225" s="65"/>
      <c r="CS225" s="67"/>
      <c r="CT225" s="67"/>
      <c r="CV225" s="518"/>
      <c r="CY225" s="47" t="str">
        <f t="shared" si="143"/>
        <v/>
      </c>
    </row>
    <row r="226" spans="1:103" ht="19.899999999999999" customHeight="1">
      <c r="A226" s="524">
        <v>225</v>
      </c>
      <c r="B226" s="15">
        <v>1</v>
      </c>
      <c r="C226" s="15">
        <v>1840</v>
      </c>
      <c r="D226" s="45" t="s">
        <v>574</v>
      </c>
      <c r="E226" s="527"/>
      <c r="F226" s="541" t="s">
        <v>106</v>
      </c>
      <c r="G226" s="542" t="s">
        <v>575</v>
      </c>
      <c r="H226" s="68"/>
      <c r="I226" s="527"/>
      <c r="J226" s="527" t="str">
        <f t="shared" si="158"/>
        <v/>
      </c>
      <c r="K226" s="527" t="str">
        <f t="shared" si="150"/>
        <v/>
      </c>
      <c r="L226" s="22" t="str">
        <f t="shared" si="151"/>
        <v>FCS0304</v>
      </c>
      <c r="M226" s="21">
        <v>8</v>
      </c>
      <c r="N226" s="21">
        <v>1</v>
      </c>
      <c r="O226" s="21">
        <v>1</v>
      </c>
      <c r="P226" s="83" t="s">
        <v>109</v>
      </c>
      <c r="Q226" s="22" t="str">
        <f t="shared" si="128"/>
        <v>AI</v>
      </c>
      <c r="R226" s="22" t="s">
        <v>514</v>
      </c>
      <c r="S226" s="543" t="s">
        <v>111</v>
      </c>
      <c r="T226" s="22"/>
      <c r="U226" s="22"/>
      <c r="V226" s="22"/>
      <c r="W226" s="22"/>
      <c r="X226" s="22"/>
      <c r="Y226" s="22"/>
      <c r="Z226" s="25" t="str">
        <f t="shared" si="129"/>
        <v>%Z081101</v>
      </c>
      <c r="AA226" s="22" t="str">
        <f t="shared" si="130"/>
        <v/>
      </c>
      <c r="AB226" s="22" t="s">
        <v>576</v>
      </c>
      <c r="AC226" s="22" t="str">
        <f t="shared" si="131"/>
        <v>P FROM VE-6203 TEMP. INDIC.</v>
      </c>
      <c r="AD226" s="21" t="str">
        <f t="shared" si="132"/>
        <v/>
      </c>
      <c r="AE226" s="21" t="str">
        <f t="shared" si="133"/>
        <v/>
      </c>
      <c r="AF226" s="21" t="str">
        <f t="shared" si="134"/>
        <v/>
      </c>
      <c r="AG226" s="22">
        <v>0</v>
      </c>
      <c r="AH226" s="22">
        <v>4.5</v>
      </c>
      <c r="AI226" s="22">
        <v>0</v>
      </c>
      <c r="AJ226" s="22">
        <v>0</v>
      </c>
      <c r="AK226" s="23" t="s">
        <v>113</v>
      </c>
      <c r="AL226" s="23" t="s">
        <v>114</v>
      </c>
      <c r="AM226" s="23"/>
      <c r="AN226" s="84" t="s">
        <v>115</v>
      </c>
      <c r="AO226" s="27"/>
      <c r="AP226" s="27"/>
      <c r="AQ226" s="28"/>
      <c r="AR226" s="544" t="s">
        <v>110</v>
      </c>
      <c r="AS226" s="29"/>
      <c r="AT226" s="84" t="s">
        <v>116</v>
      </c>
      <c r="AU226" s="542" t="s">
        <v>106</v>
      </c>
      <c r="AV226" s="27"/>
      <c r="AW226" s="27"/>
      <c r="AX226" s="532" t="s">
        <v>117</v>
      </c>
      <c r="AY226" s="531" t="s">
        <v>118</v>
      </c>
      <c r="AZ226" s="27"/>
      <c r="BA226" s="27"/>
      <c r="BB226" s="27"/>
      <c r="BC226" s="27"/>
      <c r="BD226" s="27"/>
      <c r="BE226" s="33"/>
      <c r="BF226" s="33"/>
      <c r="BG226" s="33"/>
      <c r="BH226" s="33"/>
      <c r="BI226" s="33"/>
      <c r="BJ226" s="33"/>
      <c r="BK226" s="33"/>
      <c r="BL226" s="33"/>
      <c r="BM226" s="33"/>
      <c r="BN226" s="33"/>
      <c r="BO226" s="33"/>
      <c r="BP226" s="33"/>
      <c r="BQ226" s="33"/>
      <c r="BR226" s="33"/>
      <c r="BS226" s="33"/>
      <c r="BT226" s="33"/>
      <c r="BU226" s="33"/>
      <c r="BV226" s="33"/>
      <c r="BW226" s="27"/>
      <c r="BX226" s="33"/>
      <c r="BY226" s="33"/>
      <c r="BZ226" s="33"/>
      <c r="CA226" s="27"/>
      <c r="CB226" s="27"/>
      <c r="CC226" s="27"/>
      <c r="CD226" s="27"/>
      <c r="CE226" s="58"/>
      <c r="CF226" s="58"/>
      <c r="CG226" s="59" t="e">
        <f t="shared" si="135"/>
        <v>#VALUE!</v>
      </c>
      <c r="CH226" s="60" t="e">
        <f t="shared" si="136"/>
        <v>#VALUE!</v>
      </c>
      <c r="CI226" s="61"/>
      <c r="CJ226" s="62"/>
      <c r="CK226" s="59" t="e">
        <f t="shared" si="137"/>
        <v>#VALUE!</v>
      </c>
      <c r="CL226" s="60" t="e">
        <f t="shared" si="138"/>
        <v>#VALUE!</v>
      </c>
      <c r="CM226" s="61"/>
      <c r="CN226" s="62"/>
      <c r="CO226" s="59" t="e">
        <f t="shared" si="139"/>
        <v>#VALUE!</v>
      </c>
      <c r="CP226" s="60" t="e">
        <f t="shared" si="140"/>
        <v>#VALUE!</v>
      </c>
      <c r="CQ226" s="64"/>
      <c r="CR226" s="65"/>
      <c r="CS226" s="67"/>
      <c r="CT226" s="67"/>
      <c r="CU226" s="545">
        <v>1840</v>
      </c>
      <c r="CV226" s="518" t="str">
        <f t="shared" ref="CV226:CV236" si="159">LEFT(D226,3)</f>
        <v>18-</v>
      </c>
      <c r="CW226" s="47" t="s">
        <v>348</v>
      </c>
      <c r="CX226" s="47" t="str">
        <f>RIGHT(D226,6)</f>
        <v>-62302</v>
      </c>
      <c r="CY226" s="47" t="str">
        <f t="shared" si="143"/>
        <v>18-TI-62302</v>
      </c>
    </row>
    <row r="227" spans="1:103" ht="19.899999999999999" customHeight="1">
      <c r="A227" s="524">
        <v>226</v>
      </c>
      <c r="B227" s="15">
        <v>2</v>
      </c>
      <c r="C227" s="15">
        <v>1840</v>
      </c>
      <c r="D227" s="45" t="s">
        <v>577</v>
      </c>
      <c r="E227" s="527"/>
      <c r="F227" s="541" t="s">
        <v>106</v>
      </c>
      <c r="G227" s="542" t="s">
        <v>578</v>
      </c>
      <c r="H227" s="68"/>
      <c r="I227" s="527"/>
      <c r="J227" s="527" t="str">
        <f t="shared" si="158"/>
        <v/>
      </c>
      <c r="K227" s="527" t="str">
        <f t="shared" si="150"/>
        <v/>
      </c>
      <c r="L227" s="22" t="str">
        <f t="shared" si="151"/>
        <v>FCS0304</v>
      </c>
      <c r="M227" s="21">
        <f t="shared" ref="M227:M241" si="160">M226</f>
        <v>8</v>
      </c>
      <c r="N227" s="21">
        <f t="shared" ref="N227:N241" si="161">N226</f>
        <v>1</v>
      </c>
      <c r="O227" s="21">
        <v>2</v>
      </c>
      <c r="P227" s="83" t="str">
        <f t="shared" ref="P227:P241" si="162">P226</f>
        <v>AAI143-H</v>
      </c>
      <c r="Q227" s="22" t="str">
        <f t="shared" si="128"/>
        <v>AI</v>
      </c>
      <c r="R227" s="22" t="str">
        <f t="shared" ref="R227:R241" si="163">IF(R226&lt;&gt;"",R226,"")</f>
        <v>N</v>
      </c>
      <c r="S227" s="543" t="s">
        <v>111</v>
      </c>
      <c r="T227" s="22"/>
      <c r="U227" s="22"/>
      <c r="V227" s="22"/>
      <c r="W227" s="22"/>
      <c r="X227" s="22"/>
      <c r="Y227" s="22"/>
      <c r="Z227" s="25" t="str">
        <f t="shared" si="129"/>
        <v>%Z081102</v>
      </c>
      <c r="AA227" s="22" t="str">
        <f t="shared" si="130"/>
        <v/>
      </c>
      <c r="AB227" s="22" t="s">
        <v>579</v>
      </c>
      <c r="AC227" s="22" t="str">
        <f t="shared" si="131"/>
        <v>P TO POSM PRES. INDIC.</v>
      </c>
      <c r="AD227" s="21" t="str">
        <f t="shared" si="132"/>
        <v/>
      </c>
      <c r="AE227" s="21" t="str">
        <f t="shared" si="133"/>
        <v/>
      </c>
      <c r="AF227" s="21" t="str">
        <f t="shared" si="134"/>
        <v/>
      </c>
      <c r="AG227" s="22">
        <v>0</v>
      </c>
      <c r="AH227" s="22">
        <v>80</v>
      </c>
      <c r="AI227" s="22">
        <v>0</v>
      </c>
      <c r="AJ227" s="22">
        <v>0</v>
      </c>
      <c r="AK227" s="23" t="s">
        <v>113</v>
      </c>
      <c r="AL227" s="23" t="s">
        <v>114</v>
      </c>
      <c r="AM227" s="23"/>
      <c r="AN227" s="84" t="s">
        <v>115</v>
      </c>
      <c r="AO227" s="27"/>
      <c r="AP227" s="27"/>
      <c r="AQ227" s="28"/>
      <c r="AR227" s="544" t="s">
        <v>110</v>
      </c>
      <c r="AS227" s="29"/>
      <c r="AT227" s="84" t="s">
        <v>116</v>
      </c>
      <c r="AU227" s="542" t="s">
        <v>106</v>
      </c>
      <c r="AV227" s="27"/>
      <c r="AW227" s="27"/>
      <c r="AX227" s="532" t="s">
        <v>117</v>
      </c>
      <c r="AY227" s="531" t="s">
        <v>118</v>
      </c>
      <c r="AZ227" s="27"/>
      <c r="BA227" s="27"/>
      <c r="BB227" s="27"/>
      <c r="BC227" s="27"/>
      <c r="BD227" s="27"/>
      <c r="BE227" s="33"/>
      <c r="BF227" s="33"/>
      <c r="BG227" s="33"/>
      <c r="BH227" s="33"/>
      <c r="BI227" s="33"/>
      <c r="BJ227" s="33"/>
      <c r="BK227" s="33"/>
      <c r="BL227" s="33"/>
      <c r="BM227" s="33"/>
      <c r="BN227" s="33"/>
      <c r="BO227" s="33"/>
      <c r="BP227" s="33"/>
      <c r="BQ227" s="33"/>
      <c r="BR227" s="33"/>
      <c r="BS227" s="33"/>
      <c r="BT227" s="33"/>
      <c r="BU227" s="33"/>
      <c r="BV227" s="33"/>
      <c r="BW227" s="27"/>
      <c r="BX227" s="33"/>
      <c r="BY227" s="33"/>
      <c r="BZ227" s="33"/>
      <c r="CA227" s="27"/>
      <c r="CB227" s="27"/>
      <c r="CC227" s="27"/>
      <c r="CD227" s="27"/>
      <c r="CE227" s="58"/>
      <c r="CF227" s="58"/>
      <c r="CG227" s="59" t="e">
        <f t="shared" si="135"/>
        <v>#VALUE!</v>
      </c>
      <c r="CH227" s="60" t="e">
        <f t="shared" si="136"/>
        <v>#VALUE!</v>
      </c>
      <c r="CI227" s="61"/>
      <c r="CJ227" s="62"/>
      <c r="CK227" s="59" t="e">
        <f t="shared" si="137"/>
        <v>#VALUE!</v>
      </c>
      <c r="CL227" s="60" t="e">
        <f t="shared" si="138"/>
        <v>#VALUE!</v>
      </c>
      <c r="CM227" s="61"/>
      <c r="CN227" s="62"/>
      <c r="CO227" s="59" t="e">
        <f t="shared" si="139"/>
        <v>#VALUE!</v>
      </c>
      <c r="CP227" s="60" t="e">
        <f t="shared" si="140"/>
        <v>#VALUE!</v>
      </c>
      <c r="CQ227" s="64"/>
      <c r="CR227" s="65"/>
      <c r="CS227" s="67"/>
      <c r="CT227" s="67"/>
      <c r="CU227" s="545">
        <v>1840</v>
      </c>
      <c r="CV227" s="518" t="str">
        <f t="shared" si="159"/>
        <v>18-</v>
      </c>
      <c r="CW227" s="47" t="s">
        <v>387</v>
      </c>
      <c r="CX227" s="47" t="str">
        <f>RIGHT(D227,6)</f>
        <v>-62303</v>
      </c>
      <c r="CY227" s="47" t="str">
        <f t="shared" si="143"/>
        <v>18-PI-62303</v>
      </c>
    </row>
    <row r="228" spans="1:103" ht="19.899999999999999" customHeight="1">
      <c r="A228" s="524">
        <v>227</v>
      </c>
      <c r="B228" s="15">
        <v>3</v>
      </c>
      <c r="C228" s="15">
        <v>1840</v>
      </c>
      <c r="D228" s="45" t="s">
        <v>580</v>
      </c>
      <c r="E228" s="527"/>
      <c r="F228" s="541" t="s">
        <v>106</v>
      </c>
      <c r="G228" s="542" t="s">
        <v>581</v>
      </c>
      <c r="H228" s="68"/>
      <c r="I228" s="527"/>
      <c r="J228" s="527" t="str">
        <f t="shared" si="158"/>
        <v/>
      </c>
      <c r="K228" s="527" t="str">
        <f t="shared" si="150"/>
        <v/>
      </c>
      <c r="L228" s="22" t="str">
        <f t="shared" si="151"/>
        <v>FCS0304</v>
      </c>
      <c r="M228" s="21">
        <f t="shared" si="160"/>
        <v>8</v>
      </c>
      <c r="N228" s="21">
        <f t="shared" si="161"/>
        <v>1</v>
      </c>
      <c r="O228" s="21">
        <v>3</v>
      </c>
      <c r="P228" s="83" t="str">
        <f t="shared" si="162"/>
        <v>AAI143-H</v>
      </c>
      <c r="Q228" s="22" t="str">
        <f t="shared" si="128"/>
        <v>AI</v>
      </c>
      <c r="R228" s="22" t="str">
        <f t="shared" si="163"/>
        <v>N</v>
      </c>
      <c r="S228" s="543" t="s">
        <v>111</v>
      </c>
      <c r="T228" s="22"/>
      <c r="U228" s="22"/>
      <c r="V228" s="22"/>
      <c r="W228" s="22"/>
      <c r="X228" s="22"/>
      <c r="Y228" s="22"/>
      <c r="Z228" s="25" t="str">
        <f t="shared" si="129"/>
        <v>%Z081103</v>
      </c>
      <c r="AA228" s="22" t="str">
        <f t="shared" si="130"/>
        <v/>
      </c>
      <c r="AB228" s="22" t="s">
        <v>582</v>
      </c>
      <c r="AC228" s="22" t="str">
        <f t="shared" si="131"/>
        <v>18-PP-6102A</v>
      </c>
      <c r="AD228" s="21" t="str">
        <f t="shared" si="132"/>
        <v/>
      </c>
      <c r="AE228" s="21" t="str">
        <f t="shared" si="133"/>
        <v/>
      </c>
      <c r="AF228" s="21" t="str">
        <f t="shared" si="134"/>
        <v/>
      </c>
      <c r="AG228" s="22">
        <v>0</v>
      </c>
      <c r="AH228" s="22">
        <v>120</v>
      </c>
      <c r="AI228" s="22">
        <v>0</v>
      </c>
      <c r="AJ228" s="22">
        <v>0</v>
      </c>
      <c r="AK228" s="23" t="s">
        <v>113</v>
      </c>
      <c r="AL228" s="23" t="s">
        <v>114</v>
      </c>
      <c r="AM228" s="23"/>
      <c r="AN228" s="84" t="s">
        <v>115</v>
      </c>
      <c r="AO228" s="27"/>
      <c r="AP228" s="27"/>
      <c r="AQ228" s="28"/>
      <c r="AR228" s="544" t="s">
        <v>110</v>
      </c>
      <c r="AS228" s="29"/>
      <c r="AT228" s="84" t="s">
        <v>116</v>
      </c>
      <c r="AU228" s="542" t="s">
        <v>106</v>
      </c>
      <c r="AV228" s="27"/>
      <c r="AW228" s="27"/>
      <c r="AX228" s="532" t="s">
        <v>117</v>
      </c>
      <c r="AY228" s="531" t="s">
        <v>118</v>
      </c>
      <c r="AZ228" s="27"/>
      <c r="BA228" s="27"/>
      <c r="BB228" s="27"/>
      <c r="BC228" s="27"/>
      <c r="BD228" s="27"/>
      <c r="BE228" s="33"/>
      <c r="BF228" s="33"/>
      <c r="BG228" s="33"/>
      <c r="BH228" s="33"/>
      <c r="BI228" s="33"/>
      <c r="BJ228" s="33"/>
      <c r="BK228" s="33"/>
      <c r="BL228" s="33"/>
      <c r="BM228" s="33"/>
      <c r="BN228" s="33"/>
      <c r="BO228" s="33"/>
      <c r="BP228" s="33"/>
      <c r="BQ228" s="33"/>
      <c r="BR228" s="33"/>
      <c r="BS228" s="33"/>
      <c r="BT228" s="33"/>
      <c r="BU228" s="33"/>
      <c r="BV228" s="33"/>
      <c r="BW228" s="27"/>
      <c r="BX228" s="33"/>
      <c r="BY228" s="33"/>
      <c r="BZ228" s="33"/>
      <c r="CA228" s="27"/>
      <c r="CB228" s="27"/>
      <c r="CC228" s="27"/>
      <c r="CD228" s="27"/>
      <c r="CE228" s="58"/>
      <c r="CF228" s="58"/>
      <c r="CG228" s="59" t="e">
        <f t="shared" si="135"/>
        <v>#VALUE!</v>
      </c>
      <c r="CH228" s="60" t="e">
        <f t="shared" si="136"/>
        <v>#VALUE!</v>
      </c>
      <c r="CI228" s="61"/>
      <c r="CJ228" s="62"/>
      <c r="CK228" s="59" t="e">
        <f t="shared" si="137"/>
        <v>#VALUE!</v>
      </c>
      <c r="CL228" s="60" t="e">
        <f t="shared" si="138"/>
        <v>#VALUE!</v>
      </c>
      <c r="CM228" s="61"/>
      <c r="CN228" s="62"/>
      <c r="CO228" s="59" t="e">
        <f t="shared" si="139"/>
        <v>#VALUE!</v>
      </c>
      <c r="CP228" s="60" t="e">
        <f t="shared" si="140"/>
        <v>#VALUE!</v>
      </c>
      <c r="CQ228" s="64"/>
      <c r="CR228" s="65"/>
      <c r="CS228" s="67"/>
      <c r="CT228" s="67"/>
      <c r="CU228" s="545">
        <v>1840</v>
      </c>
      <c r="CV228" s="518" t="str">
        <f t="shared" si="159"/>
        <v>18-</v>
      </c>
      <c r="CW228" s="47" t="s">
        <v>583</v>
      </c>
      <c r="CX228" s="47" t="str">
        <f>RIGHT(D228,7)</f>
        <v>-61281A</v>
      </c>
      <c r="CY228" s="47" t="str">
        <f t="shared" si="143"/>
        <v>18-PIA-61281A</v>
      </c>
    </row>
    <row r="229" spans="1:103" ht="19.899999999999999" customHeight="1">
      <c r="A229" s="524">
        <v>228</v>
      </c>
      <c r="B229" s="15">
        <v>4</v>
      </c>
      <c r="C229" s="15">
        <v>1840</v>
      </c>
      <c r="D229" s="45" t="s">
        <v>584</v>
      </c>
      <c r="E229" s="527"/>
      <c r="F229" s="541" t="s">
        <v>106</v>
      </c>
      <c r="G229" s="542" t="s">
        <v>585</v>
      </c>
      <c r="H229" s="68"/>
      <c r="I229" s="527"/>
      <c r="J229" s="527" t="str">
        <f t="shared" si="158"/>
        <v/>
      </c>
      <c r="K229" s="527" t="str">
        <f t="shared" si="150"/>
        <v/>
      </c>
      <c r="L229" s="22" t="str">
        <f t="shared" si="151"/>
        <v>FCS0304</v>
      </c>
      <c r="M229" s="21">
        <f t="shared" si="160"/>
        <v>8</v>
      </c>
      <c r="N229" s="21">
        <f t="shared" si="161"/>
        <v>1</v>
      </c>
      <c r="O229" s="21">
        <v>4</v>
      </c>
      <c r="P229" s="83" t="str">
        <f t="shared" si="162"/>
        <v>AAI143-H</v>
      </c>
      <c r="Q229" s="22" t="str">
        <f t="shared" si="128"/>
        <v>AI</v>
      </c>
      <c r="R229" s="22" t="str">
        <f t="shared" si="163"/>
        <v>N</v>
      </c>
      <c r="S229" s="543" t="s">
        <v>111</v>
      </c>
      <c r="T229" s="22"/>
      <c r="U229" s="22"/>
      <c r="V229" s="22"/>
      <c r="W229" s="22"/>
      <c r="X229" s="22"/>
      <c r="Y229" s="22"/>
      <c r="Z229" s="25" t="str">
        <f t="shared" si="129"/>
        <v>%Z081104</v>
      </c>
      <c r="AA229" s="22" t="str">
        <f t="shared" si="130"/>
        <v/>
      </c>
      <c r="AB229" s="22" t="s">
        <v>586</v>
      </c>
      <c r="AC229" s="22" t="str">
        <f t="shared" si="131"/>
        <v>18-PP-6102B</v>
      </c>
      <c r="AD229" s="21" t="str">
        <f t="shared" si="132"/>
        <v/>
      </c>
      <c r="AE229" s="21" t="str">
        <f t="shared" si="133"/>
        <v/>
      </c>
      <c r="AF229" s="21" t="str">
        <f t="shared" si="134"/>
        <v/>
      </c>
      <c r="AG229" s="22">
        <v>0</v>
      </c>
      <c r="AH229" s="22">
        <v>4.5</v>
      </c>
      <c r="AI229" s="22">
        <v>0</v>
      </c>
      <c r="AJ229" s="22">
        <v>0</v>
      </c>
      <c r="AK229" s="23" t="s">
        <v>113</v>
      </c>
      <c r="AL229" s="23" t="s">
        <v>114</v>
      </c>
      <c r="AM229" s="23"/>
      <c r="AN229" s="84" t="s">
        <v>115</v>
      </c>
      <c r="AO229" s="27"/>
      <c r="AP229" s="27"/>
      <c r="AQ229" s="28"/>
      <c r="AR229" s="544" t="s">
        <v>110</v>
      </c>
      <c r="AS229" s="29"/>
      <c r="AT229" s="84" t="s">
        <v>116</v>
      </c>
      <c r="AU229" s="542" t="s">
        <v>106</v>
      </c>
      <c r="AV229" s="27"/>
      <c r="AW229" s="27"/>
      <c r="AX229" s="532" t="s">
        <v>117</v>
      </c>
      <c r="AY229" s="531" t="s">
        <v>118</v>
      </c>
      <c r="AZ229" s="27"/>
      <c r="BA229" s="27"/>
      <c r="BB229" s="27"/>
      <c r="BC229" s="27"/>
      <c r="BD229" s="27"/>
      <c r="BE229" s="33"/>
      <c r="BF229" s="33"/>
      <c r="BG229" s="33"/>
      <c r="BH229" s="33"/>
      <c r="BI229" s="33"/>
      <c r="BJ229" s="33"/>
      <c r="BK229" s="33"/>
      <c r="BL229" s="33"/>
      <c r="BM229" s="33"/>
      <c r="BN229" s="33"/>
      <c r="BO229" s="33"/>
      <c r="BP229" s="33"/>
      <c r="BQ229" s="33"/>
      <c r="BR229" s="33"/>
      <c r="BS229" s="33"/>
      <c r="BT229" s="33"/>
      <c r="BU229" s="33"/>
      <c r="BV229" s="33"/>
      <c r="BW229" s="27"/>
      <c r="BX229" s="33"/>
      <c r="BY229" s="33"/>
      <c r="BZ229" s="33"/>
      <c r="CA229" s="27"/>
      <c r="CB229" s="27"/>
      <c r="CC229" s="27"/>
      <c r="CD229" s="27"/>
      <c r="CE229" s="58"/>
      <c r="CF229" s="58"/>
      <c r="CG229" s="59" t="e">
        <f t="shared" si="135"/>
        <v>#VALUE!</v>
      </c>
      <c r="CH229" s="60" t="e">
        <f t="shared" si="136"/>
        <v>#VALUE!</v>
      </c>
      <c r="CI229" s="61"/>
      <c r="CJ229" s="62"/>
      <c r="CK229" s="59" t="e">
        <f t="shared" si="137"/>
        <v>#VALUE!</v>
      </c>
      <c r="CL229" s="60" t="e">
        <f t="shared" si="138"/>
        <v>#VALUE!</v>
      </c>
      <c r="CM229" s="61"/>
      <c r="CN229" s="62"/>
      <c r="CO229" s="59" t="e">
        <f t="shared" si="139"/>
        <v>#VALUE!</v>
      </c>
      <c r="CP229" s="60" t="e">
        <f t="shared" si="140"/>
        <v>#VALUE!</v>
      </c>
      <c r="CQ229" s="64"/>
      <c r="CR229" s="65"/>
      <c r="CS229" s="67"/>
      <c r="CT229" s="67"/>
      <c r="CU229" s="545">
        <v>1840</v>
      </c>
      <c r="CV229" s="518" t="str">
        <f t="shared" si="159"/>
        <v>18-</v>
      </c>
      <c r="CW229" s="47" t="s">
        <v>583</v>
      </c>
      <c r="CX229" s="47" t="str">
        <f>RIGHT(D229,7)</f>
        <v>-61281B</v>
      </c>
      <c r="CY229" s="47" t="str">
        <f t="shared" si="143"/>
        <v>18-PIA-61281B</v>
      </c>
    </row>
    <row r="230" spans="1:103" ht="19.899999999999999" customHeight="1">
      <c r="A230" s="524">
        <v>229</v>
      </c>
      <c r="B230" s="15">
        <v>5</v>
      </c>
      <c r="C230" s="15">
        <v>1840</v>
      </c>
      <c r="D230" s="45" t="s">
        <v>587</v>
      </c>
      <c r="E230" s="527"/>
      <c r="F230" s="541" t="s">
        <v>106</v>
      </c>
      <c r="G230" s="542" t="s">
        <v>588</v>
      </c>
      <c r="H230" s="68"/>
      <c r="I230" s="527"/>
      <c r="J230" s="527" t="str">
        <f t="shared" si="158"/>
        <v/>
      </c>
      <c r="K230" s="527" t="str">
        <f t="shared" si="150"/>
        <v/>
      </c>
      <c r="L230" s="22" t="str">
        <f t="shared" si="151"/>
        <v>FCS0304</v>
      </c>
      <c r="M230" s="21">
        <f t="shared" si="160"/>
        <v>8</v>
      </c>
      <c r="N230" s="21">
        <f t="shared" si="161"/>
        <v>1</v>
      </c>
      <c r="O230" s="21">
        <v>5</v>
      </c>
      <c r="P230" s="83" t="str">
        <f t="shared" si="162"/>
        <v>AAI143-H</v>
      </c>
      <c r="Q230" s="22" t="str">
        <f t="shared" si="128"/>
        <v>AI</v>
      </c>
      <c r="R230" s="22" t="str">
        <f t="shared" si="163"/>
        <v>N</v>
      </c>
      <c r="S230" s="543" t="s">
        <v>111</v>
      </c>
      <c r="T230" s="22"/>
      <c r="U230" s="22"/>
      <c r="V230" s="22"/>
      <c r="W230" s="22"/>
      <c r="X230" s="22"/>
      <c r="Y230" s="22"/>
      <c r="Z230" s="25" t="str">
        <f t="shared" si="129"/>
        <v>%Z081105</v>
      </c>
      <c r="AA230" s="22" t="str">
        <f t="shared" si="130"/>
        <v/>
      </c>
      <c r="AB230" s="22" t="s">
        <v>589</v>
      </c>
      <c r="AC230" s="22" t="str">
        <f t="shared" si="131"/>
        <v>18-PP-6103</v>
      </c>
      <c r="AD230" s="21" t="str">
        <f t="shared" si="132"/>
        <v/>
      </c>
      <c r="AE230" s="21" t="str">
        <f t="shared" si="133"/>
        <v/>
      </c>
      <c r="AF230" s="21" t="str">
        <f t="shared" si="134"/>
        <v/>
      </c>
      <c r="AG230" s="22">
        <v>0</v>
      </c>
      <c r="AH230" s="22">
        <v>0</v>
      </c>
      <c r="AI230" s="22">
        <v>5</v>
      </c>
      <c r="AJ230" s="22">
        <v>0</v>
      </c>
      <c r="AK230" s="23" t="s">
        <v>113</v>
      </c>
      <c r="AL230" s="23" t="s">
        <v>114</v>
      </c>
      <c r="AM230" s="23"/>
      <c r="AN230" s="84" t="s">
        <v>115</v>
      </c>
      <c r="AO230" s="27"/>
      <c r="AP230" s="27"/>
      <c r="AQ230" s="28"/>
      <c r="AR230" s="544" t="s">
        <v>110</v>
      </c>
      <c r="AS230" s="29"/>
      <c r="AT230" s="84" t="s">
        <v>116</v>
      </c>
      <c r="AU230" s="542" t="s">
        <v>106</v>
      </c>
      <c r="AV230" s="27"/>
      <c r="AW230" s="27"/>
      <c r="AX230" s="532" t="s">
        <v>117</v>
      </c>
      <c r="AY230" s="531" t="s">
        <v>118</v>
      </c>
      <c r="AZ230" s="27"/>
      <c r="BA230" s="27"/>
      <c r="BB230" s="27"/>
      <c r="BC230" s="27"/>
      <c r="BD230" s="27"/>
      <c r="BE230" s="33"/>
      <c r="BF230" s="33"/>
      <c r="BG230" s="33"/>
      <c r="BH230" s="33"/>
      <c r="BI230" s="33"/>
      <c r="BJ230" s="33"/>
      <c r="BK230" s="33"/>
      <c r="BL230" s="33"/>
      <c r="BM230" s="33"/>
      <c r="BN230" s="33"/>
      <c r="BO230" s="33"/>
      <c r="BP230" s="33"/>
      <c r="BQ230" s="33"/>
      <c r="BR230" s="33"/>
      <c r="BS230" s="33"/>
      <c r="BT230" s="33"/>
      <c r="BU230" s="33"/>
      <c r="BV230" s="33"/>
      <c r="BW230" s="27"/>
      <c r="BX230" s="33"/>
      <c r="BY230" s="33"/>
      <c r="BZ230" s="33"/>
      <c r="CA230" s="27"/>
      <c r="CB230" s="27"/>
      <c r="CC230" s="27"/>
      <c r="CD230" s="27"/>
      <c r="CE230" s="58"/>
      <c r="CF230" s="58"/>
      <c r="CG230" s="59" t="e">
        <f t="shared" si="135"/>
        <v>#VALUE!</v>
      </c>
      <c r="CH230" s="60" t="e">
        <f t="shared" si="136"/>
        <v>#VALUE!</v>
      </c>
      <c r="CI230" s="61"/>
      <c r="CJ230" s="62"/>
      <c r="CK230" s="59" t="e">
        <f t="shared" si="137"/>
        <v>#VALUE!</v>
      </c>
      <c r="CL230" s="60" t="e">
        <f t="shared" si="138"/>
        <v>#VALUE!</v>
      </c>
      <c r="CM230" s="61"/>
      <c r="CN230" s="62"/>
      <c r="CO230" s="59" t="e">
        <f t="shared" si="139"/>
        <v>#VALUE!</v>
      </c>
      <c r="CP230" s="60" t="e">
        <f t="shared" si="140"/>
        <v>#VALUE!</v>
      </c>
      <c r="CQ230" s="64"/>
      <c r="CR230" s="65"/>
      <c r="CS230" s="67"/>
      <c r="CT230" s="67"/>
      <c r="CU230" s="545">
        <v>1840</v>
      </c>
      <c r="CV230" s="518" t="str">
        <f t="shared" si="159"/>
        <v>18-</v>
      </c>
      <c r="CW230" s="47" t="s">
        <v>583</v>
      </c>
      <c r="CX230" s="47" t="str">
        <f>RIGHT(D230,6)</f>
        <v>-61283</v>
      </c>
      <c r="CY230" s="47" t="str">
        <f t="shared" si="143"/>
        <v>18-PIA-61283</v>
      </c>
    </row>
    <row r="231" spans="1:103" ht="19.899999999999999" customHeight="1">
      <c r="A231" s="524">
        <v>230</v>
      </c>
      <c r="B231" s="15">
        <v>6</v>
      </c>
      <c r="C231" s="15">
        <v>1840</v>
      </c>
      <c r="D231" s="45" t="s">
        <v>590</v>
      </c>
      <c r="E231" s="527"/>
      <c r="F231" s="541" t="s">
        <v>106</v>
      </c>
      <c r="G231" s="542" t="s">
        <v>591</v>
      </c>
      <c r="H231" s="68"/>
      <c r="I231" s="527"/>
      <c r="J231" s="527" t="str">
        <f t="shared" si="158"/>
        <v/>
      </c>
      <c r="K231" s="527" t="str">
        <f t="shared" si="150"/>
        <v/>
      </c>
      <c r="L231" s="22" t="str">
        <f t="shared" si="151"/>
        <v>FCS0304</v>
      </c>
      <c r="M231" s="21">
        <f t="shared" si="160"/>
        <v>8</v>
      </c>
      <c r="N231" s="21">
        <f t="shared" si="161"/>
        <v>1</v>
      </c>
      <c r="O231" s="21">
        <v>6</v>
      </c>
      <c r="P231" s="83" t="str">
        <f t="shared" si="162"/>
        <v>AAI143-H</v>
      </c>
      <c r="Q231" s="22" t="str">
        <f t="shared" si="128"/>
        <v>AI</v>
      </c>
      <c r="R231" s="22" t="str">
        <f t="shared" si="163"/>
        <v>N</v>
      </c>
      <c r="S231" s="543" t="s">
        <v>111</v>
      </c>
      <c r="T231" s="22"/>
      <c r="U231" s="22"/>
      <c r="V231" s="22"/>
      <c r="W231" s="22"/>
      <c r="X231" s="22"/>
      <c r="Y231" s="22"/>
      <c r="Z231" s="25" t="str">
        <f t="shared" si="129"/>
        <v>%Z081106</v>
      </c>
      <c r="AA231" s="22" t="str">
        <f t="shared" si="130"/>
        <v/>
      </c>
      <c r="AB231" s="22" t="s">
        <v>592</v>
      </c>
      <c r="AC231" s="22" t="str">
        <f t="shared" si="131"/>
        <v>18-PP-6202A</v>
      </c>
      <c r="AD231" s="21" t="str">
        <f t="shared" si="132"/>
        <v/>
      </c>
      <c r="AE231" s="21" t="str">
        <f t="shared" si="133"/>
        <v/>
      </c>
      <c r="AF231" s="21" t="str">
        <f t="shared" si="134"/>
        <v/>
      </c>
      <c r="AG231" s="22">
        <v>0</v>
      </c>
      <c r="AH231" s="22">
        <v>75000</v>
      </c>
      <c r="AI231" s="22">
        <v>50000</v>
      </c>
      <c r="AJ231" s="22">
        <v>45000</v>
      </c>
      <c r="AK231" s="23" t="s">
        <v>113</v>
      </c>
      <c r="AL231" s="23" t="s">
        <v>114</v>
      </c>
      <c r="AM231" s="23"/>
      <c r="AN231" s="84" t="s">
        <v>115</v>
      </c>
      <c r="AO231" s="27"/>
      <c r="AP231" s="27"/>
      <c r="AQ231" s="28"/>
      <c r="AR231" s="544" t="s">
        <v>110</v>
      </c>
      <c r="AS231" s="29"/>
      <c r="AT231" s="84" t="s">
        <v>116</v>
      </c>
      <c r="AU231" s="542" t="s">
        <v>106</v>
      </c>
      <c r="AV231" s="27"/>
      <c r="AW231" s="27"/>
      <c r="AX231" s="532" t="s">
        <v>117</v>
      </c>
      <c r="AY231" s="531" t="s">
        <v>118</v>
      </c>
      <c r="AZ231" s="27"/>
      <c r="BA231" s="27"/>
      <c r="BB231" s="27"/>
      <c r="BC231" s="27"/>
      <c r="BD231" s="27"/>
      <c r="BE231" s="33"/>
      <c r="BF231" s="33"/>
      <c r="BG231" s="33"/>
      <c r="BH231" s="33"/>
      <c r="BI231" s="33"/>
      <c r="BJ231" s="33"/>
      <c r="BK231" s="33"/>
      <c r="BL231" s="33"/>
      <c r="BM231" s="33"/>
      <c r="BN231" s="33"/>
      <c r="BO231" s="33"/>
      <c r="BP231" s="33"/>
      <c r="BQ231" s="33"/>
      <c r="BR231" s="33"/>
      <c r="BS231" s="33"/>
      <c r="BT231" s="33"/>
      <c r="BU231" s="33"/>
      <c r="BV231" s="33"/>
      <c r="BW231" s="27"/>
      <c r="BX231" s="33"/>
      <c r="BY231" s="33"/>
      <c r="BZ231" s="33"/>
      <c r="CA231" s="27"/>
      <c r="CB231" s="27"/>
      <c r="CC231" s="27"/>
      <c r="CD231" s="27"/>
      <c r="CE231" s="58"/>
      <c r="CF231" s="58"/>
      <c r="CG231" s="59" t="e">
        <f t="shared" si="135"/>
        <v>#VALUE!</v>
      </c>
      <c r="CH231" s="60" t="e">
        <f t="shared" si="136"/>
        <v>#VALUE!</v>
      </c>
      <c r="CI231" s="61"/>
      <c r="CJ231" s="62"/>
      <c r="CK231" s="59" t="e">
        <f t="shared" si="137"/>
        <v>#VALUE!</v>
      </c>
      <c r="CL231" s="60" t="e">
        <f t="shared" si="138"/>
        <v>#VALUE!</v>
      </c>
      <c r="CM231" s="61"/>
      <c r="CN231" s="62"/>
      <c r="CO231" s="59" t="e">
        <f t="shared" si="139"/>
        <v>#VALUE!</v>
      </c>
      <c r="CP231" s="60" t="e">
        <f t="shared" si="140"/>
        <v>#VALUE!</v>
      </c>
      <c r="CQ231" s="64"/>
      <c r="CR231" s="65"/>
      <c r="CS231" s="67"/>
      <c r="CT231" s="67"/>
      <c r="CU231" s="545">
        <v>1840</v>
      </c>
      <c r="CV231" s="518" t="str">
        <f t="shared" si="159"/>
        <v>18-</v>
      </c>
      <c r="CW231" s="47" t="s">
        <v>583</v>
      </c>
      <c r="CX231" s="47" t="str">
        <f>RIGHT(D231,7)</f>
        <v>-62181A</v>
      </c>
      <c r="CY231" s="47" t="str">
        <f t="shared" si="143"/>
        <v>18-PIA-62181A</v>
      </c>
    </row>
    <row r="232" spans="1:103" ht="19.899999999999999" customHeight="1">
      <c r="A232" s="524">
        <v>231</v>
      </c>
      <c r="B232" s="15">
        <v>7</v>
      </c>
      <c r="C232" s="15">
        <v>1840</v>
      </c>
      <c r="D232" s="45" t="s">
        <v>593</v>
      </c>
      <c r="E232" s="527"/>
      <c r="F232" s="541" t="s">
        <v>106</v>
      </c>
      <c r="G232" s="542" t="s">
        <v>594</v>
      </c>
      <c r="H232" s="68"/>
      <c r="I232" s="527"/>
      <c r="J232" s="527" t="str">
        <f t="shared" si="158"/>
        <v/>
      </c>
      <c r="K232" s="527" t="str">
        <f t="shared" si="150"/>
        <v/>
      </c>
      <c r="L232" s="22" t="str">
        <f t="shared" si="151"/>
        <v>FCS0304</v>
      </c>
      <c r="M232" s="21">
        <f t="shared" si="160"/>
        <v>8</v>
      </c>
      <c r="N232" s="21">
        <f t="shared" si="161"/>
        <v>1</v>
      </c>
      <c r="O232" s="21">
        <v>7</v>
      </c>
      <c r="P232" s="83" t="str">
        <f t="shared" si="162"/>
        <v>AAI143-H</v>
      </c>
      <c r="Q232" s="22" t="str">
        <f t="shared" si="128"/>
        <v>AI</v>
      </c>
      <c r="R232" s="22" t="str">
        <f t="shared" si="163"/>
        <v>N</v>
      </c>
      <c r="S232" s="543" t="s">
        <v>111</v>
      </c>
      <c r="T232" s="22"/>
      <c r="U232" s="22"/>
      <c r="V232" s="22"/>
      <c r="W232" s="22"/>
      <c r="X232" s="22"/>
      <c r="Y232" s="22"/>
      <c r="Z232" s="25" t="str">
        <f t="shared" si="129"/>
        <v>%Z081107</v>
      </c>
      <c r="AA232" s="22" t="str">
        <f t="shared" si="130"/>
        <v/>
      </c>
      <c r="AB232" s="22" t="s">
        <v>595</v>
      </c>
      <c r="AC232" s="22" t="str">
        <f t="shared" si="131"/>
        <v>18-PP-6202B</v>
      </c>
      <c r="AD232" s="21" t="str">
        <f t="shared" si="132"/>
        <v/>
      </c>
      <c r="AE232" s="21" t="str">
        <f t="shared" si="133"/>
        <v/>
      </c>
      <c r="AF232" s="21" t="str">
        <f t="shared" si="134"/>
        <v/>
      </c>
      <c r="AG232" s="22">
        <v>0</v>
      </c>
      <c r="AH232" s="22">
        <v>8500</v>
      </c>
      <c r="AI232" s="22">
        <v>6500</v>
      </c>
      <c r="AJ232" s="22">
        <v>6000</v>
      </c>
      <c r="AK232" s="23" t="s">
        <v>113</v>
      </c>
      <c r="AL232" s="23" t="s">
        <v>114</v>
      </c>
      <c r="AM232" s="23"/>
      <c r="AN232" s="84" t="s">
        <v>115</v>
      </c>
      <c r="AO232" s="27"/>
      <c r="AP232" s="27"/>
      <c r="AQ232" s="28"/>
      <c r="AR232" s="544" t="s">
        <v>110</v>
      </c>
      <c r="AS232" s="29"/>
      <c r="AT232" s="84" t="s">
        <v>116</v>
      </c>
      <c r="AU232" s="542" t="s">
        <v>106</v>
      </c>
      <c r="AV232" s="27"/>
      <c r="AW232" s="27"/>
      <c r="AX232" s="532" t="s">
        <v>117</v>
      </c>
      <c r="AY232" s="531" t="s">
        <v>118</v>
      </c>
      <c r="AZ232" s="27"/>
      <c r="BA232" s="27"/>
      <c r="BB232" s="27"/>
      <c r="BC232" s="27"/>
      <c r="BD232" s="27"/>
      <c r="BE232" s="33"/>
      <c r="BF232" s="33"/>
      <c r="BG232" s="33"/>
      <c r="BH232" s="33"/>
      <c r="BI232" s="33"/>
      <c r="BJ232" s="33"/>
      <c r="BK232" s="33"/>
      <c r="BL232" s="33"/>
      <c r="BM232" s="33"/>
      <c r="BN232" s="33"/>
      <c r="BO232" s="33"/>
      <c r="BP232" s="33"/>
      <c r="BQ232" s="33"/>
      <c r="BR232" s="33"/>
      <c r="BS232" s="33"/>
      <c r="BT232" s="33"/>
      <c r="BU232" s="33"/>
      <c r="BV232" s="33"/>
      <c r="BW232" s="27"/>
      <c r="BX232" s="33"/>
      <c r="BY232" s="33"/>
      <c r="BZ232" s="33"/>
      <c r="CA232" s="27"/>
      <c r="CB232" s="27"/>
      <c r="CC232" s="27"/>
      <c r="CD232" s="27"/>
      <c r="CE232" s="58"/>
      <c r="CF232" s="58"/>
      <c r="CG232" s="59" t="e">
        <f t="shared" si="135"/>
        <v>#VALUE!</v>
      </c>
      <c r="CH232" s="60" t="e">
        <f t="shared" si="136"/>
        <v>#VALUE!</v>
      </c>
      <c r="CI232" s="61"/>
      <c r="CJ232" s="62"/>
      <c r="CK232" s="59" t="e">
        <f t="shared" si="137"/>
        <v>#VALUE!</v>
      </c>
      <c r="CL232" s="60" t="e">
        <f t="shared" si="138"/>
        <v>#VALUE!</v>
      </c>
      <c r="CM232" s="61"/>
      <c r="CN232" s="62"/>
      <c r="CO232" s="59" t="e">
        <f t="shared" si="139"/>
        <v>#VALUE!</v>
      </c>
      <c r="CP232" s="60" t="e">
        <f t="shared" si="140"/>
        <v>#VALUE!</v>
      </c>
      <c r="CQ232" s="64"/>
      <c r="CR232" s="65"/>
      <c r="CS232" s="67"/>
      <c r="CT232" s="67"/>
      <c r="CU232" s="545">
        <v>1840</v>
      </c>
      <c r="CV232" s="518" t="str">
        <f t="shared" si="159"/>
        <v>18-</v>
      </c>
      <c r="CW232" s="47" t="s">
        <v>583</v>
      </c>
      <c r="CX232" s="47" t="str">
        <f>RIGHT(D232,7)</f>
        <v>-62181B</v>
      </c>
      <c r="CY232" s="47" t="str">
        <f t="shared" si="143"/>
        <v>18-PIA-62181B</v>
      </c>
    </row>
    <row r="233" spans="1:103" ht="19.899999999999999" customHeight="1">
      <c r="A233" s="524">
        <v>232</v>
      </c>
      <c r="B233" s="15">
        <v>8</v>
      </c>
      <c r="C233" s="15">
        <v>1840</v>
      </c>
      <c r="D233" s="45" t="s">
        <v>596</v>
      </c>
      <c r="E233" s="527"/>
      <c r="F233" s="541" t="s">
        <v>106</v>
      </c>
      <c r="G233" s="542" t="s">
        <v>597</v>
      </c>
      <c r="H233" s="68"/>
      <c r="I233" s="527"/>
      <c r="J233" s="527" t="str">
        <f t="shared" si="158"/>
        <v/>
      </c>
      <c r="K233" s="527" t="str">
        <f t="shared" si="150"/>
        <v/>
      </c>
      <c r="L233" s="22" t="str">
        <f t="shared" si="151"/>
        <v>FCS0304</v>
      </c>
      <c r="M233" s="21">
        <f t="shared" si="160"/>
        <v>8</v>
      </c>
      <c r="N233" s="21">
        <f t="shared" si="161"/>
        <v>1</v>
      </c>
      <c r="O233" s="21">
        <v>8</v>
      </c>
      <c r="P233" s="83" t="str">
        <f t="shared" si="162"/>
        <v>AAI143-H</v>
      </c>
      <c r="Q233" s="22" t="str">
        <f t="shared" si="128"/>
        <v>AI</v>
      </c>
      <c r="R233" s="22" t="str">
        <f t="shared" si="163"/>
        <v>N</v>
      </c>
      <c r="S233" s="543" t="s">
        <v>111</v>
      </c>
      <c r="T233" s="22"/>
      <c r="U233" s="22"/>
      <c r="V233" s="22"/>
      <c r="W233" s="22"/>
      <c r="X233" s="22"/>
      <c r="Y233" s="22"/>
      <c r="Z233" s="25" t="str">
        <f t="shared" si="129"/>
        <v>%Z081108</v>
      </c>
      <c r="AA233" s="22" t="str">
        <f t="shared" si="130"/>
        <v/>
      </c>
      <c r="AB233" s="22" t="s">
        <v>598</v>
      </c>
      <c r="AC233" s="22" t="str">
        <f t="shared" si="131"/>
        <v>HCS FROM TA-6101 BOTTOM TEMP. INDIC.</v>
      </c>
      <c r="AD233" s="21" t="str">
        <f t="shared" si="132"/>
        <v/>
      </c>
      <c r="AE233" s="21" t="str">
        <f t="shared" si="133"/>
        <v/>
      </c>
      <c r="AF233" s="21" t="str">
        <f t="shared" si="134"/>
        <v/>
      </c>
      <c r="AG233" s="22">
        <v>0</v>
      </c>
      <c r="AH233" s="22">
        <v>0</v>
      </c>
      <c r="AI233" s="22">
        <v>0</v>
      </c>
      <c r="AJ233" s="22">
        <v>0</v>
      </c>
      <c r="AK233" s="23" t="s">
        <v>113</v>
      </c>
      <c r="AL233" s="23" t="s">
        <v>114</v>
      </c>
      <c r="AM233" s="23"/>
      <c r="AN233" s="84" t="s">
        <v>115</v>
      </c>
      <c r="AO233" s="27"/>
      <c r="AP233" s="27"/>
      <c r="AQ233" s="28"/>
      <c r="AR233" s="544" t="s">
        <v>110</v>
      </c>
      <c r="AS233" s="29"/>
      <c r="AT233" s="84" t="s">
        <v>116</v>
      </c>
      <c r="AU233" s="542" t="s">
        <v>106</v>
      </c>
      <c r="AV233" s="27"/>
      <c r="AW233" s="27"/>
      <c r="AX233" s="532" t="s">
        <v>128</v>
      </c>
      <c r="AY233" s="531" t="s">
        <v>129</v>
      </c>
      <c r="AZ233" s="27"/>
      <c r="BA233" s="27"/>
      <c r="BB233" s="27"/>
      <c r="BC233" s="27"/>
      <c r="BD233" s="27"/>
      <c r="BE233" s="33"/>
      <c r="BF233" s="33"/>
      <c r="BG233" s="33"/>
      <c r="BH233" s="33"/>
      <c r="BI233" s="33"/>
      <c r="BJ233" s="33"/>
      <c r="BK233" s="33"/>
      <c r="BL233" s="33"/>
      <c r="BM233" s="33"/>
      <c r="BN233" s="33"/>
      <c r="BO233" s="33"/>
      <c r="BP233" s="33"/>
      <c r="BQ233" s="33"/>
      <c r="BR233" s="33"/>
      <c r="BS233" s="33"/>
      <c r="BT233" s="33"/>
      <c r="BU233" s="33"/>
      <c r="BV233" s="33"/>
      <c r="BW233" s="27"/>
      <c r="BX233" s="33"/>
      <c r="BY233" s="33"/>
      <c r="BZ233" s="33"/>
      <c r="CA233" s="27"/>
      <c r="CB233" s="27"/>
      <c r="CC233" s="27"/>
      <c r="CD233" s="27"/>
      <c r="CE233" s="58"/>
      <c r="CF233" s="58"/>
      <c r="CG233" s="59" t="e">
        <f t="shared" si="135"/>
        <v>#VALUE!</v>
      </c>
      <c r="CH233" s="60" t="e">
        <f t="shared" si="136"/>
        <v>#VALUE!</v>
      </c>
      <c r="CI233" s="61"/>
      <c r="CJ233" s="62"/>
      <c r="CK233" s="59" t="e">
        <f t="shared" si="137"/>
        <v>#VALUE!</v>
      </c>
      <c r="CL233" s="60" t="e">
        <f t="shared" si="138"/>
        <v>#VALUE!</v>
      </c>
      <c r="CM233" s="61"/>
      <c r="CN233" s="62"/>
      <c r="CO233" s="59" t="e">
        <f t="shared" si="139"/>
        <v>#VALUE!</v>
      </c>
      <c r="CP233" s="60" t="e">
        <f t="shared" si="140"/>
        <v>#VALUE!</v>
      </c>
      <c r="CQ233" s="64"/>
      <c r="CR233" s="65"/>
      <c r="CS233" s="67"/>
      <c r="CT233" s="67"/>
      <c r="CU233" s="545">
        <v>1840</v>
      </c>
      <c r="CV233" s="518" t="str">
        <f t="shared" si="159"/>
        <v>18-</v>
      </c>
      <c r="CW233" s="47" t="s">
        <v>348</v>
      </c>
      <c r="CX233" s="47" t="str">
        <f>RIGHT(D233,6)</f>
        <v>-61110</v>
      </c>
      <c r="CY233" s="47" t="str">
        <f t="shared" si="143"/>
        <v>18-TI-61110</v>
      </c>
    </row>
    <row r="234" spans="1:103" ht="19.899999999999999" customHeight="1">
      <c r="A234" s="524">
        <v>233</v>
      </c>
      <c r="B234" s="15">
        <v>9</v>
      </c>
      <c r="C234" s="15">
        <v>1840</v>
      </c>
      <c r="D234" s="45" t="s">
        <v>599</v>
      </c>
      <c r="E234" s="527"/>
      <c r="F234" s="541" t="s">
        <v>106</v>
      </c>
      <c r="G234" s="542" t="s">
        <v>600</v>
      </c>
      <c r="H234" s="68"/>
      <c r="I234" s="527"/>
      <c r="J234" s="527" t="str">
        <f t="shared" si="158"/>
        <v/>
      </c>
      <c r="K234" s="527" t="str">
        <f t="shared" si="150"/>
        <v/>
      </c>
      <c r="L234" s="22" t="str">
        <f t="shared" si="151"/>
        <v>FCS0304</v>
      </c>
      <c r="M234" s="21">
        <f t="shared" si="160"/>
        <v>8</v>
      </c>
      <c r="N234" s="21">
        <f t="shared" si="161"/>
        <v>1</v>
      </c>
      <c r="O234" s="21">
        <v>9</v>
      </c>
      <c r="P234" s="83" t="str">
        <f t="shared" si="162"/>
        <v>AAI143-H</v>
      </c>
      <c r="Q234" s="22" t="str">
        <f t="shared" si="128"/>
        <v>AI</v>
      </c>
      <c r="R234" s="22" t="str">
        <f t="shared" si="163"/>
        <v>N</v>
      </c>
      <c r="S234" s="543" t="s">
        <v>111</v>
      </c>
      <c r="T234" s="22"/>
      <c r="U234" s="22"/>
      <c r="V234" s="22"/>
      <c r="W234" s="22"/>
      <c r="X234" s="22"/>
      <c r="Y234" s="22"/>
      <c r="Z234" s="25" t="str">
        <f t="shared" si="129"/>
        <v>%Z081109</v>
      </c>
      <c r="AA234" s="22" t="str">
        <f t="shared" si="130"/>
        <v/>
      </c>
      <c r="AB234" s="22" t="s">
        <v>601</v>
      </c>
      <c r="AC234" s="22" t="str">
        <f t="shared" si="131"/>
        <v>VE-6203 TEMP. INDIC.</v>
      </c>
      <c r="AD234" s="21" t="str">
        <f t="shared" si="132"/>
        <v/>
      </c>
      <c r="AE234" s="21" t="str">
        <f t="shared" si="133"/>
        <v/>
      </c>
      <c r="AF234" s="21" t="str">
        <f t="shared" si="134"/>
        <v/>
      </c>
      <c r="AG234" s="22">
        <v>0</v>
      </c>
      <c r="AH234" s="22">
        <v>6</v>
      </c>
      <c r="AI234" s="22">
        <v>3</v>
      </c>
      <c r="AJ234" s="22">
        <v>0</v>
      </c>
      <c r="AK234" s="23" t="s">
        <v>113</v>
      </c>
      <c r="AL234" s="23" t="s">
        <v>114</v>
      </c>
      <c r="AM234" s="23"/>
      <c r="AN234" s="84" t="s">
        <v>115</v>
      </c>
      <c r="AO234" s="27"/>
      <c r="AP234" s="27"/>
      <c r="AQ234" s="28"/>
      <c r="AR234" s="544" t="s">
        <v>110</v>
      </c>
      <c r="AS234" s="29"/>
      <c r="AT234" s="84" t="s">
        <v>116</v>
      </c>
      <c r="AU234" s="542" t="s">
        <v>106</v>
      </c>
      <c r="AV234" s="27"/>
      <c r="AW234" s="27"/>
      <c r="AX234" s="532" t="s">
        <v>128</v>
      </c>
      <c r="AY234" s="531" t="s">
        <v>129</v>
      </c>
      <c r="AZ234" s="27"/>
      <c r="BA234" s="27"/>
      <c r="BB234" s="27"/>
      <c r="BC234" s="27"/>
      <c r="BD234" s="27"/>
      <c r="BE234" s="33"/>
      <c r="BF234" s="33"/>
      <c r="BG234" s="33"/>
      <c r="BH234" s="33"/>
      <c r="BI234" s="33"/>
      <c r="BJ234" s="33"/>
      <c r="BK234" s="33"/>
      <c r="BL234" s="33"/>
      <c r="BM234" s="33"/>
      <c r="BN234" s="33"/>
      <c r="BO234" s="33"/>
      <c r="BP234" s="33"/>
      <c r="BQ234" s="33"/>
      <c r="BR234" s="33"/>
      <c r="BS234" s="33"/>
      <c r="BT234" s="33"/>
      <c r="BU234" s="33"/>
      <c r="BV234" s="33"/>
      <c r="BW234" s="27"/>
      <c r="BX234" s="33"/>
      <c r="BY234" s="33"/>
      <c r="BZ234" s="33"/>
      <c r="CA234" s="27"/>
      <c r="CB234" s="27"/>
      <c r="CC234" s="27"/>
      <c r="CD234" s="27"/>
      <c r="CE234" s="58"/>
      <c r="CF234" s="58"/>
      <c r="CG234" s="59" t="e">
        <f t="shared" si="135"/>
        <v>#VALUE!</v>
      </c>
      <c r="CH234" s="60" t="e">
        <f t="shared" si="136"/>
        <v>#VALUE!</v>
      </c>
      <c r="CI234" s="61"/>
      <c r="CJ234" s="62"/>
      <c r="CK234" s="59" t="e">
        <f t="shared" si="137"/>
        <v>#VALUE!</v>
      </c>
      <c r="CL234" s="60" t="e">
        <f t="shared" si="138"/>
        <v>#VALUE!</v>
      </c>
      <c r="CM234" s="61"/>
      <c r="CN234" s="62"/>
      <c r="CO234" s="59" t="e">
        <f t="shared" si="139"/>
        <v>#VALUE!</v>
      </c>
      <c r="CP234" s="60" t="e">
        <f t="shared" si="140"/>
        <v>#VALUE!</v>
      </c>
      <c r="CQ234" s="64"/>
      <c r="CR234" s="65"/>
      <c r="CS234" s="67"/>
      <c r="CT234" s="67"/>
      <c r="CU234" s="545">
        <v>1840</v>
      </c>
      <c r="CV234" s="518" t="str">
        <f t="shared" si="159"/>
        <v>18-</v>
      </c>
      <c r="CW234" s="47" t="s">
        <v>348</v>
      </c>
      <c r="CX234" s="47" t="str">
        <f>RIGHT(D234,6)</f>
        <v>-62301</v>
      </c>
      <c r="CY234" s="47" t="str">
        <f t="shared" si="143"/>
        <v>18-TI-62301</v>
      </c>
    </row>
    <row r="235" spans="1:103" ht="19.899999999999999" customHeight="1">
      <c r="A235" s="524">
        <v>234</v>
      </c>
      <c r="B235" s="15">
        <v>10</v>
      </c>
      <c r="C235" s="15">
        <v>1840</v>
      </c>
      <c r="D235" s="45" t="s">
        <v>602</v>
      </c>
      <c r="E235" s="527"/>
      <c r="F235" s="541" t="s">
        <v>106</v>
      </c>
      <c r="G235" s="542" t="s">
        <v>603</v>
      </c>
      <c r="H235" s="68"/>
      <c r="I235" s="527"/>
      <c r="J235" s="527" t="str">
        <f t="shared" si="158"/>
        <v/>
      </c>
      <c r="K235" s="527" t="str">
        <f t="shared" si="150"/>
        <v/>
      </c>
      <c r="L235" s="22" t="str">
        <f t="shared" si="151"/>
        <v>FCS0304</v>
      </c>
      <c r="M235" s="21">
        <f t="shared" si="160"/>
        <v>8</v>
      </c>
      <c r="N235" s="21">
        <f t="shared" si="161"/>
        <v>1</v>
      </c>
      <c r="O235" s="21">
        <v>10</v>
      </c>
      <c r="P235" s="83" t="str">
        <f t="shared" si="162"/>
        <v>AAI143-H</v>
      </c>
      <c r="Q235" s="22" t="str">
        <f t="shared" si="128"/>
        <v>AI</v>
      </c>
      <c r="R235" s="22" t="str">
        <f t="shared" si="163"/>
        <v>N</v>
      </c>
      <c r="S235" s="543" t="s">
        <v>111</v>
      </c>
      <c r="T235" s="22"/>
      <c r="U235" s="22"/>
      <c r="V235" s="22"/>
      <c r="W235" s="22"/>
      <c r="X235" s="22"/>
      <c r="Y235" s="22"/>
      <c r="Z235" s="25" t="str">
        <f t="shared" si="129"/>
        <v>%Z081110</v>
      </c>
      <c r="AA235" s="22" t="str">
        <f t="shared" si="130"/>
        <v/>
      </c>
      <c r="AB235" s="22" t="s">
        <v>604</v>
      </c>
      <c r="AC235" s="22" t="str">
        <f t="shared" si="131"/>
        <v>GC TO TA-6101 TEMP. INDIC.</v>
      </c>
      <c r="AD235" s="21" t="str">
        <f t="shared" si="132"/>
        <v/>
      </c>
      <c r="AE235" s="21" t="str">
        <f t="shared" si="133"/>
        <v/>
      </c>
      <c r="AF235" s="21" t="str">
        <f t="shared" si="134"/>
        <v/>
      </c>
      <c r="AG235" s="22">
        <v>0</v>
      </c>
      <c r="AH235" s="22">
        <v>98</v>
      </c>
      <c r="AI235" s="22">
        <v>0</v>
      </c>
      <c r="AJ235" s="22">
        <v>0</v>
      </c>
      <c r="AK235" s="23" t="s">
        <v>113</v>
      </c>
      <c r="AL235" s="23" t="s">
        <v>114</v>
      </c>
      <c r="AM235" s="23"/>
      <c r="AN235" s="84" t="s">
        <v>115</v>
      </c>
      <c r="AO235" s="27"/>
      <c r="AP235" s="27"/>
      <c r="AQ235" s="28"/>
      <c r="AR235" s="544" t="s">
        <v>110</v>
      </c>
      <c r="AS235" s="29"/>
      <c r="AT235" s="84" t="s">
        <v>116</v>
      </c>
      <c r="AU235" s="542" t="s">
        <v>106</v>
      </c>
      <c r="AV235" s="27"/>
      <c r="AW235" s="27"/>
      <c r="AX235" s="532" t="s">
        <v>146</v>
      </c>
      <c r="AY235" s="531" t="s">
        <v>147</v>
      </c>
      <c r="AZ235" s="27"/>
      <c r="BA235" s="27"/>
      <c r="BB235" s="27"/>
      <c r="BC235" s="27"/>
      <c r="BD235" s="27"/>
      <c r="BE235" s="33"/>
      <c r="BF235" s="33"/>
      <c r="BG235" s="33"/>
      <c r="BH235" s="33"/>
      <c r="BI235" s="33"/>
      <c r="BJ235" s="33"/>
      <c r="BK235" s="33"/>
      <c r="BL235" s="33"/>
      <c r="BM235" s="33"/>
      <c r="BN235" s="33"/>
      <c r="BO235" s="33"/>
      <c r="BP235" s="33"/>
      <c r="BQ235" s="33"/>
      <c r="BR235" s="33"/>
      <c r="BS235" s="33"/>
      <c r="BT235" s="33"/>
      <c r="BU235" s="33"/>
      <c r="BV235" s="33"/>
      <c r="BW235" s="27"/>
      <c r="BX235" s="33"/>
      <c r="BY235" s="33"/>
      <c r="BZ235" s="33"/>
      <c r="CA235" s="27"/>
      <c r="CB235" s="27"/>
      <c r="CC235" s="27"/>
      <c r="CD235" s="27"/>
      <c r="CE235" s="58"/>
      <c r="CF235" s="58"/>
      <c r="CG235" s="59" t="e">
        <f t="shared" si="135"/>
        <v>#VALUE!</v>
      </c>
      <c r="CH235" s="60" t="e">
        <f t="shared" si="136"/>
        <v>#VALUE!</v>
      </c>
      <c r="CI235" s="61"/>
      <c r="CJ235" s="62"/>
      <c r="CK235" s="59" t="e">
        <f t="shared" si="137"/>
        <v>#VALUE!</v>
      </c>
      <c r="CL235" s="60" t="e">
        <f t="shared" si="138"/>
        <v>#VALUE!</v>
      </c>
      <c r="CM235" s="61"/>
      <c r="CN235" s="62"/>
      <c r="CO235" s="59" t="e">
        <f t="shared" si="139"/>
        <v>#VALUE!</v>
      </c>
      <c r="CP235" s="60" t="e">
        <f t="shared" si="140"/>
        <v>#VALUE!</v>
      </c>
      <c r="CQ235" s="64"/>
      <c r="CR235" s="65"/>
      <c r="CS235" s="67"/>
      <c r="CT235" s="67"/>
      <c r="CU235" s="545">
        <v>1840</v>
      </c>
      <c r="CV235" s="518" t="str">
        <f t="shared" si="159"/>
        <v>18-</v>
      </c>
      <c r="CW235" s="47" t="s">
        <v>348</v>
      </c>
      <c r="CX235" s="47" t="str">
        <f>RIGHT(D235,6)</f>
        <v>-61102</v>
      </c>
      <c r="CY235" s="47" t="str">
        <f t="shared" si="143"/>
        <v>18-TI-61102</v>
      </c>
    </row>
    <row r="236" spans="1:103" ht="19.899999999999999" customHeight="1">
      <c r="A236" s="524">
        <v>235</v>
      </c>
      <c r="B236" s="15">
        <v>11</v>
      </c>
      <c r="C236" s="15">
        <v>1840</v>
      </c>
      <c r="D236" s="45" t="s">
        <v>605</v>
      </c>
      <c r="E236" s="45"/>
      <c r="F236" s="541" t="s">
        <v>106</v>
      </c>
      <c r="G236" s="542" t="s">
        <v>606</v>
      </c>
      <c r="H236" s="527"/>
      <c r="I236" s="527"/>
      <c r="J236" s="527" t="str">
        <f t="shared" si="158"/>
        <v/>
      </c>
      <c r="K236" s="527" t="str">
        <f t="shared" si="150"/>
        <v/>
      </c>
      <c r="L236" s="22" t="str">
        <f t="shared" si="151"/>
        <v>FCS0304</v>
      </c>
      <c r="M236" s="21">
        <f t="shared" si="160"/>
        <v>8</v>
      </c>
      <c r="N236" s="21">
        <f t="shared" si="161"/>
        <v>1</v>
      </c>
      <c r="O236" s="21">
        <v>11</v>
      </c>
      <c r="P236" s="83" t="str">
        <f t="shared" si="162"/>
        <v>AAI143-H</v>
      </c>
      <c r="Q236" s="22" t="str">
        <f t="shared" si="128"/>
        <v>AI</v>
      </c>
      <c r="R236" s="22" t="str">
        <f t="shared" si="163"/>
        <v>N</v>
      </c>
      <c r="S236" s="543" t="s">
        <v>111</v>
      </c>
      <c r="T236" s="22"/>
      <c r="U236" s="22"/>
      <c r="V236" s="22"/>
      <c r="W236" s="22"/>
      <c r="X236" s="22"/>
      <c r="Y236" s="22"/>
      <c r="Z236" s="25" t="str">
        <f t="shared" si="129"/>
        <v>%Z081111</v>
      </c>
      <c r="AA236" s="22" t="str">
        <f t="shared" si="130"/>
        <v/>
      </c>
      <c r="AB236" s="22" t="s">
        <v>607</v>
      </c>
      <c r="AC236" s="22" t="str">
        <f t="shared" si="131"/>
        <v>GC FROM ET-6101 TEMP. INDIC.</v>
      </c>
      <c r="AD236" s="21" t="str">
        <f t="shared" si="132"/>
        <v/>
      </c>
      <c r="AE236" s="21" t="str">
        <f t="shared" si="133"/>
        <v/>
      </c>
      <c r="AF236" s="21" t="str">
        <f t="shared" si="134"/>
        <v/>
      </c>
      <c r="AG236" s="22"/>
      <c r="AH236" s="22"/>
      <c r="AI236" s="22"/>
      <c r="AJ236" s="22"/>
      <c r="AK236" s="23" t="s">
        <v>113</v>
      </c>
      <c r="AL236" s="23" t="s">
        <v>114</v>
      </c>
      <c r="AM236" s="23"/>
      <c r="AN236" s="84" t="s">
        <v>115</v>
      </c>
      <c r="AO236" s="27"/>
      <c r="AP236" s="27"/>
      <c r="AQ236" s="28"/>
      <c r="AR236" s="544" t="s">
        <v>110</v>
      </c>
      <c r="AS236" s="29"/>
      <c r="AT236" s="84" t="s">
        <v>116</v>
      </c>
      <c r="AU236" s="542" t="s">
        <v>106</v>
      </c>
      <c r="AV236" s="27"/>
      <c r="AW236" s="27"/>
      <c r="AX236" s="531" t="s">
        <v>146</v>
      </c>
      <c r="AY236" s="531" t="s">
        <v>147</v>
      </c>
      <c r="AZ236" s="27"/>
      <c r="BA236" s="27"/>
      <c r="BB236" s="27"/>
      <c r="BC236" s="27"/>
      <c r="BD236" s="27"/>
      <c r="BE236" s="33"/>
      <c r="BF236" s="33"/>
      <c r="BG236" s="33"/>
      <c r="BH236" s="33"/>
      <c r="BI236" s="33"/>
      <c r="BJ236" s="33"/>
      <c r="BK236" s="33"/>
      <c r="BL236" s="33"/>
      <c r="BM236" s="33"/>
      <c r="BN236" s="33"/>
      <c r="BO236" s="33"/>
      <c r="BP236" s="33"/>
      <c r="BQ236" s="33"/>
      <c r="BR236" s="33"/>
      <c r="BS236" s="33"/>
      <c r="BT236" s="33"/>
      <c r="BU236" s="33"/>
      <c r="BV236" s="33"/>
      <c r="BW236" s="27"/>
      <c r="BX236" s="33"/>
      <c r="BY236" s="33"/>
      <c r="BZ236" s="33"/>
      <c r="CA236" s="27"/>
      <c r="CB236" s="27"/>
      <c r="CC236" s="27"/>
      <c r="CD236" s="27"/>
      <c r="CE236" s="58"/>
      <c r="CF236" s="58"/>
      <c r="CG236" s="59" t="e">
        <f t="shared" si="135"/>
        <v>#VALUE!</v>
      </c>
      <c r="CH236" s="60" t="e">
        <f t="shared" si="136"/>
        <v>#VALUE!</v>
      </c>
      <c r="CI236" s="61"/>
      <c r="CJ236" s="62"/>
      <c r="CK236" s="59" t="e">
        <f t="shared" si="137"/>
        <v>#VALUE!</v>
      </c>
      <c r="CL236" s="60" t="e">
        <f t="shared" si="138"/>
        <v>#VALUE!</v>
      </c>
      <c r="CM236" s="61"/>
      <c r="CN236" s="62"/>
      <c r="CO236" s="59" t="e">
        <f t="shared" si="139"/>
        <v>#VALUE!</v>
      </c>
      <c r="CP236" s="60" t="e">
        <f t="shared" si="140"/>
        <v>#VALUE!</v>
      </c>
      <c r="CQ236" s="64"/>
      <c r="CR236" s="65"/>
      <c r="CS236" s="67"/>
      <c r="CT236" s="67"/>
      <c r="CU236" s="545">
        <v>1840</v>
      </c>
      <c r="CV236" s="518" t="str">
        <f t="shared" si="159"/>
        <v>18-</v>
      </c>
      <c r="CW236" s="47" t="s">
        <v>348</v>
      </c>
      <c r="CX236" s="47" t="str">
        <f>RIGHT(D236,6)</f>
        <v>-61109</v>
      </c>
      <c r="CY236" s="47" t="str">
        <f t="shared" si="143"/>
        <v>18-TI-61109</v>
      </c>
    </row>
    <row r="237" spans="1:103" ht="19.899999999999999" customHeight="1">
      <c r="A237" s="524">
        <v>236</v>
      </c>
      <c r="B237" s="15">
        <v>12</v>
      </c>
      <c r="C237" s="15"/>
      <c r="D237" s="50" t="str">
        <f>LEFT(L237,1)&amp;RIGHT(L237,2)&amp;"N"&amp;M237&amp;"S"&amp;N237&amp;O237</f>
        <v>F04N8S112</v>
      </c>
      <c r="E237" s="45"/>
      <c r="F237" s="43"/>
      <c r="G237" s="527" t="s">
        <v>161</v>
      </c>
      <c r="H237" s="527"/>
      <c r="I237" s="527"/>
      <c r="J237" s="527" t="str">
        <f t="shared" si="158"/>
        <v/>
      </c>
      <c r="K237" s="527" t="str">
        <f t="shared" si="150"/>
        <v/>
      </c>
      <c r="L237" s="22" t="str">
        <f t="shared" si="151"/>
        <v>FCS0304</v>
      </c>
      <c r="M237" s="21">
        <f t="shared" si="160"/>
        <v>8</v>
      </c>
      <c r="N237" s="21">
        <f t="shared" si="161"/>
        <v>1</v>
      </c>
      <c r="O237" s="21">
        <v>12</v>
      </c>
      <c r="P237" s="83" t="str">
        <f t="shared" si="162"/>
        <v>AAI143-H</v>
      </c>
      <c r="Q237" s="22" t="str">
        <f t="shared" si="128"/>
        <v>AI</v>
      </c>
      <c r="R237" s="22" t="str">
        <f t="shared" si="163"/>
        <v>N</v>
      </c>
      <c r="S237" s="83" t="s">
        <v>162</v>
      </c>
      <c r="T237" s="22"/>
      <c r="U237" s="22"/>
      <c r="V237" s="22"/>
      <c r="W237" s="22"/>
      <c r="X237" s="22"/>
      <c r="Y237" s="22"/>
      <c r="Z237" s="25" t="str">
        <f t="shared" si="129"/>
        <v>%Z081112</v>
      </c>
      <c r="AA237" s="22" t="str">
        <f t="shared" si="130"/>
        <v/>
      </c>
      <c r="AB237" s="22" t="str">
        <f>IF(G237="Spare",D237,"")</f>
        <v>F04N8S112</v>
      </c>
      <c r="AC237" s="22" t="str">
        <f t="shared" si="131"/>
        <v>Spare</v>
      </c>
      <c r="AD237" s="21" t="str">
        <f t="shared" si="132"/>
        <v/>
      </c>
      <c r="AE237" s="21" t="str">
        <f t="shared" si="133"/>
        <v/>
      </c>
      <c r="AF237" s="21" t="str">
        <f t="shared" si="134"/>
        <v/>
      </c>
      <c r="AG237" s="22"/>
      <c r="AH237" s="22"/>
      <c r="AI237" s="22"/>
      <c r="AJ237" s="22"/>
      <c r="AK237" s="23"/>
      <c r="AL237" s="23" t="s">
        <v>114</v>
      </c>
      <c r="AM237" s="23"/>
      <c r="AN237" s="84" t="s">
        <v>115</v>
      </c>
      <c r="AO237" s="27"/>
      <c r="AP237" s="27"/>
      <c r="AQ237" s="28"/>
      <c r="AR237" s="33"/>
      <c r="AS237" s="29"/>
      <c r="AT237" s="84" t="s">
        <v>116</v>
      </c>
      <c r="AU237" s="27"/>
      <c r="AV237" s="27"/>
      <c r="AW237" s="27"/>
      <c r="AX237" s="531"/>
      <c r="AY237" s="531"/>
      <c r="AZ237" s="27"/>
      <c r="BA237" s="27"/>
      <c r="BB237" s="27"/>
      <c r="BC237" s="27"/>
      <c r="BD237" s="27"/>
      <c r="BE237" s="33"/>
      <c r="BF237" s="33"/>
      <c r="BG237" s="33"/>
      <c r="BH237" s="33"/>
      <c r="BI237" s="33"/>
      <c r="BJ237" s="33"/>
      <c r="BK237" s="33"/>
      <c r="BL237" s="33"/>
      <c r="BM237" s="33"/>
      <c r="BN237" s="33"/>
      <c r="BO237" s="33"/>
      <c r="BP237" s="33"/>
      <c r="BQ237" s="33"/>
      <c r="BR237" s="33"/>
      <c r="BS237" s="33"/>
      <c r="BT237" s="33"/>
      <c r="BU237" s="33"/>
      <c r="BV237" s="33"/>
      <c r="BW237" s="27"/>
      <c r="BX237" s="33"/>
      <c r="BY237" s="33"/>
      <c r="BZ237" s="33"/>
      <c r="CA237" s="27"/>
      <c r="CB237" s="27"/>
      <c r="CC237" s="27"/>
      <c r="CD237" s="27"/>
      <c r="CE237" s="58"/>
      <c r="CF237" s="58"/>
      <c r="CG237" s="59" t="e">
        <f t="shared" si="135"/>
        <v>#VALUE!</v>
      </c>
      <c r="CH237" s="60" t="e">
        <f t="shared" si="136"/>
        <v>#VALUE!</v>
      </c>
      <c r="CI237" s="61"/>
      <c r="CJ237" s="62"/>
      <c r="CK237" s="59" t="e">
        <f t="shared" si="137"/>
        <v>#VALUE!</v>
      </c>
      <c r="CL237" s="60" t="e">
        <f t="shared" si="138"/>
        <v>#VALUE!</v>
      </c>
      <c r="CM237" s="61"/>
      <c r="CN237" s="62"/>
      <c r="CO237" s="59" t="e">
        <f t="shared" si="139"/>
        <v>#VALUE!</v>
      </c>
      <c r="CP237" s="60" t="e">
        <f t="shared" si="140"/>
        <v>#VALUE!</v>
      </c>
      <c r="CQ237" s="64"/>
      <c r="CR237" s="65"/>
      <c r="CS237" s="67"/>
      <c r="CT237" s="67"/>
      <c r="CV237" s="518"/>
      <c r="CY237" s="47" t="str">
        <f t="shared" si="143"/>
        <v/>
      </c>
    </row>
    <row r="238" spans="1:103" ht="19.899999999999999" customHeight="1">
      <c r="A238" s="524">
        <v>237</v>
      </c>
      <c r="B238" s="15">
        <v>13</v>
      </c>
      <c r="C238" s="15"/>
      <c r="D238" s="50" t="str">
        <f>LEFT(L238,1)&amp;RIGHT(L238,2)&amp;"N"&amp;M238&amp;"S"&amp;N238&amp;O238</f>
        <v>F04N8S113</v>
      </c>
      <c r="E238" s="45"/>
      <c r="F238" s="43"/>
      <c r="G238" s="527" t="s">
        <v>161</v>
      </c>
      <c r="H238" s="527"/>
      <c r="I238" s="527"/>
      <c r="J238" s="527" t="str">
        <f t="shared" si="158"/>
        <v/>
      </c>
      <c r="K238" s="527" t="str">
        <f t="shared" si="150"/>
        <v/>
      </c>
      <c r="L238" s="22" t="str">
        <f t="shared" si="151"/>
        <v>FCS0304</v>
      </c>
      <c r="M238" s="21">
        <f t="shared" si="160"/>
        <v>8</v>
      </c>
      <c r="N238" s="21">
        <f t="shared" si="161"/>
        <v>1</v>
      </c>
      <c r="O238" s="21">
        <v>13</v>
      </c>
      <c r="P238" s="83" t="str">
        <f t="shared" si="162"/>
        <v>AAI143-H</v>
      </c>
      <c r="Q238" s="22" t="str">
        <f t="shared" si="128"/>
        <v>AI</v>
      </c>
      <c r="R238" s="22" t="str">
        <f t="shared" si="163"/>
        <v>N</v>
      </c>
      <c r="S238" s="83" t="s">
        <v>162</v>
      </c>
      <c r="T238" s="22"/>
      <c r="U238" s="22"/>
      <c r="V238" s="22"/>
      <c r="W238" s="22"/>
      <c r="X238" s="22"/>
      <c r="Y238" s="22"/>
      <c r="Z238" s="25" t="str">
        <f t="shared" si="129"/>
        <v>%Z081113</v>
      </c>
      <c r="AA238" s="22" t="str">
        <f t="shared" si="130"/>
        <v/>
      </c>
      <c r="AB238" s="22" t="str">
        <f>IF(G238="Spare",D238,"")</f>
        <v>F04N8S113</v>
      </c>
      <c r="AC238" s="22" t="str">
        <f t="shared" si="131"/>
        <v>Spare</v>
      </c>
      <c r="AD238" s="21" t="str">
        <f t="shared" si="132"/>
        <v/>
      </c>
      <c r="AE238" s="21" t="str">
        <f t="shared" si="133"/>
        <v/>
      </c>
      <c r="AF238" s="21" t="str">
        <f t="shared" si="134"/>
        <v/>
      </c>
      <c r="AG238" s="22"/>
      <c r="AH238" s="22"/>
      <c r="AI238" s="22"/>
      <c r="AJ238" s="22"/>
      <c r="AK238" s="23"/>
      <c r="AL238" s="23" t="s">
        <v>114</v>
      </c>
      <c r="AM238" s="23"/>
      <c r="AN238" s="84" t="s">
        <v>115</v>
      </c>
      <c r="AO238" s="27"/>
      <c r="AP238" s="27"/>
      <c r="AQ238" s="28"/>
      <c r="AR238" s="33"/>
      <c r="AS238" s="29"/>
      <c r="AT238" s="84" t="s">
        <v>116</v>
      </c>
      <c r="AU238" s="27"/>
      <c r="AV238" s="27"/>
      <c r="AW238" s="27"/>
      <c r="AX238" s="531"/>
      <c r="AY238" s="531"/>
      <c r="AZ238" s="27"/>
      <c r="BA238" s="27"/>
      <c r="BB238" s="27"/>
      <c r="BC238" s="27"/>
      <c r="BD238" s="27"/>
      <c r="BE238" s="33"/>
      <c r="BF238" s="33"/>
      <c r="BG238" s="33"/>
      <c r="BH238" s="33"/>
      <c r="BI238" s="33"/>
      <c r="BJ238" s="33"/>
      <c r="BK238" s="33"/>
      <c r="BL238" s="33"/>
      <c r="BM238" s="33"/>
      <c r="BN238" s="33"/>
      <c r="BO238" s="33"/>
      <c r="BP238" s="33"/>
      <c r="BQ238" s="33"/>
      <c r="BR238" s="33"/>
      <c r="BS238" s="33"/>
      <c r="BT238" s="33"/>
      <c r="BU238" s="33"/>
      <c r="BV238" s="33"/>
      <c r="BW238" s="27"/>
      <c r="BX238" s="33"/>
      <c r="BY238" s="33"/>
      <c r="BZ238" s="33"/>
      <c r="CA238" s="27"/>
      <c r="CB238" s="27"/>
      <c r="CC238" s="27"/>
      <c r="CD238" s="27"/>
      <c r="CE238" s="58"/>
      <c r="CF238" s="58"/>
      <c r="CG238" s="59" t="e">
        <f t="shared" si="135"/>
        <v>#VALUE!</v>
      </c>
      <c r="CH238" s="60" t="e">
        <f t="shared" si="136"/>
        <v>#VALUE!</v>
      </c>
      <c r="CI238" s="61"/>
      <c r="CJ238" s="62"/>
      <c r="CK238" s="59" t="e">
        <f t="shared" si="137"/>
        <v>#VALUE!</v>
      </c>
      <c r="CL238" s="60" t="e">
        <f t="shared" si="138"/>
        <v>#VALUE!</v>
      </c>
      <c r="CM238" s="61"/>
      <c r="CN238" s="62"/>
      <c r="CO238" s="59" t="e">
        <f t="shared" si="139"/>
        <v>#VALUE!</v>
      </c>
      <c r="CP238" s="60" t="e">
        <f t="shared" si="140"/>
        <v>#VALUE!</v>
      </c>
      <c r="CQ238" s="64"/>
      <c r="CR238" s="65"/>
      <c r="CS238" s="67"/>
      <c r="CT238" s="67"/>
      <c r="CV238" s="518"/>
      <c r="CY238" s="47" t="str">
        <f t="shared" si="143"/>
        <v/>
      </c>
    </row>
    <row r="239" spans="1:103" ht="19.899999999999999" customHeight="1">
      <c r="A239" s="524">
        <v>238</v>
      </c>
      <c r="B239" s="16">
        <v>14</v>
      </c>
      <c r="C239" s="16"/>
      <c r="D239" s="50" t="str">
        <f>LEFT(L239,1)&amp;RIGHT(L239,2)&amp;"N"&amp;M239&amp;"S"&amp;N239&amp;O239</f>
        <v>F04N8S114</v>
      </c>
      <c r="E239" s="45"/>
      <c r="F239" s="43"/>
      <c r="G239" s="527" t="s">
        <v>161</v>
      </c>
      <c r="H239" s="527"/>
      <c r="I239" s="527"/>
      <c r="J239" s="527" t="str">
        <f t="shared" si="158"/>
        <v/>
      </c>
      <c r="K239" s="527" t="str">
        <f t="shared" si="150"/>
        <v/>
      </c>
      <c r="L239" s="22" t="str">
        <f t="shared" si="151"/>
        <v>FCS0304</v>
      </c>
      <c r="M239" s="21">
        <f t="shared" si="160"/>
        <v>8</v>
      </c>
      <c r="N239" s="21">
        <f t="shared" si="161"/>
        <v>1</v>
      </c>
      <c r="O239" s="21">
        <v>14</v>
      </c>
      <c r="P239" s="83" t="str">
        <f t="shared" si="162"/>
        <v>AAI143-H</v>
      </c>
      <c r="Q239" s="22" t="str">
        <f t="shared" si="128"/>
        <v>AI</v>
      </c>
      <c r="R239" s="22" t="str">
        <f t="shared" si="163"/>
        <v>N</v>
      </c>
      <c r="S239" s="83" t="s">
        <v>162</v>
      </c>
      <c r="T239" s="22"/>
      <c r="U239" s="22"/>
      <c r="V239" s="22"/>
      <c r="W239" s="22"/>
      <c r="X239" s="26"/>
      <c r="Y239" s="22"/>
      <c r="Z239" s="25" t="str">
        <f t="shared" si="129"/>
        <v>%Z081114</v>
      </c>
      <c r="AA239" s="22" t="str">
        <f t="shared" si="130"/>
        <v/>
      </c>
      <c r="AB239" s="22" t="str">
        <f>IF(G239="Spare",D239,"")</f>
        <v>F04N8S114</v>
      </c>
      <c r="AC239" s="22" t="str">
        <f t="shared" si="131"/>
        <v>Spare</v>
      </c>
      <c r="AD239" s="21" t="str">
        <f t="shared" si="132"/>
        <v/>
      </c>
      <c r="AE239" s="21" t="str">
        <f t="shared" si="133"/>
        <v/>
      </c>
      <c r="AF239" s="21" t="str">
        <f t="shared" si="134"/>
        <v/>
      </c>
      <c r="AG239" s="22"/>
      <c r="AH239" s="22"/>
      <c r="AI239" s="22"/>
      <c r="AJ239" s="22"/>
      <c r="AK239" s="23"/>
      <c r="AL239" s="23" t="s">
        <v>114</v>
      </c>
      <c r="AM239" s="23"/>
      <c r="AN239" s="84" t="s">
        <v>115</v>
      </c>
      <c r="AO239" s="27"/>
      <c r="AP239" s="27"/>
      <c r="AQ239" s="28"/>
      <c r="AR239" s="33"/>
      <c r="AS239" s="29"/>
      <c r="AT239" s="84" t="s">
        <v>116</v>
      </c>
      <c r="AU239" s="27"/>
      <c r="AV239" s="32"/>
      <c r="AW239" s="27"/>
      <c r="AX239" s="531"/>
      <c r="AY239" s="531"/>
      <c r="AZ239" s="27"/>
      <c r="BA239" s="27"/>
      <c r="BB239" s="27"/>
      <c r="BC239" s="27"/>
      <c r="BD239" s="27"/>
      <c r="BE239" s="33"/>
      <c r="BF239" s="33"/>
      <c r="BG239" s="33"/>
      <c r="BH239" s="33"/>
      <c r="BI239" s="33"/>
      <c r="BJ239" s="33"/>
      <c r="BK239" s="33"/>
      <c r="BL239" s="33"/>
      <c r="BM239" s="33"/>
      <c r="BN239" s="33"/>
      <c r="BO239" s="33"/>
      <c r="BP239" s="33"/>
      <c r="BQ239" s="33"/>
      <c r="BR239" s="33"/>
      <c r="BS239" s="33"/>
      <c r="BT239" s="33"/>
      <c r="BU239" s="33"/>
      <c r="BV239" s="33"/>
      <c r="BW239" s="27"/>
      <c r="BX239" s="33"/>
      <c r="BY239" s="33"/>
      <c r="BZ239" s="33"/>
      <c r="CA239" s="27"/>
      <c r="CB239" s="27"/>
      <c r="CC239" s="27"/>
      <c r="CD239" s="27"/>
      <c r="CE239" s="58"/>
      <c r="CF239" s="58"/>
      <c r="CG239" s="59" t="e">
        <f t="shared" si="135"/>
        <v>#VALUE!</v>
      </c>
      <c r="CH239" s="60" t="e">
        <f t="shared" si="136"/>
        <v>#VALUE!</v>
      </c>
      <c r="CI239" s="61"/>
      <c r="CJ239" s="62"/>
      <c r="CK239" s="59" t="e">
        <f t="shared" si="137"/>
        <v>#VALUE!</v>
      </c>
      <c r="CL239" s="60" t="e">
        <f t="shared" si="138"/>
        <v>#VALUE!</v>
      </c>
      <c r="CM239" s="61"/>
      <c r="CN239" s="62"/>
      <c r="CO239" s="59" t="e">
        <f t="shared" si="139"/>
        <v>#VALUE!</v>
      </c>
      <c r="CP239" s="60" t="e">
        <f t="shared" si="140"/>
        <v>#VALUE!</v>
      </c>
      <c r="CQ239" s="64"/>
      <c r="CR239" s="65"/>
      <c r="CS239" s="67"/>
      <c r="CT239" s="67"/>
      <c r="CV239" s="518"/>
      <c r="CY239" s="47" t="str">
        <f t="shared" si="143"/>
        <v/>
      </c>
    </row>
    <row r="240" spans="1:103" ht="19.899999999999999" customHeight="1">
      <c r="A240" s="524">
        <v>239</v>
      </c>
      <c r="B240" s="16">
        <v>15</v>
      </c>
      <c r="C240" s="16"/>
      <c r="D240" s="50" t="str">
        <f>LEFT(L240,1)&amp;RIGHT(L240,2)&amp;"N"&amp;M240&amp;"S"&amp;N240&amp;O240</f>
        <v>F04N8S115</v>
      </c>
      <c r="E240" s="45"/>
      <c r="F240" s="43"/>
      <c r="G240" s="527" t="s">
        <v>161</v>
      </c>
      <c r="H240" s="527"/>
      <c r="I240" s="527"/>
      <c r="J240" s="527" t="str">
        <f t="shared" si="158"/>
        <v/>
      </c>
      <c r="K240" s="527" t="str">
        <f t="shared" si="150"/>
        <v/>
      </c>
      <c r="L240" s="22" t="str">
        <f t="shared" si="151"/>
        <v>FCS0304</v>
      </c>
      <c r="M240" s="21">
        <f t="shared" si="160"/>
        <v>8</v>
      </c>
      <c r="N240" s="21">
        <f t="shared" si="161"/>
        <v>1</v>
      </c>
      <c r="O240" s="21">
        <v>15</v>
      </c>
      <c r="P240" s="83" t="str">
        <f t="shared" si="162"/>
        <v>AAI143-H</v>
      </c>
      <c r="Q240" s="22" t="str">
        <f t="shared" si="128"/>
        <v>AI</v>
      </c>
      <c r="R240" s="22" t="str">
        <f t="shared" si="163"/>
        <v>N</v>
      </c>
      <c r="S240" s="83" t="s">
        <v>162</v>
      </c>
      <c r="T240" s="22"/>
      <c r="U240" s="22"/>
      <c r="V240" s="22"/>
      <c r="W240" s="22"/>
      <c r="X240" s="22"/>
      <c r="Y240" s="22"/>
      <c r="Z240" s="25" t="str">
        <f t="shared" si="129"/>
        <v>%Z081115</v>
      </c>
      <c r="AA240" s="22" t="str">
        <f t="shared" si="130"/>
        <v/>
      </c>
      <c r="AB240" s="22" t="str">
        <f>IF(G240="Spare",D240,"")</f>
        <v>F04N8S115</v>
      </c>
      <c r="AC240" s="22" t="str">
        <f t="shared" si="131"/>
        <v>Spare</v>
      </c>
      <c r="AD240" s="21" t="str">
        <f t="shared" si="132"/>
        <v/>
      </c>
      <c r="AE240" s="21" t="str">
        <f t="shared" si="133"/>
        <v/>
      </c>
      <c r="AF240" s="21" t="str">
        <f t="shared" si="134"/>
        <v/>
      </c>
      <c r="AG240" s="22"/>
      <c r="AH240" s="22"/>
      <c r="AI240" s="22"/>
      <c r="AJ240" s="22"/>
      <c r="AK240" s="23"/>
      <c r="AL240" s="23" t="s">
        <v>114</v>
      </c>
      <c r="AM240" s="23"/>
      <c r="AN240" s="84" t="s">
        <v>115</v>
      </c>
      <c r="AO240" s="27"/>
      <c r="AP240" s="27"/>
      <c r="AQ240" s="28"/>
      <c r="AR240" s="33"/>
      <c r="AS240" s="29"/>
      <c r="AT240" s="84" t="s">
        <v>116</v>
      </c>
      <c r="AU240" s="27"/>
      <c r="AV240" s="33"/>
      <c r="AW240" s="27"/>
      <c r="AX240" s="531"/>
      <c r="AY240" s="531"/>
      <c r="AZ240" s="27"/>
      <c r="BA240" s="27"/>
      <c r="BB240" s="27"/>
      <c r="BC240" s="27"/>
      <c r="BD240" s="27"/>
      <c r="BE240" s="33"/>
      <c r="BF240" s="33"/>
      <c r="BG240" s="33"/>
      <c r="BH240" s="33"/>
      <c r="BI240" s="33"/>
      <c r="BJ240" s="33"/>
      <c r="BK240" s="33"/>
      <c r="BL240" s="33"/>
      <c r="BM240" s="33"/>
      <c r="BN240" s="33"/>
      <c r="BO240" s="33"/>
      <c r="BP240" s="33"/>
      <c r="BQ240" s="33"/>
      <c r="BR240" s="33"/>
      <c r="BS240" s="33"/>
      <c r="BT240" s="33"/>
      <c r="BU240" s="33"/>
      <c r="BV240" s="33"/>
      <c r="BW240" s="27"/>
      <c r="BX240" s="33"/>
      <c r="BY240" s="33"/>
      <c r="BZ240" s="33"/>
      <c r="CA240" s="27"/>
      <c r="CB240" s="27"/>
      <c r="CC240" s="27"/>
      <c r="CD240" s="27"/>
      <c r="CE240" s="58"/>
      <c r="CF240" s="58"/>
      <c r="CG240" s="59" t="e">
        <f t="shared" si="135"/>
        <v>#VALUE!</v>
      </c>
      <c r="CH240" s="60" t="e">
        <f t="shared" si="136"/>
        <v>#VALUE!</v>
      </c>
      <c r="CI240" s="61"/>
      <c r="CJ240" s="62"/>
      <c r="CK240" s="59" t="e">
        <f t="shared" si="137"/>
        <v>#VALUE!</v>
      </c>
      <c r="CL240" s="60" t="e">
        <f t="shared" si="138"/>
        <v>#VALUE!</v>
      </c>
      <c r="CM240" s="61"/>
      <c r="CN240" s="62"/>
      <c r="CO240" s="59" t="e">
        <f t="shared" si="139"/>
        <v>#VALUE!</v>
      </c>
      <c r="CP240" s="60" t="e">
        <f t="shared" si="140"/>
        <v>#VALUE!</v>
      </c>
      <c r="CQ240" s="64"/>
      <c r="CR240" s="65"/>
      <c r="CS240" s="67"/>
      <c r="CT240" s="67"/>
      <c r="CV240" s="518"/>
      <c r="CY240" s="47" t="str">
        <f t="shared" si="143"/>
        <v/>
      </c>
    </row>
    <row r="241" spans="1:103" ht="19.899999999999999" customHeight="1">
      <c r="A241" s="524">
        <v>240</v>
      </c>
      <c r="B241" s="16">
        <v>16</v>
      </c>
      <c r="C241" s="16"/>
      <c r="D241" s="50" t="str">
        <f>LEFT(L241,1)&amp;RIGHT(L241,2)&amp;"N"&amp;M241&amp;"S"&amp;N241&amp;O241</f>
        <v>F04N8S116</v>
      </c>
      <c r="E241" s="45"/>
      <c r="F241" s="43"/>
      <c r="G241" s="527" t="s">
        <v>161</v>
      </c>
      <c r="H241" s="527"/>
      <c r="I241" s="527"/>
      <c r="J241" s="527" t="str">
        <f t="shared" si="158"/>
        <v/>
      </c>
      <c r="K241" s="527" t="str">
        <f t="shared" si="150"/>
        <v/>
      </c>
      <c r="L241" s="22" t="str">
        <f t="shared" si="151"/>
        <v>FCS0304</v>
      </c>
      <c r="M241" s="21">
        <f t="shared" si="160"/>
        <v>8</v>
      </c>
      <c r="N241" s="21">
        <f t="shared" si="161"/>
        <v>1</v>
      </c>
      <c r="O241" s="21">
        <v>16</v>
      </c>
      <c r="P241" s="83" t="str">
        <f t="shared" si="162"/>
        <v>AAI143-H</v>
      </c>
      <c r="Q241" s="22" t="str">
        <f t="shared" si="128"/>
        <v>AI</v>
      </c>
      <c r="R241" s="22" t="str">
        <f t="shared" si="163"/>
        <v>N</v>
      </c>
      <c r="S241" s="83" t="s">
        <v>162</v>
      </c>
      <c r="T241" s="22"/>
      <c r="U241" s="22"/>
      <c r="V241" s="22"/>
      <c r="W241" s="22"/>
      <c r="X241" s="22"/>
      <c r="Y241" s="22"/>
      <c r="Z241" s="52" t="str">
        <f t="shared" si="129"/>
        <v>%Z081116</v>
      </c>
      <c r="AA241" s="22" t="str">
        <f t="shared" si="130"/>
        <v/>
      </c>
      <c r="AB241" s="22" t="str">
        <f>IF(G241="Spare",D241,"")</f>
        <v>F04N8S116</v>
      </c>
      <c r="AC241" s="22" t="str">
        <f t="shared" si="131"/>
        <v>Spare</v>
      </c>
      <c r="AD241" s="21" t="str">
        <f t="shared" si="132"/>
        <v/>
      </c>
      <c r="AE241" s="21" t="str">
        <f t="shared" si="133"/>
        <v/>
      </c>
      <c r="AF241" s="21" t="str">
        <f t="shared" si="134"/>
        <v/>
      </c>
      <c r="AG241" s="22"/>
      <c r="AH241" s="22"/>
      <c r="AI241" s="22"/>
      <c r="AJ241" s="22"/>
      <c r="AK241" s="23"/>
      <c r="AL241" s="23" t="s">
        <v>114</v>
      </c>
      <c r="AM241" s="23"/>
      <c r="AN241" s="84" t="s">
        <v>115</v>
      </c>
      <c r="AO241" s="27"/>
      <c r="AP241" s="27"/>
      <c r="AQ241" s="28"/>
      <c r="AR241" s="33"/>
      <c r="AS241" s="29"/>
      <c r="AT241" s="84" t="s">
        <v>116</v>
      </c>
      <c r="AU241" s="27"/>
      <c r="AV241" s="33"/>
      <c r="AW241" s="27"/>
      <c r="AX241" s="531"/>
      <c r="AY241" s="531"/>
      <c r="AZ241" s="27"/>
      <c r="BA241" s="27"/>
      <c r="BB241" s="27"/>
      <c r="BC241" s="27"/>
      <c r="BD241" s="27"/>
      <c r="BE241" s="33"/>
      <c r="BF241" s="33"/>
      <c r="BG241" s="33"/>
      <c r="BH241" s="33"/>
      <c r="BI241" s="33"/>
      <c r="BJ241" s="33"/>
      <c r="BK241" s="33"/>
      <c r="BL241" s="33"/>
      <c r="BM241" s="33"/>
      <c r="BN241" s="33"/>
      <c r="BO241" s="33"/>
      <c r="BP241" s="33"/>
      <c r="BQ241" s="33"/>
      <c r="BR241" s="33"/>
      <c r="BS241" s="33"/>
      <c r="BT241" s="33"/>
      <c r="BU241" s="33"/>
      <c r="BV241" s="33"/>
      <c r="BW241" s="27"/>
      <c r="BX241" s="33"/>
      <c r="BY241" s="33"/>
      <c r="BZ241" s="33"/>
      <c r="CA241" s="27"/>
      <c r="CB241" s="27"/>
      <c r="CC241" s="27"/>
      <c r="CD241" s="27"/>
      <c r="CE241" s="58"/>
      <c r="CF241" s="58"/>
      <c r="CG241" s="59" t="e">
        <f t="shared" si="135"/>
        <v>#VALUE!</v>
      </c>
      <c r="CH241" s="60" t="e">
        <f t="shared" si="136"/>
        <v>#VALUE!</v>
      </c>
      <c r="CI241" s="61"/>
      <c r="CJ241" s="62"/>
      <c r="CK241" s="59" t="e">
        <f t="shared" si="137"/>
        <v>#VALUE!</v>
      </c>
      <c r="CL241" s="60" t="e">
        <f t="shared" si="138"/>
        <v>#VALUE!</v>
      </c>
      <c r="CM241" s="61"/>
      <c r="CN241" s="62"/>
      <c r="CO241" s="59" t="e">
        <f t="shared" si="139"/>
        <v>#VALUE!</v>
      </c>
      <c r="CP241" s="60" t="e">
        <f t="shared" si="140"/>
        <v>#VALUE!</v>
      </c>
      <c r="CQ241" s="64"/>
      <c r="CR241" s="65"/>
      <c r="CS241" s="67"/>
      <c r="CT241" s="67"/>
      <c r="CV241" s="518"/>
      <c r="CY241" s="47" t="str">
        <f t="shared" si="143"/>
        <v/>
      </c>
    </row>
    <row r="242" spans="1:103" ht="19.899999999999999" customHeight="1">
      <c r="A242" s="524">
        <v>241</v>
      </c>
      <c r="B242" s="15">
        <v>1</v>
      </c>
      <c r="C242" s="15">
        <v>1840</v>
      </c>
      <c r="D242" s="45" t="s">
        <v>608</v>
      </c>
      <c r="E242" s="45"/>
      <c r="F242" s="541" t="s">
        <v>106</v>
      </c>
      <c r="G242" s="542" t="s">
        <v>609</v>
      </c>
      <c r="H242" s="68"/>
      <c r="I242" s="527"/>
      <c r="J242" s="527" t="str">
        <f t="shared" si="158"/>
        <v/>
      </c>
      <c r="K242" s="527" t="str">
        <f t="shared" si="150"/>
        <v/>
      </c>
      <c r="L242" s="22" t="str">
        <f t="shared" si="151"/>
        <v>FCS0304</v>
      </c>
      <c r="M242" s="21">
        <v>8</v>
      </c>
      <c r="N242" s="21">
        <v>2</v>
      </c>
      <c r="O242" s="21">
        <v>1</v>
      </c>
      <c r="P242" s="83" t="s">
        <v>109</v>
      </c>
      <c r="Q242" s="22" t="str">
        <f t="shared" si="128"/>
        <v>AI</v>
      </c>
      <c r="R242" s="22" t="s">
        <v>514</v>
      </c>
      <c r="S242" s="543" t="s">
        <v>111</v>
      </c>
      <c r="T242" s="22"/>
      <c r="U242" s="22"/>
      <c r="V242" s="22"/>
      <c r="W242" s="22"/>
      <c r="X242" s="22"/>
      <c r="Y242" s="22"/>
      <c r="Z242" s="25" t="str">
        <f t="shared" si="129"/>
        <v>%Z082101</v>
      </c>
      <c r="AA242" s="22" t="str">
        <f t="shared" si="130"/>
        <v/>
      </c>
      <c r="AB242" s="22" t="s">
        <v>610</v>
      </c>
      <c r="AC242" s="22" t="str">
        <f t="shared" si="131"/>
        <v>ETH TO VE-6103 TEMP. INDIC.</v>
      </c>
      <c r="AD242" s="21" t="str">
        <f t="shared" si="132"/>
        <v/>
      </c>
      <c r="AE242" s="21" t="str">
        <f t="shared" si="133"/>
        <v/>
      </c>
      <c r="AF242" s="21" t="str">
        <f t="shared" si="134"/>
        <v/>
      </c>
      <c r="AG242" s="22">
        <v>30</v>
      </c>
      <c r="AH242" s="22">
        <v>25</v>
      </c>
      <c r="AI242" s="22">
        <v>0</v>
      </c>
      <c r="AJ242" s="22">
        <v>0</v>
      </c>
      <c r="AK242" s="23" t="s">
        <v>113</v>
      </c>
      <c r="AL242" s="23" t="s">
        <v>114</v>
      </c>
      <c r="AM242" s="23"/>
      <c r="AN242" s="84"/>
      <c r="AO242" s="27"/>
      <c r="AP242" s="27"/>
      <c r="AQ242" s="28"/>
      <c r="AR242" s="544" t="s">
        <v>110</v>
      </c>
      <c r="AS242" s="29"/>
      <c r="AT242" s="84"/>
      <c r="AU242" s="542" t="s">
        <v>106</v>
      </c>
      <c r="AV242" s="27"/>
      <c r="AW242" s="27"/>
      <c r="AX242" s="532" t="s">
        <v>207</v>
      </c>
      <c r="AY242" s="531" t="s">
        <v>208</v>
      </c>
      <c r="AZ242" s="27"/>
      <c r="BA242" s="27"/>
      <c r="BB242" s="27"/>
      <c r="BC242" s="27"/>
      <c r="BD242" s="27"/>
      <c r="BE242" s="33"/>
      <c r="BF242" s="33"/>
      <c r="BG242" s="33"/>
      <c r="BH242" s="33"/>
      <c r="BI242" s="33"/>
      <c r="BJ242" s="33"/>
      <c r="BK242" s="33"/>
      <c r="BL242" s="33"/>
      <c r="BM242" s="33"/>
      <c r="BN242" s="33"/>
      <c r="BO242" s="33"/>
      <c r="BP242" s="33"/>
      <c r="BQ242" s="33"/>
      <c r="BR242" s="33"/>
      <c r="BS242" s="33"/>
      <c r="BT242" s="33"/>
      <c r="BU242" s="33"/>
      <c r="BV242" s="33"/>
      <c r="BW242" s="27"/>
      <c r="BX242" s="33"/>
      <c r="BY242" s="33"/>
      <c r="BZ242" s="33"/>
      <c r="CA242" s="27"/>
      <c r="CB242" s="27"/>
      <c r="CC242" s="27"/>
      <c r="CD242" s="27"/>
      <c r="CE242" s="58"/>
      <c r="CF242" s="58"/>
      <c r="CG242" s="59" t="e">
        <f t="shared" si="135"/>
        <v>#VALUE!</v>
      </c>
      <c r="CH242" s="60" t="e">
        <f t="shared" si="136"/>
        <v>#VALUE!</v>
      </c>
      <c r="CI242" s="61"/>
      <c r="CJ242" s="62"/>
      <c r="CK242" s="59" t="e">
        <f t="shared" si="137"/>
        <v>#VALUE!</v>
      </c>
      <c r="CL242" s="60" t="e">
        <f t="shared" si="138"/>
        <v>#VALUE!</v>
      </c>
      <c r="CM242" s="61"/>
      <c r="CN242" s="62"/>
      <c r="CO242" s="59" t="e">
        <f t="shared" si="139"/>
        <v>#VALUE!</v>
      </c>
      <c r="CP242" s="60" t="e">
        <f t="shared" si="140"/>
        <v>#VALUE!</v>
      </c>
      <c r="CQ242" s="64"/>
      <c r="CR242" s="65"/>
      <c r="CS242" s="67"/>
      <c r="CT242" s="67"/>
      <c r="CU242" s="545">
        <v>1840</v>
      </c>
      <c r="CV242" s="518" t="str">
        <f t="shared" ref="CV242:CV252" si="164">LEFT(D242,3)</f>
        <v>18-</v>
      </c>
      <c r="CW242" s="47" t="s">
        <v>348</v>
      </c>
      <c r="CX242" s="47" t="str">
        <f t="shared" ref="CX242:CX252" si="165">RIGHT(D242,6)</f>
        <v>-61203</v>
      </c>
      <c r="CY242" s="47" t="str">
        <f t="shared" si="143"/>
        <v>18-TI-61203</v>
      </c>
    </row>
    <row r="243" spans="1:103" ht="19.899999999999999" customHeight="1">
      <c r="A243" s="524">
        <v>242</v>
      </c>
      <c r="B243" s="15">
        <v>2</v>
      </c>
      <c r="C243" s="15">
        <v>1840</v>
      </c>
      <c r="D243" s="45" t="s">
        <v>611</v>
      </c>
      <c r="E243" s="45"/>
      <c r="F243" s="541" t="s">
        <v>106</v>
      </c>
      <c r="G243" s="542" t="s">
        <v>612</v>
      </c>
      <c r="H243" s="68"/>
      <c r="I243" s="527"/>
      <c r="J243" s="527" t="str">
        <f t="shared" si="158"/>
        <v/>
      </c>
      <c r="K243" s="527" t="str">
        <f t="shared" si="150"/>
        <v/>
      </c>
      <c r="L243" s="22" t="str">
        <f t="shared" si="151"/>
        <v>FCS0304</v>
      </c>
      <c r="M243" s="21">
        <f t="shared" ref="M243:M257" si="166">M242</f>
        <v>8</v>
      </c>
      <c r="N243" s="21">
        <f t="shared" ref="N243:N257" si="167">N242</f>
        <v>2</v>
      </c>
      <c r="O243" s="21">
        <v>2</v>
      </c>
      <c r="P243" s="83" t="str">
        <f t="shared" ref="P243:P257" si="168">P242</f>
        <v>AAI143-H</v>
      </c>
      <c r="Q243" s="22" t="str">
        <f t="shared" si="128"/>
        <v>AI</v>
      </c>
      <c r="R243" s="22" t="str">
        <f t="shared" ref="R243:R257" si="169">IF(R242&lt;&gt;"",R242,"")</f>
        <v>N</v>
      </c>
      <c r="S243" s="543" t="s">
        <v>111</v>
      </c>
      <c r="T243" s="22"/>
      <c r="U243" s="22"/>
      <c r="V243" s="22"/>
      <c r="W243" s="22"/>
      <c r="X243" s="22"/>
      <c r="Y243" s="22"/>
      <c r="Z243" s="25" t="str">
        <f t="shared" si="129"/>
        <v>%Z082102</v>
      </c>
      <c r="AA243" s="22" t="str">
        <f t="shared" si="130"/>
        <v/>
      </c>
      <c r="AB243" s="22" t="s">
        <v>613</v>
      </c>
      <c r="AC243" s="22" t="str">
        <f t="shared" si="131"/>
        <v>PR TO VE-6202 TEMP. INDIC.</v>
      </c>
      <c r="AD243" s="21" t="str">
        <f t="shared" si="132"/>
        <v/>
      </c>
      <c r="AE243" s="21" t="str">
        <f t="shared" si="133"/>
        <v/>
      </c>
      <c r="AF243" s="21" t="str">
        <f t="shared" si="134"/>
        <v/>
      </c>
      <c r="AG243" s="22">
        <v>0</v>
      </c>
      <c r="AH243" s="22">
        <v>40</v>
      </c>
      <c r="AI243" s="22">
        <v>0.5</v>
      </c>
      <c r="AJ243" s="22">
        <v>0</v>
      </c>
      <c r="AK243" s="23" t="s">
        <v>113</v>
      </c>
      <c r="AL243" s="23" t="s">
        <v>114</v>
      </c>
      <c r="AM243" s="23"/>
      <c r="AN243" s="84"/>
      <c r="AO243" s="27"/>
      <c r="AP243" s="27"/>
      <c r="AQ243" s="28"/>
      <c r="AR243" s="544" t="s">
        <v>110</v>
      </c>
      <c r="AS243" s="29"/>
      <c r="AT243" s="84"/>
      <c r="AU243" s="542" t="s">
        <v>106</v>
      </c>
      <c r="AV243" s="27"/>
      <c r="AW243" s="27"/>
      <c r="AX243" s="532" t="s">
        <v>207</v>
      </c>
      <c r="AY243" s="531" t="s">
        <v>208</v>
      </c>
      <c r="AZ243" s="27"/>
      <c r="BA243" s="27"/>
      <c r="BB243" s="27"/>
      <c r="BC243" s="27"/>
      <c r="BD243" s="27"/>
      <c r="BE243" s="33"/>
      <c r="BF243" s="33"/>
      <c r="BG243" s="33"/>
      <c r="BH243" s="33"/>
      <c r="BI243" s="33"/>
      <c r="BJ243" s="33"/>
      <c r="BK243" s="33"/>
      <c r="BL243" s="33"/>
      <c r="BM243" s="33"/>
      <c r="BN243" s="33"/>
      <c r="BO243" s="33"/>
      <c r="BP243" s="33"/>
      <c r="BQ243" s="33"/>
      <c r="BR243" s="33"/>
      <c r="BS243" s="33"/>
      <c r="BT243" s="33"/>
      <c r="BU243" s="33"/>
      <c r="BV243" s="33"/>
      <c r="BW243" s="27"/>
      <c r="BX243" s="33"/>
      <c r="BY243" s="33"/>
      <c r="BZ243" s="33"/>
      <c r="CA243" s="27"/>
      <c r="CB243" s="27"/>
      <c r="CC243" s="27"/>
      <c r="CD243" s="27"/>
      <c r="CE243" s="58"/>
      <c r="CF243" s="58"/>
      <c r="CG243" s="59" t="e">
        <f t="shared" si="135"/>
        <v>#VALUE!</v>
      </c>
      <c r="CH243" s="60" t="e">
        <f t="shared" si="136"/>
        <v>#VALUE!</v>
      </c>
      <c r="CI243" s="61"/>
      <c r="CJ243" s="62"/>
      <c r="CK243" s="59" t="e">
        <f t="shared" si="137"/>
        <v>#VALUE!</v>
      </c>
      <c r="CL243" s="60" t="e">
        <f t="shared" si="138"/>
        <v>#VALUE!</v>
      </c>
      <c r="CM243" s="61"/>
      <c r="CN243" s="62"/>
      <c r="CO243" s="59" t="e">
        <f t="shared" si="139"/>
        <v>#VALUE!</v>
      </c>
      <c r="CP243" s="60" t="e">
        <f t="shared" si="140"/>
        <v>#VALUE!</v>
      </c>
      <c r="CQ243" s="64"/>
      <c r="CR243" s="65"/>
      <c r="CS243" s="67"/>
      <c r="CT243" s="67"/>
      <c r="CU243" s="545">
        <v>1840</v>
      </c>
      <c r="CV243" s="518" t="str">
        <f t="shared" si="164"/>
        <v>18-</v>
      </c>
      <c r="CW243" s="47" t="s">
        <v>348</v>
      </c>
      <c r="CX243" s="47" t="str">
        <f t="shared" si="165"/>
        <v>-62107</v>
      </c>
      <c r="CY243" s="47" t="str">
        <f t="shared" si="143"/>
        <v>18-TI-62107</v>
      </c>
    </row>
    <row r="244" spans="1:103" ht="19.899999999999999" customHeight="1">
      <c r="A244" s="524">
        <v>243</v>
      </c>
      <c r="B244" s="15">
        <v>3</v>
      </c>
      <c r="C244" s="15">
        <v>1840</v>
      </c>
      <c r="D244" s="45" t="s">
        <v>614</v>
      </c>
      <c r="E244" s="45"/>
      <c r="F244" s="541" t="s">
        <v>106</v>
      </c>
      <c r="G244" s="542" t="s">
        <v>615</v>
      </c>
      <c r="H244" s="68"/>
      <c r="I244" s="527"/>
      <c r="J244" s="527" t="str">
        <f t="shared" si="158"/>
        <v/>
      </c>
      <c r="K244" s="527" t="str">
        <f t="shared" si="150"/>
        <v/>
      </c>
      <c r="L244" s="22" t="str">
        <f t="shared" si="151"/>
        <v>FCS0304</v>
      </c>
      <c r="M244" s="21">
        <f t="shared" si="166"/>
        <v>8</v>
      </c>
      <c r="N244" s="21">
        <f t="shared" si="167"/>
        <v>2</v>
      </c>
      <c r="O244" s="21">
        <v>3</v>
      </c>
      <c r="P244" s="83" t="str">
        <f t="shared" si="168"/>
        <v>AAI143-H</v>
      </c>
      <c r="Q244" s="22" t="str">
        <f t="shared" si="128"/>
        <v>AI</v>
      </c>
      <c r="R244" s="22" t="str">
        <f t="shared" si="169"/>
        <v>N</v>
      </c>
      <c r="S244" s="543" t="s">
        <v>111</v>
      </c>
      <c r="T244" s="22"/>
      <c r="U244" s="22"/>
      <c r="V244" s="22"/>
      <c r="W244" s="22"/>
      <c r="X244" s="22"/>
      <c r="Y244" s="22"/>
      <c r="Z244" s="25" t="str">
        <f t="shared" si="129"/>
        <v>%Z082103</v>
      </c>
      <c r="AA244" s="22" t="str">
        <f t="shared" si="130"/>
        <v/>
      </c>
      <c r="AB244" s="22" t="s">
        <v>616</v>
      </c>
      <c r="AC244" s="22" t="str">
        <f t="shared" si="131"/>
        <v>P TO VE-6203 TEMP. INDIC.</v>
      </c>
      <c r="AD244" s="21" t="str">
        <f t="shared" si="132"/>
        <v/>
      </c>
      <c r="AE244" s="21" t="str">
        <f t="shared" si="133"/>
        <v/>
      </c>
      <c r="AF244" s="21" t="str">
        <f t="shared" si="134"/>
        <v/>
      </c>
      <c r="AG244" s="22">
        <v>25</v>
      </c>
      <c r="AH244" s="22">
        <v>22</v>
      </c>
      <c r="AI244" s="22">
        <v>-5</v>
      </c>
      <c r="AJ244" s="22">
        <v>-10</v>
      </c>
      <c r="AK244" s="23" t="s">
        <v>113</v>
      </c>
      <c r="AL244" s="23" t="s">
        <v>114</v>
      </c>
      <c r="AM244" s="23"/>
      <c r="AN244" s="84"/>
      <c r="AO244" s="27"/>
      <c r="AP244" s="27"/>
      <c r="AQ244" s="28"/>
      <c r="AR244" s="544" t="s">
        <v>110</v>
      </c>
      <c r="AS244" s="29"/>
      <c r="AT244" s="84"/>
      <c r="AU244" s="542" t="s">
        <v>106</v>
      </c>
      <c r="AV244" s="27"/>
      <c r="AW244" s="27"/>
      <c r="AX244" s="532" t="s">
        <v>207</v>
      </c>
      <c r="AY244" s="531" t="s">
        <v>208</v>
      </c>
      <c r="AZ244" s="27"/>
      <c r="BA244" s="27"/>
      <c r="BB244" s="27"/>
      <c r="BC244" s="27"/>
      <c r="BD244" s="27"/>
      <c r="BE244" s="33"/>
      <c r="BF244" s="33"/>
      <c r="BG244" s="33"/>
      <c r="BH244" s="33"/>
      <c r="BI244" s="33"/>
      <c r="BJ244" s="33"/>
      <c r="BK244" s="33"/>
      <c r="BL244" s="33"/>
      <c r="BM244" s="33"/>
      <c r="BN244" s="33"/>
      <c r="BO244" s="33"/>
      <c r="BP244" s="33"/>
      <c r="BQ244" s="33"/>
      <c r="BR244" s="33"/>
      <c r="BS244" s="33"/>
      <c r="BT244" s="33"/>
      <c r="BU244" s="33"/>
      <c r="BV244" s="33"/>
      <c r="BW244" s="27"/>
      <c r="BX244" s="33"/>
      <c r="BY244" s="33"/>
      <c r="BZ244" s="33"/>
      <c r="CA244" s="27"/>
      <c r="CB244" s="27"/>
      <c r="CC244" s="27"/>
      <c r="CD244" s="27"/>
      <c r="CE244" s="58"/>
      <c r="CF244" s="58"/>
      <c r="CG244" s="59" t="e">
        <f t="shared" si="135"/>
        <v>#VALUE!</v>
      </c>
      <c r="CH244" s="60" t="e">
        <f t="shared" si="136"/>
        <v>#VALUE!</v>
      </c>
      <c r="CI244" s="61"/>
      <c r="CJ244" s="62"/>
      <c r="CK244" s="59" t="e">
        <f t="shared" si="137"/>
        <v>#VALUE!</v>
      </c>
      <c r="CL244" s="60" t="e">
        <f t="shared" si="138"/>
        <v>#VALUE!</v>
      </c>
      <c r="CM244" s="61"/>
      <c r="CN244" s="62"/>
      <c r="CO244" s="59" t="e">
        <f t="shared" si="139"/>
        <v>#VALUE!</v>
      </c>
      <c r="CP244" s="60" t="e">
        <f t="shared" si="140"/>
        <v>#VALUE!</v>
      </c>
      <c r="CQ244" s="64"/>
      <c r="CR244" s="65"/>
      <c r="CS244" s="67"/>
      <c r="CT244" s="67"/>
      <c r="CU244" s="545">
        <v>1840</v>
      </c>
      <c r="CV244" s="518" t="str">
        <f t="shared" si="164"/>
        <v>18-</v>
      </c>
      <c r="CW244" s="47" t="s">
        <v>348</v>
      </c>
      <c r="CX244" s="47" t="str">
        <f t="shared" si="165"/>
        <v>-62108</v>
      </c>
      <c r="CY244" s="47" t="str">
        <f t="shared" si="143"/>
        <v>18-TI-62108</v>
      </c>
    </row>
    <row r="245" spans="1:103" ht="19.899999999999999" customHeight="1">
      <c r="A245" s="524">
        <v>244</v>
      </c>
      <c r="B245" s="15">
        <v>4</v>
      </c>
      <c r="C245" s="15">
        <v>1840</v>
      </c>
      <c r="D245" s="45" t="s">
        <v>617</v>
      </c>
      <c r="E245" s="45"/>
      <c r="F245" s="541" t="s">
        <v>106</v>
      </c>
      <c r="G245" s="542" t="s">
        <v>618</v>
      </c>
      <c r="H245" s="68"/>
      <c r="I245" s="527"/>
      <c r="J245" s="527" t="str">
        <f t="shared" si="158"/>
        <v/>
      </c>
      <c r="K245" s="527" t="str">
        <f t="shared" si="150"/>
        <v/>
      </c>
      <c r="L245" s="22" t="str">
        <f t="shared" si="151"/>
        <v>FCS0304</v>
      </c>
      <c r="M245" s="21">
        <f t="shared" si="166"/>
        <v>8</v>
      </c>
      <c r="N245" s="21">
        <f t="shared" si="167"/>
        <v>2</v>
      </c>
      <c r="O245" s="21">
        <v>4</v>
      </c>
      <c r="P245" s="83" t="str">
        <f t="shared" si="168"/>
        <v>AAI143-H</v>
      </c>
      <c r="Q245" s="22" t="str">
        <f t="shared" si="128"/>
        <v>AI</v>
      </c>
      <c r="R245" s="22" t="str">
        <f t="shared" si="169"/>
        <v>N</v>
      </c>
      <c r="S245" s="543" t="s">
        <v>111</v>
      </c>
      <c r="T245" s="22"/>
      <c r="U245" s="22"/>
      <c r="V245" s="22"/>
      <c r="W245" s="22"/>
      <c r="X245" s="22"/>
      <c r="Y245" s="22"/>
      <c r="Z245" s="25" t="str">
        <f t="shared" si="129"/>
        <v>%Z082104</v>
      </c>
      <c r="AA245" s="22" t="str">
        <f t="shared" si="130"/>
        <v/>
      </c>
      <c r="AB245" s="22" t="s">
        <v>619</v>
      </c>
      <c r="AC245" s="22" t="str">
        <f t="shared" si="131"/>
        <v>PR TO VE-6201 TEMP.  INDIC.</v>
      </c>
      <c r="AD245" s="21" t="str">
        <f t="shared" si="132"/>
        <v/>
      </c>
      <c r="AE245" s="21" t="str">
        <f t="shared" si="133"/>
        <v/>
      </c>
      <c r="AF245" s="21" t="str">
        <f t="shared" si="134"/>
        <v/>
      </c>
      <c r="AG245" s="22">
        <v>0</v>
      </c>
      <c r="AH245" s="22">
        <v>40</v>
      </c>
      <c r="AI245" s="22">
        <v>0.5</v>
      </c>
      <c r="AJ245" s="22">
        <v>0</v>
      </c>
      <c r="AK245" s="23" t="s">
        <v>113</v>
      </c>
      <c r="AL245" s="23" t="s">
        <v>114</v>
      </c>
      <c r="AM245" s="23"/>
      <c r="AN245" s="84"/>
      <c r="AO245" s="27"/>
      <c r="AP245" s="27"/>
      <c r="AQ245" s="28"/>
      <c r="AR245" s="544" t="s">
        <v>110</v>
      </c>
      <c r="AS245" s="29"/>
      <c r="AT245" s="84"/>
      <c r="AU245" s="542" t="s">
        <v>106</v>
      </c>
      <c r="AV245" s="27"/>
      <c r="AW245" s="27"/>
      <c r="AX245" s="532" t="s">
        <v>207</v>
      </c>
      <c r="AY245" s="531" t="s">
        <v>208</v>
      </c>
      <c r="AZ245" s="27"/>
      <c r="BA245" s="27"/>
      <c r="BB245" s="27"/>
      <c r="BC245" s="27"/>
      <c r="BD245" s="27"/>
      <c r="BE245" s="33"/>
      <c r="BF245" s="33"/>
      <c r="BG245" s="33"/>
      <c r="BH245" s="33"/>
      <c r="BI245" s="33"/>
      <c r="BJ245" s="33"/>
      <c r="BK245" s="33"/>
      <c r="BL245" s="33"/>
      <c r="BM245" s="33"/>
      <c r="BN245" s="33"/>
      <c r="BO245" s="33"/>
      <c r="BP245" s="33"/>
      <c r="BQ245" s="33"/>
      <c r="BR245" s="33"/>
      <c r="BS245" s="33"/>
      <c r="BT245" s="33"/>
      <c r="BU245" s="33"/>
      <c r="BV245" s="33"/>
      <c r="BW245" s="27"/>
      <c r="BX245" s="33"/>
      <c r="BY245" s="33"/>
      <c r="BZ245" s="33"/>
      <c r="CA245" s="27"/>
      <c r="CB245" s="27"/>
      <c r="CC245" s="27"/>
      <c r="CD245" s="27"/>
      <c r="CE245" s="58"/>
      <c r="CF245" s="58"/>
      <c r="CG245" s="59" t="e">
        <f t="shared" si="135"/>
        <v>#VALUE!</v>
      </c>
      <c r="CH245" s="60" t="e">
        <f t="shared" si="136"/>
        <v>#VALUE!</v>
      </c>
      <c r="CI245" s="61"/>
      <c r="CJ245" s="62"/>
      <c r="CK245" s="59" t="e">
        <f t="shared" si="137"/>
        <v>#VALUE!</v>
      </c>
      <c r="CL245" s="60" t="e">
        <f t="shared" si="138"/>
        <v>#VALUE!</v>
      </c>
      <c r="CM245" s="61"/>
      <c r="CN245" s="62"/>
      <c r="CO245" s="59" t="e">
        <f t="shared" si="139"/>
        <v>#VALUE!</v>
      </c>
      <c r="CP245" s="60" t="e">
        <f t="shared" si="140"/>
        <v>#VALUE!</v>
      </c>
      <c r="CQ245" s="64"/>
      <c r="CR245" s="65"/>
      <c r="CS245" s="67"/>
      <c r="CT245" s="67"/>
      <c r="CU245" s="545">
        <v>1840</v>
      </c>
      <c r="CV245" s="518" t="str">
        <f t="shared" si="164"/>
        <v>18-</v>
      </c>
      <c r="CW245" s="47" t="s">
        <v>348</v>
      </c>
      <c r="CX245" s="47" t="str">
        <f t="shared" si="165"/>
        <v>-62203</v>
      </c>
      <c r="CY245" s="47" t="str">
        <f t="shared" si="143"/>
        <v>18-TI-62203</v>
      </c>
    </row>
    <row r="246" spans="1:103" ht="19.899999999999999" customHeight="1">
      <c r="A246" s="524">
        <v>245</v>
      </c>
      <c r="B246" s="15">
        <v>5</v>
      </c>
      <c r="C246" s="15">
        <v>1840</v>
      </c>
      <c r="D246" s="45" t="s">
        <v>620</v>
      </c>
      <c r="E246" s="45"/>
      <c r="F246" s="541" t="s">
        <v>106</v>
      </c>
      <c r="G246" s="542" t="s">
        <v>621</v>
      </c>
      <c r="H246" s="68"/>
      <c r="I246" s="527"/>
      <c r="J246" s="527" t="str">
        <f t="shared" si="158"/>
        <v/>
      </c>
      <c r="K246" s="527" t="str">
        <f t="shared" si="150"/>
        <v/>
      </c>
      <c r="L246" s="22" t="str">
        <f t="shared" si="151"/>
        <v>FCS0304</v>
      </c>
      <c r="M246" s="21">
        <f t="shared" si="166"/>
        <v>8</v>
      </c>
      <c r="N246" s="21">
        <f t="shared" si="167"/>
        <v>2</v>
      </c>
      <c r="O246" s="21">
        <v>5</v>
      </c>
      <c r="P246" s="83" t="str">
        <f t="shared" si="168"/>
        <v>AAI143-H</v>
      </c>
      <c r="Q246" s="22" t="str">
        <f t="shared" si="128"/>
        <v>AI</v>
      </c>
      <c r="R246" s="22" t="str">
        <f t="shared" si="169"/>
        <v>N</v>
      </c>
      <c r="S246" s="543" t="s">
        <v>111</v>
      </c>
      <c r="T246" s="22"/>
      <c r="U246" s="22"/>
      <c r="V246" s="22"/>
      <c r="W246" s="22"/>
      <c r="X246" s="22"/>
      <c r="Y246" s="22"/>
      <c r="Z246" s="25" t="str">
        <f t="shared" si="129"/>
        <v>%Z082105</v>
      </c>
      <c r="AA246" s="22" t="str">
        <f t="shared" si="130"/>
        <v/>
      </c>
      <c r="AB246" s="22" t="s">
        <v>622</v>
      </c>
      <c r="AC246" s="22" t="str">
        <f t="shared" si="131"/>
        <v>PR TO PC-6201 FLOW INDICA.</v>
      </c>
      <c r="AD246" s="21" t="str">
        <f t="shared" si="132"/>
        <v/>
      </c>
      <c r="AE246" s="21" t="str">
        <f t="shared" si="133"/>
        <v/>
      </c>
      <c r="AF246" s="21" t="str">
        <f t="shared" si="134"/>
        <v/>
      </c>
      <c r="AG246" s="22">
        <v>30</v>
      </c>
      <c r="AH246" s="22">
        <v>25</v>
      </c>
      <c r="AI246" s="22">
        <v>0</v>
      </c>
      <c r="AJ246" s="22">
        <v>0</v>
      </c>
      <c r="AK246" s="23" t="s">
        <v>113</v>
      </c>
      <c r="AL246" s="23" t="s">
        <v>114</v>
      </c>
      <c r="AM246" s="23"/>
      <c r="AN246" s="84"/>
      <c r="AO246" s="27"/>
      <c r="AP246" s="27"/>
      <c r="AQ246" s="28"/>
      <c r="AR246" s="544" t="s">
        <v>110</v>
      </c>
      <c r="AS246" s="29"/>
      <c r="AT246" s="84"/>
      <c r="AU246" s="542" t="s">
        <v>106</v>
      </c>
      <c r="AV246" s="27"/>
      <c r="AW246" s="27"/>
      <c r="AX246" s="532" t="s">
        <v>207</v>
      </c>
      <c r="AY246" s="531" t="s">
        <v>208</v>
      </c>
      <c r="AZ246" s="27"/>
      <c r="BA246" s="27"/>
      <c r="BB246" s="27"/>
      <c r="BC246" s="27"/>
      <c r="BD246" s="27"/>
      <c r="BE246" s="33"/>
      <c r="BF246" s="33"/>
      <c r="BG246" s="33"/>
      <c r="BH246" s="33"/>
      <c r="BI246" s="33"/>
      <c r="BJ246" s="33"/>
      <c r="BK246" s="33"/>
      <c r="BL246" s="33"/>
      <c r="BM246" s="33"/>
      <c r="BN246" s="33"/>
      <c r="BO246" s="33"/>
      <c r="BP246" s="33"/>
      <c r="BQ246" s="33"/>
      <c r="BR246" s="33"/>
      <c r="BS246" s="33"/>
      <c r="BT246" s="33"/>
      <c r="BU246" s="33"/>
      <c r="BV246" s="33"/>
      <c r="BW246" s="27"/>
      <c r="BX246" s="33"/>
      <c r="BY246" s="33"/>
      <c r="BZ246" s="33"/>
      <c r="CA246" s="27"/>
      <c r="CB246" s="27"/>
      <c r="CC246" s="27"/>
      <c r="CD246" s="27"/>
      <c r="CE246" s="58"/>
      <c r="CF246" s="58"/>
      <c r="CG246" s="59" t="e">
        <f t="shared" si="135"/>
        <v>#VALUE!</v>
      </c>
      <c r="CH246" s="60" t="e">
        <f t="shared" si="136"/>
        <v>#VALUE!</v>
      </c>
      <c r="CI246" s="61"/>
      <c r="CJ246" s="62"/>
      <c r="CK246" s="59" t="e">
        <f t="shared" si="137"/>
        <v>#VALUE!</v>
      </c>
      <c r="CL246" s="60" t="e">
        <f t="shared" si="138"/>
        <v>#VALUE!</v>
      </c>
      <c r="CM246" s="61"/>
      <c r="CN246" s="62"/>
      <c r="CO246" s="59" t="e">
        <f t="shared" si="139"/>
        <v>#VALUE!</v>
      </c>
      <c r="CP246" s="60" t="e">
        <f t="shared" si="140"/>
        <v>#VALUE!</v>
      </c>
      <c r="CQ246" s="64"/>
      <c r="CR246" s="65"/>
      <c r="CS246" s="67"/>
      <c r="CT246" s="67"/>
      <c r="CU246" s="545">
        <v>1840</v>
      </c>
      <c r="CV246" s="518" t="str">
        <f t="shared" si="164"/>
        <v>18-</v>
      </c>
      <c r="CW246" s="47" t="s">
        <v>337</v>
      </c>
      <c r="CX246" s="47" t="str">
        <f t="shared" si="165"/>
        <v>-62201</v>
      </c>
      <c r="CY246" s="47" t="str">
        <f t="shared" si="143"/>
        <v>18-FI-62201</v>
      </c>
    </row>
    <row r="247" spans="1:103" ht="19.899999999999999" customHeight="1">
      <c r="A247" s="524">
        <v>246</v>
      </c>
      <c r="B247" s="15">
        <v>6</v>
      </c>
      <c r="C247" s="15">
        <v>1840</v>
      </c>
      <c r="D247" s="45" t="s">
        <v>623</v>
      </c>
      <c r="E247" s="45"/>
      <c r="F247" s="541" t="s">
        <v>106</v>
      </c>
      <c r="G247" s="542" t="s">
        <v>624</v>
      </c>
      <c r="H247" s="68"/>
      <c r="I247" s="527"/>
      <c r="J247" s="527" t="str">
        <f t="shared" si="158"/>
        <v/>
      </c>
      <c r="K247" s="527" t="str">
        <f t="shared" si="150"/>
        <v/>
      </c>
      <c r="L247" s="22" t="str">
        <f t="shared" si="151"/>
        <v>FCS0304</v>
      </c>
      <c r="M247" s="21">
        <f t="shared" si="166"/>
        <v>8</v>
      </c>
      <c r="N247" s="21">
        <f t="shared" si="167"/>
        <v>2</v>
      </c>
      <c r="O247" s="21">
        <v>6</v>
      </c>
      <c r="P247" s="83" t="str">
        <f t="shared" si="168"/>
        <v>AAI143-H</v>
      </c>
      <c r="Q247" s="22" t="str">
        <f t="shared" si="128"/>
        <v>AI</v>
      </c>
      <c r="R247" s="22" t="str">
        <f t="shared" si="169"/>
        <v>N</v>
      </c>
      <c r="S247" s="543" t="s">
        <v>111</v>
      </c>
      <c r="T247" s="22"/>
      <c r="U247" s="22"/>
      <c r="V247" s="22"/>
      <c r="W247" s="22"/>
      <c r="X247" s="22"/>
      <c r="Y247" s="22"/>
      <c r="Z247" s="25" t="str">
        <f t="shared" si="129"/>
        <v>%Z082106</v>
      </c>
      <c r="AA247" s="22" t="str">
        <f t="shared" si="130"/>
        <v/>
      </c>
      <c r="AB247" s="22" t="s">
        <v>625</v>
      </c>
      <c r="AC247" s="22" t="str">
        <f t="shared" si="131"/>
        <v>VE-6303 LEVEL INDIC., ALAR.</v>
      </c>
      <c r="AD247" s="21" t="str">
        <f t="shared" si="132"/>
        <v/>
      </c>
      <c r="AE247" s="21" t="str">
        <f t="shared" si="133"/>
        <v/>
      </c>
      <c r="AF247" s="21" t="str">
        <f t="shared" si="134"/>
        <v/>
      </c>
      <c r="AG247" s="22">
        <v>0</v>
      </c>
      <c r="AH247" s="22">
        <v>60</v>
      </c>
      <c r="AI247" s="22">
        <v>45</v>
      </c>
      <c r="AJ247" s="22">
        <v>0</v>
      </c>
      <c r="AK247" s="23" t="s">
        <v>113</v>
      </c>
      <c r="AL247" s="23" t="s">
        <v>114</v>
      </c>
      <c r="AM247" s="23"/>
      <c r="AN247" s="84"/>
      <c r="AO247" s="27"/>
      <c r="AP247" s="27"/>
      <c r="AQ247" s="28"/>
      <c r="AR247" s="544" t="s">
        <v>110</v>
      </c>
      <c r="AS247" s="29"/>
      <c r="AT247" s="84"/>
      <c r="AU247" s="542" t="s">
        <v>106</v>
      </c>
      <c r="AV247" s="27"/>
      <c r="AW247" s="27"/>
      <c r="AX247" s="532" t="s">
        <v>207</v>
      </c>
      <c r="AY247" s="531" t="s">
        <v>208</v>
      </c>
      <c r="AZ247" s="27"/>
      <c r="BA247" s="27"/>
      <c r="BB247" s="27"/>
      <c r="BC247" s="27"/>
      <c r="BD247" s="27"/>
      <c r="BE247" s="33"/>
      <c r="BF247" s="33"/>
      <c r="BG247" s="33"/>
      <c r="BH247" s="33"/>
      <c r="BI247" s="33"/>
      <c r="BJ247" s="33"/>
      <c r="BK247" s="33"/>
      <c r="BL247" s="33"/>
      <c r="BM247" s="33"/>
      <c r="BN247" s="33"/>
      <c r="BO247" s="33"/>
      <c r="BP247" s="33"/>
      <c r="BQ247" s="33"/>
      <c r="BR247" s="33"/>
      <c r="BS247" s="33"/>
      <c r="BT247" s="33"/>
      <c r="BU247" s="33"/>
      <c r="BV247" s="33"/>
      <c r="BW247" s="27"/>
      <c r="BX247" s="33"/>
      <c r="BY247" s="33"/>
      <c r="BZ247" s="33"/>
      <c r="CA247" s="27"/>
      <c r="CB247" s="27"/>
      <c r="CC247" s="27"/>
      <c r="CD247" s="27"/>
      <c r="CE247" s="58"/>
      <c r="CF247" s="58"/>
      <c r="CG247" s="59" t="e">
        <f t="shared" si="135"/>
        <v>#VALUE!</v>
      </c>
      <c r="CH247" s="60" t="e">
        <f t="shared" si="136"/>
        <v>#VALUE!</v>
      </c>
      <c r="CI247" s="61"/>
      <c r="CJ247" s="62"/>
      <c r="CK247" s="59" t="e">
        <f t="shared" si="137"/>
        <v>#VALUE!</v>
      </c>
      <c r="CL247" s="60" t="e">
        <f t="shared" si="138"/>
        <v>#VALUE!</v>
      </c>
      <c r="CM247" s="61"/>
      <c r="CN247" s="62"/>
      <c r="CO247" s="59" t="e">
        <f t="shared" si="139"/>
        <v>#VALUE!</v>
      </c>
      <c r="CP247" s="60" t="e">
        <f t="shared" si="140"/>
        <v>#VALUE!</v>
      </c>
      <c r="CQ247" s="64"/>
      <c r="CR247" s="65"/>
      <c r="CS247" s="67"/>
      <c r="CT247" s="67"/>
      <c r="CU247" s="545">
        <v>1840</v>
      </c>
      <c r="CV247" s="518" t="str">
        <f t="shared" si="164"/>
        <v>18-</v>
      </c>
      <c r="CW247" s="47" t="s">
        <v>626</v>
      </c>
      <c r="CX247" s="47" t="str">
        <f t="shared" si="165"/>
        <v>-63103</v>
      </c>
      <c r="CY247" s="47" t="str">
        <f t="shared" si="143"/>
        <v>18-LIA-63103</v>
      </c>
    </row>
    <row r="248" spans="1:103" ht="19.899999999999999" customHeight="1">
      <c r="A248" s="524">
        <v>247</v>
      </c>
      <c r="B248" s="15">
        <v>7</v>
      </c>
      <c r="C248" s="15">
        <v>1840</v>
      </c>
      <c r="D248" s="45" t="s">
        <v>627</v>
      </c>
      <c r="E248" s="45"/>
      <c r="F248" s="541" t="s">
        <v>106</v>
      </c>
      <c r="G248" s="542" t="s">
        <v>628</v>
      </c>
      <c r="H248" s="68"/>
      <c r="I248" s="527"/>
      <c r="J248" s="527" t="str">
        <f t="shared" si="158"/>
        <v/>
      </c>
      <c r="K248" s="527" t="str">
        <f t="shared" si="150"/>
        <v/>
      </c>
      <c r="L248" s="22" t="str">
        <f t="shared" si="151"/>
        <v>FCS0304</v>
      </c>
      <c r="M248" s="21">
        <f t="shared" si="166"/>
        <v>8</v>
      </c>
      <c r="N248" s="21">
        <f t="shared" si="167"/>
        <v>2</v>
      </c>
      <c r="O248" s="21">
        <v>7</v>
      </c>
      <c r="P248" s="83" t="str">
        <f t="shared" si="168"/>
        <v>AAI143-H</v>
      </c>
      <c r="Q248" s="22" t="str">
        <f t="shared" si="128"/>
        <v>AI</v>
      </c>
      <c r="R248" s="22" t="str">
        <f t="shared" si="169"/>
        <v>N</v>
      </c>
      <c r="S248" s="543" t="s">
        <v>111</v>
      </c>
      <c r="T248" s="22"/>
      <c r="U248" s="22"/>
      <c r="V248" s="22"/>
      <c r="W248" s="22"/>
      <c r="X248" s="22"/>
      <c r="Y248" s="22"/>
      <c r="Z248" s="25" t="str">
        <f t="shared" si="129"/>
        <v>%Z082107</v>
      </c>
      <c r="AA248" s="22" t="str">
        <f t="shared" si="130"/>
        <v/>
      </c>
      <c r="AB248" s="22" t="s">
        <v>629</v>
      </c>
      <c r="AC248" s="22" t="str">
        <f t="shared" si="131"/>
        <v>TA-6102 TEMP. INDIC.</v>
      </c>
      <c r="AD248" s="21" t="str">
        <f t="shared" si="132"/>
        <v/>
      </c>
      <c r="AE248" s="21" t="str">
        <f t="shared" si="133"/>
        <v/>
      </c>
      <c r="AF248" s="21" t="str">
        <f t="shared" si="134"/>
        <v/>
      </c>
      <c r="AG248" s="22">
        <v>0</v>
      </c>
      <c r="AH248" s="22">
        <v>100</v>
      </c>
      <c r="AI248" s="22">
        <v>50</v>
      </c>
      <c r="AJ248" s="22">
        <v>0</v>
      </c>
      <c r="AK248" s="23" t="s">
        <v>113</v>
      </c>
      <c r="AL248" s="23" t="s">
        <v>114</v>
      </c>
      <c r="AM248" s="23"/>
      <c r="AN248" s="84"/>
      <c r="AO248" s="27"/>
      <c r="AP248" s="27"/>
      <c r="AQ248" s="28"/>
      <c r="AR248" s="544" t="s">
        <v>110</v>
      </c>
      <c r="AS248" s="29"/>
      <c r="AT248" s="84"/>
      <c r="AU248" s="542" t="s">
        <v>106</v>
      </c>
      <c r="AV248" s="27"/>
      <c r="AW248" s="27"/>
      <c r="AX248" s="532" t="s">
        <v>223</v>
      </c>
      <c r="AY248" s="531" t="s">
        <v>224</v>
      </c>
      <c r="AZ248" s="27"/>
      <c r="BA248" s="27"/>
      <c r="BB248" s="27"/>
      <c r="BC248" s="27"/>
      <c r="BD248" s="27"/>
      <c r="BE248" s="33"/>
      <c r="BF248" s="33"/>
      <c r="BG248" s="33"/>
      <c r="BH248" s="33"/>
      <c r="BI248" s="33"/>
      <c r="BJ248" s="33"/>
      <c r="BK248" s="33"/>
      <c r="BL248" s="33"/>
      <c r="BM248" s="33"/>
      <c r="BN248" s="33"/>
      <c r="BO248" s="33"/>
      <c r="BP248" s="33"/>
      <c r="BQ248" s="33"/>
      <c r="BR248" s="33"/>
      <c r="BS248" s="33"/>
      <c r="BT248" s="33"/>
      <c r="BU248" s="33"/>
      <c r="BV248" s="33"/>
      <c r="BW248" s="27"/>
      <c r="BX248" s="33"/>
      <c r="BY248" s="33"/>
      <c r="BZ248" s="33"/>
      <c r="CA248" s="27"/>
      <c r="CB248" s="27"/>
      <c r="CC248" s="27"/>
      <c r="CD248" s="27"/>
      <c r="CE248" s="58"/>
      <c r="CF248" s="58"/>
      <c r="CG248" s="59" t="e">
        <f t="shared" si="135"/>
        <v>#VALUE!</v>
      </c>
      <c r="CH248" s="60" t="e">
        <f t="shared" si="136"/>
        <v>#VALUE!</v>
      </c>
      <c r="CI248" s="61"/>
      <c r="CJ248" s="62"/>
      <c r="CK248" s="59" t="e">
        <f t="shared" si="137"/>
        <v>#VALUE!</v>
      </c>
      <c r="CL248" s="60" t="e">
        <f t="shared" si="138"/>
        <v>#VALUE!</v>
      </c>
      <c r="CM248" s="61"/>
      <c r="CN248" s="62"/>
      <c r="CO248" s="59" t="e">
        <f t="shared" si="139"/>
        <v>#VALUE!</v>
      </c>
      <c r="CP248" s="60" t="e">
        <f t="shared" si="140"/>
        <v>#VALUE!</v>
      </c>
      <c r="CQ248" s="64"/>
      <c r="CR248" s="65"/>
      <c r="CS248" s="67"/>
      <c r="CT248" s="67"/>
      <c r="CU248" s="545">
        <v>1840</v>
      </c>
      <c r="CV248" s="518" t="str">
        <f t="shared" si="164"/>
        <v>18-</v>
      </c>
      <c r="CW248" s="47" t="s">
        <v>348</v>
      </c>
      <c r="CX248" s="47" t="str">
        <f t="shared" si="165"/>
        <v>-61205</v>
      </c>
      <c r="CY248" s="47" t="str">
        <f t="shared" si="143"/>
        <v>18-TI-61205</v>
      </c>
    </row>
    <row r="249" spans="1:103" ht="19.899999999999999" customHeight="1">
      <c r="A249" s="524">
        <v>248</v>
      </c>
      <c r="B249" s="15">
        <v>8</v>
      </c>
      <c r="C249" s="15">
        <v>1840</v>
      </c>
      <c r="D249" s="45" t="s">
        <v>630</v>
      </c>
      <c r="E249" s="45"/>
      <c r="F249" s="541" t="s">
        <v>106</v>
      </c>
      <c r="G249" s="542" t="s">
        <v>628</v>
      </c>
      <c r="H249" s="68"/>
      <c r="I249" s="527"/>
      <c r="J249" s="527" t="str">
        <f t="shared" si="158"/>
        <v/>
      </c>
      <c r="K249" s="527" t="str">
        <f t="shared" si="150"/>
        <v/>
      </c>
      <c r="L249" s="22" t="str">
        <f t="shared" si="151"/>
        <v>FCS0304</v>
      </c>
      <c r="M249" s="21">
        <f t="shared" si="166"/>
        <v>8</v>
      </c>
      <c r="N249" s="21">
        <f t="shared" si="167"/>
        <v>2</v>
      </c>
      <c r="O249" s="21">
        <v>8</v>
      </c>
      <c r="P249" s="83" t="str">
        <f t="shared" si="168"/>
        <v>AAI143-H</v>
      </c>
      <c r="Q249" s="22" t="str">
        <f t="shared" si="128"/>
        <v>AI</v>
      </c>
      <c r="R249" s="22" t="str">
        <f t="shared" si="169"/>
        <v>N</v>
      </c>
      <c r="S249" s="543" t="s">
        <v>111</v>
      </c>
      <c r="T249" s="22"/>
      <c r="U249" s="22"/>
      <c r="V249" s="22"/>
      <c r="W249" s="22"/>
      <c r="X249" s="22"/>
      <c r="Y249" s="22"/>
      <c r="Z249" s="25" t="str">
        <f t="shared" si="129"/>
        <v>%Z082108</v>
      </c>
      <c r="AA249" s="22" t="str">
        <f t="shared" si="130"/>
        <v/>
      </c>
      <c r="AB249" s="22" t="s">
        <v>631</v>
      </c>
      <c r="AC249" s="22" t="str">
        <f t="shared" si="131"/>
        <v>TA-6102 TEMP. INDIC.</v>
      </c>
      <c r="AD249" s="21" t="str">
        <f t="shared" si="132"/>
        <v/>
      </c>
      <c r="AE249" s="21" t="str">
        <f t="shared" si="133"/>
        <v/>
      </c>
      <c r="AF249" s="21" t="str">
        <f t="shared" si="134"/>
        <v/>
      </c>
      <c r="AG249" s="22">
        <v>0</v>
      </c>
      <c r="AH249" s="22">
        <v>15</v>
      </c>
      <c r="AI249" s="22">
        <v>0</v>
      </c>
      <c r="AJ249" s="22">
        <v>0</v>
      </c>
      <c r="AK249" s="23" t="s">
        <v>113</v>
      </c>
      <c r="AL249" s="23" t="s">
        <v>114</v>
      </c>
      <c r="AM249" s="23"/>
      <c r="AN249" s="84"/>
      <c r="AO249" s="27"/>
      <c r="AP249" s="27"/>
      <c r="AQ249" s="28"/>
      <c r="AR249" s="544" t="s">
        <v>110</v>
      </c>
      <c r="AS249" s="29"/>
      <c r="AT249" s="84"/>
      <c r="AU249" s="542" t="s">
        <v>106</v>
      </c>
      <c r="AV249" s="27"/>
      <c r="AW249" s="27"/>
      <c r="AX249" s="532" t="s">
        <v>223</v>
      </c>
      <c r="AY249" s="531" t="s">
        <v>224</v>
      </c>
      <c r="AZ249" s="27"/>
      <c r="BA249" s="27"/>
      <c r="BB249" s="27"/>
      <c r="BC249" s="27"/>
      <c r="BD249" s="27"/>
      <c r="BE249" s="33"/>
      <c r="BF249" s="33"/>
      <c r="BG249" s="33"/>
      <c r="BH249" s="33"/>
      <c r="BI249" s="33"/>
      <c r="BJ249" s="33"/>
      <c r="BK249" s="33"/>
      <c r="BL249" s="33"/>
      <c r="BM249" s="33"/>
      <c r="BN249" s="33"/>
      <c r="BO249" s="33"/>
      <c r="BP249" s="33"/>
      <c r="BQ249" s="33"/>
      <c r="BR249" s="33"/>
      <c r="BS249" s="33"/>
      <c r="BT249" s="33"/>
      <c r="BU249" s="33"/>
      <c r="BV249" s="33"/>
      <c r="BW249" s="27"/>
      <c r="BX249" s="33"/>
      <c r="BY249" s="33"/>
      <c r="BZ249" s="33"/>
      <c r="CA249" s="27"/>
      <c r="CB249" s="27"/>
      <c r="CC249" s="27"/>
      <c r="CD249" s="27"/>
      <c r="CE249" s="58"/>
      <c r="CF249" s="58"/>
      <c r="CG249" s="59" t="e">
        <f t="shared" si="135"/>
        <v>#VALUE!</v>
      </c>
      <c r="CH249" s="60" t="e">
        <f t="shared" si="136"/>
        <v>#VALUE!</v>
      </c>
      <c r="CI249" s="61"/>
      <c r="CJ249" s="62"/>
      <c r="CK249" s="59" t="e">
        <f t="shared" si="137"/>
        <v>#VALUE!</v>
      </c>
      <c r="CL249" s="60" t="e">
        <f t="shared" si="138"/>
        <v>#VALUE!</v>
      </c>
      <c r="CM249" s="61"/>
      <c r="CN249" s="62"/>
      <c r="CO249" s="59" t="e">
        <f t="shared" si="139"/>
        <v>#VALUE!</v>
      </c>
      <c r="CP249" s="60" t="e">
        <f t="shared" si="140"/>
        <v>#VALUE!</v>
      </c>
      <c r="CQ249" s="64"/>
      <c r="CR249" s="65"/>
      <c r="CS249" s="67"/>
      <c r="CT249" s="67"/>
      <c r="CU249" s="545">
        <v>1840</v>
      </c>
      <c r="CV249" s="518" t="str">
        <f t="shared" si="164"/>
        <v>18-</v>
      </c>
      <c r="CW249" s="47" t="s">
        <v>348</v>
      </c>
      <c r="CX249" s="47" t="str">
        <f t="shared" si="165"/>
        <v>-61206</v>
      </c>
      <c r="CY249" s="47" t="str">
        <f t="shared" si="143"/>
        <v>18-TI-61206</v>
      </c>
    </row>
    <row r="250" spans="1:103" ht="19.899999999999999" customHeight="1">
      <c r="A250" s="524">
        <v>249</v>
      </c>
      <c r="B250" s="15">
        <v>9</v>
      </c>
      <c r="C250" s="15">
        <v>1840</v>
      </c>
      <c r="D250" s="45" t="s">
        <v>632</v>
      </c>
      <c r="E250" s="45"/>
      <c r="F250" s="541" t="s">
        <v>106</v>
      </c>
      <c r="G250" s="542" t="s">
        <v>633</v>
      </c>
      <c r="H250" s="68"/>
      <c r="I250" s="527"/>
      <c r="J250" s="527" t="str">
        <f t="shared" si="158"/>
        <v/>
      </c>
      <c r="K250" s="527" t="str">
        <f t="shared" si="150"/>
        <v/>
      </c>
      <c r="L250" s="22" t="str">
        <f t="shared" si="151"/>
        <v>FCS0304</v>
      </c>
      <c r="M250" s="21">
        <f t="shared" si="166"/>
        <v>8</v>
      </c>
      <c r="N250" s="21">
        <f t="shared" si="167"/>
        <v>2</v>
      </c>
      <c r="O250" s="21">
        <v>9</v>
      </c>
      <c r="P250" s="83" t="str">
        <f t="shared" si="168"/>
        <v>AAI143-H</v>
      </c>
      <c r="Q250" s="22" t="str">
        <f t="shared" si="128"/>
        <v>AI</v>
      </c>
      <c r="R250" s="22" t="str">
        <f t="shared" si="169"/>
        <v>N</v>
      </c>
      <c r="S250" s="543" t="s">
        <v>111</v>
      </c>
      <c r="T250" s="22"/>
      <c r="U250" s="22"/>
      <c r="V250" s="22"/>
      <c r="W250" s="22"/>
      <c r="X250" s="22"/>
      <c r="Y250" s="22"/>
      <c r="Z250" s="25" t="str">
        <f t="shared" si="129"/>
        <v>%Z082109</v>
      </c>
      <c r="AA250" s="22" t="str">
        <f t="shared" si="130"/>
        <v/>
      </c>
      <c r="AB250" s="22" t="s">
        <v>634</v>
      </c>
      <c r="AC250" s="22" t="str">
        <f t="shared" si="131"/>
        <v xml:space="preserve">COOL. TO ET-6301 TEMP.  INDIC., ALARM </v>
      </c>
      <c r="AD250" s="21" t="str">
        <f t="shared" si="132"/>
        <v/>
      </c>
      <c r="AE250" s="21" t="str">
        <f t="shared" si="133"/>
        <v/>
      </c>
      <c r="AF250" s="21" t="str">
        <f t="shared" si="134"/>
        <v/>
      </c>
      <c r="AG250" s="22">
        <v>0</v>
      </c>
      <c r="AH250" s="22">
        <v>4.5</v>
      </c>
      <c r="AI250" s="22">
        <v>0</v>
      </c>
      <c r="AJ250" s="22">
        <v>0</v>
      </c>
      <c r="AK250" s="23" t="s">
        <v>113</v>
      </c>
      <c r="AL250" s="23" t="s">
        <v>114</v>
      </c>
      <c r="AM250" s="23"/>
      <c r="AN250" s="84"/>
      <c r="AO250" s="27"/>
      <c r="AP250" s="27"/>
      <c r="AQ250" s="28"/>
      <c r="AR250" s="544" t="s">
        <v>110</v>
      </c>
      <c r="AS250" s="29"/>
      <c r="AT250" s="84"/>
      <c r="AU250" s="542" t="s">
        <v>106</v>
      </c>
      <c r="AV250" s="27"/>
      <c r="AW250" s="27"/>
      <c r="AX250" s="532" t="s">
        <v>238</v>
      </c>
      <c r="AY250" s="531" t="s">
        <v>239</v>
      </c>
      <c r="AZ250" s="27"/>
      <c r="BA250" s="27"/>
      <c r="BB250" s="27"/>
      <c r="BC250" s="27"/>
      <c r="BD250" s="27"/>
      <c r="BE250" s="33"/>
      <c r="BF250" s="33"/>
      <c r="BG250" s="33"/>
      <c r="BH250" s="33"/>
      <c r="BI250" s="33"/>
      <c r="BJ250" s="33"/>
      <c r="BK250" s="33"/>
      <c r="BL250" s="33"/>
      <c r="BM250" s="33"/>
      <c r="BN250" s="33"/>
      <c r="BO250" s="33"/>
      <c r="BP250" s="33"/>
      <c r="BQ250" s="33"/>
      <c r="BR250" s="33"/>
      <c r="BS250" s="33"/>
      <c r="BT250" s="33"/>
      <c r="BU250" s="33"/>
      <c r="BV250" s="33"/>
      <c r="BW250" s="27"/>
      <c r="BX250" s="33"/>
      <c r="BY250" s="33"/>
      <c r="BZ250" s="33"/>
      <c r="CA250" s="27"/>
      <c r="CB250" s="27"/>
      <c r="CC250" s="27"/>
      <c r="CD250" s="27"/>
      <c r="CE250" s="58"/>
      <c r="CF250" s="58"/>
      <c r="CG250" s="59" t="e">
        <f t="shared" si="135"/>
        <v>#VALUE!</v>
      </c>
      <c r="CH250" s="60" t="e">
        <f t="shared" si="136"/>
        <v>#VALUE!</v>
      </c>
      <c r="CI250" s="61"/>
      <c r="CJ250" s="62"/>
      <c r="CK250" s="59" t="e">
        <f t="shared" si="137"/>
        <v>#VALUE!</v>
      </c>
      <c r="CL250" s="60" t="e">
        <f t="shared" si="138"/>
        <v>#VALUE!</v>
      </c>
      <c r="CM250" s="61"/>
      <c r="CN250" s="62"/>
      <c r="CO250" s="59" t="e">
        <f t="shared" si="139"/>
        <v>#VALUE!</v>
      </c>
      <c r="CP250" s="60" t="e">
        <f t="shared" si="140"/>
        <v>#VALUE!</v>
      </c>
      <c r="CQ250" s="64"/>
      <c r="CR250" s="65"/>
      <c r="CS250" s="67"/>
      <c r="CT250" s="67"/>
      <c r="CU250" s="545">
        <v>1840</v>
      </c>
      <c r="CV250" s="518" t="str">
        <f t="shared" si="164"/>
        <v>18-</v>
      </c>
      <c r="CW250" s="47" t="s">
        <v>635</v>
      </c>
      <c r="CX250" s="47" t="str">
        <f t="shared" si="165"/>
        <v>-63101</v>
      </c>
      <c r="CY250" s="47" t="str">
        <f t="shared" si="143"/>
        <v>18-TIA-63101</v>
      </c>
    </row>
    <row r="251" spans="1:103" ht="19.899999999999999" customHeight="1">
      <c r="A251" s="524">
        <v>250</v>
      </c>
      <c r="B251" s="15">
        <v>10</v>
      </c>
      <c r="C251" s="15">
        <v>1840</v>
      </c>
      <c r="D251" s="45" t="s">
        <v>636</v>
      </c>
      <c r="E251" s="45"/>
      <c r="F251" s="541" t="s">
        <v>106</v>
      </c>
      <c r="G251" s="542" t="s">
        <v>637</v>
      </c>
      <c r="H251" s="68"/>
      <c r="I251" s="527"/>
      <c r="J251" s="527" t="str">
        <f t="shared" si="158"/>
        <v/>
      </c>
      <c r="K251" s="527" t="str">
        <f t="shared" si="150"/>
        <v/>
      </c>
      <c r="L251" s="22" t="str">
        <f t="shared" si="151"/>
        <v>FCS0304</v>
      </c>
      <c r="M251" s="21">
        <f t="shared" si="166"/>
        <v>8</v>
      </c>
      <c r="N251" s="21">
        <f t="shared" si="167"/>
        <v>2</v>
      </c>
      <c r="O251" s="21">
        <v>10</v>
      </c>
      <c r="P251" s="83" t="str">
        <f t="shared" si="168"/>
        <v>AAI143-H</v>
      </c>
      <c r="Q251" s="22" t="str">
        <f t="shared" si="128"/>
        <v>AI</v>
      </c>
      <c r="R251" s="22" t="str">
        <f t="shared" si="169"/>
        <v>N</v>
      </c>
      <c r="S251" s="543" t="s">
        <v>111</v>
      </c>
      <c r="T251" s="22"/>
      <c r="U251" s="22"/>
      <c r="V251" s="22"/>
      <c r="W251" s="22"/>
      <c r="X251" s="22"/>
      <c r="Y251" s="22"/>
      <c r="Z251" s="25" t="str">
        <f t="shared" si="129"/>
        <v>%Z082110</v>
      </c>
      <c r="AA251" s="22" t="str">
        <f t="shared" si="130"/>
        <v/>
      </c>
      <c r="AB251" s="22" t="s">
        <v>638</v>
      </c>
      <c r="AC251" s="22" t="str">
        <f t="shared" si="131"/>
        <v>TA-6201 BOTTOM PRES. INDIC.</v>
      </c>
      <c r="AD251" s="21" t="str">
        <f t="shared" si="132"/>
        <v/>
      </c>
      <c r="AE251" s="21" t="str">
        <f t="shared" si="133"/>
        <v/>
      </c>
      <c r="AF251" s="21" t="str">
        <f t="shared" si="134"/>
        <v/>
      </c>
      <c r="AG251" s="22">
        <v>0</v>
      </c>
      <c r="AH251" s="22">
        <v>80</v>
      </c>
      <c r="AI251" s="22">
        <v>0</v>
      </c>
      <c r="AJ251" s="22">
        <v>0</v>
      </c>
      <c r="AK251" s="23" t="s">
        <v>113</v>
      </c>
      <c r="AL251" s="23" t="s">
        <v>114</v>
      </c>
      <c r="AM251" s="23"/>
      <c r="AN251" s="84"/>
      <c r="AO251" s="27"/>
      <c r="AP251" s="27"/>
      <c r="AQ251" s="28"/>
      <c r="AR251" s="544" t="s">
        <v>110</v>
      </c>
      <c r="AS251" s="29"/>
      <c r="AT251" s="84"/>
      <c r="AU251" s="542" t="s">
        <v>106</v>
      </c>
      <c r="AV251" s="27"/>
      <c r="AW251" s="27"/>
      <c r="AX251" s="532" t="s">
        <v>238</v>
      </c>
      <c r="AY251" s="531" t="s">
        <v>239</v>
      </c>
      <c r="AZ251" s="27"/>
      <c r="BA251" s="27"/>
      <c r="BB251" s="27"/>
      <c r="BC251" s="27"/>
      <c r="BD251" s="27"/>
      <c r="BE251" s="33"/>
      <c r="BF251" s="33"/>
      <c r="BG251" s="33"/>
      <c r="BH251" s="33"/>
      <c r="BI251" s="33"/>
      <c r="BJ251" s="33"/>
      <c r="BK251" s="33"/>
      <c r="BL251" s="33"/>
      <c r="BM251" s="33"/>
      <c r="BN251" s="33"/>
      <c r="BO251" s="33"/>
      <c r="BP251" s="33"/>
      <c r="BQ251" s="33"/>
      <c r="BR251" s="33"/>
      <c r="BS251" s="33"/>
      <c r="BT251" s="33"/>
      <c r="BU251" s="33"/>
      <c r="BV251" s="33"/>
      <c r="BW251" s="27"/>
      <c r="BX251" s="33"/>
      <c r="BY251" s="33"/>
      <c r="BZ251" s="33"/>
      <c r="CA251" s="27"/>
      <c r="CB251" s="27"/>
      <c r="CC251" s="27"/>
      <c r="CD251" s="27"/>
      <c r="CE251" s="58"/>
      <c r="CF251" s="58"/>
      <c r="CG251" s="59" t="e">
        <f t="shared" si="135"/>
        <v>#VALUE!</v>
      </c>
      <c r="CH251" s="60" t="e">
        <f t="shared" si="136"/>
        <v>#VALUE!</v>
      </c>
      <c r="CI251" s="61"/>
      <c r="CJ251" s="62"/>
      <c r="CK251" s="59" t="e">
        <f t="shared" si="137"/>
        <v>#VALUE!</v>
      </c>
      <c r="CL251" s="60" t="e">
        <f t="shared" si="138"/>
        <v>#VALUE!</v>
      </c>
      <c r="CM251" s="61"/>
      <c r="CN251" s="62"/>
      <c r="CO251" s="59" t="e">
        <f t="shared" si="139"/>
        <v>#VALUE!</v>
      </c>
      <c r="CP251" s="60" t="e">
        <f t="shared" si="140"/>
        <v>#VALUE!</v>
      </c>
      <c r="CQ251" s="64"/>
      <c r="CR251" s="65"/>
      <c r="CS251" s="67"/>
      <c r="CT251" s="67"/>
      <c r="CU251" s="545">
        <v>1840</v>
      </c>
      <c r="CV251" s="518" t="str">
        <f t="shared" si="164"/>
        <v>18-</v>
      </c>
      <c r="CW251" s="47" t="s">
        <v>387</v>
      </c>
      <c r="CX251" s="47" t="str">
        <f t="shared" si="165"/>
        <v>-62103</v>
      </c>
      <c r="CY251" s="47" t="str">
        <f t="shared" si="143"/>
        <v>18-PI-62103</v>
      </c>
    </row>
    <row r="252" spans="1:103" ht="19.899999999999999" customHeight="1">
      <c r="A252" s="524">
        <v>251</v>
      </c>
      <c r="B252" s="15">
        <v>11</v>
      </c>
      <c r="C252" s="15">
        <v>1840</v>
      </c>
      <c r="D252" s="45" t="s">
        <v>639</v>
      </c>
      <c r="E252" s="527"/>
      <c r="F252" s="541" t="s">
        <v>106</v>
      </c>
      <c r="G252" s="542" t="s">
        <v>640</v>
      </c>
      <c r="H252" s="68"/>
      <c r="I252" s="527"/>
      <c r="J252" s="527" t="str">
        <f t="shared" si="158"/>
        <v/>
      </c>
      <c r="K252" s="527" t="str">
        <f t="shared" si="150"/>
        <v/>
      </c>
      <c r="L252" s="22" t="str">
        <f t="shared" si="151"/>
        <v>FCS0304</v>
      </c>
      <c r="M252" s="21">
        <f t="shared" si="166"/>
        <v>8</v>
      </c>
      <c r="N252" s="21">
        <f t="shared" si="167"/>
        <v>2</v>
      </c>
      <c r="O252" s="21">
        <v>11</v>
      </c>
      <c r="P252" s="83" t="str">
        <f t="shared" si="168"/>
        <v>AAI143-H</v>
      </c>
      <c r="Q252" s="22" t="str">
        <f t="shared" si="128"/>
        <v>AI</v>
      </c>
      <c r="R252" s="22" t="str">
        <f t="shared" si="169"/>
        <v>N</v>
      </c>
      <c r="S252" s="543" t="s">
        <v>111</v>
      </c>
      <c r="T252" s="22"/>
      <c r="U252" s="22"/>
      <c r="V252" s="22"/>
      <c r="W252" s="22"/>
      <c r="X252" s="22"/>
      <c r="Y252" s="22"/>
      <c r="Z252" s="25" t="str">
        <f t="shared" si="129"/>
        <v>%Z082111</v>
      </c>
      <c r="AA252" s="22" t="str">
        <f t="shared" si="130"/>
        <v/>
      </c>
      <c r="AB252" s="22" t="s">
        <v>641</v>
      </c>
      <c r="AC252" s="22" t="str">
        <f t="shared" si="131"/>
        <v>TA-6101 PRES.DIFFER. INDIC., ALARNM</v>
      </c>
      <c r="AD252" s="21" t="str">
        <f t="shared" si="132"/>
        <v/>
      </c>
      <c r="AE252" s="21" t="str">
        <f t="shared" si="133"/>
        <v/>
      </c>
      <c r="AF252" s="21" t="str">
        <f t="shared" si="134"/>
        <v/>
      </c>
      <c r="AG252" s="22">
        <v>0</v>
      </c>
      <c r="AH252" s="22">
        <v>120</v>
      </c>
      <c r="AI252" s="22">
        <v>0</v>
      </c>
      <c r="AJ252" s="22">
        <v>0</v>
      </c>
      <c r="AK252" s="23" t="s">
        <v>113</v>
      </c>
      <c r="AL252" s="23" t="s">
        <v>114</v>
      </c>
      <c r="AM252" s="23"/>
      <c r="AN252" s="84"/>
      <c r="AO252" s="27"/>
      <c r="AP252" s="27"/>
      <c r="AQ252" s="28"/>
      <c r="AR252" s="544" t="s">
        <v>110</v>
      </c>
      <c r="AS252" s="29"/>
      <c r="AT252" s="84"/>
      <c r="AU252" s="542" t="s">
        <v>106</v>
      </c>
      <c r="AV252" s="27"/>
      <c r="AW252" s="27"/>
      <c r="AX252" s="532"/>
      <c r="AY252" s="531" t="s">
        <v>642</v>
      </c>
      <c r="AZ252" s="27"/>
      <c r="BA252" s="27"/>
      <c r="BB252" s="27"/>
      <c r="BC252" s="27"/>
      <c r="BD252" s="27"/>
      <c r="BE252" s="33"/>
      <c r="BF252" s="33"/>
      <c r="BG252" s="33"/>
      <c r="BH252" s="33"/>
      <c r="BI252" s="33"/>
      <c r="BJ252" s="33"/>
      <c r="BK252" s="33"/>
      <c r="BL252" s="33"/>
      <c r="BM252" s="33"/>
      <c r="BN252" s="33"/>
      <c r="BO252" s="33"/>
      <c r="BP252" s="33"/>
      <c r="BQ252" s="33"/>
      <c r="BR252" s="33"/>
      <c r="BS252" s="33"/>
      <c r="BT252" s="33"/>
      <c r="BU252" s="33"/>
      <c r="BV252" s="33"/>
      <c r="BW252" s="27"/>
      <c r="BX252" s="33"/>
      <c r="BY252" s="33"/>
      <c r="BZ252" s="33"/>
      <c r="CA252" s="27"/>
      <c r="CB252" s="27"/>
      <c r="CC252" s="27"/>
      <c r="CD252" s="27"/>
      <c r="CE252" s="58"/>
      <c r="CF252" s="58"/>
      <c r="CG252" s="59" t="e">
        <f t="shared" si="135"/>
        <v>#VALUE!</v>
      </c>
      <c r="CH252" s="60" t="e">
        <f t="shared" si="136"/>
        <v>#VALUE!</v>
      </c>
      <c r="CI252" s="61"/>
      <c r="CJ252" s="62"/>
      <c r="CK252" s="59" t="e">
        <f t="shared" si="137"/>
        <v>#VALUE!</v>
      </c>
      <c r="CL252" s="60" t="e">
        <f t="shared" si="138"/>
        <v>#VALUE!</v>
      </c>
      <c r="CM252" s="61"/>
      <c r="CN252" s="62"/>
      <c r="CO252" s="59" t="e">
        <f t="shared" si="139"/>
        <v>#VALUE!</v>
      </c>
      <c r="CP252" s="60" t="e">
        <f t="shared" si="140"/>
        <v>#VALUE!</v>
      </c>
      <c r="CQ252" s="64"/>
      <c r="CR252" s="65"/>
      <c r="CS252" s="67"/>
      <c r="CT252" s="67"/>
      <c r="CU252" s="545">
        <v>1840</v>
      </c>
      <c r="CV252" s="518" t="str">
        <f t="shared" si="164"/>
        <v>18-</v>
      </c>
      <c r="CW252" s="47" t="s">
        <v>643</v>
      </c>
      <c r="CX252" s="47" t="str">
        <f t="shared" si="165"/>
        <v>-61104</v>
      </c>
      <c r="CY252" s="47" t="str">
        <f t="shared" si="143"/>
        <v>18-PDIA-61104</v>
      </c>
    </row>
    <row r="253" spans="1:103" ht="19.899999999999999" customHeight="1">
      <c r="A253" s="524">
        <v>252</v>
      </c>
      <c r="B253" s="15">
        <v>12</v>
      </c>
      <c r="C253" s="15"/>
      <c r="D253" s="50" t="str">
        <f>LEFT(L253,1)&amp;RIGHT(L253,2)&amp;"N"&amp;M253&amp;"S"&amp;N253&amp;O253</f>
        <v>F04N8S212</v>
      </c>
      <c r="E253" s="527"/>
      <c r="F253" s="43"/>
      <c r="G253" s="527" t="s">
        <v>161</v>
      </c>
      <c r="H253" s="68"/>
      <c r="I253" s="527"/>
      <c r="J253" s="527" t="str">
        <f t="shared" si="158"/>
        <v/>
      </c>
      <c r="K253" s="527" t="str">
        <f t="shared" si="150"/>
        <v/>
      </c>
      <c r="L253" s="22" t="str">
        <f t="shared" si="151"/>
        <v>FCS0304</v>
      </c>
      <c r="M253" s="21">
        <f t="shared" si="166"/>
        <v>8</v>
      </c>
      <c r="N253" s="21">
        <f t="shared" si="167"/>
        <v>2</v>
      </c>
      <c r="O253" s="21">
        <v>12</v>
      </c>
      <c r="P253" s="83" t="str">
        <f t="shared" si="168"/>
        <v>AAI143-H</v>
      </c>
      <c r="Q253" s="22" t="str">
        <f t="shared" si="128"/>
        <v>AI</v>
      </c>
      <c r="R253" s="22" t="str">
        <f t="shared" si="169"/>
        <v>N</v>
      </c>
      <c r="S253" s="83" t="s">
        <v>162</v>
      </c>
      <c r="T253" s="22"/>
      <c r="U253" s="22"/>
      <c r="V253" s="22"/>
      <c r="W253" s="22"/>
      <c r="X253" s="22"/>
      <c r="Y253" s="22"/>
      <c r="Z253" s="25" t="str">
        <f t="shared" si="129"/>
        <v>%Z082112</v>
      </c>
      <c r="AA253" s="22" t="str">
        <f t="shared" si="130"/>
        <v/>
      </c>
      <c r="AB253" s="22" t="str">
        <f>IF(G253="Spare",D253,"")</f>
        <v>F04N8S212</v>
      </c>
      <c r="AC253" s="22" t="str">
        <f t="shared" si="131"/>
        <v>Spare</v>
      </c>
      <c r="AD253" s="21" t="str">
        <f t="shared" si="132"/>
        <v/>
      </c>
      <c r="AE253" s="21" t="str">
        <f t="shared" si="133"/>
        <v/>
      </c>
      <c r="AF253" s="21" t="str">
        <f t="shared" si="134"/>
        <v/>
      </c>
      <c r="AG253" s="22">
        <v>0</v>
      </c>
      <c r="AH253" s="22">
        <v>4.5</v>
      </c>
      <c r="AI253" s="22">
        <v>0</v>
      </c>
      <c r="AJ253" s="22">
        <v>0</v>
      </c>
      <c r="AK253" s="23"/>
      <c r="AL253" s="23" t="s">
        <v>114</v>
      </c>
      <c r="AM253" s="23"/>
      <c r="AN253" s="84" t="s">
        <v>115</v>
      </c>
      <c r="AO253" s="27"/>
      <c r="AP253" s="27"/>
      <c r="AQ253" s="28"/>
      <c r="AR253" s="33"/>
      <c r="AS253" s="29"/>
      <c r="AT253" s="84" t="s">
        <v>116</v>
      </c>
      <c r="AU253" s="27"/>
      <c r="AV253" s="27"/>
      <c r="AW253" s="27"/>
      <c r="AX253" s="532"/>
      <c r="AY253" s="531"/>
      <c r="AZ253" s="27"/>
      <c r="BA253" s="27"/>
      <c r="BB253" s="27"/>
      <c r="BC253" s="27"/>
      <c r="BD253" s="27"/>
      <c r="BE253" s="33"/>
      <c r="BF253" s="33"/>
      <c r="BG253" s="33"/>
      <c r="BH253" s="33"/>
      <c r="BI253" s="33"/>
      <c r="BJ253" s="33"/>
      <c r="BK253" s="33"/>
      <c r="BL253" s="33"/>
      <c r="BM253" s="33"/>
      <c r="BN253" s="33"/>
      <c r="BO253" s="33"/>
      <c r="BP253" s="33"/>
      <c r="BQ253" s="33"/>
      <c r="BR253" s="33"/>
      <c r="BS253" s="33"/>
      <c r="BT253" s="33"/>
      <c r="BU253" s="33"/>
      <c r="BV253" s="33"/>
      <c r="BW253" s="27"/>
      <c r="BX253" s="33"/>
      <c r="BY253" s="33"/>
      <c r="BZ253" s="33"/>
      <c r="CA253" s="27"/>
      <c r="CB253" s="27"/>
      <c r="CC253" s="27"/>
      <c r="CD253" s="27"/>
      <c r="CE253" s="58"/>
      <c r="CF253" s="58"/>
      <c r="CG253" s="59" t="e">
        <f t="shared" si="135"/>
        <v>#VALUE!</v>
      </c>
      <c r="CH253" s="60" t="e">
        <f t="shared" si="136"/>
        <v>#VALUE!</v>
      </c>
      <c r="CI253" s="61"/>
      <c r="CJ253" s="62"/>
      <c r="CK253" s="59" t="e">
        <f t="shared" si="137"/>
        <v>#VALUE!</v>
      </c>
      <c r="CL253" s="60" t="e">
        <f t="shared" si="138"/>
        <v>#VALUE!</v>
      </c>
      <c r="CM253" s="61"/>
      <c r="CN253" s="62"/>
      <c r="CO253" s="59" t="e">
        <f t="shared" si="139"/>
        <v>#VALUE!</v>
      </c>
      <c r="CP253" s="60" t="e">
        <f t="shared" si="140"/>
        <v>#VALUE!</v>
      </c>
      <c r="CQ253" s="64"/>
      <c r="CR253" s="65"/>
      <c r="CS253" s="67"/>
      <c r="CT253" s="67"/>
      <c r="CV253" s="518"/>
      <c r="CY253" s="47" t="str">
        <f t="shared" si="143"/>
        <v/>
      </c>
    </row>
    <row r="254" spans="1:103" ht="19.899999999999999" customHeight="1">
      <c r="A254" s="524">
        <v>253</v>
      </c>
      <c r="B254" s="15">
        <v>13</v>
      </c>
      <c r="C254" s="15"/>
      <c r="D254" s="50" t="str">
        <f>LEFT(L254,1)&amp;RIGHT(L254,2)&amp;"N"&amp;M254&amp;"S"&amp;N254&amp;O254</f>
        <v>F04N8S213</v>
      </c>
      <c r="E254" s="527"/>
      <c r="F254" s="43"/>
      <c r="G254" s="527" t="s">
        <v>161</v>
      </c>
      <c r="H254" s="68"/>
      <c r="I254" s="527"/>
      <c r="J254" s="527" t="str">
        <f t="shared" si="158"/>
        <v/>
      </c>
      <c r="K254" s="527" t="str">
        <f t="shared" si="150"/>
        <v/>
      </c>
      <c r="L254" s="22" t="str">
        <f t="shared" si="151"/>
        <v>FCS0304</v>
      </c>
      <c r="M254" s="21">
        <f t="shared" si="166"/>
        <v>8</v>
      </c>
      <c r="N254" s="21">
        <f t="shared" si="167"/>
        <v>2</v>
      </c>
      <c r="O254" s="21">
        <v>13</v>
      </c>
      <c r="P254" s="83" t="str">
        <f t="shared" si="168"/>
        <v>AAI143-H</v>
      </c>
      <c r="Q254" s="22" t="str">
        <f t="shared" si="128"/>
        <v>AI</v>
      </c>
      <c r="R254" s="22" t="str">
        <f t="shared" si="169"/>
        <v>N</v>
      </c>
      <c r="S254" s="83" t="s">
        <v>162</v>
      </c>
      <c r="T254" s="22"/>
      <c r="U254" s="22"/>
      <c r="V254" s="22"/>
      <c r="W254" s="22"/>
      <c r="X254" s="22"/>
      <c r="Y254" s="22"/>
      <c r="Z254" s="25" t="str">
        <f t="shared" si="129"/>
        <v>%Z082113</v>
      </c>
      <c r="AA254" s="22" t="str">
        <f t="shared" si="130"/>
        <v/>
      </c>
      <c r="AB254" s="22" t="str">
        <f>IF(G254="Spare",D254,"")</f>
        <v>F04N8S213</v>
      </c>
      <c r="AC254" s="22" t="str">
        <f t="shared" si="131"/>
        <v>Spare</v>
      </c>
      <c r="AD254" s="21" t="str">
        <f t="shared" si="132"/>
        <v/>
      </c>
      <c r="AE254" s="21" t="str">
        <f t="shared" si="133"/>
        <v/>
      </c>
      <c r="AF254" s="21" t="str">
        <f t="shared" si="134"/>
        <v/>
      </c>
      <c r="AG254" s="22">
        <v>0</v>
      </c>
      <c r="AH254" s="22">
        <v>0</v>
      </c>
      <c r="AI254" s="22">
        <v>0</v>
      </c>
      <c r="AJ254" s="22">
        <v>0</v>
      </c>
      <c r="AK254" s="23"/>
      <c r="AL254" s="23" t="s">
        <v>114</v>
      </c>
      <c r="AM254" s="23"/>
      <c r="AN254" s="84" t="s">
        <v>115</v>
      </c>
      <c r="AO254" s="27"/>
      <c r="AP254" s="27"/>
      <c r="AQ254" s="28"/>
      <c r="AR254" s="33"/>
      <c r="AS254" s="29"/>
      <c r="AT254" s="84" t="s">
        <v>116</v>
      </c>
      <c r="AU254" s="27"/>
      <c r="AV254" s="27"/>
      <c r="AW254" s="27"/>
      <c r="AX254" s="532"/>
      <c r="AY254" s="531"/>
      <c r="AZ254" s="27"/>
      <c r="BA254" s="27"/>
      <c r="BB254" s="27"/>
      <c r="BC254" s="27"/>
      <c r="BD254" s="27"/>
      <c r="BE254" s="33"/>
      <c r="BF254" s="33"/>
      <c r="BG254" s="33"/>
      <c r="BH254" s="33"/>
      <c r="BI254" s="33"/>
      <c r="BJ254" s="33"/>
      <c r="BK254" s="33"/>
      <c r="BL254" s="33"/>
      <c r="BM254" s="33"/>
      <c r="BN254" s="33"/>
      <c r="BO254" s="33"/>
      <c r="BP254" s="33"/>
      <c r="BQ254" s="33"/>
      <c r="BR254" s="33"/>
      <c r="BS254" s="33"/>
      <c r="BT254" s="33"/>
      <c r="BU254" s="33"/>
      <c r="BV254" s="33"/>
      <c r="BW254" s="27"/>
      <c r="BX254" s="33"/>
      <c r="BY254" s="33"/>
      <c r="BZ254" s="33"/>
      <c r="CA254" s="27"/>
      <c r="CB254" s="27"/>
      <c r="CC254" s="27"/>
      <c r="CD254" s="27"/>
      <c r="CE254" s="58"/>
      <c r="CF254" s="58"/>
      <c r="CG254" s="59" t="e">
        <f t="shared" si="135"/>
        <v>#VALUE!</v>
      </c>
      <c r="CH254" s="60" t="e">
        <f t="shared" si="136"/>
        <v>#VALUE!</v>
      </c>
      <c r="CI254" s="61"/>
      <c r="CJ254" s="62"/>
      <c r="CK254" s="59" t="e">
        <f t="shared" si="137"/>
        <v>#VALUE!</v>
      </c>
      <c r="CL254" s="60" t="e">
        <f t="shared" si="138"/>
        <v>#VALUE!</v>
      </c>
      <c r="CM254" s="61"/>
      <c r="CN254" s="62"/>
      <c r="CO254" s="59" t="e">
        <f t="shared" si="139"/>
        <v>#VALUE!</v>
      </c>
      <c r="CP254" s="60" t="e">
        <f t="shared" si="140"/>
        <v>#VALUE!</v>
      </c>
      <c r="CQ254" s="64"/>
      <c r="CR254" s="65"/>
      <c r="CS254" s="67"/>
      <c r="CT254" s="67"/>
      <c r="CV254" s="518"/>
      <c r="CY254" s="47" t="str">
        <f t="shared" si="143"/>
        <v/>
      </c>
    </row>
    <row r="255" spans="1:103" ht="19.899999999999999" customHeight="1">
      <c r="A255" s="524">
        <v>254</v>
      </c>
      <c r="B255" s="16">
        <v>14</v>
      </c>
      <c r="C255" s="16"/>
      <c r="D255" s="50" t="str">
        <f>LEFT(L255,1)&amp;RIGHT(L255,2)&amp;"N"&amp;M255&amp;"S"&amp;N255&amp;O255</f>
        <v>F04N8S214</v>
      </c>
      <c r="E255" s="45"/>
      <c r="F255" s="43"/>
      <c r="G255" s="527" t="s">
        <v>161</v>
      </c>
      <c r="H255" s="527"/>
      <c r="I255" s="527"/>
      <c r="J255" s="527" t="str">
        <f t="shared" si="158"/>
        <v/>
      </c>
      <c r="K255" s="527" t="str">
        <f t="shared" si="150"/>
        <v/>
      </c>
      <c r="L255" s="22" t="str">
        <f t="shared" si="151"/>
        <v>FCS0304</v>
      </c>
      <c r="M255" s="21">
        <f t="shared" si="166"/>
        <v>8</v>
      </c>
      <c r="N255" s="21">
        <f t="shared" si="167"/>
        <v>2</v>
      </c>
      <c r="O255" s="21">
        <v>14</v>
      </c>
      <c r="P255" s="83" t="str">
        <f t="shared" si="168"/>
        <v>AAI143-H</v>
      </c>
      <c r="Q255" s="22" t="str">
        <f t="shared" si="128"/>
        <v>AI</v>
      </c>
      <c r="R255" s="22" t="str">
        <f t="shared" si="169"/>
        <v>N</v>
      </c>
      <c r="S255" s="83" t="s">
        <v>162</v>
      </c>
      <c r="T255" s="22"/>
      <c r="U255" s="22"/>
      <c r="V255" s="22"/>
      <c r="W255" s="22"/>
      <c r="X255" s="26"/>
      <c r="Y255" s="22"/>
      <c r="Z255" s="25" t="str">
        <f t="shared" si="129"/>
        <v>%Z082114</v>
      </c>
      <c r="AA255" s="22" t="str">
        <f t="shared" si="130"/>
        <v/>
      </c>
      <c r="AB255" s="22" t="str">
        <f>IF(G255="Spare",D255,"")</f>
        <v>F04N8S214</v>
      </c>
      <c r="AC255" s="22" t="str">
        <f t="shared" si="131"/>
        <v>Spare</v>
      </c>
      <c r="AD255" s="21" t="str">
        <f t="shared" si="132"/>
        <v/>
      </c>
      <c r="AE255" s="21" t="str">
        <f t="shared" si="133"/>
        <v/>
      </c>
      <c r="AF255" s="21" t="str">
        <f t="shared" si="134"/>
        <v/>
      </c>
      <c r="AG255" s="22"/>
      <c r="AH255" s="22"/>
      <c r="AI255" s="22"/>
      <c r="AJ255" s="22"/>
      <c r="AK255" s="23"/>
      <c r="AL255" s="23" t="s">
        <v>114</v>
      </c>
      <c r="AM255" s="23"/>
      <c r="AN255" s="84" t="s">
        <v>115</v>
      </c>
      <c r="AO255" s="27"/>
      <c r="AP255" s="27"/>
      <c r="AQ255" s="28"/>
      <c r="AR255" s="33"/>
      <c r="AS255" s="29"/>
      <c r="AT255" s="84" t="s">
        <v>116</v>
      </c>
      <c r="AU255" s="27"/>
      <c r="AV255" s="32"/>
      <c r="AW255" s="27"/>
      <c r="AX255" s="531"/>
      <c r="AY255" s="531"/>
      <c r="AZ255" s="27"/>
      <c r="BA255" s="27"/>
      <c r="BB255" s="27"/>
      <c r="BC255" s="27"/>
      <c r="BD255" s="27"/>
      <c r="BE255" s="33"/>
      <c r="BF255" s="33"/>
      <c r="BG255" s="33"/>
      <c r="BH255" s="33"/>
      <c r="BI255" s="33"/>
      <c r="BJ255" s="33"/>
      <c r="BK255" s="33"/>
      <c r="BL255" s="33"/>
      <c r="BM255" s="33"/>
      <c r="BN255" s="33"/>
      <c r="BO255" s="33"/>
      <c r="BP255" s="33"/>
      <c r="BQ255" s="33"/>
      <c r="BR255" s="33"/>
      <c r="BS255" s="33"/>
      <c r="BT255" s="33"/>
      <c r="BU255" s="33"/>
      <c r="BV255" s="33"/>
      <c r="BW255" s="27"/>
      <c r="BX255" s="33"/>
      <c r="BY255" s="33"/>
      <c r="BZ255" s="33"/>
      <c r="CA255" s="27"/>
      <c r="CB255" s="27"/>
      <c r="CC255" s="27"/>
      <c r="CD255" s="27"/>
      <c r="CE255" s="58"/>
      <c r="CF255" s="58"/>
      <c r="CG255" s="59" t="e">
        <f t="shared" si="135"/>
        <v>#VALUE!</v>
      </c>
      <c r="CH255" s="60" t="e">
        <f t="shared" si="136"/>
        <v>#VALUE!</v>
      </c>
      <c r="CI255" s="61"/>
      <c r="CJ255" s="62"/>
      <c r="CK255" s="59" t="e">
        <f t="shared" si="137"/>
        <v>#VALUE!</v>
      </c>
      <c r="CL255" s="60" t="e">
        <f t="shared" si="138"/>
        <v>#VALUE!</v>
      </c>
      <c r="CM255" s="61"/>
      <c r="CN255" s="62"/>
      <c r="CO255" s="59" t="e">
        <f t="shared" si="139"/>
        <v>#VALUE!</v>
      </c>
      <c r="CP255" s="60" t="e">
        <f t="shared" si="140"/>
        <v>#VALUE!</v>
      </c>
      <c r="CQ255" s="64"/>
      <c r="CR255" s="65"/>
      <c r="CS255" s="67"/>
      <c r="CT255" s="67"/>
      <c r="CV255" s="518"/>
      <c r="CY255" s="47" t="str">
        <f t="shared" si="143"/>
        <v/>
      </c>
    </row>
    <row r="256" spans="1:103" ht="19.899999999999999" customHeight="1">
      <c r="A256" s="524">
        <v>255</v>
      </c>
      <c r="B256" s="16">
        <v>15</v>
      </c>
      <c r="C256" s="16"/>
      <c r="D256" s="50" t="str">
        <f>LEFT(L256,1)&amp;RIGHT(L256,2)&amp;"N"&amp;M256&amp;"S"&amp;N256&amp;O256</f>
        <v>F04N8S215</v>
      </c>
      <c r="E256" s="45"/>
      <c r="F256" s="43"/>
      <c r="G256" s="527" t="s">
        <v>161</v>
      </c>
      <c r="H256" s="527"/>
      <c r="I256" s="527"/>
      <c r="J256" s="527" t="str">
        <f t="shared" si="158"/>
        <v/>
      </c>
      <c r="K256" s="527" t="str">
        <f t="shared" si="150"/>
        <v/>
      </c>
      <c r="L256" s="22" t="str">
        <f t="shared" si="151"/>
        <v>FCS0304</v>
      </c>
      <c r="M256" s="21">
        <f t="shared" si="166"/>
        <v>8</v>
      </c>
      <c r="N256" s="21">
        <f t="shared" si="167"/>
        <v>2</v>
      </c>
      <c r="O256" s="21">
        <v>15</v>
      </c>
      <c r="P256" s="83" t="str">
        <f t="shared" si="168"/>
        <v>AAI143-H</v>
      </c>
      <c r="Q256" s="22" t="str">
        <f t="shared" si="128"/>
        <v>AI</v>
      </c>
      <c r="R256" s="22" t="str">
        <f t="shared" si="169"/>
        <v>N</v>
      </c>
      <c r="S256" s="83" t="s">
        <v>162</v>
      </c>
      <c r="T256" s="22"/>
      <c r="U256" s="22"/>
      <c r="V256" s="22"/>
      <c r="W256" s="22"/>
      <c r="X256" s="22"/>
      <c r="Y256" s="22"/>
      <c r="Z256" s="25" t="str">
        <f t="shared" si="129"/>
        <v>%Z082115</v>
      </c>
      <c r="AA256" s="22" t="str">
        <f t="shared" si="130"/>
        <v/>
      </c>
      <c r="AB256" s="22" t="str">
        <f>IF(G256="Spare",D256,"")</f>
        <v>F04N8S215</v>
      </c>
      <c r="AC256" s="22" t="str">
        <f t="shared" si="131"/>
        <v>Spare</v>
      </c>
      <c r="AD256" s="21" t="str">
        <f t="shared" si="132"/>
        <v/>
      </c>
      <c r="AE256" s="21" t="str">
        <f t="shared" si="133"/>
        <v/>
      </c>
      <c r="AF256" s="21" t="str">
        <f t="shared" si="134"/>
        <v/>
      </c>
      <c r="AG256" s="22"/>
      <c r="AH256" s="22"/>
      <c r="AI256" s="22"/>
      <c r="AJ256" s="22"/>
      <c r="AK256" s="23"/>
      <c r="AL256" s="23" t="s">
        <v>114</v>
      </c>
      <c r="AM256" s="23"/>
      <c r="AN256" s="84" t="s">
        <v>115</v>
      </c>
      <c r="AO256" s="27"/>
      <c r="AP256" s="27"/>
      <c r="AQ256" s="28"/>
      <c r="AR256" s="33"/>
      <c r="AS256" s="29"/>
      <c r="AT256" s="84" t="s">
        <v>116</v>
      </c>
      <c r="AU256" s="27"/>
      <c r="AV256" s="33"/>
      <c r="AW256" s="27"/>
      <c r="AX256" s="531"/>
      <c r="AY256" s="531"/>
      <c r="AZ256" s="27"/>
      <c r="BA256" s="27"/>
      <c r="BB256" s="27"/>
      <c r="BC256" s="27"/>
      <c r="BD256" s="27"/>
      <c r="BE256" s="33"/>
      <c r="BF256" s="33"/>
      <c r="BG256" s="33"/>
      <c r="BH256" s="33"/>
      <c r="BI256" s="33"/>
      <c r="BJ256" s="33"/>
      <c r="BK256" s="33"/>
      <c r="BL256" s="33"/>
      <c r="BM256" s="33"/>
      <c r="BN256" s="33"/>
      <c r="BO256" s="33"/>
      <c r="BP256" s="33"/>
      <c r="BQ256" s="33"/>
      <c r="BR256" s="33"/>
      <c r="BS256" s="33"/>
      <c r="BT256" s="33"/>
      <c r="BU256" s="33"/>
      <c r="BV256" s="33"/>
      <c r="BW256" s="27"/>
      <c r="BX256" s="33"/>
      <c r="BY256" s="33"/>
      <c r="BZ256" s="33"/>
      <c r="CA256" s="27"/>
      <c r="CB256" s="27"/>
      <c r="CC256" s="27"/>
      <c r="CD256" s="27"/>
      <c r="CE256" s="58"/>
      <c r="CF256" s="58"/>
      <c r="CG256" s="59" t="e">
        <f t="shared" si="135"/>
        <v>#VALUE!</v>
      </c>
      <c r="CH256" s="60" t="e">
        <f t="shared" si="136"/>
        <v>#VALUE!</v>
      </c>
      <c r="CI256" s="61"/>
      <c r="CJ256" s="62"/>
      <c r="CK256" s="59" t="e">
        <f t="shared" si="137"/>
        <v>#VALUE!</v>
      </c>
      <c r="CL256" s="60" t="e">
        <f t="shared" si="138"/>
        <v>#VALUE!</v>
      </c>
      <c r="CM256" s="61"/>
      <c r="CN256" s="62"/>
      <c r="CO256" s="59" t="e">
        <f t="shared" si="139"/>
        <v>#VALUE!</v>
      </c>
      <c r="CP256" s="60" t="e">
        <f t="shared" si="140"/>
        <v>#VALUE!</v>
      </c>
      <c r="CQ256" s="64"/>
      <c r="CR256" s="65"/>
      <c r="CS256" s="67"/>
      <c r="CT256" s="67"/>
      <c r="CV256" s="518"/>
      <c r="CY256" s="47" t="str">
        <f t="shared" si="143"/>
        <v/>
      </c>
    </row>
    <row r="257" spans="1:103" ht="19.899999999999999" customHeight="1">
      <c r="A257" s="524">
        <v>256</v>
      </c>
      <c r="B257" s="16">
        <v>16</v>
      </c>
      <c r="C257" s="16"/>
      <c r="D257" s="50" t="str">
        <f>LEFT(L257,1)&amp;RIGHT(L257,2)&amp;"N"&amp;M257&amp;"S"&amp;N257&amp;O257</f>
        <v>F04N8S216</v>
      </c>
      <c r="E257" s="45"/>
      <c r="F257" s="43"/>
      <c r="G257" s="527" t="s">
        <v>161</v>
      </c>
      <c r="H257" s="527"/>
      <c r="I257" s="527"/>
      <c r="J257" s="527" t="str">
        <f t="shared" si="158"/>
        <v/>
      </c>
      <c r="K257" s="527" t="str">
        <f t="shared" si="150"/>
        <v/>
      </c>
      <c r="L257" s="22" t="str">
        <f t="shared" si="151"/>
        <v>FCS0304</v>
      </c>
      <c r="M257" s="21">
        <f t="shared" si="166"/>
        <v>8</v>
      </c>
      <c r="N257" s="21">
        <f t="shared" si="167"/>
        <v>2</v>
      </c>
      <c r="O257" s="21">
        <v>16</v>
      </c>
      <c r="P257" s="83" t="str">
        <f t="shared" si="168"/>
        <v>AAI143-H</v>
      </c>
      <c r="Q257" s="22" t="str">
        <f t="shared" si="128"/>
        <v>AI</v>
      </c>
      <c r="R257" s="22" t="str">
        <f t="shared" si="169"/>
        <v>N</v>
      </c>
      <c r="S257" s="83" t="s">
        <v>162</v>
      </c>
      <c r="T257" s="22"/>
      <c r="U257" s="22"/>
      <c r="V257" s="22"/>
      <c r="W257" s="22"/>
      <c r="X257" s="22"/>
      <c r="Y257" s="22"/>
      <c r="Z257" s="52" t="str">
        <f t="shared" si="129"/>
        <v>%Z082116</v>
      </c>
      <c r="AA257" s="22" t="str">
        <f t="shared" si="130"/>
        <v/>
      </c>
      <c r="AB257" s="22" t="str">
        <f>IF(G257="Spare",D257,"")</f>
        <v>F04N8S216</v>
      </c>
      <c r="AC257" s="22" t="str">
        <f t="shared" si="131"/>
        <v>Spare</v>
      </c>
      <c r="AD257" s="21" t="str">
        <f t="shared" si="132"/>
        <v/>
      </c>
      <c r="AE257" s="21" t="str">
        <f t="shared" si="133"/>
        <v/>
      </c>
      <c r="AF257" s="21" t="str">
        <f t="shared" si="134"/>
        <v/>
      </c>
      <c r="AG257" s="22"/>
      <c r="AH257" s="22"/>
      <c r="AI257" s="22"/>
      <c r="AJ257" s="22"/>
      <c r="AK257" s="23"/>
      <c r="AL257" s="23" t="s">
        <v>114</v>
      </c>
      <c r="AM257" s="23"/>
      <c r="AN257" s="84" t="s">
        <v>115</v>
      </c>
      <c r="AO257" s="27"/>
      <c r="AP257" s="27"/>
      <c r="AQ257" s="28"/>
      <c r="AR257" s="33"/>
      <c r="AS257" s="29"/>
      <c r="AT257" s="84" t="s">
        <v>116</v>
      </c>
      <c r="AU257" s="27"/>
      <c r="AV257" s="33"/>
      <c r="AW257" s="27"/>
      <c r="AX257" s="531"/>
      <c r="AY257" s="531"/>
      <c r="AZ257" s="27"/>
      <c r="BA257" s="27"/>
      <c r="BB257" s="27"/>
      <c r="BC257" s="27"/>
      <c r="BD257" s="27"/>
      <c r="BE257" s="33"/>
      <c r="BF257" s="33"/>
      <c r="BG257" s="33"/>
      <c r="BH257" s="33"/>
      <c r="BI257" s="33"/>
      <c r="BJ257" s="33"/>
      <c r="BK257" s="33"/>
      <c r="BL257" s="33"/>
      <c r="BM257" s="33"/>
      <c r="BN257" s="33"/>
      <c r="BO257" s="33"/>
      <c r="BP257" s="33"/>
      <c r="BQ257" s="33"/>
      <c r="BR257" s="33"/>
      <c r="BS257" s="33"/>
      <c r="BT257" s="33"/>
      <c r="BU257" s="33"/>
      <c r="BV257" s="33"/>
      <c r="BW257" s="27"/>
      <c r="BX257" s="33"/>
      <c r="BY257" s="33"/>
      <c r="BZ257" s="33"/>
      <c r="CA257" s="27"/>
      <c r="CB257" s="27"/>
      <c r="CC257" s="27"/>
      <c r="CD257" s="27"/>
      <c r="CE257" s="58"/>
      <c r="CF257" s="58"/>
      <c r="CG257" s="59" t="e">
        <f t="shared" si="135"/>
        <v>#VALUE!</v>
      </c>
      <c r="CH257" s="60" t="e">
        <f t="shared" si="136"/>
        <v>#VALUE!</v>
      </c>
      <c r="CI257" s="61"/>
      <c r="CJ257" s="62"/>
      <c r="CK257" s="59" t="e">
        <f t="shared" si="137"/>
        <v>#VALUE!</v>
      </c>
      <c r="CL257" s="60" t="e">
        <f t="shared" si="138"/>
        <v>#VALUE!</v>
      </c>
      <c r="CM257" s="61"/>
      <c r="CN257" s="62"/>
      <c r="CO257" s="59" t="e">
        <f t="shared" si="139"/>
        <v>#VALUE!</v>
      </c>
      <c r="CP257" s="60" t="e">
        <f t="shared" si="140"/>
        <v>#VALUE!</v>
      </c>
      <c r="CQ257" s="64"/>
      <c r="CR257" s="65"/>
      <c r="CS257" s="67"/>
      <c r="CT257" s="67"/>
      <c r="CV257" s="518"/>
      <c r="CY257" s="47" t="str">
        <f t="shared" si="143"/>
        <v/>
      </c>
    </row>
    <row r="258" spans="1:103" ht="19.899999999999999" customHeight="1">
      <c r="A258" s="524">
        <v>257</v>
      </c>
      <c r="B258" s="15">
        <v>1</v>
      </c>
      <c r="C258" s="15">
        <v>1840</v>
      </c>
      <c r="D258" s="45" t="s">
        <v>644</v>
      </c>
      <c r="E258" s="527"/>
      <c r="F258" s="541" t="s">
        <v>106</v>
      </c>
      <c r="G258" s="542" t="s">
        <v>645</v>
      </c>
      <c r="H258" s="68"/>
      <c r="I258" s="527"/>
      <c r="J258" s="527" t="str">
        <f t="shared" si="158"/>
        <v/>
      </c>
      <c r="K258" s="527" t="str">
        <f t="shared" si="150"/>
        <v/>
      </c>
      <c r="L258" s="22" t="str">
        <f t="shared" si="151"/>
        <v>FCS0304</v>
      </c>
      <c r="M258" s="21">
        <v>8</v>
      </c>
      <c r="N258" s="21">
        <v>3</v>
      </c>
      <c r="O258" s="21">
        <v>1</v>
      </c>
      <c r="P258" s="83" t="s">
        <v>109</v>
      </c>
      <c r="Q258" s="22" t="str">
        <f t="shared" ref="Q258:Q321" si="170">IF(MID(P258,4,3)="543","AO","AI")</f>
        <v>AI</v>
      </c>
      <c r="R258" s="22" t="s">
        <v>514</v>
      </c>
      <c r="S258" s="543" t="s">
        <v>111</v>
      </c>
      <c r="T258" s="22"/>
      <c r="U258" s="22"/>
      <c r="V258" s="22"/>
      <c r="W258" s="22"/>
      <c r="X258" s="22"/>
      <c r="Y258" s="22"/>
      <c r="Z258" s="25" t="str">
        <f t="shared" ref="Z258:Z321" si="171">"%Z"&amp;TEXT(M258,"00")&amp;TEXT(N258,"0")&amp;"1"&amp;TEXT(O258,"00")</f>
        <v>%Z083101</v>
      </c>
      <c r="AA258" s="22" t="str">
        <f t="shared" ref="AA258:AA321" si="172">IF(E258="","",IF(Q258="AI",CONCATENATE("%%I",E258),IF(Q258="AO",CONCATENATE("%%O",E258),E258)))</f>
        <v/>
      </c>
      <c r="AB258" s="22" t="s">
        <v>646</v>
      </c>
      <c r="AC258" s="22" t="str">
        <f t="shared" ref="AC258:AC321" si="173">IF(G258&lt;&gt;"",G258,"")</f>
        <v>TA-6101 TEMP. INDIC.</v>
      </c>
      <c r="AD258" s="21" t="str">
        <f t="shared" ref="AD258:AD321" si="174">IF(J258&lt;&gt;"",J258,"")</f>
        <v/>
      </c>
      <c r="AE258" s="21" t="str">
        <f t="shared" ref="AE258:AE321" si="175">IF(K258&lt;&gt;"",K258,"")</f>
        <v/>
      </c>
      <c r="AF258" s="21" t="str">
        <f t="shared" ref="AF258:AF321" si="176">IF(I258&lt;&gt;"",I258,"")</f>
        <v/>
      </c>
      <c r="AG258" s="22">
        <v>0</v>
      </c>
      <c r="AH258" s="22">
        <v>1000</v>
      </c>
      <c r="AI258" s="22">
        <v>260</v>
      </c>
      <c r="AJ258" s="22">
        <v>0</v>
      </c>
      <c r="AK258" s="23" t="s">
        <v>113</v>
      </c>
      <c r="AL258" s="23" t="s">
        <v>114</v>
      </c>
      <c r="AM258" s="23"/>
      <c r="AN258" s="84" t="s">
        <v>115</v>
      </c>
      <c r="AO258" s="27"/>
      <c r="AP258" s="27"/>
      <c r="AQ258" s="28"/>
      <c r="AR258" s="544" t="s">
        <v>110</v>
      </c>
      <c r="AS258" s="29"/>
      <c r="AT258" s="84" t="s">
        <v>116</v>
      </c>
      <c r="AU258" s="542" t="s">
        <v>106</v>
      </c>
      <c r="AV258" s="27"/>
      <c r="AW258" s="27"/>
      <c r="AX258" s="531" t="s">
        <v>277</v>
      </c>
      <c r="AY258" s="531" t="s">
        <v>278</v>
      </c>
      <c r="AZ258" s="27"/>
      <c r="BA258" s="27"/>
      <c r="BB258" s="27"/>
      <c r="BC258" s="27"/>
      <c r="BD258" s="27"/>
      <c r="BE258" s="33"/>
      <c r="BF258" s="33"/>
      <c r="BG258" s="33"/>
      <c r="BH258" s="33"/>
      <c r="BI258" s="33"/>
      <c r="BJ258" s="33"/>
      <c r="BK258" s="33"/>
      <c r="BL258" s="33"/>
      <c r="BM258" s="33"/>
      <c r="BN258" s="33"/>
      <c r="BO258" s="33"/>
      <c r="BP258" s="33"/>
      <c r="BQ258" s="33"/>
      <c r="BR258" s="33"/>
      <c r="BS258" s="33"/>
      <c r="BT258" s="33"/>
      <c r="BU258" s="33"/>
      <c r="BV258" s="33"/>
      <c r="BW258" s="27"/>
      <c r="BX258" s="33"/>
      <c r="BY258" s="33"/>
      <c r="BZ258" s="33"/>
      <c r="CA258" s="27"/>
      <c r="CB258" s="27"/>
      <c r="CC258" s="27"/>
      <c r="CD258" s="27"/>
      <c r="CE258" s="58"/>
      <c r="CF258" s="58"/>
      <c r="CG258" s="59" t="e">
        <f t="shared" ref="CG258:CG321" si="177">IF(OR(Q258="AI",Q258="PI"),AD258-(AE258-AD258)*0.001,IF(AND(Q258="AO",T258="FC"),4-0.048,IF(AND(Q258="AO",OR(T258="FO",T258="FLO")),20-0.048,"")))</f>
        <v>#VALUE!</v>
      </c>
      <c r="CH258" s="60" t="e">
        <f t="shared" ref="CH258:CH321" si="178">IF(OR(Q258="AI",Q258="PI"),AD258+(AE258-AD258)*0.001,IF(AND(Q258="AO",T258="FC"),4+0.048,IF(AND(Q258="AO",OR(T258="FO",T258="FLO")),20+0.048,"")))</f>
        <v>#VALUE!</v>
      </c>
      <c r="CI258" s="61"/>
      <c r="CJ258" s="62"/>
      <c r="CK258" s="59" t="e">
        <f t="shared" ref="CK258:CK321" si="179">IF(OR(Q258="AI",Q258="PI"),(AE258+AD258)/2-(AE258-AD258)*0.001,IF(Q258="AO",12-0.048,""))</f>
        <v>#VALUE!</v>
      </c>
      <c r="CL258" s="60" t="e">
        <f t="shared" ref="CL258:CL321" si="180">IF(OR(Q258="AI",Q258="PI"),(AE258+AD258)/2+(AE258-AD258)*0.001,IF(Q258="AO",12+0.048,""))</f>
        <v>#VALUE!</v>
      </c>
      <c r="CM258" s="61"/>
      <c r="CN258" s="62"/>
      <c r="CO258" s="59" t="e">
        <f t="shared" ref="CO258:CO321" si="181">IF(OR(Q258="AI",Q258="PI"),AE258-(AE258-AD258)*0.001,IF(AND(Q258="AO",T258="FC"),20-0.048,IF(AND(Q258="AO",OR(T258="FO",T258="FLO")),4-0.048,"")))</f>
        <v>#VALUE!</v>
      </c>
      <c r="CP258" s="60" t="e">
        <f t="shared" ref="CP258:CP321" si="182">IF(OR(Q258="AI",Q258="PI"),AE258+(AE258-AD258)*0.001,IF(AND(Q258="AO",T258="FC"),20+0.048,IF(AND(Q258="AO",OR(T258="FO",T258="FLO")),4+0.048,"")))</f>
        <v>#VALUE!</v>
      </c>
      <c r="CQ258" s="64"/>
      <c r="CR258" s="65"/>
      <c r="CS258" s="67"/>
      <c r="CT258" s="67"/>
      <c r="CU258" s="545">
        <v>1840</v>
      </c>
      <c r="CV258" s="518" t="str">
        <f t="shared" ref="CV258:CV268" si="183">LEFT(D258,3)</f>
        <v>18-</v>
      </c>
      <c r="CW258" s="47" t="s">
        <v>348</v>
      </c>
      <c r="CX258" s="47" t="str">
        <f t="shared" ref="CX258:CX268" si="184">RIGHT(D258,6)</f>
        <v>-61107</v>
      </c>
      <c r="CY258" s="47" t="str">
        <f t="shared" ref="CY258:CY321" si="185">CV258&amp;CW258&amp;CX258</f>
        <v>18-TI-61107</v>
      </c>
    </row>
    <row r="259" spans="1:103" ht="19.899999999999999" customHeight="1">
      <c r="A259" s="524">
        <v>258</v>
      </c>
      <c r="B259" s="15">
        <v>2</v>
      </c>
      <c r="C259" s="15">
        <v>1840</v>
      </c>
      <c r="D259" s="45" t="s">
        <v>647</v>
      </c>
      <c r="E259" s="527"/>
      <c r="F259" s="541" t="s">
        <v>106</v>
      </c>
      <c r="G259" s="542" t="s">
        <v>645</v>
      </c>
      <c r="H259" s="527"/>
      <c r="I259" s="527"/>
      <c r="J259" s="527" t="str">
        <f t="shared" si="158"/>
        <v/>
      </c>
      <c r="K259" s="527" t="str">
        <f t="shared" si="150"/>
        <v/>
      </c>
      <c r="L259" s="22" t="str">
        <f t="shared" si="151"/>
        <v>FCS0304</v>
      </c>
      <c r="M259" s="21">
        <f t="shared" ref="M259:M273" si="186">M258</f>
        <v>8</v>
      </c>
      <c r="N259" s="21">
        <f t="shared" ref="N259:N273" si="187">N258</f>
        <v>3</v>
      </c>
      <c r="O259" s="21">
        <v>2</v>
      </c>
      <c r="P259" s="83" t="str">
        <f t="shared" ref="P259:P273" si="188">P258</f>
        <v>AAI143-H</v>
      </c>
      <c r="Q259" s="22" t="str">
        <f t="shared" si="170"/>
        <v>AI</v>
      </c>
      <c r="R259" s="22" t="str">
        <f t="shared" ref="R259:R273" si="189">IF(R258&lt;&gt;"",R258,"")</f>
        <v>N</v>
      </c>
      <c r="S259" s="543" t="s">
        <v>111</v>
      </c>
      <c r="T259" s="22"/>
      <c r="U259" s="22"/>
      <c r="V259" s="22"/>
      <c r="W259" s="22"/>
      <c r="X259" s="22"/>
      <c r="Y259" s="22"/>
      <c r="Z259" s="25" t="str">
        <f t="shared" si="171"/>
        <v>%Z083102</v>
      </c>
      <c r="AA259" s="22" t="str">
        <f t="shared" si="172"/>
        <v/>
      </c>
      <c r="AB259" s="22" t="s">
        <v>648</v>
      </c>
      <c r="AC259" s="22" t="str">
        <f t="shared" si="173"/>
        <v>TA-6101 TEMP. INDIC.</v>
      </c>
      <c r="AD259" s="21" t="str">
        <f t="shared" si="174"/>
        <v/>
      </c>
      <c r="AE259" s="21" t="str">
        <f t="shared" si="175"/>
        <v/>
      </c>
      <c r="AF259" s="21" t="str">
        <f t="shared" si="176"/>
        <v/>
      </c>
      <c r="AG259" s="22">
        <v>0</v>
      </c>
      <c r="AH259" s="22">
        <v>0</v>
      </c>
      <c r="AI259" s="22">
        <v>0</v>
      </c>
      <c r="AJ259" s="22">
        <v>0</v>
      </c>
      <c r="AK259" s="23" t="s">
        <v>113</v>
      </c>
      <c r="AL259" s="23" t="s">
        <v>114</v>
      </c>
      <c r="AM259" s="23"/>
      <c r="AN259" s="84" t="s">
        <v>115</v>
      </c>
      <c r="AO259" s="27"/>
      <c r="AP259" s="27"/>
      <c r="AQ259" s="28"/>
      <c r="AR259" s="544" t="s">
        <v>110</v>
      </c>
      <c r="AS259" s="29"/>
      <c r="AT259" s="84" t="s">
        <v>116</v>
      </c>
      <c r="AU259" s="542" t="s">
        <v>106</v>
      </c>
      <c r="AV259" s="27"/>
      <c r="AW259" s="27"/>
      <c r="AX259" s="531" t="s">
        <v>277</v>
      </c>
      <c r="AY259" s="531" t="s">
        <v>278</v>
      </c>
      <c r="AZ259" s="27"/>
      <c r="BA259" s="27"/>
      <c r="BB259" s="27"/>
      <c r="BC259" s="27"/>
      <c r="BD259" s="27"/>
      <c r="BE259" s="33"/>
      <c r="BF259" s="33"/>
      <c r="BG259" s="33"/>
      <c r="BH259" s="33"/>
      <c r="BI259" s="33"/>
      <c r="BJ259" s="33"/>
      <c r="BK259" s="33"/>
      <c r="BL259" s="33"/>
      <c r="BM259" s="33"/>
      <c r="BN259" s="33"/>
      <c r="BO259" s="33"/>
      <c r="BP259" s="33"/>
      <c r="BQ259" s="33"/>
      <c r="BR259" s="33"/>
      <c r="BS259" s="33"/>
      <c r="BT259" s="33"/>
      <c r="BU259" s="33"/>
      <c r="BV259" s="33"/>
      <c r="BW259" s="27"/>
      <c r="BX259" s="33"/>
      <c r="BY259" s="33"/>
      <c r="BZ259" s="33"/>
      <c r="CA259" s="27"/>
      <c r="CB259" s="27"/>
      <c r="CC259" s="27"/>
      <c r="CD259" s="27"/>
      <c r="CE259" s="58"/>
      <c r="CF259" s="58"/>
      <c r="CG259" s="59" t="e">
        <f t="shared" si="177"/>
        <v>#VALUE!</v>
      </c>
      <c r="CH259" s="60" t="e">
        <f t="shared" si="178"/>
        <v>#VALUE!</v>
      </c>
      <c r="CI259" s="61"/>
      <c r="CJ259" s="62"/>
      <c r="CK259" s="59" t="e">
        <f t="shared" si="179"/>
        <v>#VALUE!</v>
      </c>
      <c r="CL259" s="60" t="e">
        <f t="shared" si="180"/>
        <v>#VALUE!</v>
      </c>
      <c r="CM259" s="61"/>
      <c r="CN259" s="62"/>
      <c r="CO259" s="59" t="e">
        <f t="shared" si="181"/>
        <v>#VALUE!</v>
      </c>
      <c r="CP259" s="60" t="e">
        <f t="shared" si="182"/>
        <v>#VALUE!</v>
      </c>
      <c r="CQ259" s="64"/>
      <c r="CR259" s="65"/>
      <c r="CS259" s="67"/>
      <c r="CT259" s="67"/>
      <c r="CU259" s="545">
        <v>1840</v>
      </c>
      <c r="CV259" s="518" t="str">
        <f t="shared" si="183"/>
        <v>18-</v>
      </c>
      <c r="CW259" s="47" t="s">
        <v>348</v>
      </c>
      <c r="CX259" s="47" t="str">
        <f t="shared" si="184"/>
        <v>-61108</v>
      </c>
      <c r="CY259" s="47" t="str">
        <f t="shared" si="185"/>
        <v>18-TI-61108</v>
      </c>
    </row>
    <row r="260" spans="1:103" ht="19.899999999999999" customHeight="1">
      <c r="A260" s="524">
        <v>259</v>
      </c>
      <c r="B260" s="15">
        <v>3</v>
      </c>
      <c r="C260" s="15">
        <v>1840</v>
      </c>
      <c r="D260" s="45" t="s">
        <v>649</v>
      </c>
      <c r="E260" s="527"/>
      <c r="F260" s="541" t="s">
        <v>106</v>
      </c>
      <c r="G260" s="542" t="s">
        <v>650</v>
      </c>
      <c r="H260" s="527"/>
      <c r="I260" s="527"/>
      <c r="J260" s="527" t="str">
        <f t="shared" si="158"/>
        <v/>
      </c>
      <c r="K260" s="527" t="str">
        <f t="shared" si="150"/>
        <v/>
      </c>
      <c r="L260" s="22" t="str">
        <f t="shared" si="151"/>
        <v>FCS0304</v>
      </c>
      <c r="M260" s="21">
        <f t="shared" si="186"/>
        <v>8</v>
      </c>
      <c r="N260" s="21">
        <f t="shared" si="187"/>
        <v>3</v>
      </c>
      <c r="O260" s="21">
        <v>3</v>
      </c>
      <c r="P260" s="83" t="str">
        <f t="shared" si="188"/>
        <v>AAI143-H</v>
      </c>
      <c r="Q260" s="22" t="str">
        <f t="shared" si="170"/>
        <v>AI</v>
      </c>
      <c r="R260" s="22" t="str">
        <f t="shared" si="189"/>
        <v>N</v>
      </c>
      <c r="S260" s="543" t="s">
        <v>111</v>
      </c>
      <c r="T260" s="22"/>
      <c r="U260" s="22"/>
      <c r="V260" s="22"/>
      <c r="W260" s="22"/>
      <c r="X260" s="22"/>
      <c r="Y260" s="22"/>
      <c r="Z260" s="25" t="str">
        <f t="shared" si="171"/>
        <v>%Z083103</v>
      </c>
      <c r="AA260" s="22" t="str">
        <f t="shared" si="172"/>
        <v/>
      </c>
      <c r="AB260" s="22" t="s">
        <v>651</v>
      </c>
      <c r="AC260" s="22" t="str">
        <f t="shared" si="173"/>
        <v>GC TO OSBL TEMP. INDIC., ALARM</v>
      </c>
      <c r="AD260" s="21" t="str">
        <f t="shared" si="174"/>
        <v/>
      </c>
      <c r="AE260" s="21" t="str">
        <f t="shared" si="175"/>
        <v/>
      </c>
      <c r="AF260" s="21" t="str">
        <f t="shared" si="176"/>
        <v/>
      </c>
      <c r="AG260" s="22">
        <v>0</v>
      </c>
      <c r="AH260" s="22">
        <v>0</v>
      </c>
      <c r="AI260" s="22">
        <v>0</v>
      </c>
      <c r="AJ260" s="22">
        <v>0</v>
      </c>
      <c r="AK260" s="23" t="s">
        <v>113</v>
      </c>
      <c r="AL260" s="23" t="s">
        <v>114</v>
      </c>
      <c r="AM260" s="23"/>
      <c r="AN260" s="84" t="s">
        <v>115</v>
      </c>
      <c r="AO260" s="27"/>
      <c r="AP260" s="27"/>
      <c r="AQ260" s="28"/>
      <c r="AR260" s="544" t="s">
        <v>110</v>
      </c>
      <c r="AS260" s="29"/>
      <c r="AT260" s="84" t="s">
        <v>116</v>
      </c>
      <c r="AU260" s="542" t="s">
        <v>106</v>
      </c>
      <c r="AV260" s="27"/>
      <c r="AW260" s="27"/>
      <c r="AX260" s="531" t="s">
        <v>277</v>
      </c>
      <c r="AY260" s="531" t="s">
        <v>278</v>
      </c>
      <c r="AZ260" s="27"/>
      <c r="BA260" s="27"/>
      <c r="BB260" s="27"/>
      <c r="BC260" s="27"/>
      <c r="BD260" s="27"/>
      <c r="BE260" s="33"/>
      <c r="BF260" s="33"/>
      <c r="BG260" s="33"/>
      <c r="BH260" s="33"/>
      <c r="BI260" s="33"/>
      <c r="BJ260" s="33"/>
      <c r="BK260" s="33"/>
      <c r="BL260" s="33"/>
      <c r="BM260" s="33"/>
      <c r="BN260" s="33"/>
      <c r="BO260" s="33"/>
      <c r="BP260" s="33"/>
      <c r="BQ260" s="33"/>
      <c r="BR260" s="33"/>
      <c r="BS260" s="33"/>
      <c r="BT260" s="33"/>
      <c r="BU260" s="33"/>
      <c r="BV260" s="33"/>
      <c r="BW260" s="27"/>
      <c r="BX260" s="33"/>
      <c r="BY260" s="33"/>
      <c r="BZ260" s="33"/>
      <c r="CA260" s="27"/>
      <c r="CB260" s="27"/>
      <c r="CC260" s="27"/>
      <c r="CD260" s="27"/>
      <c r="CE260" s="58"/>
      <c r="CF260" s="58"/>
      <c r="CG260" s="59" t="e">
        <f t="shared" si="177"/>
        <v>#VALUE!</v>
      </c>
      <c r="CH260" s="60" t="e">
        <f t="shared" si="178"/>
        <v>#VALUE!</v>
      </c>
      <c r="CI260" s="61"/>
      <c r="CJ260" s="62"/>
      <c r="CK260" s="59" t="e">
        <f t="shared" si="179"/>
        <v>#VALUE!</v>
      </c>
      <c r="CL260" s="60" t="e">
        <f t="shared" si="180"/>
        <v>#VALUE!</v>
      </c>
      <c r="CM260" s="61"/>
      <c r="CN260" s="62"/>
      <c r="CO260" s="59" t="e">
        <f t="shared" si="181"/>
        <v>#VALUE!</v>
      </c>
      <c r="CP260" s="60" t="e">
        <f t="shared" si="182"/>
        <v>#VALUE!</v>
      </c>
      <c r="CQ260" s="64"/>
      <c r="CR260" s="65"/>
      <c r="CS260" s="67"/>
      <c r="CT260" s="67"/>
      <c r="CU260" s="545">
        <v>1840</v>
      </c>
      <c r="CV260" s="518" t="str">
        <f t="shared" si="183"/>
        <v>18-</v>
      </c>
      <c r="CW260" s="47" t="s">
        <v>635</v>
      </c>
      <c r="CX260" s="47" t="str">
        <f t="shared" si="184"/>
        <v>-61208</v>
      </c>
      <c r="CY260" s="47" t="str">
        <f t="shared" si="185"/>
        <v>18-TIA-61208</v>
      </c>
    </row>
    <row r="261" spans="1:103" ht="19.899999999999999" customHeight="1">
      <c r="A261" s="524">
        <v>260</v>
      </c>
      <c r="B261" s="15">
        <v>4</v>
      </c>
      <c r="C261" s="15">
        <v>1840</v>
      </c>
      <c r="D261" s="45" t="s">
        <v>652</v>
      </c>
      <c r="E261" s="527"/>
      <c r="F261" s="541" t="s">
        <v>106</v>
      </c>
      <c r="G261" s="542" t="s">
        <v>153</v>
      </c>
      <c r="H261" s="527"/>
      <c r="I261" s="527"/>
      <c r="J261" s="527" t="str">
        <f t="shared" si="158"/>
        <v/>
      </c>
      <c r="K261" s="527" t="str">
        <f t="shared" si="150"/>
        <v/>
      </c>
      <c r="L261" s="22" t="str">
        <f t="shared" si="151"/>
        <v>FCS0304</v>
      </c>
      <c r="M261" s="21">
        <f t="shared" si="186"/>
        <v>8</v>
      </c>
      <c r="N261" s="21">
        <f t="shared" si="187"/>
        <v>3</v>
      </c>
      <c r="O261" s="21">
        <v>4</v>
      </c>
      <c r="P261" s="83" t="str">
        <f t="shared" si="188"/>
        <v>AAI143-H</v>
      </c>
      <c r="Q261" s="22" t="str">
        <f t="shared" si="170"/>
        <v>AI</v>
      </c>
      <c r="R261" s="22" t="str">
        <f t="shared" si="189"/>
        <v>N</v>
      </c>
      <c r="S261" s="543" t="s">
        <v>111</v>
      </c>
      <c r="T261" s="22"/>
      <c r="U261" s="22"/>
      <c r="V261" s="22"/>
      <c r="W261" s="22"/>
      <c r="X261" s="22"/>
      <c r="Y261" s="22"/>
      <c r="Z261" s="25" t="str">
        <f t="shared" si="171"/>
        <v>%Z083104</v>
      </c>
      <c r="AA261" s="22" t="str">
        <f t="shared" si="172"/>
        <v/>
      </c>
      <c r="AB261" s="22" t="s">
        <v>653</v>
      </c>
      <c r="AC261" s="22" t="str">
        <f t="shared" si="173"/>
        <v>GC TO TA-6101 FLOW</v>
      </c>
      <c r="AD261" s="21" t="str">
        <f t="shared" si="174"/>
        <v/>
      </c>
      <c r="AE261" s="21" t="str">
        <f t="shared" si="175"/>
        <v/>
      </c>
      <c r="AF261" s="21" t="str">
        <f t="shared" si="176"/>
        <v/>
      </c>
      <c r="AG261" s="22">
        <v>0</v>
      </c>
      <c r="AH261" s="22">
        <v>0</v>
      </c>
      <c r="AI261" s="22">
        <v>0</v>
      </c>
      <c r="AJ261" s="22">
        <v>0</v>
      </c>
      <c r="AK261" s="23" t="s">
        <v>113</v>
      </c>
      <c r="AL261" s="23" t="s">
        <v>114</v>
      </c>
      <c r="AM261" s="23"/>
      <c r="AN261" s="84" t="s">
        <v>115</v>
      </c>
      <c r="AO261" s="27"/>
      <c r="AP261" s="27"/>
      <c r="AQ261" s="28"/>
      <c r="AR261" s="544" t="s">
        <v>110</v>
      </c>
      <c r="AS261" s="29"/>
      <c r="AT261" s="84" t="s">
        <v>116</v>
      </c>
      <c r="AU261" s="542" t="s">
        <v>106</v>
      </c>
      <c r="AV261" s="27"/>
      <c r="AW261" s="27"/>
      <c r="AX261" s="531" t="s">
        <v>277</v>
      </c>
      <c r="AY261" s="531" t="s">
        <v>278</v>
      </c>
      <c r="AZ261" s="27"/>
      <c r="BA261" s="27"/>
      <c r="BB261" s="27"/>
      <c r="BC261" s="27"/>
      <c r="BD261" s="27"/>
      <c r="BE261" s="33"/>
      <c r="BF261" s="33"/>
      <c r="BG261" s="33"/>
      <c r="BH261" s="33"/>
      <c r="BI261" s="33"/>
      <c r="BJ261" s="33"/>
      <c r="BK261" s="33"/>
      <c r="BL261" s="33"/>
      <c r="BM261" s="33"/>
      <c r="BN261" s="33"/>
      <c r="BO261" s="33"/>
      <c r="BP261" s="33"/>
      <c r="BQ261" s="33"/>
      <c r="BR261" s="33"/>
      <c r="BS261" s="33"/>
      <c r="BT261" s="33"/>
      <c r="BU261" s="33"/>
      <c r="BV261" s="33"/>
      <c r="BW261" s="27"/>
      <c r="BX261" s="33"/>
      <c r="BY261" s="33"/>
      <c r="BZ261" s="33"/>
      <c r="CA261" s="27"/>
      <c r="CB261" s="27"/>
      <c r="CC261" s="27"/>
      <c r="CD261" s="27"/>
      <c r="CE261" s="58"/>
      <c r="CF261" s="58"/>
      <c r="CG261" s="59" t="e">
        <f t="shared" si="177"/>
        <v>#VALUE!</v>
      </c>
      <c r="CH261" s="60" t="e">
        <f t="shared" si="178"/>
        <v>#VALUE!</v>
      </c>
      <c r="CI261" s="61"/>
      <c r="CJ261" s="62"/>
      <c r="CK261" s="59" t="e">
        <f t="shared" si="179"/>
        <v>#VALUE!</v>
      </c>
      <c r="CL261" s="60" t="e">
        <f t="shared" si="180"/>
        <v>#VALUE!</v>
      </c>
      <c r="CM261" s="61"/>
      <c r="CN261" s="62"/>
      <c r="CO261" s="59" t="e">
        <f t="shared" si="181"/>
        <v>#VALUE!</v>
      </c>
      <c r="CP261" s="60" t="e">
        <f t="shared" si="182"/>
        <v>#VALUE!</v>
      </c>
      <c r="CQ261" s="64"/>
      <c r="CR261" s="65"/>
      <c r="CS261" s="67"/>
      <c r="CT261" s="67"/>
      <c r="CU261" s="545">
        <v>1840</v>
      </c>
      <c r="CV261" s="518" t="str">
        <f t="shared" si="183"/>
        <v>18-</v>
      </c>
      <c r="CW261" s="47" t="s">
        <v>654</v>
      </c>
      <c r="CX261" s="47" t="str">
        <f t="shared" si="184"/>
        <v>-61101</v>
      </c>
      <c r="CY261" s="47" t="str">
        <f t="shared" si="185"/>
        <v>18-FIA-61101</v>
      </c>
    </row>
    <row r="262" spans="1:103" ht="19.899999999999999" customHeight="1">
      <c r="A262" s="524">
        <v>261</v>
      </c>
      <c r="B262" s="15">
        <v>5</v>
      </c>
      <c r="C262" s="15">
        <v>1840</v>
      </c>
      <c r="D262" s="45" t="s">
        <v>655</v>
      </c>
      <c r="E262" s="527"/>
      <c r="F262" s="541" t="s">
        <v>106</v>
      </c>
      <c r="G262" s="542" t="s">
        <v>645</v>
      </c>
      <c r="H262" s="527"/>
      <c r="I262" s="527"/>
      <c r="J262" s="527" t="str">
        <f t="shared" si="158"/>
        <v/>
      </c>
      <c r="K262" s="527" t="str">
        <f t="shared" si="150"/>
        <v/>
      </c>
      <c r="L262" s="22" t="str">
        <f t="shared" si="151"/>
        <v>FCS0304</v>
      </c>
      <c r="M262" s="21">
        <f t="shared" si="186"/>
        <v>8</v>
      </c>
      <c r="N262" s="21">
        <f t="shared" si="187"/>
        <v>3</v>
      </c>
      <c r="O262" s="21">
        <v>5</v>
      </c>
      <c r="P262" s="83" t="str">
        <f t="shared" si="188"/>
        <v>AAI143-H</v>
      </c>
      <c r="Q262" s="22" t="str">
        <f t="shared" si="170"/>
        <v>AI</v>
      </c>
      <c r="R262" s="22" t="str">
        <f t="shared" si="189"/>
        <v>N</v>
      </c>
      <c r="S262" s="543" t="s">
        <v>111</v>
      </c>
      <c r="T262" s="22"/>
      <c r="U262" s="22"/>
      <c r="V262" s="22"/>
      <c r="W262" s="22"/>
      <c r="X262" s="22"/>
      <c r="Y262" s="22"/>
      <c r="Z262" s="25" t="str">
        <f t="shared" si="171"/>
        <v>%Z083105</v>
      </c>
      <c r="AA262" s="22" t="str">
        <f t="shared" si="172"/>
        <v/>
      </c>
      <c r="AB262" s="22" t="s">
        <v>656</v>
      </c>
      <c r="AC262" s="22" t="str">
        <f t="shared" si="173"/>
        <v>TA-6101 TEMP. INDIC.</v>
      </c>
      <c r="AD262" s="21" t="str">
        <f t="shared" si="174"/>
        <v/>
      </c>
      <c r="AE262" s="21" t="str">
        <f t="shared" si="175"/>
        <v/>
      </c>
      <c r="AF262" s="21" t="str">
        <f t="shared" si="176"/>
        <v/>
      </c>
      <c r="AG262" s="22">
        <v>0</v>
      </c>
      <c r="AH262" s="22">
        <v>0</v>
      </c>
      <c r="AI262" s="22">
        <v>0</v>
      </c>
      <c r="AJ262" s="22">
        <v>0</v>
      </c>
      <c r="AK262" s="23" t="s">
        <v>113</v>
      </c>
      <c r="AL262" s="23" t="s">
        <v>114</v>
      </c>
      <c r="AM262" s="23"/>
      <c r="AN262" s="84" t="s">
        <v>115</v>
      </c>
      <c r="AO262" s="27"/>
      <c r="AP262" s="27"/>
      <c r="AQ262" s="28"/>
      <c r="AR262" s="544" t="s">
        <v>110</v>
      </c>
      <c r="AS262" s="29"/>
      <c r="AT262" s="84" t="s">
        <v>116</v>
      </c>
      <c r="AU262" s="542" t="s">
        <v>106</v>
      </c>
      <c r="AV262" s="27"/>
      <c r="AW262" s="27"/>
      <c r="AX262" s="531" t="s">
        <v>295</v>
      </c>
      <c r="AY262" s="531" t="s">
        <v>296</v>
      </c>
      <c r="AZ262" s="27"/>
      <c r="BA262" s="27"/>
      <c r="BB262" s="27"/>
      <c r="BC262" s="27"/>
      <c r="BD262" s="27"/>
      <c r="BE262" s="33"/>
      <c r="BF262" s="33"/>
      <c r="BG262" s="33"/>
      <c r="BH262" s="33"/>
      <c r="BI262" s="33"/>
      <c r="BJ262" s="33"/>
      <c r="BK262" s="33"/>
      <c r="BL262" s="33"/>
      <c r="BM262" s="33"/>
      <c r="BN262" s="33"/>
      <c r="BO262" s="33"/>
      <c r="BP262" s="33"/>
      <c r="BQ262" s="33"/>
      <c r="BR262" s="33"/>
      <c r="BS262" s="33"/>
      <c r="BT262" s="33"/>
      <c r="BU262" s="33"/>
      <c r="BV262" s="33"/>
      <c r="BW262" s="27"/>
      <c r="BX262" s="33"/>
      <c r="BY262" s="33"/>
      <c r="BZ262" s="33"/>
      <c r="CA262" s="27"/>
      <c r="CB262" s="27"/>
      <c r="CC262" s="27"/>
      <c r="CD262" s="27"/>
      <c r="CE262" s="58"/>
      <c r="CF262" s="58"/>
      <c r="CG262" s="59" t="e">
        <f t="shared" si="177"/>
        <v>#VALUE!</v>
      </c>
      <c r="CH262" s="60" t="e">
        <f t="shared" si="178"/>
        <v>#VALUE!</v>
      </c>
      <c r="CI262" s="61"/>
      <c r="CJ262" s="62"/>
      <c r="CK262" s="59" t="e">
        <f t="shared" si="179"/>
        <v>#VALUE!</v>
      </c>
      <c r="CL262" s="60" t="e">
        <f t="shared" si="180"/>
        <v>#VALUE!</v>
      </c>
      <c r="CM262" s="61"/>
      <c r="CN262" s="62"/>
      <c r="CO262" s="59" t="e">
        <f t="shared" si="181"/>
        <v>#VALUE!</v>
      </c>
      <c r="CP262" s="60" t="e">
        <f t="shared" si="182"/>
        <v>#VALUE!</v>
      </c>
      <c r="CQ262" s="64"/>
      <c r="CR262" s="65"/>
      <c r="CS262" s="67"/>
      <c r="CT262" s="67"/>
      <c r="CU262" s="545">
        <v>1840</v>
      </c>
      <c r="CV262" s="518" t="str">
        <f t="shared" si="183"/>
        <v>18-</v>
      </c>
      <c r="CW262" s="47" t="s">
        <v>348</v>
      </c>
      <c r="CX262" s="47" t="str">
        <f t="shared" si="184"/>
        <v>-61104</v>
      </c>
      <c r="CY262" s="47" t="str">
        <f t="shared" si="185"/>
        <v>18-TI-61104</v>
      </c>
    </row>
    <row r="263" spans="1:103" ht="19.899999999999999" customHeight="1">
      <c r="A263" s="524">
        <v>262</v>
      </c>
      <c r="B263" s="15">
        <v>6</v>
      </c>
      <c r="C263" s="15">
        <v>1840</v>
      </c>
      <c r="D263" s="45" t="s">
        <v>657</v>
      </c>
      <c r="E263" s="527"/>
      <c r="F263" s="541" t="s">
        <v>106</v>
      </c>
      <c r="G263" s="542" t="s">
        <v>645</v>
      </c>
      <c r="H263" s="527"/>
      <c r="I263" s="527"/>
      <c r="J263" s="527" t="str">
        <f t="shared" si="158"/>
        <v/>
      </c>
      <c r="K263" s="527" t="str">
        <f t="shared" si="150"/>
        <v/>
      </c>
      <c r="L263" s="22" t="str">
        <f t="shared" si="151"/>
        <v>FCS0304</v>
      </c>
      <c r="M263" s="21">
        <f t="shared" si="186"/>
        <v>8</v>
      </c>
      <c r="N263" s="21">
        <f t="shared" si="187"/>
        <v>3</v>
      </c>
      <c r="O263" s="21">
        <v>6</v>
      </c>
      <c r="P263" s="83" t="str">
        <f t="shared" si="188"/>
        <v>AAI143-H</v>
      </c>
      <c r="Q263" s="22" t="str">
        <f t="shared" si="170"/>
        <v>AI</v>
      </c>
      <c r="R263" s="22" t="str">
        <f t="shared" si="189"/>
        <v>N</v>
      </c>
      <c r="S263" s="543" t="s">
        <v>111</v>
      </c>
      <c r="T263" s="22"/>
      <c r="U263" s="22"/>
      <c r="V263" s="22"/>
      <c r="W263" s="22"/>
      <c r="X263" s="22"/>
      <c r="Y263" s="22"/>
      <c r="Z263" s="25" t="str">
        <f t="shared" si="171"/>
        <v>%Z083106</v>
      </c>
      <c r="AA263" s="22" t="str">
        <f t="shared" si="172"/>
        <v/>
      </c>
      <c r="AB263" s="22" t="s">
        <v>658</v>
      </c>
      <c r="AC263" s="22" t="str">
        <f t="shared" si="173"/>
        <v>TA-6101 TEMP. INDIC.</v>
      </c>
      <c r="AD263" s="21" t="str">
        <f t="shared" si="174"/>
        <v/>
      </c>
      <c r="AE263" s="21" t="str">
        <f t="shared" si="175"/>
        <v/>
      </c>
      <c r="AF263" s="21" t="str">
        <f t="shared" si="176"/>
        <v/>
      </c>
      <c r="AG263" s="22">
        <v>0</v>
      </c>
      <c r="AH263" s="22">
        <v>0</v>
      </c>
      <c r="AI263" s="22">
        <v>0</v>
      </c>
      <c r="AJ263" s="22">
        <v>0</v>
      </c>
      <c r="AK263" s="23" t="s">
        <v>113</v>
      </c>
      <c r="AL263" s="23" t="s">
        <v>114</v>
      </c>
      <c r="AM263" s="23"/>
      <c r="AN263" s="84" t="s">
        <v>115</v>
      </c>
      <c r="AO263" s="27"/>
      <c r="AP263" s="27"/>
      <c r="AQ263" s="28"/>
      <c r="AR263" s="544" t="s">
        <v>110</v>
      </c>
      <c r="AS263" s="29"/>
      <c r="AT263" s="84" t="s">
        <v>116</v>
      </c>
      <c r="AU263" s="542" t="s">
        <v>106</v>
      </c>
      <c r="AV263" s="27"/>
      <c r="AW263" s="27"/>
      <c r="AX263" s="531" t="s">
        <v>295</v>
      </c>
      <c r="AY263" s="531" t="s">
        <v>296</v>
      </c>
      <c r="AZ263" s="27"/>
      <c r="BA263" s="27"/>
      <c r="BB263" s="27"/>
      <c r="BC263" s="27"/>
      <c r="BD263" s="27"/>
      <c r="BE263" s="33"/>
      <c r="BF263" s="33"/>
      <c r="BG263" s="33"/>
      <c r="BH263" s="33"/>
      <c r="BI263" s="33"/>
      <c r="BJ263" s="33"/>
      <c r="BK263" s="33"/>
      <c r="BL263" s="33"/>
      <c r="BM263" s="33"/>
      <c r="BN263" s="33"/>
      <c r="BO263" s="33"/>
      <c r="BP263" s="33"/>
      <c r="BQ263" s="33"/>
      <c r="BR263" s="33"/>
      <c r="BS263" s="33"/>
      <c r="BT263" s="33"/>
      <c r="BU263" s="33"/>
      <c r="BV263" s="33"/>
      <c r="BW263" s="27"/>
      <c r="BX263" s="33"/>
      <c r="BY263" s="33"/>
      <c r="BZ263" s="33"/>
      <c r="CA263" s="27"/>
      <c r="CB263" s="27"/>
      <c r="CC263" s="27"/>
      <c r="CD263" s="27"/>
      <c r="CE263" s="58"/>
      <c r="CF263" s="58"/>
      <c r="CG263" s="59" t="e">
        <f t="shared" si="177"/>
        <v>#VALUE!</v>
      </c>
      <c r="CH263" s="60" t="e">
        <f t="shared" si="178"/>
        <v>#VALUE!</v>
      </c>
      <c r="CI263" s="61"/>
      <c r="CJ263" s="62"/>
      <c r="CK263" s="59" t="e">
        <f t="shared" si="179"/>
        <v>#VALUE!</v>
      </c>
      <c r="CL263" s="60" t="e">
        <f t="shared" si="180"/>
        <v>#VALUE!</v>
      </c>
      <c r="CM263" s="61"/>
      <c r="CN263" s="62"/>
      <c r="CO263" s="59" t="e">
        <f t="shared" si="181"/>
        <v>#VALUE!</v>
      </c>
      <c r="CP263" s="60" t="e">
        <f t="shared" si="182"/>
        <v>#VALUE!</v>
      </c>
      <c r="CQ263" s="64"/>
      <c r="CR263" s="65"/>
      <c r="CS263" s="67"/>
      <c r="CT263" s="67"/>
      <c r="CU263" s="545">
        <v>1840</v>
      </c>
      <c r="CV263" s="518" t="str">
        <f t="shared" si="183"/>
        <v>18-</v>
      </c>
      <c r="CW263" s="47" t="s">
        <v>348</v>
      </c>
      <c r="CX263" s="47" t="str">
        <f t="shared" si="184"/>
        <v>-61106</v>
      </c>
      <c r="CY263" s="47" t="str">
        <f t="shared" si="185"/>
        <v>18-TI-61106</v>
      </c>
    </row>
    <row r="264" spans="1:103" ht="19.899999999999999" customHeight="1">
      <c r="A264" s="524">
        <v>263</v>
      </c>
      <c r="B264" s="15">
        <v>7</v>
      </c>
      <c r="C264" s="15">
        <v>1840</v>
      </c>
      <c r="D264" s="45" t="s">
        <v>659</v>
      </c>
      <c r="E264" s="527"/>
      <c r="F264" s="541" t="s">
        <v>106</v>
      </c>
      <c r="G264" s="542" t="s">
        <v>660</v>
      </c>
      <c r="H264" s="527"/>
      <c r="I264" s="527"/>
      <c r="J264" s="527" t="str">
        <f t="shared" si="158"/>
        <v/>
      </c>
      <c r="K264" s="527" t="str">
        <f t="shared" si="150"/>
        <v/>
      </c>
      <c r="L264" s="22" t="str">
        <f t="shared" si="151"/>
        <v>FCS0304</v>
      </c>
      <c r="M264" s="21">
        <f t="shared" si="186"/>
        <v>8</v>
      </c>
      <c r="N264" s="21">
        <f t="shared" si="187"/>
        <v>3</v>
      </c>
      <c r="O264" s="21">
        <v>7</v>
      </c>
      <c r="P264" s="83" t="str">
        <f t="shared" si="188"/>
        <v>AAI143-H</v>
      </c>
      <c r="Q264" s="22" t="str">
        <f t="shared" si="170"/>
        <v>AI</v>
      </c>
      <c r="R264" s="22" t="str">
        <f t="shared" si="189"/>
        <v>N</v>
      </c>
      <c r="S264" s="543" t="s">
        <v>111</v>
      </c>
      <c r="T264" s="22"/>
      <c r="U264" s="22"/>
      <c r="V264" s="22"/>
      <c r="W264" s="22"/>
      <c r="X264" s="22"/>
      <c r="Y264" s="22"/>
      <c r="Z264" s="25" t="str">
        <f t="shared" si="171"/>
        <v>%Z083107</v>
      </c>
      <c r="AA264" s="22" t="str">
        <f t="shared" si="172"/>
        <v/>
      </c>
      <c r="AB264" s="22" t="s">
        <v>661</v>
      </c>
      <c r="AC264" s="22" t="str">
        <f t="shared" si="173"/>
        <v>TA-6201 TEMP. INDIC.</v>
      </c>
      <c r="AD264" s="21" t="str">
        <f t="shared" si="174"/>
        <v/>
      </c>
      <c r="AE264" s="21" t="str">
        <f t="shared" si="175"/>
        <v/>
      </c>
      <c r="AF264" s="21" t="str">
        <f t="shared" si="176"/>
        <v/>
      </c>
      <c r="AG264" s="22">
        <v>0</v>
      </c>
      <c r="AH264" s="22">
        <v>0</v>
      </c>
      <c r="AI264" s="22">
        <v>0</v>
      </c>
      <c r="AJ264" s="22">
        <v>0</v>
      </c>
      <c r="AK264" s="23" t="s">
        <v>113</v>
      </c>
      <c r="AL264" s="23" t="s">
        <v>114</v>
      </c>
      <c r="AM264" s="23"/>
      <c r="AN264" s="84" t="s">
        <v>115</v>
      </c>
      <c r="AO264" s="27"/>
      <c r="AP264" s="27"/>
      <c r="AQ264" s="28"/>
      <c r="AR264" s="544" t="s">
        <v>110</v>
      </c>
      <c r="AS264" s="29"/>
      <c r="AT264" s="84" t="s">
        <v>116</v>
      </c>
      <c r="AU264" s="542" t="s">
        <v>106</v>
      </c>
      <c r="AV264" s="27"/>
      <c r="AW264" s="27"/>
      <c r="AX264" s="531" t="s">
        <v>295</v>
      </c>
      <c r="AY264" s="531" t="s">
        <v>296</v>
      </c>
      <c r="AZ264" s="27"/>
      <c r="BA264" s="27"/>
      <c r="BB264" s="27"/>
      <c r="BC264" s="27"/>
      <c r="BD264" s="27"/>
      <c r="BE264" s="33"/>
      <c r="BF264" s="33"/>
      <c r="BG264" s="33"/>
      <c r="BH264" s="33"/>
      <c r="BI264" s="33"/>
      <c r="BJ264" s="33"/>
      <c r="BK264" s="33"/>
      <c r="BL264" s="33"/>
      <c r="BM264" s="33"/>
      <c r="BN264" s="33"/>
      <c r="BO264" s="33"/>
      <c r="BP264" s="33"/>
      <c r="BQ264" s="33"/>
      <c r="BR264" s="33"/>
      <c r="BS264" s="33"/>
      <c r="BT264" s="33"/>
      <c r="BU264" s="33"/>
      <c r="BV264" s="33"/>
      <c r="BW264" s="27"/>
      <c r="BX264" s="33"/>
      <c r="BY264" s="33"/>
      <c r="BZ264" s="33"/>
      <c r="CA264" s="27"/>
      <c r="CB264" s="27"/>
      <c r="CC264" s="27"/>
      <c r="CD264" s="27"/>
      <c r="CE264" s="58"/>
      <c r="CF264" s="58"/>
      <c r="CG264" s="59" t="e">
        <f t="shared" si="177"/>
        <v>#VALUE!</v>
      </c>
      <c r="CH264" s="60" t="e">
        <f t="shared" si="178"/>
        <v>#VALUE!</v>
      </c>
      <c r="CI264" s="61"/>
      <c r="CJ264" s="62"/>
      <c r="CK264" s="59" t="e">
        <f t="shared" si="179"/>
        <v>#VALUE!</v>
      </c>
      <c r="CL264" s="60" t="e">
        <f t="shared" si="180"/>
        <v>#VALUE!</v>
      </c>
      <c r="CM264" s="61"/>
      <c r="CN264" s="62"/>
      <c r="CO264" s="59" t="e">
        <f t="shared" si="181"/>
        <v>#VALUE!</v>
      </c>
      <c r="CP264" s="60" t="e">
        <f t="shared" si="182"/>
        <v>#VALUE!</v>
      </c>
      <c r="CQ264" s="64"/>
      <c r="CR264" s="65"/>
      <c r="CS264" s="67"/>
      <c r="CT264" s="67"/>
      <c r="CU264" s="545">
        <v>1840</v>
      </c>
      <c r="CV264" s="518" t="str">
        <f t="shared" si="183"/>
        <v>18-</v>
      </c>
      <c r="CW264" s="47" t="s">
        <v>348</v>
      </c>
      <c r="CX264" s="47" t="str">
        <f t="shared" si="184"/>
        <v>-62101</v>
      </c>
      <c r="CY264" s="47" t="str">
        <f t="shared" si="185"/>
        <v>18-TI-62101</v>
      </c>
    </row>
    <row r="265" spans="1:103" ht="19.899999999999999" customHeight="1">
      <c r="A265" s="524">
        <v>264</v>
      </c>
      <c r="B265" s="15">
        <v>8</v>
      </c>
      <c r="C265" s="15">
        <v>1840</v>
      </c>
      <c r="D265" s="45" t="s">
        <v>662</v>
      </c>
      <c r="E265" s="527"/>
      <c r="F265" s="541" t="s">
        <v>106</v>
      </c>
      <c r="G265" s="542" t="s">
        <v>660</v>
      </c>
      <c r="H265" s="527"/>
      <c r="I265" s="527"/>
      <c r="J265" s="527" t="str">
        <f t="shared" si="158"/>
        <v/>
      </c>
      <c r="K265" s="527" t="str">
        <f t="shared" si="150"/>
        <v/>
      </c>
      <c r="L265" s="22" t="str">
        <f t="shared" si="151"/>
        <v>FCS0304</v>
      </c>
      <c r="M265" s="21">
        <f t="shared" si="186"/>
        <v>8</v>
      </c>
      <c r="N265" s="21">
        <f t="shared" si="187"/>
        <v>3</v>
      </c>
      <c r="O265" s="21">
        <v>8</v>
      </c>
      <c r="P265" s="83" t="str">
        <f t="shared" si="188"/>
        <v>AAI143-H</v>
      </c>
      <c r="Q265" s="22" t="str">
        <f t="shared" si="170"/>
        <v>AI</v>
      </c>
      <c r="R265" s="22" t="str">
        <f t="shared" si="189"/>
        <v>N</v>
      </c>
      <c r="S265" s="543" t="s">
        <v>111</v>
      </c>
      <c r="T265" s="22"/>
      <c r="U265" s="22"/>
      <c r="V265" s="22"/>
      <c r="W265" s="22"/>
      <c r="X265" s="22"/>
      <c r="Y265" s="22"/>
      <c r="Z265" s="25" t="str">
        <f t="shared" si="171"/>
        <v>%Z083108</v>
      </c>
      <c r="AA265" s="22" t="str">
        <f t="shared" si="172"/>
        <v/>
      </c>
      <c r="AB265" s="22" t="s">
        <v>663</v>
      </c>
      <c r="AC265" s="22" t="str">
        <f t="shared" si="173"/>
        <v>TA-6201 TEMP. INDIC.</v>
      </c>
      <c r="AD265" s="21" t="str">
        <f t="shared" si="174"/>
        <v/>
      </c>
      <c r="AE265" s="21" t="str">
        <f t="shared" si="175"/>
        <v/>
      </c>
      <c r="AF265" s="21" t="str">
        <f t="shared" si="176"/>
        <v/>
      </c>
      <c r="AG265" s="22">
        <v>0</v>
      </c>
      <c r="AH265" s="22">
        <v>0</v>
      </c>
      <c r="AI265" s="22">
        <v>0</v>
      </c>
      <c r="AJ265" s="22">
        <v>0</v>
      </c>
      <c r="AK265" s="23" t="s">
        <v>113</v>
      </c>
      <c r="AL265" s="23" t="s">
        <v>114</v>
      </c>
      <c r="AM265" s="23"/>
      <c r="AN265" s="84" t="s">
        <v>115</v>
      </c>
      <c r="AO265" s="27"/>
      <c r="AP265" s="27"/>
      <c r="AQ265" s="28"/>
      <c r="AR265" s="544" t="s">
        <v>110</v>
      </c>
      <c r="AS265" s="29"/>
      <c r="AT265" s="84" t="s">
        <v>116</v>
      </c>
      <c r="AU265" s="542" t="s">
        <v>106</v>
      </c>
      <c r="AV265" s="27"/>
      <c r="AW265" s="27"/>
      <c r="AX265" s="531" t="s">
        <v>295</v>
      </c>
      <c r="AY265" s="531" t="s">
        <v>296</v>
      </c>
      <c r="AZ265" s="27"/>
      <c r="BA265" s="27"/>
      <c r="BB265" s="27"/>
      <c r="BC265" s="27"/>
      <c r="BD265" s="27"/>
      <c r="BE265" s="33"/>
      <c r="BF265" s="33"/>
      <c r="BG265" s="33"/>
      <c r="BH265" s="33"/>
      <c r="BI265" s="33"/>
      <c r="BJ265" s="33"/>
      <c r="BK265" s="33"/>
      <c r="BL265" s="33"/>
      <c r="BM265" s="33"/>
      <c r="BN265" s="33"/>
      <c r="BO265" s="33"/>
      <c r="BP265" s="33"/>
      <c r="BQ265" s="33"/>
      <c r="BR265" s="33"/>
      <c r="BS265" s="33"/>
      <c r="BT265" s="33"/>
      <c r="BU265" s="33"/>
      <c r="BV265" s="33"/>
      <c r="BW265" s="27"/>
      <c r="BX265" s="33"/>
      <c r="BY265" s="33"/>
      <c r="BZ265" s="33"/>
      <c r="CA265" s="27"/>
      <c r="CB265" s="27"/>
      <c r="CC265" s="27"/>
      <c r="CD265" s="27"/>
      <c r="CE265" s="58"/>
      <c r="CF265" s="58"/>
      <c r="CG265" s="59" t="e">
        <f t="shared" si="177"/>
        <v>#VALUE!</v>
      </c>
      <c r="CH265" s="60" t="e">
        <f t="shared" si="178"/>
        <v>#VALUE!</v>
      </c>
      <c r="CI265" s="61"/>
      <c r="CJ265" s="62"/>
      <c r="CK265" s="59" t="e">
        <f t="shared" si="179"/>
        <v>#VALUE!</v>
      </c>
      <c r="CL265" s="60" t="e">
        <f t="shared" si="180"/>
        <v>#VALUE!</v>
      </c>
      <c r="CM265" s="61"/>
      <c r="CN265" s="62"/>
      <c r="CO265" s="59" t="e">
        <f t="shared" si="181"/>
        <v>#VALUE!</v>
      </c>
      <c r="CP265" s="60" t="e">
        <f t="shared" si="182"/>
        <v>#VALUE!</v>
      </c>
      <c r="CQ265" s="64"/>
      <c r="CR265" s="65"/>
      <c r="CS265" s="67"/>
      <c r="CT265" s="67"/>
      <c r="CU265" s="545">
        <v>1840</v>
      </c>
      <c r="CV265" s="518" t="str">
        <f t="shared" si="183"/>
        <v>18-</v>
      </c>
      <c r="CW265" s="47" t="s">
        <v>348</v>
      </c>
      <c r="CX265" s="47" t="str">
        <f t="shared" si="184"/>
        <v>-62102</v>
      </c>
      <c r="CY265" s="47" t="str">
        <f t="shared" si="185"/>
        <v>18-TI-62102</v>
      </c>
    </row>
    <row r="266" spans="1:103" ht="19.899999999999999" customHeight="1">
      <c r="A266" s="524">
        <v>265</v>
      </c>
      <c r="B266" s="15">
        <v>9</v>
      </c>
      <c r="C266" s="15">
        <v>1840</v>
      </c>
      <c r="D266" s="45" t="s">
        <v>664</v>
      </c>
      <c r="E266" s="527"/>
      <c r="F266" s="541" t="s">
        <v>106</v>
      </c>
      <c r="G266" s="542" t="s">
        <v>660</v>
      </c>
      <c r="H266" s="527"/>
      <c r="I266" s="527"/>
      <c r="J266" s="527" t="str">
        <f t="shared" si="158"/>
        <v/>
      </c>
      <c r="K266" s="527" t="str">
        <f t="shared" si="150"/>
        <v/>
      </c>
      <c r="L266" s="22" t="str">
        <f t="shared" si="151"/>
        <v>FCS0304</v>
      </c>
      <c r="M266" s="21">
        <f t="shared" si="186"/>
        <v>8</v>
      </c>
      <c r="N266" s="21">
        <f t="shared" si="187"/>
        <v>3</v>
      </c>
      <c r="O266" s="21">
        <v>9</v>
      </c>
      <c r="P266" s="83" t="str">
        <f t="shared" si="188"/>
        <v>AAI143-H</v>
      </c>
      <c r="Q266" s="22" t="str">
        <f t="shared" si="170"/>
        <v>AI</v>
      </c>
      <c r="R266" s="22" t="str">
        <f t="shared" si="189"/>
        <v>N</v>
      </c>
      <c r="S266" s="543" t="s">
        <v>111</v>
      </c>
      <c r="T266" s="22"/>
      <c r="U266" s="22"/>
      <c r="V266" s="22"/>
      <c r="W266" s="22"/>
      <c r="X266" s="22"/>
      <c r="Y266" s="22"/>
      <c r="Z266" s="25" t="str">
        <f t="shared" si="171"/>
        <v>%Z083109</v>
      </c>
      <c r="AA266" s="22" t="str">
        <f t="shared" si="172"/>
        <v/>
      </c>
      <c r="AB266" s="22" t="s">
        <v>665</v>
      </c>
      <c r="AC266" s="22" t="str">
        <f t="shared" si="173"/>
        <v>TA-6201 TEMP. INDIC.</v>
      </c>
      <c r="AD266" s="21" t="str">
        <f t="shared" si="174"/>
        <v/>
      </c>
      <c r="AE266" s="21" t="str">
        <f t="shared" si="175"/>
        <v/>
      </c>
      <c r="AF266" s="21" t="str">
        <f t="shared" si="176"/>
        <v/>
      </c>
      <c r="AG266" s="22">
        <v>0</v>
      </c>
      <c r="AH266" s="22">
        <v>0</v>
      </c>
      <c r="AI266" s="22">
        <v>0</v>
      </c>
      <c r="AJ266" s="22">
        <v>0</v>
      </c>
      <c r="AK266" s="23" t="s">
        <v>113</v>
      </c>
      <c r="AL266" s="23" t="s">
        <v>114</v>
      </c>
      <c r="AM266" s="23"/>
      <c r="AN266" s="84" t="s">
        <v>115</v>
      </c>
      <c r="AO266" s="27"/>
      <c r="AP266" s="27"/>
      <c r="AQ266" s="28"/>
      <c r="AR266" s="544" t="s">
        <v>110</v>
      </c>
      <c r="AS266" s="29"/>
      <c r="AT266" s="84" t="s">
        <v>116</v>
      </c>
      <c r="AU266" s="542" t="s">
        <v>106</v>
      </c>
      <c r="AV266" s="27"/>
      <c r="AW266" s="27"/>
      <c r="AX266" s="531" t="s">
        <v>295</v>
      </c>
      <c r="AY266" s="531" t="s">
        <v>296</v>
      </c>
      <c r="AZ266" s="27"/>
      <c r="BA266" s="27"/>
      <c r="BB266" s="27"/>
      <c r="BC266" s="27"/>
      <c r="BD266" s="27"/>
      <c r="BE266" s="33"/>
      <c r="BF266" s="33"/>
      <c r="BG266" s="33"/>
      <c r="BH266" s="33"/>
      <c r="BI266" s="33"/>
      <c r="BJ266" s="33"/>
      <c r="BK266" s="33"/>
      <c r="BL266" s="33"/>
      <c r="BM266" s="33"/>
      <c r="BN266" s="33"/>
      <c r="BO266" s="33"/>
      <c r="BP266" s="33"/>
      <c r="BQ266" s="33"/>
      <c r="BR266" s="33"/>
      <c r="BS266" s="33"/>
      <c r="BT266" s="33"/>
      <c r="BU266" s="33"/>
      <c r="BV266" s="33"/>
      <c r="BW266" s="27"/>
      <c r="BX266" s="33"/>
      <c r="BY266" s="33"/>
      <c r="BZ266" s="33"/>
      <c r="CA266" s="27"/>
      <c r="CB266" s="27"/>
      <c r="CC266" s="27"/>
      <c r="CD266" s="27"/>
      <c r="CE266" s="58"/>
      <c r="CF266" s="58"/>
      <c r="CG266" s="59" t="e">
        <f t="shared" si="177"/>
        <v>#VALUE!</v>
      </c>
      <c r="CH266" s="60" t="e">
        <f t="shared" si="178"/>
        <v>#VALUE!</v>
      </c>
      <c r="CI266" s="61"/>
      <c r="CJ266" s="62"/>
      <c r="CK266" s="59" t="e">
        <f t="shared" si="179"/>
        <v>#VALUE!</v>
      </c>
      <c r="CL266" s="60" t="e">
        <f t="shared" si="180"/>
        <v>#VALUE!</v>
      </c>
      <c r="CM266" s="61"/>
      <c r="CN266" s="62"/>
      <c r="CO266" s="59" t="e">
        <f t="shared" si="181"/>
        <v>#VALUE!</v>
      </c>
      <c r="CP266" s="60" t="e">
        <f t="shared" si="182"/>
        <v>#VALUE!</v>
      </c>
      <c r="CQ266" s="64"/>
      <c r="CR266" s="65"/>
      <c r="CS266" s="67"/>
      <c r="CT266" s="67"/>
      <c r="CU266" s="545">
        <v>1840</v>
      </c>
      <c r="CV266" s="518" t="str">
        <f t="shared" si="183"/>
        <v>18-</v>
      </c>
      <c r="CW266" s="47" t="s">
        <v>348</v>
      </c>
      <c r="CX266" s="47" t="str">
        <f t="shared" si="184"/>
        <v>-62103</v>
      </c>
      <c r="CY266" s="47" t="str">
        <f t="shared" si="185"/>
        <v>18-TI-62103</v>
      </c>
    </row>
    <row r="267" spans="1:103" ht="19.899999999999999" customHeight="1">
      <c r="A267" s="524">
        <v>266</v>
      </c>
      <c r="B267" s="15">
        <v>10</v>
      </c>
      <c r="C267" s="15">
        <v>1840</v>
      </c>
      <c r="D267" s="45" t="s">
        <v>666</v>
      </c>
      <c r="E267" s="45"/>
      <c r="F267" s="541" t="s">
        <v>106</v>
      </c>
      <c r="G267" s="542" t="s">
        <v>660</v>
      </c>
      <c r="H267" s="527"/>
      <c r="I267" s="527"/>
      <c r="J267" s="527" t="str">
        <f t="shared" si="158"/>
        <v/>
      </c>
      <c r="K267" s="527" t="str">
        <f t="shared" si="150"/>
        <v/>
      </c>
      <c r="L267" s="22" t="str">
        <f t="shared" si="151"/>
        <v>FCS0304</v>
      </c>
      <c r="M267" s="21">
        <f t="shared" si="186"/>
        <v>8</v>
      </c>
      <c r="N267" s="21">
        <f t="shared" si="187"/>
        <v>3</v>
      </c>
      <c r="O267" s="21">
        <v>10</v>
      </c>
      <c r="P267" s="83" t="str">
        <f t="shared" si="188"/>
        <v>AAI143-H</v>
      </c>
      <c r="Q267" s="22" t="str">
        <f t="shared" si="170"/>
        <v>AI</v>
      </c>
      <c r="R267" s="22" t="str">
        <f t="shared" si="189"/>
        <v>N</v>
      </c>
      <c r="S267" s="543" t="s">
        <v>111</v>
      </c>
      <c r="T267" s="22"/>
      <c r="U267" s="22"/>
      <c r="V267" s="22"/>
      <c r="W267" s="22"/>
      <c r="X267" s="22"/>
      <c r="Y267" s="22"/>
      <c r="Z267" s="25" t="str">
        <f t="shared" si="171"/>
        <v>%Z083110</v>
      </c>
      <c r="AA267" s="22" t="str">
        <f t="shared" si="172"/>
        <v/>
      </c>
      <c r="AB267" s="22" t="s">
        <v>667</v>
      </c>
      <c r="AC267" s="22" t="str">
        <f t="shared" si="173"/>
        <v>TA-6201 TEMP. INDIC.</v>
      </c>
      <c r="AD267" s="21" t="str">
        <f t="shared" si="174"/>
        <v/>
      </c>
      <c r="AE267" s="21" t="str">
        <f t="shared" si="175"/>
        <v/>
      </c>
      <c r="AF267" s="21" t="str">
        <f t="shared" si="176"/>
        <v/>
      </c>
      <c r="AG267" s="22"/>
      <c r="AH267" s="22"/>
      <c r="AI267" s="22"/>
      <c r="AJ267" s="22"/>
      <c r="AK267" s="23" t="s">
        <v>113</v>
      </c>
      <c r="AL267" s="23" t="s">
        <v>114</v>
      </c>
      <c r="AM267" s="23"/>
      <c r="AN267" s="84" t="s">
        <v>115</v>
      </c>
      <c r="AO267" s="27"/>
      <c r="AP267" s="27"/>
      <c r="AQ267" s="28"/>
      <c r="AR267" s="544" t="s">
        <v>110</v>
      </c>
      <c r="AS267" s="29"/>
      <c r="AT267" s="84" t="s">
        <v>116</v>
      </c>
      <c r="AU267" s="542" t="s">
        <v>106</v>
      </c>
      <c r="AV267" s="27"/>
      <c r="AW267" s="27"/>
      <c r="AX267" s="531" t="s">
        <v>295</v>
      </c>
      <c r="AY267" s="531" t="s">
        <v>296</v>
      </c>
      <c r="AZ267" s="27"/>
      <c r="BA267" s="27"/>
      <c r="BB267" s="27"/>
      <c r="BC267" s="27"/>
      <c r="BD267" s="27"/>
      <c r="BE267" s="33"/>
      <c r="BF267" s="33"/>
      <c r="BG267" s="33"/>
      <c r="BH267" s="33"/>
      <c r="BI267" s="33"/>
      <c r="BJ267" s="33"/>
      <c r="BK267" s="33"/>
      <c r="BL267" s="33"/>
      <c r="BM267" s="33"/>
      <c r="BN267" s="33"/>
      <c r="BO267" s="33"/>
      <c r="BP267" s="33"/>
      <c r="BQ267" s="33"/>
      <c r="BR267" s="33"/>
      <c r="BS267" s="33"/>
      <c r="BT267" s="33"/>
      <c r="BU267" s="33"/>
      <c r="BV267" s="33"/>
      <c r="BW267" s="27"/>
      <c r="BX267" s="33"/>
      <c r="BY267" s="33"/>
      <c r="BZ267" s="33"/>
      <c r="CA267" s="27"/>
      <c r="CB267" s="27"/>
      <c r="CC267" s="27"/>
      <c r="CD267" s="27"/>
      <c r="CE267" s="58"/>
      <c r="CF267" s="58"/>
      <c r="CG267" s="59" t="e">
        <f t="shared" si="177"/>
        <v>#VALUE!</v>
      </c>
      <c r="CH267" s="60" t="e">
        <f t="shared" si="178"/>
        <v>#VALUE!</v>
      </c>
      <c r="CI267" s="61"/>
      <c r="CJ267" s="62"/>
      <c r="CK267" s="59" t="e">
        <f t="shared" si="179"/>
        <v>#VALUE!</v>
      </c>
      <c r="CL267" s="60" t="e">
        <f t="shared" si="180"/>
        <v>#VALUE!</v>
      </c>
      <c r="CM267" s="61"/>
      <c r="CN267" s="62"/>
      <c r="CO267" s="59" t="e">
        <f t="shared" si="181"/>
        <v>#VALUE!</v>
      </c>
      <c r="CP267" s="60" t="e">
        <f t="shared" si="182"/>
        <v>#VALUE!</v>
      </c>
      <c r="CQ267" s="64"/>
      <c r="CR267" s="65"/>
      <c r="CS267" s="67"/>
      <c r="CT267" s="67"/>
      <c r="CU267" s="545">
        <v>1840</v>
      </c>
      <c r="CV267" s="518" t="str">
        <f t="shared" si="183"/>
        <v>18-</v>
      </c>
      <c r="CW267" s="47" t="s">
        <v>348</v>
      </c>
      <c r="CX267" s="47" t="str">
        <f t="shared" si="184"/>
        <v>-62104</v>
      </c>
      <c r="CY267" s="47" t="str">
        <f t="shared" si="185"/>
        <v>18-TI-62104</v>
      </c>
    </row>
    <row r="268" spans="1:103" ht="19.899999999999999" customHeight="1">
      <c r="A268" s="524">
        <v>267</v>
      </c>
      <c r="B268" s="15">
        <v>11</v>
      </c>
      <c r="C268" s="15">
        <v>1840</v>
      </c>
      <c r="D268" s="45" t="s">
        <v>668</v>
      </c>
      <c r="E268" s="45"/>
      <c r="F268" s="541" t="s">
        <v>106</v>
      </c>
      <c r="G268" s="542" t="s">
        <v>669</v>
      </c>
      <c r="H268" s="527"/>
      <c r="I268" s="527"/>
      <c r="J268" s="527" t="str">
        <f t="shared" si="158"/>
        <v/>
      </c>
      <c r="K268" s="527" t="str">
        <f t="shared" si="150"/>
        <v/>
      </c>
      <c r="L268" s="22" t="str">
        <f t="shared" si="151"/>
        <v>FCS0304</v>
      </c>
      <c r="M268" s="21">
        <f t="shared" si="186"/>
        <v>8</v>
      </c>
      <c r="N268" s="21">
        <f t="shared" si="187"/>
        <v>3</v>
      </c>
      <c r="O268" s="21">
        <v>11</v>
      </c>
      <c r="P268" s="83" t="str">
        <f t="shared" si="188"/>
        <v>AAI143-H</v>
      </c>
      <c r="Q268" s="22" t="str">
        <f t="shared" si="170"/>
        <v>AI</v>
      </c>
      <c r="R268" s="22" t="str">
        <f t="shared" si="189"/>
        <v>N</v>
      </c>
      <c r="S268" s="543" t="s">
        <v>111</v>
      </c>
      <c r="T268" s="22"/>
      <c r="U268" s="22"/>
      <c r="V268" s="22"/>
      <c r="W268" s="22"/>
      <c r="X268" s="22"/>
      <c r="Y268" s="22"/>
      <c r="Z268" s="25" t="str">
        <f t="shared" si="171"/>
        <v>%Z083111</v>
      </c>
      <c r="AA268" s="22" t="str">
        <f t="shared" si="172"/>
        <v/>
      </c>
      <c r="AB268" s="22" t="s">
        <v>670</v>
      </c>
      <c r="AC268" s="22" t="str">
        <f t="shared" si="173"/>
        <v>TA-6201 PRES.DIFFER. INDIC., ALARM</v>
      </c>
      <c r="AD268" s="21" t="str">
        <f t="shared" si="174"/>
        <v/>
      </c>
      <c r="AE268" s="21" t="str">
        <f t="shared" si="175"/>
        <v/>
      </c>
      <c r="AF268" s="21" t="str">
        <f t="shared" si="176"/>
        <v/>
      </c>
      <c r="AG268" s="22"/>
      <c r="AH268" s="22"/>
      <c r="AI268" s="22"/>
      <c r="AJ268" s="22"/>
      <c r="AK268" s="23" t="s">
        <v>113</v>
      </c>
      <c r="AL268" s="23" t="s">
        <v>114</v>
      </c>
      <c r="AM268" s="23"/>
      <c r="AN268" s="84" t="s">
        <v>115</v>
      </c>
      <c r="AO268" s="27"/>
      <c r="AP268" s="27"/>
      <c r="AQ268" s="28"/>
      <c r="AR268" s="544" t="s">
        <v>110</v>
      </c>
      <c r="AS268" s="29"/>
      <c r="AT268" s="84" t="s">
        <v>116</v>
      </c>
      <c r="AU268" s="542" t="s">
        <v>106</v>
      </c>
      <c r="AV268" s="27"/>
      <c r="AW268" s="27"/>
      <c r="AX268" s="531"/>
      <c r="AY268" s="531" t="s">
        <v>642</v>
      </c>
      <c r="AZ268" s="27"/>
      <c r="BA268" s="27"/>
      <c r="BB268" s="27"/>
      <c r="BC268" s="27"/>
      <c r="BD268" s="27"/>
      <c r="BE268" s="33"/>
      <c r="BF268" s="33"/>
      <c r="BG268" s="33"/>
      <c r="BH268" s="33"/>
      <c r="BI268" s="33"/>
      <c r="BJ268" s="33"/>
      <c r="BK268" s="33"/>
      <c r="BL268" s="33"/>
      <c r="BM268" s="33"/>
      <c r="BN268" s="33"/>
      <c r="BO268" s="33"/>
      <c r="BP268" s="33"/>
      <c r="BQ268" s="33"/>
      <c r="BR268" s="33"/>
      <c r="BS268" s="33"/>
      <c r="BT268" s="33"/>
      <c r="BU268" s="33"/>
      <c r="BV268" s="33"/>
      <c r="BW268" s="27"/>
      <c r="BX268" s="33"/>
      <c r="BY268" s="33"/>
      <c r="BZ268" s="33"/>
      <c r="CA268" s="27"/>
      <c r="CB268" s="27"/>
      <c r="CC268" s="27"/>
      <c r="CD268" s="27"/>
      <c r="CE268" s="58"/>
      <c r="CF268" s="58"/>
      <c r="CG268" s="59" t="e">
        <f t="shared" si="177"/>
        <v>#VALUE!</v>
      </c>
      <c r="CH268" s="60" t="e">
        <f t="shared" si="178"/>
        <v>#VALUE!</v>
      </c>
      <c r="CI268" s="61"/>
      <c r="CJ268" s="62"/>
      <c r="CK268" s="59" t="e">
        <f t="shared" si="179"/>
        <v>#VALUE!</v>
      </c>
      <c r="CL268" s="60" t="e">
        <f t="shared" si="180"/>
        <v>#VALUE!</v>
      </c>
      <c r="CM268" s="61"/>
      <c r="CN268" s="62"/>
      <c r="CO268" s="59" t="e">
        <f t="shared" si="181"/>
        <v>#VALUE!</v>
      </c>
      <c r="CP268" s="60" t="e">
        <f t="shared" si="182"/>
        <v>#VALUE!</v>
      </c>
      <c r="CQ268" s="64"/>
      <c r="CR268" s="65"/>
      <c r="CS268" s="67"/>
      <c r="CT268" s="67"/>
      <c r="CU268" s="545">
        <v>1840</v>
      </c>
      <c r="CV268" s="518" t="str">
        <f t="shared" si="183"/>
        <v>18-</v>
      </c>
      <c r="CW268" s="47" t="s">
        <v>643</v>
      </c>
      <c r="CX268" s="47" t="str">
        <f t="shared" si="184"/>
        <v>-62101</v>
      </c>
      <c r="CY268" s="47" t="str">
        <f t="shared" si="185"/>
        <v>18-PDIA-62101</v>
      </c>
    </row>
    <row r="269" spans="1:103" ht="19.899999999999999" customHeight="1">
      <c r="A269" s="524">
        <v>268</v>
      </c>
      <c r="B269" s="15">
        <v>12</v>
      </c>
      <c r="C269" s="15"/>
      <c r="D269" s="50" t="str">
        <f>LEFT(L269,1)&amp;RIGHT(L269,2)&amp;"N"&amp;M269&amp;"S"&amp;N269&amp;O269</f>
        <v>F04N8S312</v>
      </c>
      <c r="E269" s="45"/>
      <c r="F269" s="43"/>
      <c r="G269" s="527" t="s">
        <v>161</v>
      </c>
      <c r="H269" s="527"/>
      <c r="I269" s="527"/>
      <c r="J269" s="527" t="str">
        <f t="shared" si="158"/>
        <v/>
      </c>
      <c r="K269" s="527" t="str">
        <f t="shared" si="150"/>
        <v/>
      </c>
      <c r="L269" s="22" t="str">
        <f t="shared" si="151"/>
        <v>FCS0304</v>
      </c>
      <c r="M269" s="21">
        <f t="shared" si="186"/>
        <v>8</v>
      </c>
      <c r="N269" s="21">
        <f t="shared" si="187"/>
        <v>3</v>
      </c>
      <c r="O269" s="21">
        <v>12</v>
      </c>
      <c r="P269" s="83" t="str">
        <f t="shared" si="188"/>
        <v>AAI143-H</v>
      </c>
      <c r="Q269" s="22" t="str">
        <f t="shared" si="170"/>
        <v>AI</v>
      </c>
      <c r="R269" s="22" t="str">
        <f t="shared" si="189"/>
        <v>N</v>
      </c>
      <c r="S269" s="83" t="s">
        <v>162</v>
      </c>
      <c r="T269" s="22"/>
      <c r="U269" s="22"/>
      <c r="V269" s="22"/>
      <c r="W269" s="22"/>
      <c r="X269" s="22"/>
      <c r="Y269" s="22"/>
      <c r="Z269" s="25" t="str">
        <f t="shared" si="171"/>
        <v>%Z083112</v>
      </c>
      <c r="AA269" s="22" t="str">
        <f t="shared" si="172"/>
        <v/>
      </c>
      <c r="AB269" s="22" t="str">
        <f>IF(G269="Spare",D269,"")</f>
        <v>F04N8S312</v>
      </c>
      <c r="AC269" s="22" t="str">
        <f t="shared" si="173"/>
        <v>Spare</v>
      </c>
      <c r="AD269" s="21" t="str">
        <f t="shared" si="174"/>
        <v/>
      </c>
      <c r="AE269" s="21" t="str">
        <f t="shared" si="175"/>
        <v/>
      </c>
      <c r="AF269" s="21" t="str">
        <f t="shared" si="176"/>
        <v/>
      </c>
      <c r="AG269" s="22"/>
      <c r="AH269" s="22"/>
      <c r="AI269" s="22"/>
      <c r="AJ269" s="22"/>
      <c r="AK269" s="23"/>
      <c r="AL269" s="23" t="s">
        <v>114</v>
      </c>
      <c r="AM269" s="23"/>
      <c r="AN269" s="84" t="s">
        <v>115</v>
      </c>
      <c r="AO269" s="27"/>
      <c r="AP269" s="27"/>
      <c r="AQ269" s="28"/>
      <c r="AR269" s="33"/>
      <c r="AS269" s="29"/>
      <c r="AT269" s="84" t="s">
        <v>116</v>
      </c>
      <c r="AU269" s="27"/>
      <c r="AV269" s="27"/>
      <c r="AW269" s="27"/>
      <c r="AX269" s="531"/>
      <c r="AY269" s="531"/>
      <c r="AZ269" s="27"/>
      <c r="BA269" s="27"/>
      <c r="BB269" s="27"/>
      <c r="BC269" s="27"/>
      <c r="BD269" s="27"/>
      <c r="BE269" s="33"/>
      <c r="BF269" s="33"/>
      <c r="BG269" s="33"/>
      <c r="BH269" s="33"/>
      <c r="BI269" s="33"/>
      <c r="BJ269" s="33"/>
      <c r="BK269" s="33"/>
      <c r="BL269" s="33"/>
      <c r="BM269" s="33"/>
      <c r="BN269" s="33"/>
      <c r="BO269" s="33"/>
      <c r="BP269" s="33"/>
      <c r="BQ269" s="33"/>
      <c r="BR269" s="33"/>
      <c r="BS269" s="33"/>
      <c r="BT269" s="33"/>
      <c r="BU269" s="33"/>
      <c r="BV269" s="33"/>
      <c r="BW269" s="27"/>
      <c r="BX269" s="33"/>
      <c r="BY269" s="33"/>
      <c r="BZ269" s="33"/>
      <c r="CA269" s="27"/>
      <c r="CB269" s="27"/>
      <c r="CC269" s="27"/>
      <c r="CD269" s="27"/>
      <c r="CE269" s="58"/>
      <c r="CF269" s="58"/>
      <c r="CG269" s="59" t="e">
        <f t="shared" si="177"/>
        <v>#VALUE!</v>
      </c>
      <c r="CH269" s="60" t="e">
        <f t="shared" si="178"/>
        <v>#VALUE!</v>
      </c>
      <c r="CI269" s="61"/>
      <c r="CJ269" s="62"/>
      <c r="CK269" s="59" t="e">
        <f t="shared" si="179"/>
        <v>#VALUE!</v>
      </c>
      <c r="CL269" s="60" t="e">
        <f t="shared" si="180"/>
        <v>#VALUE!</v>
      </c>
      <c r="CM269" s="61"/>
      <c r="CN269" s="62"/>
      <c r="CO269" s="59" t="e">
        <f t="shared" si="181"/>
        <v>#VALUE!</v>
      </c>
      <c r="CP269" s="60" t="e">
        <f t="shared" si="182"/>
        <v>#VALUE!</v>
      </c>
      <c r="CQ269" s="64"/>
      <c r="CR269" s="65"/>
      <c r="CS269" s="67"/>
      <c r="CT269" s="67"/>
      <c r="CV269" s="518"/>
      <c r="CY269" s="47" t="str">
        <f t="shared" si="185"/>
        <v/>
      </c>
    </row>
    <row r="270" spans="1:103" ht="19.899999999999999" customHeight="1">
      <c r="A270" s="524">
        <v>269</v>
      </c>
      <c r="B270" s="15">
        <v>13</v>
      </c>
      <c r="C270" s="15"/>
      <c r="D270" s="50" t="str">
        <f>LEFT(L270,1)&amp;RIGHT(L270,2)&amp;"N"&amp;M270&amp;"S"&amp;N270&amp;O270</f>
        <v>F04N8S313</v>
      </c>
      <c r="E270" s="45"/>
      <c r="F270" s="43"/>
      <c r="G270" s="527" t="s">
        <v>161</v>
      </c>
      <c r="H270" s="527"/>
      <c r="I270" s="527"/>
      <c r="J270" s="527" t="str">
        <f t="shared" si="158"/>
        <v/>
      </c>
      <c r="K270" s="527" t="str">
        <f t="shared" si="150"/>
        <v/>
      </c>
      <c r="L270" s="22" t="str">
        <f t="shared" si="151"/>
        <v>FCS0304</v>
      </c>
      <c r="M270" s="21">
        <f t="shared" si="186"/>
        <v>8</v>
      </c>
      <c r="N270" s="21">
        <f t="shared" si="187"/>
        <v>3</v>
      </c>
      <c r="O270" s="21">
        <v>13</v>
      </c>
      <c r="P270" s="83" t="str">
        <f t="shared" si="188"/>
        <v>AAI143-H</v>
      </c>
      <c r="Q270" s="22" t="str">
        <f t="shared" si="170"/>
        <v>AI</v>
      </c>
      <c r="R270" s="22" t="str">
        <f t="shared" si="189"/>
        <v>N</v>
      </c>
      <c r="S270" s="83" t="s">
        <v>162</v>
      </c>
      <c r="T270" s="22"/>
      <c r="U270" s="22"/>
      <c r="V270" s="22"/>
      <c r="W270" s="22"/>
      <c r="X270" s="22"/>
      <c r="Y270" s="22"/>
      <c r="Z270" s="25" t="str">
        <f t="shared" si="171"/>
        <v>%Z083113</v>
      </c>
      <c r="AA270" s="22" t="str">
        <f t="shared" si="172"/>
        <v/>
      </c>
      <c r="AB270" s="22" t="str">
        <f>IF(G270="Spare",D270,"")</f>
        <v>F04N8S313</v>
      </c>
      <c r="AC270" s="22" t="str">
        <f t="shared" si="173"/>
        <v>Spare</v>
      </c>
      <c r="AD270" s="21" t="str">
        <f t="shared" si="174"/>
        <v/>
      </c>
      <c r="AE270" s="21" t="str">
        <f t="shared" si="175"/>
        <v/>
      </c>
      <c r="AF270" s="21" t="str">
        <f t="shared" si="176"/>
        <v/>
      </c>
      <c r="AG270" s="22"/>
      <c r="AH270" s="22"/>
      <c r="AI270" s="22"/>
      <c r="AJ270" s="22"/>
      <c r="AK270" s="23"/>
      <c r="AL270" s="23" t="s">
        <v>114</v>
      </c>
      <c r="AM270" s="23"/>
      <c r="AN270" s="84" t="s">
        <v>115</v>
      </c>
      <c r="AO270" s="27"/>
      <c r="AP270" s="27"/>
      <c r="AQ270" s="28"/>
      <c r="AR270" s="33"/>
      <c r="AS270" s="29"/>
      <c r="AT270" s="84" t="s">
        <v>116</v>
      </c>
      <c r="AU270" s="27"/>
      <c r="AV270" s="27"/>
      <c r="AW270" s="27"/>
      <c r="AX270" s="531"/>
      <c r="AY270" s="531"/>
      <c r="AZ270" s="27"/>
      <c r="BA270" s="27"/>
      <c r="BB270" s="27"/>
      <c r="BC270" s="27"/>
      <c r="BD270" s="27"/>
      <c r="BE270" s="33"/>
      <c r="BF270" s="33"/>
      <c r="BG270" s="33"/>
      <c r="BH270" s="33"/>
      <c r="BI270" s="33"/>
      <c r="BJ270" s="33"/>
      <c r="BK270" s="33"/>
      <c r="BL270" s="33"/>
      <c r="BM270" s="33"/>
      <c r="BN270" s="33"/>
      <c r="BO270" s="33"/>
      <c r="BP270" s="33"/>
      <c r="BQ270" s="33"/>
      <c r="BR270" s="33"/>
      <c r="BS270" s="33"/>
      <c r="BT270" s="33"/>
      <c r="BU270" s="33"/>
      <c r="BV270" s="33"/>
      <c r="BW270" s="27"/>
      <c r="BX270" s="33"/>
      <c r="BY270" s="33"/>
      <c r="BZ270" s="33"/>
      <c r="CA270" s="27"/>
      <c r="CB270" s="27"/>
      <c r="CC270" s="27"/>
      <c r="CD270" s="27"/>
      <c r="CE270" s="58"/>
      <c r="CF270" s="58"/>
      <c r="CG270" s="59" t="e">
        <f t="shared" si="177"/>
        <v>#VALUE!</v>
      </c>
      <c r="CH270" s="60" t="e">
        <f t="shared" si="178"/>
        <v>#VALUE!</v>
      </c>
      <c r="CI270" s="61"/>
      <c r="CJ270" s="62"/>
      <c r="CK270" s="59" t="e">
        <f t="shared" si="179"/>
        <v>#VALUE!</v>
      </c>
      <c r="CL270" s="60" t="e">
        <f t="shared" si="180"/>
        <v>#VALUE!</v>
      </c>
      <c r="CM270" s="61"/>
      <c r="CN270" s="62"/>
      <c r="CO270" s="59" t="e">
        <f t="shared" si="181"/>
        <v>#VALUE!</v>
      </c>
      <c r="CP270" s="60" t="e">
        <f t="shared" si="182"/>
        <v>#VALUE!</v>
      </c>
      <c r="CQ270" s="64"/>
      <c r="CR270" s="65"/>
      <c r="CS270" s="67"/>
      <c r="CT270" s="67"/>
      <c r="CV270" s="518"/>
      <c r="CY270" s="47" t="str">
        <f t="shared" si="185"/>
        <v/>
      </c>
    </row>
    <row r="271" spans="1:103" ht="19.899999999999999" customHeight="1">
      <c r="A271" s="524">
        <v>270</v>
      </c>
      <c r="B271" s="16">
        <v>14</v>
      </c>
      <c r="C271" s="16"/>
      <c r="D271" s="50" t="str">
        <f>LEFT(L271,1)&amp;RIGHT(L271,2)&amp;"N"&amp;M271&amp;"S"&amp;N271&amp;O271</f>
        <v>F04N8S314</v>
      </c>
      <c r="E271" s="45"/>
      <c r="F271" s="43"/>
      <c r="G271" s="527" t="s">
        <v>161</v>
      </c>
      <c r="H271" s="527"/>
      <c r="I271" s="527"/>
      <c r="J271" s="527" t="str">
        <f t="shared" si="158"/>
        <v/>
      </c>
      <c r="K271" s="527" t="str">
        <f t="shared" si="150"/>
        <v/>
      </c>
      <c r="L271" s="22" t="str">
        <f t="shared" si="151"/>
        <v>FCS0304</v>
      </c>
      <c r="M271" s="21">
        <f t="shared" si="186"/>
        <v>8</v>
      </c>
      <c r="N271" s="21">
        <f t="shared" si="187"/>
        <v>3</v>
      </c>
      <c r="O271" s="21">
        <v>14</v>
      </c>
      <c r="P271" s="83" t="str">
        <f t="shared" si="188"/>
        <v>AAI143-H</v>
      </c>
      <c r="Q271" s="22" t="str">
        <f t="shared" si="170"/>
        <v>AI</v>
      </c>
      <c r="R271" s="22" t="str">
        <f t="shared" si="189"/>
        <v>N</v>
      </c>
      <c r="S271" s="83" t="s">
        <v>162</v>
      </c>
      <c r="T271" s="22"/>
      <c r="U271" s="22"/>
      <c r="V271" s="22"/>
      <c r="W271" s="22"/>
      <c r="X271" s="26"/>
      <c r="Y271" s="22"/>
      <c r="Z271" s="25" t="str">
        <f t="shared" si="171"/>
        <v>%Z083114</v>
      </c>
      <c r="AA271" s="22" t="str">
        <f t="shared" si="172"/>
        <v/>
      </c>
      <c r="AB271" s="22" t="str">
        <f>IF(G271="Spare",D271,"")</f>
        <v>F04N8S314</v>
      </c>
      <c r="AC271" s="22" t="str">
        <f t="shared" si="173"/>
        <v>Spare</v>
      </c>
      <c r="AD271" s="21" t="str">
        <f t="shared" si="174"/>
        <v/>
      </c>
      <c r="AE271" s="21" t="str">
        <f t="shared" si="175"/>
        <v/>
      </c>
      <c r="AF271" s="21" t="str">
        <f t="shared" si="176"/>
        <v/>
      </c>
      <c r="AG271" s="22"/>
      <c r="AH271" s="22"/>
      <c r="AI271" s="22"/>
      <c r="AJ271" s="22"/>
      <c r="AK271" s="23"/>
      <c r="AL271" s="23" t="s">
        <v>114</v>
      </c>
      <c r="AM271" s="23"/>
      <c r="AN271" s="84" t="s">
        <v>115</v>
      </c>
      <c r="AO271" s="27"/>
      <c r="AP271" s="27"/>
      <c r="AQ271" s="28"/>
      <c r="AR271" s="33"/>
      <c r="AS271" s="29"/>
      <c r="AT271" s="84" t="s">
        <v>116</v>
      </c>
      <c r="AU271" s="27"/>
      <c r="AV271" s="32"/>
      <c r="AW271" s="27"/>
      <c r="AX271" s="531"/>
      <c r="AY271" s="531"/>
      <c r="AZ271" s="27"/>
      <c r="BA271" s="27"/>
      <c r="BB271" s="27"/>
      <c r="BC271" s="27"/>
      <c r="BD271" s="27"/>
      <c r="BE271" s="33"/>
      <c r="BF271" s="33"/>
      <c r="BG271" s="33"/>
      <c r="BH271" s="33"/>
      <c r="BI271" s="33"/>
      <c r="BJ271" s="33"/>
      <c r="BK271" s="33"/>
      <c r="BL271" s="33"/>
      <c r="BM271" s="33"/>
      <c r="BN271" s="33"/>
      <c r="BO271" s="33"/>
      <c r="BP271" s="33"/>
      <c r="BQ271" s="33"/>
      <c r="BR271" s="33"/>
      <c r="BS271" s="33"/>
      <c r="BT271" s="33"/>
      <c r="BU271" s="33"/>
      <c r="BV271" s="33"/>
      <c r="BW271" s="27"/>
      <c r="BX271" s="33"/>
      <c r="BY271" s="33"/>
      <c r="BZ271" s="33"/>
      <c r="CA271" s="27"/>
      <c r="CB271" s="27"/>
      <c r="CC271" s="27"/>
      <c r="CD271" s="27"/>
      <c r="CE271" s="58"/>
      <c r="CF271" s="58"/>
      <c r="CG271" s="59" t="e">
        <f t="shared" si="177"/>
        <v>#VALUE!</v>
      </c>
      <c r="CH271" s="60" t="e">
        <f t="shared" si="178"/>
        <v>#VALUE!</v>
      </c>
      <c r="CI271" s="61"/>
      <c r="CJ271" s="62"/>
      <c r="CK271" s="59" t="e">
        <f t="shared" si="179"/>
        <v>#VALUE!</v>
      </c>
      <c r="CL271" s="60" t="e">
        <f t="shared" si="180"/>
        <v>#VALUE!</v>
      </c>
      <c r="CM271" s="61"/>
      <c r="CN271" s="62"/>
      <c r="CO271" s="59" t="e">
        <f t="shared" si="181"/>
        <v>#VALUE!</v>
      </c>
      <c r="CP271" s="60" t="e">
        <f t="shared" si="182"/>
        <v>#VALUE!</v>
      </c>
      <c r="CQ271" s="64"/>
      <c r="CR271" s="65"/>
      <c r="CS271" s="67"/>
      <c r="CT271" s="67"/>
      <c r="CV271" s="518"/>
      <c r="CY271" s="47" t="str">
        <f t="shared" si="185"/>
        <v/>
      </c>
    </row>
    <row r="272" spans="1:103" ht="19.899999999999999" customHeight="1">
      <c r="A272" s="524">
        <v>271</v>
      </c>
      <c r="B272" s="16">
        <v>15</v>
      </c>
      <c r="C272" s="16"/>
      <c r="D272" s="50" t="str">
        <f>LEFT(L272,1)&amp;RIGHT(L272,2)&amp;"N"&amp;M272&amp;"S"&amp;N272&amp;O272</f>
        <v>F04N8S315</v>
      </c>
      <c r="E272" s="45"/>
      <c r="F272" s="43"/>
      <c r="G272" s="527" t="s">
        <v>161</v>
      </c>
      <c r="H272" s="527"/>
      <c r="I272" s="527"/>
      <c r="J272" s="527" t="str">
        <f t="shared" si="158"/>
        <v/>
      </c>
      <c r="K272" s="527" t="str">
        <f t="shared" si="150"/>
        <v/>
      </c>
      <c r="L272" s="22" t="str">
        <f t="shared" si="151"/>
        <v>FCS0304</v>
      </c>
      <c r="M272" s="21">
        <f t="shared" si="186"/>
        <v>8</v>
      </c>
      <c r="N272" s="21">
        <f t="shared" si="187"/>
        <v>3</v>
      </c>
      <c r="O272" s="21">
        <v>15</v>
      </c>
      <c r="P272" s="83" t="str">
        <f t="shared" si="188"/>
        <v>AAI143-H</v>
      </c>
      <c r="Q272" s="22" t="str">
        <f t="shared" si="170"/>
        <v>AI</v>
      </c>
      <c r="R272" s="22" t="str">
        <f t="shared" si="189"/>
        <v>N</v>
      </c>
      <c r="S272" s="83" t="s">
        <v>162</v>
      </c>
      <c r="T272" s="22"/>
      <c r="U272" s="22"/>
      <c r="V272" s="22"/>
      <c r="W272" s="22"/>
      <c r="X272" s="22"/>
      <c r="Y272" s="22"/>
      <c r="Z272" s="25" t="str">
        <f t="shared" si="171"/>
        <v>%Z083115</v>
      </c>
      <c r="AA272" s="22" t="str">
        <f t="shared" si="172"/>
        <v/>
      </c>
      <c r="AB272" s="22" t="str">
        <f>IF(G272="Spare",D272,"")</f>
        <v>F04N8S315</v>
      </c>
      <c r="AC272" s="22" t="str">
        <f t="shared" si="173"/>
        <v>Spare</v>
      </c>
      <c r="AD272" s="21" t="str">
        <f t="shared" si="174"/>
        <v/>
      </c>
      <c r="AE272" s="21" t="str">
        <f t="shared" si="175"/>
        <v/>
      </c>
      <c r="AF272" s="21" t="str">
        <f t="shared" si="176"/>
        <v/>
      </c>
      <c r="AG272" s="22"/>
      <c r="AH272" s="22"/>
      <c r="AI272" s="22"/>
      <c r="AJ272" s="22"/>
      <c r="AK272" s="23"/>
      <c r="AL272" s="23" t="s">
        <v>114</v>
      </c>
      <c r="AM272" s="23"/>
      <c r="AN272" s="84" t="s">
        <v>115</v>
      </c>
      <c r="AO272" s="27"/>
      <c r="AP272" s="27"/>
      <c r="AQ272" s="28"/>
      <c r="AR272" s="33"/>
      <c r="AS272" s="29"/>
      <c r="AT272" s="84" t="s">
        <v>116</v>
      </c>
      <c r="AU272" s="27"/>
      <c r="AV272" s="33"/>
      <c r="AW272" s="27"/>
      <c r="AX272" s="531"/>
      <c r="AY272" s="531"/>
      <c r="AZ272" s="27"/>
      <c r="BA272" s="27"/>
      <c r="BB272" s="27"/>
      <c r="BC272" s="27"/>
      <c r="BD272" s="27"/>
      <c r="BE272" s="33"/>
      <c r="BF272" s="33"/>
      <c r="BG272" s="33"/>
      <c r="BH272" s="33"/>
      <c r="BI272" s="33"/>
      <c r="BJ272" s="33"/>
      <c r="BK272" s="33"/>
      <c r="BL272" s="33"/>
      <c r="BM272" s="33"/>
      <c r="BN272" s="33"/>
      <c r="BO272" s="33"/>
      <c r="BP272" s="33"/>
      <c r="BQ272" s="33"/>
      <c r="BR272" s="33"/>
      <c r="BS272" s="33"/>
      <c r="BT272" s="33"/>
      <c r="BU272" s="33"/>
      <c r="BV272" s="33"/>
      <c r="BW272" s="27"/>
      <c r="BX272" s="33"/>
      <c r="BY272" s="33"/>
      <c r="BZ272" s="33"/>
      <c r="CA272" s="27"/>
      <c r="CB272" s="27"/>
      <c r="CC272" s="27"/>
      <c r="CD272" s="27"/>
      <c r="CE272" s="58"/>
      <c r="CF272" s="58"/>
      <c r="CG272" s="59" t="e">
        <f t="shared" si="177"/>
        <v>#VALUE!</v>
      </c>
      <c r="CH272" s="60" t="e">
        <f t="shared" si="178"/>
        <v>#VALUE!</v>
      </c>
      <c r="CI272" s="61"/>
      <c r="CJ272" s="62"/>
      <c r="CK272" s="59" t="e">
        <f t="shared" si="179"/>
        <v>#VALUE!</v>
      </c>
      <c r="CL272" s="60" t="e">
        <f t="shared" si="180"/>
        <v>#VALUE!</v>
      </c>
      <c r="CM272" s="61"/>
      <c r="CN272" s="62"/>
      <c r="CO272" s="59" t="e">
        <f t="shared" si="181"/>
        <v>#VALUE!</v>
      </c>
      <c r="CP272" s="60" t="e">
        <f t="shared" si="182"/>
        <v>#VALUE!</v>
      </c>
      <c r="CQ272" s="64"/>
      <c r="CR272" s="65"/>
      <c r="CS272" s="67"/>
      <c r="CT272" s="67"/>
      <c r="CV272" s="518"/>
      <c r="CY272" s="47" t="str">
        <f t="shared" si="185"/>
        <v/>
      </c>
    </row>
    <row r="273" spans="1:103" ht="19.899999999999999" customHeight="1">
      <c r="A273" s="524">
        <v>272</v>
      </c>
      <c r="B273" s="16">
        <v>16</v>
      </c>
      <c r="C273" s="16"/>
      <c r="D273" s="50" t="str">
        <f>LEFT(L273,1)&amp;RIGHT(L273,2)&amp;"N"&amp;M273&amp;"S"&amp;N273&amp;O273</f>
        <v>F04N8S316</v>
      </c>
      <c r="E273" s="45"/>
      <c r="F273" s="43"/>
      <c r="G273" s="527" t="s">
        <v>161</v>
      </c>
      <c r="H273" s="527"/>
      <c r="I273" s="527"/>
      <c r="J273" s="527" t="str">
        <f t="shared" si="158"/>
        <v/>
      </c>
      <c r="K273" s="527" t="str">
        <f t="shared" si="150"/>
        <v/>
      </c>
      <c r="L273" s="22" t="str">
        <f t="shared" si="151"/>
        <v>FCS0304</v>
      </c>
      <c r="M273" s="21">
        <f t="shared" si="186"/>
        <v>8</v>
      </c>
      <c r="N273" s="21">
        <f t="shared" si="187"/>
        <v>3</v>
      </c>
      <c r="O273" s="21">
        <v>16</v>
      </c>
      <c r="P273" s="83" t="str">
        <f t="shared" si="188"/>
        <v>AAI143-H</v>
      </c>
      <c r="Q273" s="22" t="str">
        <f t="shared" si="170"/>
        <v>AI</v>
      </c>
      <c r="R273" s="22" t="str">
        <f t="shared" si="189"/>
        <v>N</v>
      </c>
      <c r="S273" s="83" t="s">
        <v>162</v>
      </c>
      <c r="T273" s="22"/>
      <c r="U273" s="22"/>
      <c r="V273" s="22"/>
      <c r="W273" s="22"/>
      <c r="X273" s="22"/>
      <c r="Y273" s="22"/>
      <c r="Z273" s="52" t="str">
        <f t="shared" si="171"/>
        <v>%Z083116</v>
      </c>
      <c r="AA273" s="22" t="str">
        <f t="shared" si="172"/>
        <v/>
      </c>
      <c r="AB273" s="22" t="str">
        <f>IF(G273="Spare",D273,"")</f>
        <v>F04N8S316</v>
      </c>
      <c r="AC273" s="22" t="str">
        <f t="shared" si="173"/>
        <v>Spare</v>
      </c>
      <c r="AD273" s="21" t="str">
        <f t="shared" si="174"/>
        <v/>
      </c>
      <c r="AE273" s="21" t="str">
        <f t="shared" si="175"/>
        <v/>
      </c>
      <c r="AF273" s="21" t="str">
        <f t="shared" si="176"/>
        <v/>
      </c>
      <c r="AG273" s="22"/>
      <c r="AH273" s="22"/>
      <c r="AI273" s="22"/>
      <c r="AJ273" s="22"/>
      <c r="AK273" s="23"/>
      <c r="AL273" s="23" t="s">
        <v>114</v>
      </c>
      <c r="AM273" s="23"/>
      <c r="AN273" s="84" t="s">
        <v>115</v>
      </c>
      <c r="AO273" s="27"/>
      <c r="AP273" s="27"/>
      <c r="AQ273" s="28"/>
      <c r="AR273" s="33"/>
      <c r="AS273" s="29"/>
      <c r="AT273" s="84" t="s">
        <v>116</v>
      </c>
      <c r="AU273" s="27"/>
      <c r="AV273" s="33"/>
      <c r="AW273" s="27"/>
      <c r="AX273" s="531"/>
      <c r="AY273" s="531"/>
      <c r="AZ273" s="27"/>
      <c r="BA273" s="27"/>
      <c r="BB273" s="27"/>
      <c r="BC273" s="27"/>
      <c r="BD273" s="27"/>
      <c r="BE273" s="33"/>
      <c r="BF273" s="33"/>
      <c r="BG273" s="33"/>
      <c r="BH273" s="33"/>
      <c r="BI273" s="33"/>
      <c r="BJ273" s="33"/>
      <c r="BK273" s="33"/>
      <c r="BL273" s="33"/>
      <c r="BM273" s="33"/>
      <c r="BN273" s="33"/>
      <c r="BO273" s="33"/>
      <c r="BP273" s="33"/>
      <c r="BQ273" s="33"/>
      <c r="BR273" s="33"/>
      <c r="BS273" s="33"/>
      <c r="BT273" s="33"/>
      <c r="BU273" s="33"/>
      <c r="BV273" s="33"/>
      <c r="BW273" s="27"/>
      <c r="BX273" s="33"/>
      <c r="BY273" s="33"/>
      <c r="BZ273" s="33"/>
      <c r="CA273" s="27"/>
      <c r="CB273" s="27"/>
      <c r="CC273" s="27"/>
      <c r="CD273" s="27"/>
      <c r="CE273" s="58"/>
      <c r="CF273" s="58"/>
      <c r="CG273" s="59" t="e">
        <f t="shared" si="177"/>
        <v>#VALUE!</v>
      </c>
      <c r="CH273" s="60" t="e">
        <f t="shared" si="178"/>
        <v>#VALUE!</v>
      </c>
      <c r="CI273" s="61"/>
      <c r="CJ273" s="62"/>
      <c r="CK273" s="59" t="e">
        <f t="shared" si="179"/>
        <v>#VALUE!</v>
      </c>
      <c r="CL273" s="60" t="e">
        <f t="shared" si="180"/>
        <v>#VALUE!</v>
      </c>
      <c r="CM273" s="61"/>
      <c r="CN273" s="62"/>
      <c r="CO273" s="59" t="e">
        <f t="shared" si="181"/>
        <v>#VALUE!</v>
      </c>
      <c r="CP273" s="60" t="e">
        <f t="shared" si="182"/>
        <v>#VALUE!</v>
      </c>
      <c r="CQ273" s="64"/>
      <c r="CR273" s="65"/>
      <c r="CS273" s="67"/>
      <c r="CT273" s="67"/>
      <c r="CV273" s="518"/>
      <c r="CY273" s="47" t="str">
        <f t="shared" si="185"/>
        <v/>
      </c>
    </row>
    <row r="274" spans="1:103" ht="19.899999999999999" customHeight="1">
      <c r="A274" s="524">
        <v>273</v>
      </c>
      <c r="B274" s="15">
        <v>1</v>
      </c>
      <c r="C274" s="15">
        <v>1840</v>
      </c>
      <c r="D274" s="45" t="s">
        <v>671</v>
      </c>
      <c r="E274" s="527"/>
      <c r="F274" s="541" t="s">
        <v>106</v>
      </c>
      <c r="G274" s="542" t="s">
        <v>672</v>
      </c>
      <c r="H274" s="527"/>
      <c r="I274" s="527"/>
      <c r="J274" s="527" t="str">
        <f t="shared" si="158"/>
        <v/>
      </c>
      <c r="K274" s="527" t="str">
        <f t="shared" ref="K274:K337" si="190">IF(H274&lt;&gt;"",MID(H274,FIND("～",H274,1)+1,10),"")</f>
        <v/>
      </c>
      <c r="L274" s="22" t="str">
        <f t="shared" ref="L274:L337" si="191">L273</f>
        <v>FCS0304</v>
      </c>
      <c r="M274" s="21">
        <v>8</v>
      </c>
      <c r="N274" s="21">
        <v>4</v>
      </c>
      <c r="O274" s="21">
        <v>1</v>
      </c>
      <c r="P274" s="83" t="s">
        <v>109</v>
      </c>
      <c r="Q274" s="22" t="str">
        <f t="shared" si="170"/>
        <v>AI</v>
      </c>
      <c r="R274" s="22" t="s">
        <v>514</v>
      </c>
      <c r="S274" s="543" t="s">
        <v>111</v>
      </c>
      <c r="T274" s="22"/>
      <c r="U274" s="22"/>
      <c r="V274" s="22"/>
      <c r="W274" s="22"/>
      <c r="X274" s="22"/>
      <c r="Y274" s="22"/>
      <c r="Z274" s="25" t="str">
        <f t="shared" si="171"/>
        <v>%Z084101</v>
      </c>
      <c r="AA274" s="22" t="str">
        <f t="shared" si="172"/>
        <v/>
      </c>
      <c r="AB274" s="22" t="s">
        <v>673</v>
      </c>
      <c r="AC274" s="22" t="str">
        <f t="shared" si="173"/>
        <v>GC FROM TA-6101 TOP TEMP. INDIC.</v>
      </c>
      <c r="AD274" s="21" t="str">
        <f t="shared" si="174"/>
        <v/>
      </c>
      <c r="AE274" s="21" t="str">
        <f t="shared" si="175"/>
        <v/>
      </c>
      <c r="AF274" s="21" t="str">
        <f t="shared" si="176"/>
        <v/>
      </c>
      <c r="AG274" s="22">
        <v>0</v>
      </c>
      <c r="AH274" s="22">
        <v>0</v>
      </c>
      <c r="AI274" s="22">
        <v>0</v>
      </c>
      <c r="AJ274" s="22">
        <v>0</v>
      </c>
      <c r="AK274" s="23" t="s">
        <v>113</v>
      </c>
      <c r="AL274" s="23" t="s">
        <v>114</v>
      </c>
      <c r="AM274" s="23"/>
      <c r="AN274" s="84" t="s">
        <v>115</v>
      </c>
      <c r="AO274" s="27"/>
      <c r="AP274" s="27"/>
      <c r="AQ274" s="28"/>
      <c r="AR274" s="544" t="s">
        <v>110</v>
      </c>
      <c r="AS274" s="29"/>
      <c r="AT274" s="84" t="s">
        <v>116</v>
      </c>
      <c r="AU274" s="542" t="s">
        <v>106</v>
      </c>
      <c r="AV274" s="27"/>
      <c r="AW274" s="27"/>
      <c r="AX274" s="531" t="s">
        <v>303</v>
      </c>
      <c r="AY274" s="531" t="s">
        <v>304</v>
      </c>
      <c r="AZ274" s="27"/>
      <c r="BA274" s="27"/>
      <c r="BB274" s="27"/>
      <c r="BC274" s="27"/>
      <c r="BD274" s="27"/>
      <c r="BE274" s="33"/>
      <c r="BF274" s="33"/>
      <c r="BG274" s="33"/>
      <c r="BH274" s="33"/>
      <c r="BI274" s="33"/>
      <c r="BJ274" s="33"/>
      <c r="BK274" s="33"/>
      <c r="BL274" s="33"/>
      <c r="BM274" s="33"/>
      <c r="BN274" s="33"/>
      <c r="BO274" s="33"/>
      <c r="BP274" s="33"/>
      <c r="BQ274" s="33"/>
      <c r="BR274" s="33"/>
      <c r="BS274" s="33"/>
      <c r="BT274" s="33"/>
      <c r="BU274" s="33"/>
      <c r="BV274" s="33"/>
      <c r="BW274" s="27"/>
      <c r="BX274" s="33"/>
      <c r="BY274" s="33"/>
      <c r="BZ274" s="33"/>
      <c r="CA274" s="27"/>
      <c r="CB274" s="27"/>
      <c r="CC274" s="27"/>
      <c r="CD274" s="27"/>
      <c r="CE274" s="58"/>
      <c r="CF274" s="58"/>
      <c r="CG274" s="59" t="e">
        <f t="shared" si="177"/>
        <v>#VALUE!</v>
      </c>
      <c r="CH274" s="60" t="e">
        <f t="shared" si="178"/>
        <v>#VALUE!</v>
      </c>
      <c r="CI274" s="61"/>
      <c r="CJ274" s="62"/>
      <c r="CK274" s="59" t="e">
        <f t="shared" si="179"/>
        <v>#VALUE!</v>
      </c>
      <c r="CL274" s="60" t="e">
        <f t="shared" si="180"/>
        <v>#VALUE!</v>
      </c>
      <c r="CM274" s="61"/>
      <c r="CN274" s="62"/>
      <c r="CO274" s="59" t="e">
        <f t="shared" si="181"/>
        <v>#VALUE!</v>
      </c>
      <c r="CP274" s="60" t="e">
        <f t="shared" si="182"/>
        <v>#VALUE!</v>
      </c>
      <c r="CQ274" s="64"/>
      <c r="CR274" s="65"/>
      <c r="CS274" s="67"/>
      <c r="CT274" s="67"/>
      <c r="CU274" s="545">
        <v>1840</v>
      </c>
      <c r="CV274" s="518" t="str">
        <f t="shared" ref="CV274:CV283" si="192">LEFT(D274,3)</f>
        <v>18-</v>
      </c>
      <c r="CW274" s="47" t="s">
        <v>348</v>
      </c>
      <c r="CX274" s="47" t="str">
        <f t="shared" ref="CX274:CX283" si="193">RIGHT(D274,6)</f>
        <v>-61103</v>
      </c>
      <c r="CY274" s="47" t="str">
        <f t="shared" si="185"/>
        <v>18-TI-61103</v>
      </c>
    </row>
    <row r="275" spans="1:103" ht="19.899999999999999" customHeight="1">
      <c r="A275" s="524">
        <v>274</v>
      </c>
      <c r="B275" s="15">
        <v>2</v>
      </c>
      <c r="C275" s="15">
        <v>1840</v>
      </c>
      <c r="D275" s="45" t="s">
        <v>674</v>
      </c>
      <c r="E275" s="527"/>
      <c r="F275" s="541" t="s">
        <v>106</v>
      </c>
      <c r="G275" s="542" t="s">
        <v>675</v>
      </c>
      <c r="H275" s="527"/>
      <c r="I275" s="527"/>
      <c r="J275" s="527" t="str">
        <f t="shared" si="158"/>
        <v/>
      </c>
      <c r="K275" s="527" t="str">
        <f t="shared" si="190"/>
        <v/>
      </c>
      <c r="L275" s="22" t="str">
        <f t="shared" si="191"/>
        <v>FCS0304</v>
      </c>
      <c r="M275" s="21">
        <f t="shared" ref="M275:M289" si="194">M274</f>
        <v>8</v>
      </c>
      <c r="N275" s="21">
        <f t="shared" ref="N275:N289" si="195">N274</f>
        <v>4</v>
      </c>
      <c r="O275" s="21">
        <v>2</v>
      </c>
      <c r="P275" s="83" t="str">
        <f t="shared" ref="P275:P289" si="196">P274</f>
        <v>AAI143-H</v>
      </c>
      <c r="Q275" s="22" t="str">
        <f t="shared" si="170"/>
        <v>AI</v>
      </c>
      <c r="R275" s="22" t="str">
        <f t="shared" ref="R275:R289" si="197">IF(R274&lt;&gt;"",R274,"")</f>
        <v>N</v>
      </c>
      <c r="S275" s="543" t="s">
        <v>111</v>
      </c>
      <c r="T275" s="22"/>
      <c r="U275" s="22"/>
      <c r="V275" s="22"/>
      <c r="W275" s="22"/>
      <c r="X275" s="22"/>
      <c r="Y275" s="22"/>
      <c r="Z275" s="25" t="str">
        <f t="shared" si="171"/>
        <v>%Z084102</v>
      </c>
      <c r="AA275" s="22" t="str">
        <f t="shared" si="172"/>
        <v/>
      </c>
      <c r="AB275" s="22" t="s">
        <v>676</v>
      </c>
      <c r="AC275" s="22" t="str">
        <f t="shared" si="173"/>
        <v>ETH TO ET-6103 TEMP. INDIC.</v>
      </c>
      <c r="AD275" s="21" t="str">
        <f t="shared" si="174"/>
        <v/>
      </c>
      <c r="AE275" s="21" t="str">
        <f t="shared" si="175"/>
        <v/>
      </c>
      <c r="AF275" s="21" t="str">
        <f t="shared" si="176"/>
        <v/>
      </c>
      <c r="AG275" s="22">
        <v>0</v>
      </c>
      <c r="AH275" s="22">
        <v>0</v>
      </c>
      <c r="AI275" s="22">
        <v>0</v>
      </c>
      <c r="AJ275" s="22">
        <v>0</v>
      </c>
      <c r="AK275" s="23" t="s">
        <v>113</v>
      </c>
      <c r="AL275" s="23" t="s">
        <v>114</v>
      </c>
      <c r="AM275" s="23"/>
      <c r="AN275" s="84" t="s">
        <v>115</v>
      </c>
      <c r="AO275" s="27"/>
      <c r="AP275" s="27"/>
      <c r="AQ275" s="28"/>
      <c r="AR275" s="544" t="s">
        <v>110</v>
      </c>
      <c r="AS275" s="29"/>
      <c r="AT275" s="84" t="s">
        <v>116</v>
      </c>
      <c r="AU275" s="542" t="s">
        <v>106</v>
      </c>
      <c r="AV275" s="27"/>
      <c r="AW275" s="27"/>
      <c r="AX275" s="531" t="s">
        <v>303</v>
      </c>
      <c r="AY275" s="531" t="s">
        <v>304</v>
      </c>
      <c r="AZ275" s="27"/>
      <c r="BA275" s="27"/>
      <c r="BB275" s="27"/>
      <c r="BC275" s="27"/>
      <c r="BD275" s="27"/>
      <c r="BE275" s="33"/>
      <c r="BF275" s="33"/>
      <c r="BG275" s="33"/>
      <c r="BH275" s="33"/>
      <c r="BI275" s="33"/>
      <c r="BJ275" s="33"/>
      <c r="BK275" s="33"/>
      <c r="BL275" s="33"/>
      <c r="BM275" s="33"/>
      <c r="BN275" s="33"/>
      <c r="BO275" s="33"/>
      <c r="BP275" s="33"/>
      <c r="BQ275" s="33"/>
      <c r="BR275" s="33"/>
      <c r="BS275" s="33"/>
      <c r="BT275" s="33"/>
      <c r="BU275" s="33"/>
      <c r="BV275" s="33"/>
      <c r="BW275" s="27"/>
      <c r="BX275" s="33"/>
      <c r="BY275" s="33"/>
      <c r="BZ275" s="33"/>
      <c r="CA275" s="27"/>
      <c r="CB275" s="27"/>
      <c r="CC275" s="27"/>
      <c r="CD275" s="27"/>
      <c r="CE275" s="58"/>
      <c r="CF275" s="58"/>
      <c r="CG275" s="59" t="e">
        <f t="shared" si="177"/>
        <v>#VALUE!</v>
      </c>
      <c r="CH275" s="60" t="e">
        <f t="shared" si="178"/>
        <v>#VALUE!</v>
      </c>
      <c r="CI275" s="61"/>
      <c r="CJ275" s="62"/>
      <c r="CK275" s="59" t="e">
        <f t="shared" si="179"/>
        <v>#VALUE!</v>
      </c>
      <c r="CL275" s="60" t="e">
        <f t="shared" si="180"/>
        <v>#VALUE!</v>
      </c>
      <c r="CM275" s="61"/>
      <c r="CN275" s="62"/>
      <c r="CO275" s="59" t="e">
        <f t="shared" si="181"/>
        <v>#VALUE!</v>
      </c>
      <c r="CP275" s="60" t="e">
        <f t="shared" si="182"/>
        <v>#VALUE!</v>
      </c>
      <c r="CQ275" s="64"/>
      <c r="CR275" s="65"/>
      <c r="CS275" s="67"/>
      <c r="CT275" s="67"/>
      <c r="CU275" s="545">
        <v>1840</v>
      </c>
      <c r="CV275" s="518" t="str">
        <f t="shared" si="192"/>
        <v>18-</v>
      </c>
      <c r="CW275" s="47" t="s">
        <v>348</v>
      </c>
      <c r="CX275" s="47" t="str">
        <f t="shared" si="193"/>
        <v>-61201</v>
      </c>
      <c r="CY275" s="47" t="str">
        <f t="shared" si="185"/>
        <v>18-TI-61201</v>
      </c>
    </row>
    <row r="276" spans="1:103" ht="19.899999999999999" customHeight="1">
      <c r="A276" s="524">
        <v>275</v>
      </c>
      <c r="B276" s="15">
        <v>3</v>
      </c>
      <c r="C276" s="15">
        <v>1840</v>
      </c>
      <c r="D276" s="45" t="s">
        <v>677</v>
      </c>
      <c r="E276" s="527"/>
      <c r="F276" s="541" t="s">
        <v>106</v>
      </c>
      <c r="G276" s="542" t="s">
        <v>678</v>
      </c>
      <c r="H276" s="527"/>
      <c r="I276" s="527"/>
      <c r="J276" s="527" t="str">
        <f t="shared" si="158"/>
        <v/>
      </c>
      <c r="K276" s="527" t="str">
        <f t="shared" si="190"/>
        <v/>
      </c>
      <c r="L276" s="22" t="str">
        <f t="shared" si="191"/>
        <v>FCS0304</v>
      </c>
      <c r="M276" s="21">
        <f t="shared" si="194"/>
        <v>8</v>
      </c>
      <c r="N276" s="21">
        <f t="shared" si="195"/>
        <v>4</v>
      </c>
      <c r="O276" s="21">
        <v>3</v>
      </c>
      <c r="P276" s="83" t="str">
        <f t="shared" si="196"/>
        <v>AAI143-H</v>
      </c>
      <c r="Q276" s="22" t="str">
        <f t="shared" si="170"/>
        <v>AI</v>
      </c>
      <c r="R276" s="22" t="str">
        <f t="shared" si="197"/>
        <v>N</v>
      </c>
      <c r="S276" s="543" t="s">
        <v>111</v>
      </c>
      <c r="T276" s="22"/>
      <c r="U276" s="22"/>
      <c r="V276" s="22"/>
      <c r="W276" s="22"/>
      <c r="X276" s="22"/>
      <c r="Y276" s="22"/>
      <c r="Z276" s="25" t="str">
        <f t="shared" si="171"/>
        <v>%Z084103</v>
      </c>
      <c r="AA276" s="22" t="str">
        <f t="shared" si="172"/>
        <v/>
      </c>
      <c r="AB276" s="22" t="s">
        <v>679</v>
      </c>
      <c r="AC276" s="22" t="str">
        <f t="shared" si="173"/>
        <v>ETH FROM ET-6103 TEMP.  NDIC., ALARM</v>
      </c>
      <c r="AD276" s="21" t="str">
        <f t="shared" si="174"/>
        <v/>
      </c>
      <c r="AE276" s="21" t="str">
        <f t="shared" si="175"/>
        <v/>
      </c>
      <c r="AF276" s="21" t="str">
        <f t="shared" si="176"/>
        <v/>
      </c>
      <c r="AG276" s="22">
        <v>0</v>
      </c>
      <c r="AH276" s="22">
        <v>0</v>
      </c>
      <c r="AI276" s="22">
        <v>0</v>
      </c>
      <c r="AJ276" s="22">
        <v>0</v>
      </c>
      <c r="AK276" s="23" t="s">
        <v>113</v>
      </c>
      <c r="AL276" s="23" t="s">
        <v>114</v>
      </c>
      <c r="AM276" s="23"/>
      <c r="AN276" s="84" t="s">
        <v>115</v>
      </c>
      <c r="AO276" s="27"/>
      <c r="AP276" s="27"/>
      <c r="AQ276" s="28"/>
      <c r="AR276" s="544" t="s">
        <v>110</v>
      </c>
      <c r="AS276" s="29"/>
      <c r="AT276" s="84" t="s">
        <v>116</v>
      </c>
      <c r="AU276" s="542" t="s">
        <v>106</v>
      </c>
      <c r="AV276" s="27"/>
      <c r="AW276" s="27"/>
      <c r="AX276" s="531" t="s">
        <v>303</v>
      </c>
      <c r="AY276" s="531" t="s">
        <v>304</v>
      </c>
      <c r="AZ276" s="27"/>
      <c r="BA276" s="27"/>
      <c r="BB276" s="27"/>
      <c r="BC276" s="27"/>
      <c r="BD276" s="27"/>
      <c r="BE276" s="33"/>
      <c r="BF276" s="33"/>
      <c r="BG276" s="33"/>
      <c r="BH276" s="33"/>
      <c r="BI276" s="33"/>
      <c r="BJ276" s="33"/>
      <c r="BK276" s="33"/>
      <c r="BL276" s="33"/>
      <c r="BM276" s="33"/>
      <c r="BN276" s="33"/>
      <c r="BO276" s="33"/>
      <c r="BP276" s="33"/>
      <c r="BQ276" s="33"/>
      <c r="BR276" s="33"/>
      <c r="BS276" s="33"/>
      <c r="BT276" s="33"/>
      <c r="BU276" s="33"/>
      <c r="BV276" s="33"/>
      <c r="BW276" s="27"/>
      <c r="BX276" s="33"/>
      <c r="BY276" s="33"/>
      <c r="BZ276" s="33"/>
      <c r="CA276" s="27"/>
      <c r="CB276" s="27"/>
      <c r="CC276" s="27"/>
      <c r="CD276" s="27"/>
      <c r="CE276" s="58"/>
      <c r="CF276" s="58"/>
      <c r="CG276" s="59" t="e">
        <f t="shared" si="177"/>
        <v>#VALUE!</v>
      </c>
      <c r="CH276" s="60" t="e">
        <f t="shared" si="178"/>
        <v>#VALUE!</v>
      </c>
      <c r="CI276" s="61"/>
      <c r="CJ276" s="62"/>
      <c r="CK276" s="59" t="e">
        <f t="shared" si="179"/>
        <v>#VALUE!</v>
      </c>
      <c r="CL276" s="60" t="e">
        <f t="shared" si="180"/>
        <v>#VALUE!</v>
      </c>
      <c r="CM276" s="61"/>
      <c r="CN276" s="62"/>
      <c r="CO276" s="59" t="e">
        <f t="shared" si="181"/>
        <v>#VALUE!</v>
      </c>
      <c r="CP276" s="60" t="e">
        <f t="shared" si="182"/>
        <v>#VALUE!</v>
      </c>
      <c r="CQ276" s="64"/>
      <c r="CR276" s="65"/>
      <c r="CS276" s="67"/>
      <c r="CT276" s="67"/>
      <c r="CU276" s="545">
        <v>1840</v>
      </c>
      <c r="CV276" s="518" t="str">
        <f t="shared" si="192"/>
        <v>18-</v>
      </c>
      <c r="CW276" s="47" t="s">
        <v>635</v>
      </c>
      <c r="CX276" s="47" t="str">
        <f t="shared" si="193"/>
        <v>-61209</v>
      </c>
      <c r="CY276" s="47" t="str">
        <f t="shared" si="185"/>
        <v>18-TIA-61209</v>
      </c>
    </row>
    <row r="277" spans="1:103" ht="19.899999999999999" customHeight="1">
      <c r="A277" s="524">
        <v>276</v>
      </c>
      <c r="B277" s="15">
        <v>4</v>
      </c>
      <c r="C277" s="15">
        <v>1840</v>
      </c>
      <c r="D277" s="45" t="s">
        <v>680</v>
      </c>
      <c r="E277" s="527"/>
      <c r="F277" s="541" t="s">
        <v>106</v>
      </c>
      <c r="G277" s="542" t="s">
        <v>681</v>
      </c>
      <c r="H277" s="527"/>
      <c r="I277" s="527"/>
      <c r="J277" s="527" t="str">
        <f t="shared" si="158"/>
        <v/>
      </c>
      <c r="K277" s="527" t="str">
        <f t="shared" si="190"/>
        <v/>
      </c>
      <c r="L277" s="22" t="str">
        <f t="shared" si="191"/>
        <v>FCS0304</v>
      </c>
      <c r="M277" s="21">
        <f t="shared" si="194"/>
        <v>8</v>
      </c>
      <c r="N277" s="21">
        <f t="shared" si="195"/>
        <v>4</v>
      </c>
      <c r="O277" s="21">
        <v>4</v>
      </c>
      <c r="P277" s="83" t="str">
        <f t="shared" si="196"/>
        <v>AAI143-H</v>
      </c>
      <c r="Q277" s="22" t="str">
        <f t="shared" si="170"/>
        <v>AI</v>
      </c>
      <c r="R277" s="22" t="str">
        <f t="shared" si="197"/>
        <v>N</v>
      </c>
      <c r="S277" s="543" t="s">
        <v>111</v>
      </c>
      <c r="T277" s="22"/>
      <c r="U277" s="22"/>
      <c r="V277" s="22"/>
      <c r="W277" s="22"/>
      <c r="X277" s="22"/>
      <c r="Y277" s="22"/>
      <c r="Z277" s="25" t="str">
        <f t="shared" si="171"/>
        <v>%Z084104</v>
      </c>
      <c r="AA277" s="22" t="str">
        <f t="shared" si="172"/>
        <v/>
      </c>
      <c r="AB277" s="22" t="s">
        <v>682</v>
      </c>
      <c r="AC277" s="22" t="str">
        <f t="shared" si="173"/>
        <v>TA-6102 PRES.DIFFER. INDIC., ALARM</v>
      </c>
      <c r="AD277" s="21" t="str">
        <f t="shared" si="174"/>
        <v/>
      </c>
      <c r="AE277" s="21" t="str">
        <f t="shared" si="175"/>
        <v/>
      </c>
      <c r="AF277" s="21" t="str">
        <f t="shared" si="176"/>
        <v/>
      </c>
      <c r="AG277" s="22">
        <v>0</v>
      </c>
      <c r="AH277" s="22">
        <v>0</v>
      </c>
      <c r="AI277" s="22">
        <v>0</v>
      </c>
      <c r="AJ277" s="22">
        <v>0</v>
      </c>
      <c r="AK277" s="23" t="s">
        <v>113</v>
      </c>
      <c r="AL277" s="23" t="s">
        <v>114</v>
      </c>
      <c r="AM277" s="23"/>
      <c r="AN277" s="84" t="s">
        <v>115</v>
      </c>
      <c r="AO277" s="27"/>
      <c r="AP277" s="27"/>
      <c r="AQ277" s="28"/>
      <c r="AR277" s="544" t="s">
        <v>110</v>
      </c>
      <c r="AS277" s="29"/>
      <c r="AT277" s="84" t="s">
        <v>116</v>
      </c>
      <c r="AU277" s="542" t="s">
        <v>106</v>
      </c>
      <c r="AV277" s="27"/>
      <c r="AW277" s="27"/>
      <c r="AX277" s="531" t="s">
        <v>303</v>
      </c>
      <c r="AY277" s="531" t="s">
        <v>304</v>
      </c>
      <c r="AZ277" s="27"/>
      <c r="BA277" s="27"/>
      <c r="BB277" s="27"/>
      <c r="BC277" s="27"/>
      <c r="BD277" s="27"/>
      <c r="BE277" s="33"/>
      <c r="BF277" s="33"/>
      <c r="BG277" s="33"/>
      <c r="BH277" s="33"/>
      <c r="BI277" s="33"/>
      <c r="BJ277" s="33"/>
      <c r="BK277" s="33"/>
      <c r="BL277" s="33"/>
      <c r="BM277" s="33"/>
      <c r="BN277" s="33"/>
      <c r="BO277" s="33"/>
      <c r="BP277" s="33"/>
      <c r="BQ277" s="33"/>
      <c r="BR277" s="33"/>
      <c r="BS277" s="33"/>
      <c r="BT277" s="33"/>
      <c r="BU277" s="33"/>
      <c r="BV277" s="33"/>
      <c r="BW277" s="27"/>
      <c r="BX277" s="33"/>
      <c r="BY277" s="33"/>
      <c r="BZ277" s="33"/>
      <c r="CA277" s="27"/>
      <c r="CB277" s="27"/>
      <c r="CC277" s="27"/>
      <c r="CD277" s="27"/>
      <c r="CE277" s="58"/>
      <c r="CF277" s="58"/>
      <c r="CG277" s="59" t="e">
        <f t="shared" si="177"/>
        <v>#VALUE!</v>
      </c>
      <c r="CH277" s="60" t="e">
        <f t="shared" si="178"/>
        <v>#VALUE!</v>
      </c>
      <c r="CI277" s="61"/>
      <c r="CJ277" s="62"/>
      <c r="CK277" s="59" t="e">
        <f t="shared" si="179"/>
        <v>#VALUE!</v>
      </c>
      <c r="CL277" s="60" t="e">
        <f t="shared" si="180"/>
        <v>#VALUE!</v>
      </c>
      <c r="CM277" s="61"/>
      <c r="CN277" s="62"/>
      <c r="CO277" s="59" t="e">
        <f t="shared" si="181"/>
        <v>#VALUE!</v>
      </c>
      <c r="CP277" s="60" t="e">
        <f t="shared" si="182"/>
        <v>#VALUE!</v>
      </c>
      <c r="CQ277" s="64"/>
      <c r="CR277" s="65"/>
      <c r="CS277" s="67"/>
      <c r="CT277" s="67"/>
      <c r="CU277" s="545">
        <v>1840</v>
      </c>
      <c r="CV277" s="518" t="str">
        <f t="shared" si="192"/>
        <v>18-</v>
      </c>
      <c r="CW277" s="47" t="s">
        <v>643</v>
      </c>
      <c r="CX277" s="47" t="str">
        <f t="shared" si="193"/>
        <v>-61211</v>
      </c>
      <c r="CY277" s="47" t="str">
        <f t="shared" si="185"/>
        <v>18-PDIA-61211</v>
      </c>
    </row>
    <row r="278" spans="1:103" ht="19.899999999999999" customHeight="1">
      <c r="A278" s="524">
        <v>277</v>
      </c>
      <c r="B278" s="15">
        <v>5</v>
      </c>
      <c r="C278" s="15">
        <v>1840</v>
      </c>
      <c r="D278" s="45" t="s">
        <v>683</v>
      </c>
      <c r="E278" s="527"/>
      <c r="F278" s="541" t="s">
        <v>106</v>
      </c>
      <c r="G278" s="542" t="s">
        <v>684</v>
      </c>
      <c r="H278" s="527"/>
      <c r="I278" s="527"/>
      <c r="J278" s="527" t="str">
        <f t="shared" si="158"/>
        <v/>
      </c>
      <c r="K278" s="527" t="str">
        <f t="shared" si="190"/>
        <v/>
      </c>
      <c r="L278" s="22" t="str">
        <f t="shared" si="191"/>
        <v>FCS0304</v>
      </c>
      <c r="M278" s="21">
        <f t="shared" si="194"/>
        <v>8</v>
      </c>
      <c r="N278" s="21">
        <f t="shared" si="195"/>
        <v>4</v>
      </c>
      <c r="O278" s="21">
        <v>5</v>
      </c>
      <c r="P278" s="83" t="str">
        <f t="shared" si="196"/>
        <v>AAI143-H</v>
      </c>
      <c r="Q278" s="22" t="str">
        <f t="shared" si="170"/>
        <v>AI</v>
      </c>
      <c r="R278" s="22" t="str">
        <f t="shared" si="197"/>
        <v>N</v>
      </c>
      <c r="S278" s="543" t="s">
        <v>111</v>
      </c>
      <c r="T278" s="22"/>
      <c r="U278" s="22"/>
      <c r="V278" s="22"/>
      <c r="W278" s="22"/>
      <c r="X278" s="22"/>
      <c r="Y278" s="22"/>
      <c r="Z278" s="25" t="str">
        <f t="shared" si="171"/>
        <v>%Z084105</v>
      </c>
      <c r="AA278" s="22" t="str">
        <f t="shared" si="172"/>
        <v/>
      </c>
      <c r="AB278" s="22" t="s">
        <v>685</v>
      </c>
      <c r="AC278" s="22" t="str">
        <f t="shared" si="173"/>
        <v>PR TO PC-6201 BYPASS FLOW</v>
      </c>
      <c r="AD278" s="21" t="str">
        <f t="shared" si="174"/>
        <v/>
      </c>
      <c r="AE278" s="21" t="str">
        <f t="shared" si="175"/>
        <v/>
      </c>
      <c r="AF278" s="21" t="str">
        <f t="shared" si="176"/>
        <v/>
      </c>
      <c r="AG278" s="22">
        <v>0</v>
      </c>
      <c r="AH278" s="22">
        <v>0</v>
      </c>
      <c r="AI278" s="22">
        <v>0</v>
      </c>
      <c r="AJ278" s="22">
        <v>0</v>
      </c>
      <c r="AK278" s="23" t="s">
        <v>113</v>
      </c>
      <c r="AL278" s="23" t="s">
        <v>114</v>
      </c>
      <c r="AM278" s="23"/>
      <c r="AN278" s="84" t="s">
        <v>115</v>
      </c>
      <c r="AO278" s="27"/>
      <c r="AP278" s="27"/>
      <c r="AQ278" s="28"/>
      <c r="AR278" s="544" t="s">
        <v>110</v>
      </c>
      <c r="AS278" s="29"/>
      <c r="AT278" s="84" t="s">
        <v>116</v>
      </c>
      <c r="AU278" s="542" t="s">
        <v>106</v>
      </c>
      <c r="AV278" s="27"/>
      <c r="AW278" s="27"/>
      <c r="AX278" s="531" t="s">
        <v>303</v>
      </c>
      <c r="AY278" s="531" t="s">
        <v>304</v>
      </c>
      <c r="AZ278" s="27"/>
      <c r="BA278" s="27"/>
      <c r="BB278" s="27"/>
      <c r="BC278" s="27"/>
      <c r="BD278" s="27"/>
      <c r="BE278" s="33"/>
      <c r="BF278" s="33"/>
      <c r="BG278" s="33"/>
      <c r="BH278" s="33"/>
      <c r="BI278" s="33"/>
      <c r="BJ278" s="33"/>
      <c r="BK278" s="33"/>
      <c r="BL278" s="33"/>
      <c r="BM278" s="33"/>
      <c r="BN278" s="33"/>
      <c r="BO278" s="33"/>
      <c r="BP278" s="33"/>
      <c r="BQ278" s="33"/>
      <c r="BR278" s="33"/>
      <c r="BS278" s="33"/>
      <c r="BT278" s="33"/>
      <c r="BU278" s="33"/>
      <c r="BV278" s="33"/>
      <c r="BW278" s="27"/>
      <c r="BX278" s="33"/>
      <c r="BY278" s="33"/>
      <c r="BZ278" s="33"/>
      <c r="CA278" s="27"/>
      <c r="CB278" s="27"/>
      <c r="CC278" s="27"/>
      <c r="CD278" s="27"/>
      <c r="CE278" s="58"/>
      <c r="CF278" s="58"/>
      <c r="CG278" s="59" t="e">
        <f t="shared" si="177"/>
        <v>#VALUE!</v>
      </c>
      <c r="CH278" s="60" t="e">
        <f t="shared" si="178"/>
        <v>#VALUE!</v>
      </c>
      <c r="CI278" s="61"/>
      <c r="CJ278" s="62"/>
      <c r="CK278" s="59" t="e">
        <f t="shared" si="179"/>
        <v>#VALUE!</v>
      </c>
      <c r="CL278" s="60" t="e">
        <f t="shared" si="180"/>
        <v>#VALUE!</v>
      </c>
      <c r="CM278" s="61"/>
      <c r="CN278" s="62"/>
      <c r="CO278" s="59" t="e">
        <f t="shared" si="181"/>
        <v>#VALUE!</v>
      </c>
      <c r="CP278" s="60" t="e">
        <f t="shared" si="182"/>
        <v>#VALUE!</v>
      </c>
      <c r="CQ278" s="64"/>
      <c r="CR278" s="65"/>
      <c r="CS278" s="67"/>
      <c r="CT278" s="67"/>
      <c r="CU278" s="545">
        <v>1840</v>
      </c>
      <c r="CV278" s="518" t="str">
        <f t="shared" si="192"/>
        <v>18-</v>
      </c>
      <c r="CW278" s="47" t="s">
        <v>337</v>
      </c>
      <c r="CX278" s="47" t="str">
        <f t="shared" si="193"/>
        <v>-62202</v>
      </c>
      <c r="CY278" s="47" t="str">
        <f t="shared" si="185"/>
        <v>18-FI-62202</v>
      </c>
    </row>
    <row r="279" spans="1:103" ht="19.899999999999999" customHeight="1">
      <c r="A279" s="524">
        <v>278</v>
      </c>
      <c r="B279" s="15">
        <v>6</v>
      </c>
      <c r="C279" s="15">
        <v>1812</v>
      </c>
      <c r="D279" s="45" t="s">
        <v>686</v>
      </c>
      <c r="E279" s="527"/>
      <c r="F279" s="541" t="s">
        <v>106</v>
      </c>
      <c r="G279" s="542" t="s">
        <v>687</v>
      </c>
      <c r="H279" s="527"/>
      <c r="I279" s="527"/>
      <c r="J279" s="527" t="str">
        <f t="shared" si="158"/>
        <v/>
      </c>
      <c r="K279" s="527" t="str">
        <f t="shared" si="190"/>
        <v/>
      </c>
      <c r="L279" s="22" t="str">
        <f t="shared" si="191"/>
        <v>FCS0304</v>
      </c>
      <c r="M279" s="21">
        <f t="shared" si="194"/>
        <v>8</v>
      </c>
      <c r="N279" s="21">
        <f t="shared" si="195"/>
        <v>4</v>
      </c>
      <c r="O279" s="21">
        <v>6</v>
      </c>
      <c r="P279" s="83" t="str">
        <f t="shared" si="196"/>
        <v>AAI143-H</v>
      </c>
      <c r="Q279" s="22" t="str">
        <f t="shared" si="170"/>
        <v>AI</v>
      </c>
      <c r="R279" s="22" t="str">
        <f t="shared" si="197"/>
        <v>N</v>
      </c>
      <c r="S279" s="543" t="s">
        <v>111</v>
      </c>
      <c r="T279" s="22"/>
      <c r="U279" s="22"/>
      <c r="V279" s="22"/>
      <c r="W279" s="22"/>
      <c r="X279" s="22"/>
      <c r="Y279" s="22"/>
      <c r="Z279" s="25" t="str">
        <f t="shared" si="171"/>
        <v>%Z084106</v>
      </c>
      <c r="AA279" s="22" t="str">
        <f t="shared" si="172"/>
        <v/>
      </c>
      <c r="AB279" s="22" t="s">
        <v>688</v>
      </c>
      <c r="AC279" s="22" t="str">
        <f t="shared" si="173"/>
        <v>TEA FROM PP-1701A</v>
      </c>
      <c r="AD279" s="21" t="str">
        <f t="shared" si="174"/>
        <v/>
      </c>
      <c r="AE279" s="21" t="str">
        <f t="shared" si="175"/>
        <v/>
      </c>
      <c r="AF279" s="21" t="str">
        <f t="shared" si="176"/>
        <v/>
      </c>
      <c r="AG279" s="22">
        <v>0</v>
      </c>
      <c r="AH279" s="22">
        <v>0</v>
      </c>
      <c r="AI279" s="22">
        <v>0</v>
      </c>
      <c r="AJ279" s="22">
        <v>0</v>
      </c>
      <c r="AK279" s="23" t="s">
        <v>113</v>
      </c>
      <c r="AL279" s="23" t="s">
        <v>114</v>
      </c>
      <c r="AM279" s="23"/>
      <c r="AN279" s="84" t="s">
        <v>115</v>
      </c>
      <c r="AO279" s="27"/>
      <c r="AP279" s="27"/>
      <c r="AQ279" s="28"/>
      <c r="AR279" s="544" t="s">
        <v>110</v>
      </c>
      <c r="AS279" s="29"/>
      <c r="AT279" s="84" t="s">
        <v>116</v>
      </c>
      <c r="AU279" s="542" t="s">
        <v>106</v>
      </c>
      <c r="AV279" s="27"/>
      <c r="AW279" s="27"/>
      <c r="AX279" s="531" t="s">
        <v>354</v>
      </c>
      <c r="AY279" s="531" t="s">
        <v>355</v>
      </c>
      <c r="AZ279" s="27"/>
      <c r="BA279" s="27"/>
      <c r="BB279" s="27"/>
      <c r="BC279" s="27"/>
      <c r="BD279" s="27"/>
      <c r="BE279" s="33"/>
      <c r="BF279" s="33"/>
      <c r="BG279" s="33"/>
      <c r="BH279" s="33"/>
      <c r="BI279" s="33"/>
      <c r="BJ279" s="33"/>
      <c r="BK279" s="33"/>
      <c r="BL279" s="33"/>
      <c r="BM279" s="33"/>
      <c r="BN279" s="33"/>
      <c r="BO279" s="33"/>
      <c r="BP279" s="33"/>
      <c r="BQ279" s="33"/>
      <c r="BR279" s="33"/>
      <c r="BS279" s="33"/>
      <c r="BT279" s="33"/>
      <c r="BU279" s="33"/>
      <c r="BV279" s="33"/>
      <c r="BW279" s="27"/>
      <c r="BX279" s="33"/>
      <c r="BY279" s="33"/>
      <c r="BZ279" s="33"/>
      <c r="CA279" s="27"/>
      <c r="CB279" s="27"/>
      <c r="CC279" s="27"/>
      <c r="CD279" s="27"/>
      <c r="CE279" s="58"/>
      <c r="CF279" s="58"/>
      <c r="CG279" s="59" t="e">
        <f t="shared" si="177"/>
        <v>#VALUE!</v>
      </c>
      <c r="CH279" s="60" t="e">
        <f t="shared" si="178"/>
        <v>#VALUE!</v>
      </c>
      <c r="CI279" s="61"/>
      <c r="CJ279" s="62"/>
      <c r="CK279" s="59" t="e">
        <f t="shared" si="179"/>
        <v>#VALUE!</v>
      </c>
      <c r="CL279" s="60" t="e">
        <f t="shared" si="180"/>
        <v>#VALUE!</v>
      </c>
      <c r="CM279" s="61"/>
      <c r="CN279" s="62"/>
      <c r="CO279" s="59" t="e">
        <f t="shared" si="181"/>
        <v>#VALUE!</v>
      </c>
      <c r="CP279" s="60" t="e">
        <f t="shared" si="182"/>
        <v>#VALUE!</v>
      </c>
      <c r="CQ279" s="64"/>
      <c r="CR279" s="65"/>
      <c r="CS279" s="67"/>
      <c r="CT279" s="67"/>
      <c r="CU279" s="545">
        <v>1812</v>
      </c>
      <c r="CV279" s="518" t="str">
        <f t="shared" si="192"/>
        <v>18-</v>
      </c>
      <c r="CW279" s="47" t="s">
        <v>583</v>
      </c>
      <c r="CX279" s="47" t="str">
        <f t="shared" si="193"/>
        <v>-17202</v>
      </c>
      <c r="CY279" s="47" t="str">
        <f t="shared" si="185"/>
        <v>18-PIA-17202</v>
      </c>
    </row>
    <row r="280" spans="1:103" ht="19.899999999999999" customHeight="1">
      <c r="A280" s="524">
        <v>279</v>
      </c>
      <c r="B280" s="15">
        <v>7</v>
      </c>
      <c r="C280" s="15">
        <v>1812</v>
      </c>
      <c r="D280" s="45" t="s">
        <v>689</v>
      </c>
      <c r="E280" s="527"/>
      <c r="F280" s="541" t="s">
        <v>106</v>
      </c>
      <c r="G280" s="542" t="s">
        <v>690</v>
      </c>
      <c r="H280" s="68"/>
      <c r="I280" s="527"/>
      <c r="J280" s="527" t="str">
        <f t="shared" si="158"/>
        <v/>
      </c>
      <c r="K280" s="527" t="str">
        <f t="shared" si="190"/>
        <v/>
      </c>
      <c r="L280" s="22" t="str">
        <f t="shared" si="191"/>
        <v>FCS0304</v>
      </c>
      <c r="M280" s="21">
        <f t="shared" si="194"/>
        <v>8</v>
      </c>
      <c r="N280" s="21">
        <f t="shared" si="195"/>
        <v>4</v>
      </c>
      <c r="O280" s="21">
        <v>7</v>
      </c>
      <c r="P280" s="83" t="str">
        <f t="shared" si="196"/>
        <v>AAI143-H</v>
      </c>
      <c r="Q280" s="22" t="str">
        <f t="shared" si="170"/>
        <v>AI</v>
      </c>
      <c r="R280" s="22" t="str">
        <f t="shared" si="197"/>
        <v>N</v>
      </c>
      <c r="S280" s="543" t="s">
        <v>111</v>
      </c>
      <c r="T280" s="22"/>
      <c r="U280" s="22"/>
      <c r="V280" s="22"/>
      <c r="W280" s="22"/>
      <c r="X280" s="22"/>
      <c r="Y280" s="22"/>
      <c r="Z280" s="25" t="str">
        <f t="shared" si="171"/>
        <v>%Z084107</v>
      </c>
      <c r="AA280" s="22" t="str">
        <f t="shared" si="172"/>
        <v/>
      </c>
      <c r="AB280" s="22" t="s">
        <v>691</v>
      </c>
      <c r="AC280" s="22" t="str">
        <f t="shared" si="173"/>
        <v>TEA FROM PP-1702A</v>
      </c>
      <c r="AD280" s="21" t="str">
        <f t="shared" si="174"/>
        <v/>
      </c>
      <c r="AE280" s="21" t="str">
        <f t="shared" si="175"/>
        <v/>
      </c>
      <c r="AF280" s="21" t="str">
        <f t="shared" si="176"/>
        <v/>
      </c>
      <c r="AG280" s="22">
        <v>0</v>
      </c>
      <c r="AH280" s="22">
        <v>0</v>
      </c>
      <c r="AI280" s="22">
        <v>0</v>
      </c>
      <c r="AJ280" s="22">
        <v>0</v>
      </c>
      <c r="AK280" s="23" t="s">
        <v>113</v>
      </c>
      <c r="AL280" s="23" t="s">
        <v>114</v>
      </c>
      <c r="AM280" s="23"/>
      <c r="AN280" s="84" t="s">
        <v>115</v>
      </c>
      <c r="AO280" s="27"/>
      <c r="AP280" s="27"/>
      <c r="AQ280" s="28"/>
      <c r="AR280" s="544" t="s">
        <v>110</v>
      </c>
      <c r="AS280" s="29"/>
      <c r="AT280" s="84" t="s">
        <v>116</v>
      </c>
      <c r="AU280" s="542" t="s">
        <v>106</v>
      </c>
      <c r="AV280" s="27"/>
      <c r="AW280" s="27"/>
      <c r="AX280" s="531" t="s">
        <v>354</v>
      </c>
      <c r="AY280" s="531" t="s">
        <v>355</v>
      </c>
      <c r="AZ280" s="27"/>
      <c r="BA280" s="27"/>
      <c r="BB280" s="27"/>
      <c r="BC280" s="27"/>
      <c r="BD280" s="27"/>
      <c r="BE280" s="33"/>
      <c r="BF280" s="33"/>
      <c r="BG280" s="33"/>
      <c r="BH280" s="33"/>
      <c r="BI280" s="33"/>
      <c r="BJ280" s="33"/>
      <c r="BK280" s="33"/>
      <c r="BL280" s="33"/>
      <c r="BM280" s="33"/>
      <c r="BN280" s="33"/>
      <c r="BO280" s="33"/>
      <c r="BP280" s="33"/>
      <c r="BQ280" s="33"/>
      <c r="BR280" s="33"/>
      <c r="BS280" s="33"/>
      <c r="BT280" s="33"/>
      <c r="BU280" s="33"/>
      <c r="BV280" s="33"/>
      <c r="BW280" s="27"/>
      <c r="BX280" s="33"/>
      <c r="BY280" s="33"/>
      <c r="BZ280" s="33"/>
      <c r="CA280" s="27"/>
      <c r="CB280" s="27"/>
      <c r="CC280" s="27"/>
      <c r="CD280" s="27"/>
      <c r="CE280" s="58"/>
      <c r="CF280" s="58"/>
      <c r="CG280" s="59" t="e">
        <f t="shared" si="177"/>
        <v>#VALUE!</v>
      </c>
      <c r="CH280" s="60" t="e">
        <f t="shared" si="178"/>
        <v>#VALUE!</v>
      </c>
      <c r="CI280" s="61"/>
      <c r="CJ280" s="62"/>
      <c r="CK280" s="59" t="e">
        <f t="shared" si="179"/>
        <v>#VALUE!</v>
      </c>
      <c r="CL280" s="60" t="e">
        <f t="shared" si="180"/>
        <v>#VALUE!</v>
      </c>
      <c r="CM280" s="61"/>
      <c r="CN280" s="62"/>
      <c r="CO280" s="59" t="e">
        <f t="shared" si="181"/>
        <v>#VALUE!</v>
      </c>
      <c r="CP280" s="60" t="e">
        <f t="shared" si="182"/>
        <v>#VALUE!</v>
      </c>
      <c r="CQ280" s="64"/>
      <c r="CR280" s="65"/>
      <c r="CS280" s="67"/>
      <c r="CT280" s="67"/>
      <c r="CU280" s="545">
        <v>1812</v>
      </c>
      <c r="CV280" s="518" t="str">
        <f t="shared" si="192"/>
        <v>18-</v>
      </c>
      <c r="CW280" s="47" t="s">
        <v>583</v>
      </c>
      <c r="CX280" s="47" t="str">
        <f t="shared" si="193"/>
        <v>-17204</v>
      </c>
      <c r="CY280" s="47" t="str">
        <f t="shared" si="185"/>
        <v>18-PIA-17204</v>
      </c>
    </row>
    <row r="281" spans="1:103" ht="19.899999999999999" customHeight="1">
      <c r="A281" s="524">
        <v>280</v>
      </c>
      <c r="B281" s="15">
        <v>8</v>
      </c>
      <c r="C281" s="15">
        <v>1812</v>
      </c>
      <c r="D281" s="45" t="s">
        <v>692</v>
      </c>
      <c r="E281" s="527"/>
      <c r="F281" s="541" t="s">
        <v>106</v>
      </c>
      <c r="G281" s="542" t="s">
        <v>693</v>
      </c>
      <c r="H281" s="68"/>
      <c r="I281" s="527"/>
      <c r="J281" s="527" t="str">
        <f t="shared" si="158"/>
        <v/>
      </c>
      <c r="K281" s="527" t="str">
        <f t="shared" si="190"/>
        <v/>
      </c>
      <c r="L281" s="22" t="str">
        <f t="shared" si="191"/>
        <v>FCS0304</v>
      </c>
      <c r="M281" s="21">
        <f t="shared" si="194"/>
        <v>8</v>
      </c>
      <c r="N281" s="21">
        <f t="shared" si="195"/>
        <v>4</v>
      </c>
      <c r="O281" s="21">
        <v>8</v>
      </c>
      <c r="P281" s="83" t="str">
        <f t="shared" si="196"/>
        <v>AAI143-H</v>
      </c>
      <c r="Q281" s="22" t="str">
        <f t="shared" si="170"/>
        <v>AI</v>
      </c>
      <c r="R281" s="22" t="str">
        <f t="shared" si="197"/>
        <v>N</v>
      </c>
      <c r="S281" s="543" t="s">
        <v>111</v>
      </c>
      <c r="T281" s="22"/>
      <c r="U281" s="22"/>
      <c r="V281" s="22"/>
      <c r="W281" s="22"/>
      <c r="X281" s="22"/>
      <c r="Y281" s="22"/>
      <c r="Z281" s="25" t="str">
        <f t="shared" si="171"/>
        <v>%Z084108</v>
      </c>
      <c r="AA281" s="22" t="str">
        <f t="shared" si="172"/>
        <v/>
      </c>
      <c r="AB281" s="22" t="s">
        <v>694</v>
      </c>
      <c r="AC281" s="22" t="str">
        <f t="shared" si="173"/>
        <v>TEA FROM PP-1701B</v>
      </c>
      <c r="AD281" s="21" t="str">
        <f t="shared" si="174"/>
        <v/>
      </c>
      <c r="AE281" s="21" t="str">
        <f t="shared" si="175"/>
        <v/>
      </c>
      <c r="AF281" s="21" t="str">
        <f t="shared" si="176"/>
        <v/>
      </c>
      <c r="AG281" s="22">
        <v>0</v>
      </c>
      <c r="AH281" s="22">
        <v>0</v>
      </c>
      <c r="AI281" s="22">
        <v>0</v>
      </c>
      <c r="AJ281" s="22">
        <v>0</v>
      </c>
      <c r="AK281" s="23" t="s">
        <v>113</v>
      </c>
      <c r="AL281" s="23" t="s">
        <v>114</v>
      </c>
      <c r="AM281" s="23"/>
      <c r="AN281" s="84" t="s">
        <v>115</v>
      </c>
      <c r="AO281" s="27"/>
      <c r="AP281" s="27"/>
      <c r="AQ281" s="28"/>
      <c r="AR281" s="544" t="s">
        <v>110</v>
      </c>
      <c r="AS281" s="29"/>
      <c r="AT281" s="84" t="s">
        <v>116</v>
      </c>
      <c r="AU281" s="542" t="s">
        <v>106</v>
      </c>
      <c r="AV281" s="27"/>
      <c r="AW281" s="27"/>
      <c r="AX281" s="531" t="s">
        <v>354</v>
      </c>
      <c r="AY281" s="531" t="s">
        <v>355</v>
      </c>
      <c r="AZ281" s="27"/>
      <c r="BA281" s="27"/>
      <c r="BB281" s="27"/>
      <c r="BC281" s="27"/>
      <c r="BD281" s="27"/>
      <c r="BE281" s="33"/>
      <c r="BF281" s="33"/>
      <c r="BG281" s="33"/>
      <c r="BH281" s="33"/>
      <c r="BI281" s="33"/>
      <c r="BJ281" s="33"/>
      <c r="BK281" s="33"/>
      <c r="BL281" s="33"/>
      <c r="BM281" s="33"/>
      <c r="BN281" s="33"/>
      <c r="BO281" s="33"/>
      <c r="BP281" s="33"/>
      <c r="BQ281" s="33"/>
      <c r="BR281" s="33"/>
      <c r="BS281" s="33"/>
      <c r="BT281" s="33"/>
      <c r="BU281" s="33"/>
      <c r="BV281" s="33"/>
      <c r="BW281" s="27"/>
      <c r="BX281" s="33"/>
      <c r="BY281" s="33"/>
      <c r="BZ281" s="33"/>
      <c r="CA281" s="27"/>
      <c r="CB281" s="27"/>
      <c r="CC281" s="27"/>
      <c r="CD281" s="27"/>
      <c r="CE281" s="58"/>
      <c r="CF281" s="58"/>
      <c r="CG281" s="59" t="e">
        <f t="shared" si="177"/>
        <v>#VALUE!</v>
      </c>
      <c r="CH281" s="60" t="e">
        <f t="shared" si="178"/>
        <v>#VALUE!</v>
      </c>
      <c r="CI281" s="61"/>
      <c r="CJ281" s="62"/>
      <c r="CK281" s="59" t="e">
        <f t="shared" si="179"/>
        <v>#VALUE!</v>
      </c>
      <c r="CL281" s="60" t="e">
        <f t="shared" si="180"/>
        <v>#VALUE!</v>
      </c>
      <c r="CM281" s="61"/>
      <c r="CN281" s="62"/>
      <c r="CO281" s="59" t="e">
        <f t="shared" si="181"/>
        <v>#VALUE!</v>
      </c>
      <c r="CP281" s="60" t="e">
        <f t="shared" si="182"/>
        <v>#VALUE!</v>
      </c>
      <c r="CQ281" s="64"/>
      <c r="CR281" s="65"/>
      <c r="CS281" s="67"/>
      <c r="CT281" s="67"/>
      <c r="CU281" s="545">
        <v>1812</v>
      </c>
      <c r="CV281" s="518" t="str">
        <f t="shared" si="192"/>
        <v>18-</v>
      </c>
      <c r="CW281" s="47" t="s">
        <v>583</v>
      </c>
      <c r="CX281" s="47" t="str">
        <f t="shared" si="193"/>
        <v>-17206</v>
      </c>
      <c r="CY281" s="47" t="str">
        <f t="shared" si="185"/>
        <v>18-PIA-17206</v>
      </c>
    </row>
    <row r="282" spans="1:103" ht="19.899999999999999" customHeight="1">
      <c r="A282" s="524">
        <v>281</v>
      </c>
      <c r="B282" s="15">
        <v>9</v>
      </c>
      <c r="C282" s="15">
        <v>1812</v>
      </c>
      <c r="D282" s="45" t="s">
        <v>695</v>
      </c>
      <c r="E282" s="45"/>
      <c r="F282" s="541" t="s">
        <v>106</v>
      </c>
      <c r="G282" s="542" t="s">
        <v>696</v>
      </c>
      <c r="H282" s="527"/>
      <c r="I282" s="527"/>
      <c r="J282" s="527" t="str">
        <f t="shared" si="158"/>
        <v/>
      </c>
      <c r="K282" s="527" t="str">
        <f t="shared" si="190"/>
        <v/>
      </c>
      <c r="L282" s="22" t="str">
        <f t="shared" si="191"/>
        <v>FCS0304</v>
      </c>
      <c r="M282" s="21">
        <f t="shared" si="194"/>
        <v>8</v>
      </c>
      <c r="N282" s="21">
        <f t="shared" si="195"/>
        <v>4</v>
      </c>
      <c r="O282" s="21">
        <v>9</v>
      </c>
      <c r="P282" s="83" t="str">
        <f t="shared" si="196"/>
        <v>AAI143-H</v>
      </c>
      <c r="Q282" s="22" t="str">
        <f t="shared" si="170"/>
        <v>AI</v>
      </c>
      <c r="R282" s="22" t="str">
        <f t="shared" si="197"/>
        <v>N</v>
      </c>
      <c r="S282" s="543" t="s">
        <v>111</v>
      </c>
      <c r="T282" s="22"/>
      <c r="U282" s="22"/>
      <c r="V282" s="22"/>
      <c r="W282" s="22"/>
      <c r="X282" s="22"/>
      <c r="Y282" s="22"/>
      <c r="Z282" s="25" t="str">
        <f t="shared" si="171"/>
        <v>%Z084109</v>
      </c>
      <c r="AA282" s="22" t="str">
        <f t="shared" si="172"/>
        <v/>
      </c>
      <c r="AB282" s="22" t="s">
        <v>697</v>
      </c>
      <c r="AC282" s="22" t="str">
        <f t="shared" si="173"/>
        <v>TEA FROM PP-1702B</v>
      </c>
      <c r="AD282" s="21" t="str">
        <f t="shared" si="174"/>
        <v/>
      </c>
      <c r="AE282" s="21" t="str">
        <f t="shared" si="175"/>
        <v/>
      </c>
      <c r="AF282" s="21" t="str">
        <f t="shared" si="176"/>
        <v/>
      </c>
      <c r="AG282" s="22"/>
      <c r="AH282" s="22"/>
      <c r="AI282" s="22"/>
      <c r="AJ282" s="22"/>
      <c r="AK282" s="23" t="s">
        <v>113</v>
      </c>
      <c r="AL282" s="23" t="s">
        <v>114</v>
      </c>
      <c r="AM282" s="23"/>
      <c r="AN282" s="84" t="s">
        <v>115</v>
      </c>
      <c r="AO282" s="27"/>
      <c r="AP282" s="27"/>
      <c r="AQ282" s="28"/>
      <c r="AR282" s="544" t="s">
        <v>110</v>
      </c>
      <c r="AS282" s="29"/>
      <c r="AT282" s="84" t="s">
        <v>116</v>
      </c>
      <c r="AU282" s="542" t="s">
        <v>106</v>
      </c>
      <c r="AV282" s="27"/>
      <c r="AW282" s="27"/>
      <c r="AX282" s="531" t="s">
        <v>354</v>
      </c>
      <c r="AY282" s="531" t="s">
        <v>355</v>
      </c>
      <c r="AZ282" s="27"/>
      <c r="BA282" s="27"/>
      <c r="BB282" s="27"/>
      <c r="BC282" s="27"/>
      <c r="BD282" s="27"/>
      <c r="BE282" s="33"/>
      <c r="BF282" s="33"/>
      <c r="BG282" s="33"/>
      <c r="BH282" s="33"/>
      <c r="BI282" s="33"/>
      <c r="BJ282" s="33"/>
      <c r="BK282" s="33"/>
      <c r="BL282" s="33"/>
      <c r="BM282" s="33"/>
      <c r="BN282" s="33"/>
      <c r="BO282" s="33"/>
      <c r="BP282" s="33"/>
      <c r="BQ282" s="33"/>
      <c r="BR282" s="33"/>
      <c r="BS282" s="33"/>
      <c r="BT282" s="33"/>
      <c r="BU282" s="33"/>
      <c r="BV282" s="33"/>
      <c r="BW282" s="27"/>
      <c r="BX282" s="33"/>
      <c r="BY282" s="33"/>
      <c r="BZ282" s="33"/>
      <c r="CA282" s="27"/>
      <c r="CB282" s="27"/>
      <c r="CC282" s="27"/>
      <c r="CD282" s="27"/>
      <c r="CE282" s="58"/>
      <c r="CF282" s="58"/>
      <c r="CG282" s="59" t="e">
        <f t="shared" si="177"/>
        <v>#VALUE!</v>
      </c>
      <c r="CH282" s="60" t="e">
        <f t="shared" si="178"/>
        <v>#VALUE!</v>
      </c>
      <c r="CI282" s="61"/>
      <c r="CJ282" s="62"/>
      <c r="CK282" s="59" t="e">
        <f t="shared" si="179"/>
        <v>#VALUE!</v>
      </c>
      <c r="CL282" s="60" t="e">
        <f t="shared" si="180"/>
        <v>#VALUE!</v>
      </c>
      <c r="CM282" s="61"/>
      <c r="CN282" s="62"/>
      <c r="CO282" s="59" t="e">
        <f t="shared" si="181"/>
        <v>#VALUE!</v>
      </c>
      <c r="CP282" s="60" t="e">
        <f t="shared" si="182"/>
        <v>#VALUE!</v>
      </c>
      <c r="CQ282" s="64"/>
      <c r="CR282" s="65"/>
      <c r="CS282" s="67"/>
      <c r="CT282" s="67"/>
      <c r="CU282" s="545">
        <v>1812</v>
      </c>
      <c r="CV282" s="518" t="str">
        <f t="shared" si="192"/>
        <v>18-</v>
      </c>
      <c r="CW282" s="47" t="s">
        <v>583</v>
      </c>
      <c r="CX282" s="47" t="str">
        <f t="shared" si="193"/>
        <v>-17208</v>
      </c>
      <c r="CY282" s="47" t="str">
        <f t="shared" si="185"/>
        <v>18-PIA-17208</v>
      </c>
    </row>
    <row r="283" spans="1:103" ht="19.899999999999999" customHeight="1">
      <c r="A283" s="524">
        <v>282</v>
      </c>
      <c r="B283" s="15">
        <v>10</v>
      </c>
      <c r="C283" s="15">
        <v>1812</v>
      </c>
      <c r="D283" s="45" t="s">
        <v>698</v>
      </c>
      <c r="E283" s="45"/>
      <c r="F283" s="541" t="s">
        <v>106</v>
      </c>
      <c r="G283" s="542" t="s">
        <v>699</v>
      </c>
      <c r="H283" s="527"/>
      <c r="I283" s="527"/>
      <c r="J283" s="527" t="str">
        <f t="shared" si="158"/>
        <v/>
      </c>
      <c r="K283" s="527" t="str">
        <f t="shared" si="190"/>
        <v/>
      </c>
      <c r="L283" s="22" t="str">
        <f t="shared" si="191"/>
        <v>FCS0304</v>
      </c>
      <c r="M283" s="21">
        <f t="shared" si="194"/>
        <v>8</v>
      </c>
      <c r="N283" s="21">
        <f t="shared" si="195"/>
        <v>4</v>
      </c>
      <c r="O283" s="21">
        <v>10</v>
      </c>
      <c r="P283" s="83" t="str">
        <f t="shared" si="196"/>
        <v>AAI143-H</v>
      </c>
      <c r="Q283" s="22" t="str">
        <f t="shared" si="170"/>
        <v>AI</v>
      </c>
      <c r="R283" s="22" t="str">
        <f t="shared" si="197"/>
        <v>N</v>
      </c>
      <c r="S283" s="543" t="s">
        <v>111</v>
      </c>
      <c r="T283" s="22"/>
      <c r="U283" s="22"/>
      <c r="V283" s="22"/>
      <c r="W283" s="22"/>
      <c r="X283" s="22"/>
      <c r="Y283" s="22"/>
      <c r="Z283" s="25" t="str">
        <f t="shared" si="171"/>
        <v>%Z084110</v>
      </c>
      <c r="AA283" s="22" t="str">
        <f t="shared" si="172"/>
        <v/>
      </c>
      <c r="AB283" s="22" t="s">
        <v>700</v>
      </c>
      <c r="AC283" s="22" t="str">
        <f t="shared" si="173"/>
        <v>VE-1706</v>
      </c>
      <c r="AD283" s="21" t="str">
        <f t="shared" si="174"/>
        <v/>
      </c>
      <c r="AE283" s="21" t="str">
        <f t="shared" si="175"/>
        <v/>
      </c>
      <c r="AF283" s="21" t="str">
        <f t="shared" si="176"/>
        <v/>
      </c>
      <c r="AG283" s="22"/>
      <c r="AH283" s="22"/>
      <c r="AI283" s="22"/>
      <c r="AJ283" s="22"/>
      <c r="AK283" s="23" t="s">
        <v>113</v>
      </c>
      <c r="AL283" s="23" t="s">
        <v>114</v>
      </c>
      <c r="AM283" s="23"/>
      <c r="AN283" s="84" t="s">
        <v>115</v>
      </c>
      <c r="AO283" s="27"/>
      <c r="AP283" s="27"/>
      <c r="AQ283" s="28"/>
      <c r="AR283" s="544" t="s">
        <v>110</v>
      </c>
      <c r="AS283" s="29"/>
      <c r="AT283" s="84" t="s">
        <v>116</v>
      </c>
      <c r="AU283" s="542" t="s">
        <v>106</v>
      </c>
      <c r="AV283" s="27"/>
      <c r="AW283" s="27"/>
      <c r="AX283" s="531" t="s">
        <v>354</v>
      </c>
      <c r="AY283" s="531" t="s">
        <v>355</v>
      </c>
      <c r="AZ283" s="27"/>
      <c r="BA283" s="27"/>
      <c r="BB283" s="27"/>
      <c r="BC283" s="27"/>
      <c r="BD283" s="27"/>
      <c r="BE283" s="33"/>
      <c r="BF283" s="33"/>
      <c r="BG283" s="33"/>
      <c r="BH283" s="33"/>
      <c r="BI283" s="33"/>
      <c r="BJ283" s="33"/>
      <c r="BK283" s="33"/>
      <c r="BL283" s="33"/>
      <c r="BM283" s="33"/>
      <c r="BN283" s="33"/>
      <c r="BO283" s="33"/>
      <c r="BP283" s="33"/>
      <c r="BQ283" s="33"/>
      <c r="BR283" s="33"/>
      <c r="BS283" s="33"/>
      <c r="BT283" s="33"/>
      <c r="BU283" s="33"/>
      <c r="BV283" s="33"/>
      <c r="BW283" s="27"/>
      <c r="BX283" s="33"/>
      <c r="BY283" s="33"/>
      <c r="BZ283" s="33"/>
      <c r="CA283" s="27"/>
      <c r="CB283" s="27"/>
      <c r="CC283" s="27"/>
      <c r="CD283" s="27"/>
      <c r="CE283" s="58"/>
      <c r="CF283" s="58"/>
      <c r="CG283" s="59" t="e">
        <f t="shared" si="177"/>
        <v>#VALUE!</v>
      </c>
      <c r="CH283" s="60" t="e">
        <f t="shared" si="178"/>
        <v>#VALUE!</v>
      </c>
      <c r="CI283" s="61"/>
      <c r="CJ283" s="62"/>
      <c r="CK283" s="59" t="e">
        <f t="shared" si="179"/>
        <v>#VALUE!</v>
      </c>
      <c r="CL283" s="60" t="e">
        <f t="shared" si="180"/>
        <v>#VALUE!</v>
      </c>
      <c r="CM283" s="61"/>
      <c r="CN283" s="62"/>
      <c r="CO283" s="59" t="e">
        <f t="shared" si="181"/>
        <v>#VALUE!</v>
      </c>
      <c r="CP283" s="60" t="e">
        <f t="shared" si="182"/>
        <v>#VALUE!</v>
      </c>
      <c r="CQ283" s="64"/>
      <c r="CR283" s="65"/>
      <c r="CS283" s="67"/>
      <c r="CT283" s="67"/>
      <c r="CU283" s="545">
        <v>1812</v>
      </c>
      <c r="CV283" s="518" t="str">
        <f t="shared" si="192"/>
        <v>18-</v>
      </c>
      <c r="CW283" s="47" t="s">
        <v>626</v>
      </c>
      <c r="CX283" s="47" t="str">
        <f t="shared" si="193"/>
        <v>-17107</v>
      </c>
      <c r="CY283" s="47" t="str">
        <f t="shared" si="185"/>
        <v>18-LIA-17107</v>
      </c>
    </row>
    <row r="284" spans="1:103" ht="19.899999999999999" customHeight="1">
      <c r="A284" s="524">
        <v>283</v>
      </c>
      <c r="B284" s="15">
        <v>11</v>
      </c>
      <c r="C284" s="15"/>
      <c r="D284" s="50" t="str">
        <f t="shared" ref="D284:D289" si="198">LEFT(L284,1)&amp;RIGHT(L284,2)&amp;"N"&amp;M284&amp;"S"&amp;N284&amp;O284</f>
        <v>F04N8S411</v>
      </c>
      <c r="E284" s="45"/>
      <c r="F284" s="43"/>
      <c r="G284" s="527" t="s">
        <v>161</v>
      </c>
      <c r="H284" s="527"/>
      <c r="I284" s="527"/>
      <c r="J284" s="527" t="str">
        <f t="shared" si="158"/>
        <v/>
      </c>
      <c r="K284" s="527" t="str">
        <f t="shared" si="190"/>
        <v/>
      </c>
      <c r="L284" s="22" t="str">
        <f t="shared" si="191"/>
        <v>FCS0304</v>
      </c>
      <c r="M284" s="21">
        <f t="shared" si="194"/>
        <v>8</v>
      </c>
      <c r="N284" s="21">
        <f t="shared" si="195"/>
        <v>4</v>
      </c>
      <c r="O284" s="21">
        <v>11</v>
      </c>
      <c r="P284" s="83" t="str">
        <f t="shared" si="196"/>
        <v>AAI143-H</v>
      </c>
      <c r="Q284" s="22" t="str">
        <f t="shared" si="170"/>
        <v>AI</v>
      </c>
      <c r="R284" s="22" t="str">
        <f t="shared" si="197"/>
        <v>N</v>
      </c>
      <c r="S284" s="83" t="s">
        <v>162</v>
      </c>
      <c r="T284" s="22"/>
      <c r="U284" s="22"/>
      <c r="V284" s="22"/>
      <c r="W284" s="22"/>
      <c r="X284" s="22"/>
      <c r="Y284" s="22"/>
      <c r="Z284" s="25" t="str">
        <f t="shared" si="171"/>
        <v>%Z084111</v>
      </c>
      <c r="AA284" s="22" t="str">
        <f t="shared" si="172"/>
        <v/>
      </c>
      <c r="AB284" s="22" t="str">
        <f t="shared" ref="AB284:AB289" si="199">IF(G284="Spare",D284,"")</f>
        <v>F04N8S411</v>
      </c>
      <c r="AC284" s="22" t="str">
        <f t="shared" si="173"/>
        <v>Spare</v>
      </c>
      <c r="AD284" s="21" t="str">
        <f t="shared" si="174"/>
        <v/>
      </c>
      <c r="AE284" s="21" t="str">
        <f t="shared" si="175"/>
        <v/>
      </c>
      <c r="AF284" s="21" t="str">
        <f t="shared" si="176"/>
        <v/>
      </c>
      <c r="AG284" s="22"/>
      <c r="AH284" s="22"/>
      <c r="AI284" s="22"/>
      <c r="AJ284" s="22"/>
      <c r="AK284" s="23"/>
      <c r="AL284" s="23" t="s">
        <v>114</v>
      </c>
      <c r="AM284" s="23"/>
      <c r="AN284" s="84" t="s">
        <v>115</v>
      </c>
      <c r="AO284" s="27"/>
      <c r="AP284" s="27"/>
      <c r="AQ284" s="28"/>
      <c r="AR284" s="33"/>
      <c r="AS284" s="29"/>
      <c r="AT284" s="84" t="s">
        <v>116</v>
      </c>
      <c r="AU284" s="27"/>
      <c r="AV284" s="27"/>
      <c r="AW284" s="27"/>
      <c r="AX284" s="531"/>
      <c r="AY284" s="531"/>
      <c r="AZ284" s="27"/>
      <c r="BA284" s="27"/>
      <c r="BB284" s="27"/>
      <c r="BC284" s="27"/>
      <c r="BD284" s="27"/>
      <c r="BE284" s="33"/>
      <c r="BF284" s="33"/>
      <c r="BG284" s="33"/>
      <c r="BH284" s="33"/>
      <c r="BI284" s="33"/>
      <c r="BJ284" s="33"/>
      <c r="BK284" s="33"/>
      <c r="BL284" s="33"/>
      <c r="BM284" s="33"/>
      <c r="BN284" s="33"/>
      <c r="BO284" s="33"/>
      <c r="BP284" s="33"/>
      <c r="BQ284" s="33"/>
      <c r="BR284" s="33"/>
      <c r="BS284" s="33"/>
      <c r="BT284" s="33"/>
      <c r="BU284" s="33"/>
      <c r="BV284" s="33"/>
      <c r="BW284" s="27"/>
      <c r="BX284" s="33"/>
      <c r="BY284" s="33"/>
      <c r="BZ284" s="33"/>
      <c r="CA284" s="27"/>
      <c r="CB284" s="27"/>
      <c r="CC284" s="27"/>
      <c r="CD284" s="27"/>
      <c r="CE284" s="58"/>
      <c r="CF284" s="58"/>
      <c r="CG284" s="59" t="e">
        <f t="shared" si="177"/>
        <v>#VALUE!</v>
      </c>
      <c r="CH284" s="60" t="e">
        <f t="shared" si="178"/>
        <v>#VALUE!</v>
      </c>
      <c r="CI284" s="61"/>
      <c r="CJ284" s="62"/>
      <c r="CK284" s="59" t="e">
        <f t="shared" si="179"/>
        <v>#VALUE!</v>
      </c>
      <c r="CL284" s="60" t="e">
        <f t="shared" si="180"/>
        <v>#VALUE!</v>
      </c>
      <c r="CM284" s="61"/>
      <c r="CN284" s="62"/>
      <c r="CO284" s="59" t="e">
        <f t="shared" si="181"/>
        <v>#VALUE!</v>
      </c>
      <c r="CP284" s="60" t="e">
        <f t="shared" si="182"/>
        <v>#VALUE!</v>
      </c>
      <c r="CQ284" s="64"/>
      <c r="CR284" s="65"/>
      <c r="CS284" s="67"/>
      <c r="CT284" s="67"/>
      <c r="CV284" s="518"/>
      <c r="CY284" s="47" t="str">
        <f t="shared" si="185"/>
        <v/>
      </c>
    </row>
    <row r="285" spans="1:103" ht="19.899999999999999" customHeight="1">
      <c r="A285" s="524">
        <v>284</v>
      </c>
      <c r="B285" s="15">
        <v>12</v>
      </c>
      <c r="C285" s="15"/>
      <c r="D285" s="50" t="str">
        <f t="shared" si="198"/>
        <v>F04N8S412</v>
      </c>
      <c r="E285" s="45"/>
      <c r="F285" s="43"/>
      <c r="G285" s="527" t="s">
        <v>161</v>
      </c>
      <c r="H285" s="527"/>
      <c r="I285" s="527"/>
      <c r="J285" s="527" t="str">
        <f t="shared" si="158"/>
        <v/>
      </c>
      <c r="K285" s="527" t="str">
        <f t="shared" si="190"/>
        <v/>
      </c>
      <c r="L285" s="22" t="str">
        <f t="shared" si="191"/>
        <v>FCS0304</v>
      </c>
      <c r="M285" s="21">
        <f t="shared" si="194"/>
        <v>8</v>
      </c>
      <c r="N285" s="21">
        <f t="shared" si="195"/>
        <v>4</v>
      </c>
      <c r="O285" s="21">
        <v>12</v>
      </c>
      <c r="P285" s="83" t="str">
        <f t="shared" si="196"/>
        <v>AAI143-H</v>
      </c>
      <c r="Q285" s="22" t="str">
        <f t="shared" si="170"/>
        <v>AI</v>
      </c>
      <c r="R285" s="22" t="str">
        <f t="shared" si="197"/>
        <v>N</v>
      </c>
      <c r="S285" s="83" t="s">
        <v>162</v>
      </c>
      <c r="T285" s="22"/>
      <c r="U285" s="22"/>
      <c r="V285" s="22"/>
      <c r="W285" s="22"/>
      <c r="X285" s="22"/>
      <c r="Y285" s="22"/>
      <c r="Z285" s="25" t="str">
        <f t="shared" si="171"/>
        <v>%Z084112</v>
      </c>
      <c r="AA285" s="22" t="str">
        <f t="shared" si="172"/>
        <v/>
      </c>
      <c r="AB285" s="22" t="str">
        <f t="shared" si="199"/>
        <v>F04N8S412</v>
      </c>
      <c r="AC285" s="22" t="str">
        <f t="shared" si="173"/>
        <v>Spare</v>
      </c>
      <c r="AD285" s="21" t="str">
        <f t="shared" si="174"/>
        <v/>
      </c>
      <c r="AE285" s="21" t="str">
        <f t="shared" si="175"/>
        <v/>
      </c>
      <c r="AF285" s="21" t="str">
        <f t="shared" si="176"/>
        <v/>
      </c>
      <c r="AG285" s="22"/>
      <c r="AH285" s="22"/>
      <c r="AI285" s="22"/>
      <c r="AJ285" s="22"/>
      <c r="AK285" s="23"/>
      <c r="AL285" s="23" t="s">
        <v>114</v>
      </c>
      <c r="AM285" s="23"/>
      <c r="AN285" s="84" t="s">
        <v>115</v>
      </c>
      <c r="AO285" s="27"/>
      <c r="AP285" s="27"/>
      <c r="AQ285" s="28"/>
      <c r="AR285" s="33"/>
      <c r="AS285" s="29"/>
      <c r="AT285" s="84" t="s">
        <v>116</v>
      </c>
      <c r="AU285" s="27"/>
      <c r="AV285" s="27"/>
      <c r="AW285" s="27"/>
      <c r="AX285" s="531"/>
      <c r="AY285" s="531"/>
      <c r="AZ285" s="27"/>
      <c r="BA285" s="27"/>
      <c r="BB285" s="27"/>
      <c r="BC285" s="27"/>
      <c r="BD285" s="27"/>
      <c r="BE285" s="33"/>
      <c r="BF285" s="33"/>
      <c r="BG285" s="33"/>
      <c r="BH285" s="33"/>
      <c r="BI285" s="33"/>
      <c r="BJ285" s="33"/>
      <c r="BK285" s="33"/>
      <c r="BL285" s="33"/>
      <c r="BM285" s="33"/>
      <c r="BN285" s="33"/>
      <c r="BO285" s="33"/>
      <c r="BP285" s="33"/>
      <c r="BQ285" s="33"/>
      <c r="BR285" s="33"/>
      <c r="BS285" s="33"/>
      <c r="BT285" s="33"/>
      <c r="BU285" s="33"/>
      <c r="BV285" s="33"/>
      <c r="BW285" s="27"/>
      <c r="BX285" s="33"/>
      <c r="BY285" s="33"/>
      <c r="BZ285" s="33"/>
      <c r="CA285" s="27"/>
      <c r="CB285" s="27"/>
      <c r="CC285" s="27"/>
      <c r="CD285" s="27"/>
      <c r="CE285" s="58"/>
      <c r="CF285" s="58"/>
      <c r="CG285" s="59" t="e">
        <f t="shared" si="177"/>
        <v>#VALUE!</v>
      </c>
      <c r="CH285" s="60" t="e">
        <f t="shared" si="178"/>
        <v>#VALUE!</v>
      </c>
      <c r="CI285" s="61"/>
      <c r="CJ285" s="62"/>
      <c r="CK285" s="59" t="e">
        <f t="shared" si="179"/>
        <v>#VALUE!</v>
      </c>
      <c r="CL285" s="60" t="e">
        <f t="shared" si="180"/>
        <v>#VALUE!</v>
      </c>
      <c r="CM285" s="61"/>
      <c r="CN285" s="62"/>
      <c r="CO285" s="59" t="e">
        <f t="shared" si="181"/>
        <v>#VALUE!</v>
      </c>
      <c r="CP285" s="60" t="e">
        <f t="shared" si="182"/>
        <v>#VALUE!</v>
      </c>
      <c r="CQ285" s="64"/>
      <c r="CR285" s="65"/>
      <c r="CS285" s="67"/>
      <c r="CT285" s="67"/>
      <c r="CV285" s="518"/>
      <c r="CY285" s="47" t="str">
        <f t="shared" si="185"/>
        <v/>
      </c>
    </row>
    <row r="286" spans="1:103" ht="19.899999999999999" customHeight="1">
      <c r="A286" s="524">
        <v>285</v>
      </c>
      <c r="B286" s="15">
        <v>13</v>
      </c>
      <c r="C286" s="15"/>
      <c r="D286" s="50" t="str">
        <f t="shared" si="198"/>
        <v>F04N8S413</v>
      </c>
      <c r="E286" s="45"/>
      <c r="F286" s="43"/>
      <c r="G286" s="527" t="s">
        <v>161</v>
      </c>
      <c r="H286" s="527"/>
      <c r="I286" s="527"/>
      <c r="J286" s="527" t="str">
        <f t="shared" ref="J286:J353" si="200">IF(H286&lt;&gt;"",LEFT(H286,FIND("～",H286,1)-1),"")</f>
        <v/>
      </c>
      <c r="K286" s="527" t="str">
        <f t="shared" si="190"/>
        <v/>
      </c>
      <c r="L286" s="22" t="str">
        <f t="shared" si="191"/>
        <v>FCS0304</v>
      </c>
      <c r="M286" s="21">
        <f t="shared" si="194"/>
        <v>8</v>
      </c>
      <c r="N286" s="21">
        <f t="shared" si="195"/>
        <v>4</v>
      </c>
      <c r="O286" s="21">
        <v>13</v>
      </c>
      <c r="P286" s="83" t="str">
        <f t="shared" si="196"/>
        <v>AAI143-H</v>
      </c>
      <c r="Q286" s="22" t="str">
        <f t="shared" si="170"/>
        <v>AI</v>
      </c>
      <c r="R286" s="22" t="str">
        <f t="shared" si="197"/>
        <v>N</v>
      </c>
      <c r="S286" s="83" t="s">
        <v>162</v>
      </c>
      <c r="T286" s="22"/>
      <c r="U286" s="22"/>
      <c r="V286" s="22"/>
      <c r="W286" s="22"/>
      <c r="X286" s="22"/>
      <c r="Y286" s="22"/>
      <c r="Z286" s="25" t="str">
        <f t="shared" si="171"/>
        <v>%Z084113</v>
      </c>
      <c r="AA286" s="22" t="str">
        <f t="shared" si="172"/>
        <v/>
      </c>
      <c r="AB286" s="22" t="str">
        <f t="shared" si="199"/>
        <v>F04N8S413</v>
      </c>
      <c r="AC286" s="22" t="str">
        <f t="shared" si="173"/>
        <v>Spare</v>
      </c>
      <c r="AD286" s="21" t="str">
        <f t="shared" si="174"/>
        <v/>
      </c>
      <c r="AE286" s="21" t="str">
        <f t="shared" si="175"/>
        <v/>
      </c>
      <c r="AF286" s="21" t="str">
        <f t="shared" si="176"/>
        <v/>
      </c>
      <c r="AG286" s="22"/>
      <c r="AH286" s="22"/>
      <c r="AI286" s="22"/>
      <c r="AJ286" s="22"/>
      <c r="AK286" s="23"/>
      <c r="AL286" s="23" t="s">
        <v>114</v>
      </c>
      <c r="AM286" s="23"/>
      <c r="AN286" s="84" t="s">
        <v>115</v>
      </c>
      <c r="AO286" s="27"/>
      <c r="AP286" s="27"/>
      <c r="AQ286" s="28"/>
      <c r="AR286" s="33"/>
      <c r="AS286" s="29"/>
      <c r="AT286" s="84" t="s">
        <v>116</v>
      </c>
      <c r="AU286" s="27"/>
      <c r="AV286" s="27"/>
      <c r="AW286" s="27"/>
      <c r="AX286" s="531"/>
      <c r="AY286" s="531"/>
      <c r="AZ286" s="27"/>
      <c r="BA286" s="27"/>
      <c r="BB286" s="27"/>
      <c r="BC286" s="27"/>
      <c r="BD286" s="27"/>
      <c r="BE286" s="33"/>
      <c r="BF286" s="33"/>
      <c r="BG286" s="33"/>
      <c r="BH286" s="33"/>
      <c r="BI286" s="33"/>
      <c r="BJ286" s="33"/>
      <c r="BK286" s="33"/>
      <c r="BL286" s="33"/>
      <c r="BM286" s="33"/>
      <c r="BN286" s="33"/>
      <c r="BO286" s="33"/>
      <c r="BP286" s="33"/>
      <c r="BQ286" s="33"/>
      <c r="BR286" s="33"/>
      <c r="BS286" s="33"/>
      <c r="BT286" s="33"/>
      <c r="BU286" s="33"/>
      <c r="BV286" s="33"/>
      <c r="BW286" s="27"/>
      <c r="BX286" s="33"/>
      <c r="BY286" s="33"/>
      <c r="BZ286" s="33"/>
      <c r="CA286" s="27"/>
      <c r="CB286" s="27"/>
      <c r="CC286" s="27"/>
      <c r="CD286" s="27"/>
      <c r="CE286" s="58"/>
      <c r="CF286" s="58"/>
      <c r="CG286" s="59" t="e">
        <f t="shared" si="177"/>
        <v>#VALUE!</v>
      </c>
      <c r="CH286" s="60" t="e">
        <f t="shared" si="178"/>
        <v>#VALUE!</v>
      </c>
      <c r="CI286" s="61"/>
      <c r="CJ286" s="62"/>
      <c r="CK286" s="59" t="e">
        <f t="shared" si="179"/>
        <v>#VALUE!</v>
      </c>
      <c r="CL286" s="60" t="e">
        <f t="shared" si="180"/>
        <v>#VALUE!</v>
      </c>
      <c r="CM286" s="61"/>
      <c r="CN286" s="62"/>
      <c r="CO286" s="59" t="e">
        <f t="shared" si="181"/>
        <v>#VALUE!</v>
      </c>
      <c r="CP286" s="60" t="e">
        <f t="shared" si="182"/>
        <v>#VALUE!</v>
      </c>
      <c r="CQ286" s="64"/>
      <c r="CR286" s="65"/>
      <c r="CS286" s="67"/>
      <c r="CT286" s="67"/>
      <c r="CV286" s="518"/>
      <c r="CY286" s="47" t="str">
        <f t="shared" si="185"/>
        <v/>
      </c>
    </row>
    <row r="287" spans="1:103" ht="19.899999999999999" customHeight="1">
      <c r="A287" s="524">
        <v>286</v>
      </c>
      <c r="B287" s="16">
        <v>14</v>
      </c>
      <c r="C287" s="16"/>
      <c r="D287" s="50" t="str">
        <f t="shared" si="198"/>
        <v>F04N8S414</v>
      </c>
      <c r="E287" s="45"/>
      <c r="F287" s="43"/>
      <c r="G287" s="527" t="s">
        <v>161</v>
      </c>
      <c r="H287" s="527"/>
      <c r="I287" s="527"/>
      <c r="J287" s="527" t="str">
        <f t="shared" si="200"/>
        <v/>
      </c>
      <c r="K287" s="527" t="str">
        <f t="shared" si="190"/>
        <v/>
      </c>
      <c r="L287" s="22" t="str">
        <f t="shared" si="191"/>
        <v>FCS0304</v>
      </c>
      <c r="M287" s="21">
        <f t="shared" si="194"/>
        <v>8</v>
      </c>
      <c r="N287" s="21">
        <f t="shared" si="195"/>
        <v>4</v>
      </c>
      <c r="O287" s="21">
        <v>14</v>
      </c>
      <c r="P287" s="83" t="str">
        <f t="shared" si="196"/>
        <v>AAI143-H</v>
      </c>
      <c r="Q287" s="22" t="str">
        <f t="shared" si="170"/>
        <v>AI</v>
      </c>
      <c r="R287" s="22" t="str">
        <f t="shared" si="197"/>
        <v>N</v>
      </c>
      <c r="S287" s="83" t="s">
        <v>162</v>
      </c>
      <c r="T287" s="22"/>
      <c r="U287" s="22"/>
      <c r="V287" s="22"/>
      <c r="W287" s="22"/>
      <c r="X287" s="26"/>
      <c r="Y287" s="22"/>
      <c r="Z287" s="25" t="str">
        <f t="shared" si="171"/>
        <v>%Z084114</v>
      </c>
      <c r="AA287" s="22" t="str">
        <f t="shared" si="172"/>
        <v/>
      </c>
      <c r="AB287" s="22" t="str">
        <f t="shared" si="199"/>
        <v>F04N8S414</v>
      </c>
      <c r="AC287" s="22" t="str">
        <f t="shared" si="173"/>
        <v>Spare</v>
      </c>
      <c r="AD287" s="21" t="str">
        <f t="shared" si="174"/>
        <v/>
      </c>
      <c r="AE287" s="21" t="str">
        <f t="shared" si="175"/>
        <v/>
      </c>
      <c r="AF287" s="21" t="str">
        <f t="shared" si="176"/>
        <v/>
      </c>
      <c r="AG287" s="22"/>
      <c r="AH287" s="22"/>
      <c r="AI287" s="22"/>
      <c r="AJ287" s="22"/>
      <c r="AK287" s="23"/>
      <c r="AL287" s="23" t="s">
        <v>114</v>
      </c>
      <c r="AM287" s="23"/>
      <c r="AN287" s="84" t="s">
        <v>115</v>
      </c>
      <c r="AO287" s="27"/>
      <c r="AP287" s="27"/>
      <c r="AQ287" s="28"/>
      <c r="AR287" s="33"/>
      <c r="AS287" s="29"/>
      <c r="AT287" s="84" t="s">
        <v>116</v>
      </c>
      <c r="AU287" s="27"/>
      <c r="AV287" s="32"/>
      <c r="AW287" s="27"/>
      <c r="AX287" s="531"/>
      <c r="AY287" s="531"/>
      <c r="AZ287" s="27"/>
      <c r="BA287" s="27"/>
      <c r="BB287" s="27"/>
      <c r="BC287" s="27"/>
      <c r="BD287" s="27"/>
      <c r="BE287" s="33"/>
      <c r="BF287" s="33"/>
      <c r="BG287" s="33"/>
      <c r="BH287" s="33"/>
      <c r="BI287" s="33"/>
      <c r="BJ287" s="33"/>
      <c r="BK287" s="33"/>
      <c r="BL287" s="33"/>
      <c r="BM287" s="33"/>
      <c r="BN287" s="33"/>
      <c r="BO287" s="33"/>
      <c r="BP287" s="33"/>
      <c r="BQ287" s="33"/>
      <c r="BR287" s="33"/>
      <c r="BS287" s="33"/>
      <c r="BT287" s="33"/>
      <c r="BU287" s="33"/>
      <c r="BV287" s="33"/>
      <c r="BW287" s="27"/>
      <c r="BX287" s="33"/>
      <c r="BY287" s="33"/>
      <c r="BZ287" s="33"/>
      <c r="CA287" s="27"/>
      <c r="CB287" s="27"/>
      <c r="CC287" s="27"/>
      <c r="CD287" s="27"/>
      <c r="CE287" s="58"/>
      <c r="CF287" s="58"/>
      <c r="CG287" s="59" t="e">
        <f t="shared" si="177"/>
        <v>#VALUE!</v>
      </c>
      <c r="CH287" s="60" t="e">
        <f t="shared" si="178"/>
        <v>#VALUE!</v>
      </c>
      <c r="CI287" s="61"/>
      <c r="CJ287" s="62"/>
      <c r="CK287" s="59" t="e">
        <f t="shared" si="179"/>
        <v>#VALUE!</v>
      </c>
      <c r="CL287" s="60" t="e">
        <f t="shared" si="180"/>
        <v>#VALUE!</v>
      </c>
      <c r="CM287" s="61"/>
      <c r="CN287" s="62"/>
      <c r="CO287" s="59" t="e">
        <f t="shared" si="181"/>
        <v>#VALUE!</v>
      </c>
      <c r="CP287" s="60" t="e">
        <f t="shared" si="182"/>
        <v>#VALUE!</v>
      </c>
      <c r="CQ287" s="64"/>
      <c r="CR287" s="65"/>
      <c r="CS287" s="67"/>
      <c r="CT287" s="67"/>
      <c r="CV287" s="518"/>
      <c r="CY287" s="47" t="str">
        <f t="shared" si="185"/>
        <v/>
      </c>
    </row>
    <row r="288" spans="1:103" ht="19.899999999999999" customHeight="1">
      <c r="A288" s="524">
        <v>287</v>
      </c>
      <c r="B288" s="16">
        <v>15</v>
      </c>
      <c r="C288" s="16"/>
      <c r="D288" s="50" t="str">
        <f t="shared" si="198"/>
        <v>F04N8S415</v>
      </c>
      <c r="E288" s="45"/>
      <c r="F288" s="43"/>
      <c r="G288" s="527" t="s">
        <v>161</v>
      </c>
      <c r="H288" s="527"/>
      <c r="I288" s="527"/>
      <c r="J288" s="527" t="str">
        <f t="shared" si="200"/>
        <v/>
      </c>
      <c r="K288" s="527" t="str">
        <f t="shared" si="190"/>
        <v/>
      </c>
      <c r="L288" s="22" t="str">
        <f t="shared" si="191"/>
        <v>FCS0304</v>
      </c>
      <c r="M288" s="21">
        <f t="shared" si="194"/>
        <v>8</v>
      </c>
      <c r="N288" s="21">
        <f t="shared" si="195"/>
        <v>4</v>
      </c>
      <c r="O288" s="21">
        <v>15</v>
      </c>
      <c r="P288" s="83" t="str">
        <f t="shared" si="196"/>
        <v>AAI143-H</v>
      </c>
      <c r="Q288" s="22" t="str">
        <f t="shared" si="170"/>
        <v>AI</v>
      </c>
      <c r="R288" s="22" t="str">
        <f t="shared" si="197"/>
        <v>N</v>
      </c>
      <c r="S288" s="83" t="s">
        <v>162</v>
      </c>
      <c r="T288" s="22"/>
      <c r="U288" s="22"/>
      <c r="V288" s="22"/>
      <c r="W288" s="22"/>
      <c r="X288" s="22"/>
      <c r="Y288" s="22"/>
      <c r="Z288" s="25" t="str">
        <f t="shared" si="171"/>
        <v>%Z084115</v>
      </c>
      <c r="AA288" s="22" t="str">
        <f t="shared" si="172"/>
        <v/>
      </c>
      <c r="AB288" s="22" t="str">
        <f t="shared" si="199"/>
        <v>F04N8S415</v>
      </c>
      <c r="AC288" s="22" t="str">
        <f t="shared" si="173"/>
        <v>Spare</v>
      </c>
      <c r="AD288" s="21" t="str">
        <f t="shared" si="174"/>
        <v/>
      </c>
      <c r="AE288" s="21" t="str">
        <f t="shared" si="175"/>
        <v/>
      </c>
      <c r="AF288" s="21" t="str">
        <f t="shared" si="176"/>
        <v/>
      </c>
      <c r="AG288" s="22"/>
      <c r="AH288" s="22"/>
      <c r="AI288" s="22"/>
      <c r="AJ288" s="22"/>
      <c r="AK288" s="23"/>
      <c r="AL288" s="23" t="s">
        <v>114</v>
      </c>
      <c r="AM288" s="23"/>
      <c r="AN288" s="84" t="s">
        <v>115</v>
      </c>
      <c r="AO288" s="27"/>
      <c r="AP288" s="27"/>
      <c r="AQ288" s="28"/>
      <c r="AR288" s="33"/>
      <c r="AS288" s="29"/>
      <c r="AT288" s="84" t="s">
        <v>116</v>
      </c>
      <c r="AU288" s="27"/>
      <c r="AV288" s="33"/>
      <c r="AW288" s="27"/>
      <c r="AX288" s="531"/>
      <c r="AY288" s="531"/>
      <c r="AZ288" s="27"/>
      <c r="BA288" s="27"/>
      <c r="BB288" s="27"/>
      <c r="BC288" s="27"/>
      <c r="BD288" s="27"/>
      <c r="BE288" s="33"/>
      <c r="BF288" s="33"/>
      <c r="BG288" s="33"/>
      <c r="BH288" s="33"/>
      <c r="BI288" s="33"/>
      <c r="BJ288" s="33"/>
      <c r="BK288" s="33"/>
      <c r="BL288" s="33"/>
      <c r="BM288" s="33"/>
      <c r="BN288" s="33"/>
      <c r="BO288" s="33"/>
      <c r="BP288" s="33"/>
      <c r="BQ288" s="33"/>
      <c r="BR288" s="33"/>
      <c r="BS288" s="33"/>
      <c r="BT288" s="33"/>
      <c r="BU288" s="33"/>
      <c r="BV288" s="33"/>
      <c r="BW288" s="27"/>
      <c r="BX288" s="33"/>
      <c r="BY288" s="33"/>
      <c r="BZ288" s="33"/>
      <c r="CA288" s="27"/>
      <c r="CB288" s="27"/>
      <c r="CC288" s="27"/>
      <c r="CD288" s="27"/>
      <c r="CE288" s="58"/>
      <c r="CF288" s="58"/>
      <c r="CG288" s="59" t="e">
        <f t="shared" si="177"/>
        <v>#VALUE!</v>
      </c>
      <c r="CH288" s="60" t="e">
        <f t="shared" si="178"/>
        <v>#VALUE!</v>
      </c>
      <c r="CI288" s="61"/>
      <c r="CJ288" s="62"/>
      <c r="CK288" s="59" t="e">
        <f t="shared" si="179"/>
        <v>#VALUE!</v>
      </c>
      <c r="CL288" s="60" t="e">
        <f t="shared" si="180"/>
        <v>#VALUE!</v>
      </c>
      <c r="CM288" s="61"/>
      <c r="CN288" s="62"/>
      <c r="CO288" s="59" t="e">
        <f t="shared" si="181"/>
        <v>#VALUE!</v>
      </c>
      <c r="CP288" s="60" t="e">
        <f t="shared" si="182"/>
        <v>#VALUE!</v>
      </c>
      <c r="CQ288" s="64"/>
      <c r="CR288" s="65"/>
      <c r="CS288" s="67"/>
      <c r="CT288" s="67"/>
      <c r="CV288" s="518"/>
      <c r="CY288" s="47" t="str">
        <f t="shared" si="185"/>
        <v/>
      </c>
    </row>
    <row r="289" spans="1:103" ht="19.899999999999999" customHeight="1">
      <c r="A289" s="524">
        <v>288</v>
      </c>
      <c r="B289" s="16">
        <v>16</v>
      </c>
      <c r="C289" s="16"/>
      <c r="D289" s="50" t="str">
        <f t="shared" si="198"/>
        <v>F04N8S416</v>
      </c>
      <c r="E289" s="45"/>
      <c r="F289" s="43"/>
      <c r="G289" s="527" t="s">
        <v>161</v>
      </c>
      <c r="H289" s="527"/>
      <c r="I289" s="527"/>
      <c r="J289" s="527" t="str">
        <f t="shared" si="200"/>
        <v/>
      </c>
      <c r="K289" s="527" t="str">
        <f t="shared" si="190"/>
        <v/>
      </c>
      <c r="L289" s="22" t="str">
        <f t="shared" si="191"/>
        <v>FCS0304</v>
      </c>
      <c r="M289" s="21">
        <f t="shared" si="194"/>
        <v>8</v>
      </c>
      <c r="N289" s="21">
        <f t="shared" si="195"/>
        <v>4</v>
      </c>
      <c r="O289" s="21">
        <v>16</v>
      </c>
      <c r="P289" s="83" t="str">
        <f t="shared" si="196"/>
        <v>AAI143-H</v>
      </c>
      <c r="Q289" s="22" t="str">
        <f t="shared" si="170"/>
        <v>AI</v>
      </c>
      <c r="R289" s="22" t="str">
        <f t="shared" si="197"/>
        <v>N</v>
      </c>
      <c r="S289" s="83" t="s">
        <v>162</v>
      </c>
      <c r="T289" s="22"/>
      <c r="U289" s="22"/>
      <c r="V289" s="22"/>
      <c r="W289" s="22"/>
      <c r="X289" s="22"/>
      <c r="Y289" s="22"/>
      <c r="Z289" s="52" t="str">
        <f t="shared" si="171"/>
        <v>%Z084116</v>
      </c>
      <c r="AA289" s="22" t="str">
        <f t="shared" si="172"/>
        <v/>
      </c>
      <c r="AB289" s="22" t="str">
        <f t="shared" si="199"/>
        <v>F04N8S416</v>
      </c>
      <c r="AC289" s="22" t="str">
        <f t="shared" si="173"/>
        <v>Spare</v>
      </c>
      <c r="AD289" s="21" t="str">
        <f t="shared" si="174"/>
        <v/>
      </c>
      <c r="AE289" s="21" t="str">
        <f t="shared" si="175"/>
        <v/>
      </c>
      <c r="AF289" s="21" t="str">
        <f t="shared" si="176"/>
        <v/>
      </c>
      <c r="AG289" s="22"/>
      <c r="AH289" s="22"/>
      <c r="AI289" s="22"/>
      <c r="AJ289" s="22"/>
      <c r="AK289" s="23"/>
      <c r="AL289" s="23" t="s">
        <v>114</v>
      </c>
      <c r="AM289" s="23"/>
      <c r="AN289" s="84" t="s">
        <v>115</v>
      </c>
      <c r="AO289" s="27"/>
      <c r="AP289" s="27"/>
      <c r="AQ289" s="28"/>
      <c r="AR289" s="33"/>
      <c r="AS289" s="29"/>
      <c r="AT289" s="84" t="s">
        <v>116</v>
      </c>
      <c r="AU289" s="27"/>
      <c r="AV289" s="33"/>
      <c r="AW289" s="27"/>
      <c r="AX289" s="531"/>
      <c r="AY289" s="531"/>
      <c r="AZ289" s="27"/>
      <c r="BA289" s="27"/>
      <c r="BB289" s="27"/>
      <c r="BC289" s="27"/>
      <c r="BD289" s="27"/>
      <c r="BE289" s="33"/>
      <c r="BF289" s="33"/>
      <c r="BG289" s="33"/>
      <c r="BH289" s="33"/>
      <c r="BI289" s="33"/>
      <c r="BJ289" s="33"/>
      <c r="BK289" s="33"/>
      <c r="BL289" s="33"/>
      <c r="BM289" s="33"/>
      <c r="BN289" s="33"/>
      <c r="BO289" s="33"/>
      <c r="BP289" s="33"/>
      <c r="BQ289" s="33"/>
      <c r="BR289" s="33"/>
      <c r="BS289" s="33"/>
      <c r="BT289" s="33"/>
      <c r="BU289" s="33"/>
      <c r="BV289" s="33"/>
      <c r="BW289" s="27"/>
      <c r="BX289" s="33"/>
      <c r="BY289" s="33"/>
      <c r="BZ289" s="33"/>
      <c r="CA289" s="27"/>
      <c r="CB289" s="27"/>
      <c r="CC289" s="27"/>
      <c r="CD289" s="27"/>
      <c r="CE289" s="58"/>
      <c r="CF289" s="58"/>
      <c r="CG289" s="59" t="e">
        <f t="shared" si="177"/>
        <v>#VALUE!</v>
      </c>
      <c r="CH289" s="60" t="e">
        <f t="shared" si="178"/>
        <v>#VALUE!</v>
      </c>
      <c r="CI289" s="61"/>
      <c r="CJ289" s="62"/>
      <c r="CK289" s="59" t="e">
        <f t="shared" si="179"/>
        <v>#VALUE!</v>
      </c>
      <c r="CL289" s="60" t="e">
        <f t="shared" si="180"/>
        <v>#VALUE!</v>
      </c>
      <c r="CM289" s="61"/>
      <c r="CN289" s="62"/>
      <c r="CO289" s="59" t="e">
        <f t="shared" si="181"/>
        <v>#VALUE!</v>
      </c>
      <c r="CP289" s="60" t="e">
        <f t="shared" si="182"/>
        <v>#VALUE!</v>
      </c>
      <c r="CQ289" s="64"/>
      <c r="CR289" s="65"/>
      <c r="CS289" s="67"/>
      <c r="CT289" s="67"/>
      <c r="CV289" s="518"/>
      <c r="CY289" s="47" t="str">
        <f t="shared" si="185"/>
        <v/>
      </c>
    </row>
    <row r="290" spans="1:103" ht="19.899999999999999" customHeight="1">
      <c r="A290" s="524">
        <v>289</v>
      </c>
      <c r="B290" s="15">
        <v>1</v>
      </c>
      <c r="C290" s="15">
        <v>1830</v>
      </c>
      <c r="D290" s="45" t="s">
        <v>701</v>
      </c>
      <c r="E290" s="527"/>
      <c r="F290" s="541" t="s">
        <v>106</v>
      </c>
      <c r="G290" s="542" t="s">
        <v>345</v>
      </c>
      <c r="H290" s="527"/>
      <c r="I290" s="527"/>
      <c r="J290" s="527" t="str">
        <f t="shared" si="200"/>
        <v/>
      </c>
      <c r="K290" s="527" t="str">
        <f t="shared" si="190"/>
        <v/>
      </c>
      <c r="L290" s="22" t="str">
        <f t="shared" si="191"/>
        <v>FCS0304</v>
      </c>
      <c r="M290" s="21">
        <v>9</v>
      </c>
      <c r="N290" s="21">
        <v>1</v>
      </c>
      <c r="O290" s="21">
        <v>1</v>
      </c>
      <c r="P290" s="83" t="s">
        <v>109</v>
      </c>
      <c r="Q290" s="22" t="str">
        <f t="shared" si="170"/>
        <v>AI</v>
      </c>
      <c r="R290" s="22" t="s">
        <v>514</v>
      </c>
      <c r="S290" s="543" t="s">
        <v>111</v>
      </c>
      <c r="T290" s="22"/>
      <c r="U290" s="22"/>
      <c r="V290" s="22"/>
      <c r="W290" s="22"/>
      <c r="X290" s="22"/>
      <c r="Y290" s="22"/>
      <c r="Z290" s="25" t="str">
        <f t="shared" si="171"/>
        <v>%Z091101</v>
      </c>
      <c r="AA290" s="22" t="str">
        <f t="shared" si="172"/>
        <v/>
      </c>
      <c r="AB290" s="22" t="s">
        <v>702</v>
      </c>
      <c r="AC290" s="22" t="str">
        <f t="shared" si="173"/>
        <v>PEROXIDE DOSING ROOM</v>
      </c>
      <c r="AD290" s="21" t="str">
        <f t="shared" si="174"/>
        <v/>
      </c>
      <c r="AE290" s="21" t="str">
        <f t="shared" si="175"/>
        <v/>
      </c>
      <c r="AF290" s="21" t="str">
        <f t="shared" si="176"/>
        <v/>
      </c>
      <c r="AG290" s="22">
        <v>0</v>
      </c>
      <c r="AH290" s="22">
        <v>0</v>
      </c>
      <c r="AI290" s="22">
        <v>0</v>
      </c>
      <c r="AJ290" s="22">
        <v>0</v>
      </c>
      <c r="AK290" s="23" t="s">
        <v>113</v>
      </c>
      <c r="AL290" s="23" t="s">
        <v>114</v>
      </c>
      <c r="AM290" s="23"/>
      <c r="AN290" s="84" t="s">
        <v>115</v>
      </c>
      <c r="AO290" s="27"/>
      <c r="AP290" s="27"/>
      <c r="AQ290" s="28"/>
      <c r="AR290" s="544" t="s">
        <v>110</v>
      </c>
      <c r="AS290" s="29"/>
      <c r="AT290" s="84" t="s">
        <v>116</v>
      </c>
      <c r="AU290" s="542" t="s">
        <v>106</v>
      </c>
      <c r="AV290" s="27"/>
      <c r="AW290" s="27"/>
      <c r="AX290" s="531" t="s">
        <v>426</v>
      </c>
      <c r="AY290" s="531" t="s">
        <v>427</v>
      </c>
      <c r="AZ290" s="27"/>
      <c r="BA290" s="27"/>
      <c r="BB290" s="27"/>
      <c r="BC290" s="27"/>
      <c r="BD290" s="27"/>
      <c r="BE290" s="33"/>
      <c r="BF290" s="33"/>
      <c r="BG290" s="33"/>
      <c r="BH290" s="33"/>
      <c r="BI290" s="33"/>
      <c r="BJ290" s="33"/>
      <c r="BK290" s="33"/>
      <c r="BL290" s="33"/>
      <c r="BM290" s="33"/>
      <c r="BN290" s="33"/>
      <c r="BO290" s="33"/>
      <c r="BP290" s="33"/>
      <c r="BQ290" s="33"/>
      <c r="BR290" s="33"/>
      <c r="BS290" s="33"/>
      <c r="BT290" s="33"/>
      <c r="BU290" s="33"/>
      <c r="BV290" s="33"/>
      <c r="BW290" s="27"/>
      <c r="BX290" s="33"/>
      <c r="BY290" s="33"/>
      <c r="BZ290" s="33"/>
      <c r="CA290" s="27"/>
      <c r="CB290" s="27"/>
      <c r="CC290" s="27"/>
      <c r="CD290" s="27"/>
      <c r="CE290" s="58"/>
      <c r="CF290" s="58"/>
      <c r="CG290" s="59" t="e">
        <f t="shared" si="177"/>
        <v>#VALUE!</v>
      </c>
      <c r="CH290" s="60" t="e">
        <f t="shared" si="178"/>
        <v>#VALUE!</v>
      </c>
      <c r="CI290" s="61"/>
      <c r="CJ290" s="62"/>
      <c r="CK290" s="59" t="e">
        <f t="shared" si="179"/>
        <v>#VALUE!</v>
      </c>
      <c r="CL290" s="60" t="e">
        <f t="shared" si="180"/>
        <v>#VALUE!</v>
      </c>
      <c r="CM290" s="61"/>
      <c r="CN290" s="62"/>
      <c r="CO290" s="59" t="e">
        <f t="shared" si="181"/>
        <v>#VALUE!</v>
      </c>
      <c r="CP290" s="60" t="e">
        <f t="shared" si="182"/>
        <v>#VALUE!</v>
      </c>
      <c r="CQ290" s="64"/>
      <c r="CR290" s="65"/>
      <c r="CS290" s="67"/>
      <c r="CT290" s="67"/>
      <c r="CU290" s="545">
        <v>1830</v>
      </c>
      <c r="CV290" s="518" t="str">
        <f t="shared" ref="CV290:CV302" si="201">LEFT(D290,3)</f>
        <v>18-</v>
      </c>
      <c r="CW290" s="47" t="s">
        <v>635</v>
      </c>
      <c r="CX290" s="47" t="str">
        <f t="shared" ref="CX290:CX302" si="202">RIGHT(D290,6)</f>
        <v>-21101</v>
      </c>
      <c r="CY290" s="47" t="str">
        <f t="shared" si="185"/>
        <v>18-TIA-21101</v>
      </c>
    </row>
    <row r="291" spans="1:103" ht="19.899999999999999" customHeight="1">
      <c r="A291" s="524">
        <v>290</v>
      </c>
      <c r="B291" s="15">
        <v>2</v>
      </c>
      <c r="C291" s="15">
        <v>1830</v>
      </c>
      <c r="D291" s="45" t="s">
        <v>703</v>
      </c>
      <c r="E291" s="527"/>
      <c r="F291" s="541" t="s">
        <v>106</v>
      </c>
      <c r="G291" s="542" t="s">
        <v>704</v>
      </c>
      <c r="H291" s="527"/>
      <c r="I291" s="527"/>
      <c r="J291" s="527" t="str">
        <f t="shared" si="200"/>
        <v/>
      </c>
      <c r="K291" s="527" t="str">
        <f t="shared" si="190"/>
        <v/>
      </c>
      <c r="L291" s="22" t="str">
        <f t="shared" si="191"/>
        <v>FCS0304</v>
      </c>
      <c r="M291" s="21">
        <f t="shared" ref="M291:M305" si="203">M290</f>
        <v>9</v>
      </c>
      <c r="N291" s="21">
        <f t="shared" ref="N291:N305" si="204">N290</f>
        <v>1</v>
      </c>
      <c r="O291" s="21">
        <v>2</v>
      </c>
      <c r="P291" s="83" t="str">
        <f t="shared" ref="P291:P305" si="205">P290</f>
        <v>AAI143-H</v>
      </c>
      <c r="Q291" s="22" t="str">
        <f t="shared" si="170"/>
        <v>AI</v>
      </c>
      <c r="R291" s="22" t="str">
        <f t="shared" ref="R291:R305" si="206">IF(R290&lt;&gt;"",R290,"")</f>
        <v>N</v>
      </c>
      <c r="S291" s="543" t="s">
        <v>111</v>
      </c>
      <c r="T291" s="22"/>
      <c r="U291" s="22"/>
      <c r="V291" s="22"/>
      <c r="W291" s="22"/>
      <c r="X291" s="22"/>
      <c r="Y291" s="22"/>
      <c r="Z291" s="25" t="str">
        <f t="shared" si="171"/>
        <v>%Z091102</v>
      </c>
      <c r="AA291" s="22" t="str">
        <f t="shared" si="172"/>
        <v/>
      </c>
      <c r="AB291" s="22" t="s">
        <v>705</v>
      </c>
      <c r="AC291" s="22" t="str">
        <f t="shared" si="173"/>
        <v>COOLING WATER TO PX PIPE</v>
      </c>
      <c r="AD291" s="21" t="str">
        <f t="shared" si="174"/>
        <v/>
      </c>
      <c r="AE291" s="21" t="str">
        <f t="shared" si="175"/>
        <v/>
      </c>
      <c r="AF291" s="21" t="str">
        <f t="shared" si="176"/>
        <v/>
      </c>
      <c r="AG291" s="22">
        <v>0</v>
      </c>
      <c r="AH291" s="22">
        <v>0</v>
      </c>
      <c r="AI291" s="22">
        <v>0</v>
      </c>
      <c r="AJ291" s="22">
        <v>0</v>
      </c>
      <c r="AK291" s="23" t="s">
        <v>113</v>
      </c>
      <c r="AL291" s="23" t="s">
        <v>114</v>
      </c>
      <c r="AM291" s="23"/>
      <c r="AN291" s="84" t="s">
        <v>115</v>
      </c>
      <c r="AO291" s="27"/>
      <c r="AP291" s="27"/>
      <c r="AQ291" s="28"/>
      <c r="AR291" s="544" t="s">
        <v>110</v>
      </c>
      <c r="AS291" s="29"/>
      <c r="AT291" s="84" t="s">
        <v>116</v>
      </c>
      <c r="AU291" s="542" t="s">
        <v>106</v>
      </c>
      <c r="AV291" s="27"/>
      <c r="AW291" s="27"/>
      <c r="AX291" s="531" t="s">
        <v>426</v>
      </c>
      <c r="AY291" s="531" t="s">
        <v>427</v>
      </c>
      <c r="AZ291" s="27"/>
      <c r="BA291" s="27"/>
      <c r="BB291" s="27"/>
      <c r="BC291" s="27"/>
      <c r="BD291" s="27"/>
      <c r="BE291" s="33"/>
      <c r="BF291" s="33"/>
      <c r="BG291" s="33"/>
      <c r="BH291" s="33"/>
      <c r="BI291" s="33"/>
      <c r="BJ291" s="33"/>
      <c r="BK291" s="33"/>
      <c r="BL291" s="33"/>
      <c r="BM291" s="33"/>
      <c r="BN291" s="33"/>
      <c r="BO291" s="33"/>
      <c r="BP291" s="33"/>
      <c r="BQ291" s="33"/>
      <c r="BR291" s="33"/>
      <c r="BS291" s="33"/>
      <c r="BT291" s="33"/>
      <c r="BU291" s="33"/>
      <c r="BV291" s="33"/>
      <c r="BW291" s="27"/>
      <c r="BX291" s="33"/>
      <c r="BY291" s="33"/>
      <c r="BZ291" s="33"/>
      <c r="CA291" s="27"/>
      <c r="CB291" s="27"/>
      <c r="CC291" s="27"/>
      <c r="CD291" s="27"/>
      <c r="CE291" s="58"/>
      <c r="CF291" s="58"/>
      <c r="CG291" s="59" t="e">
        <f t="shared" si="177"/>
        <v>#VALUE!</v>
      </c>
      <c r="CH291" s="60" t="e">
        <f t="shared" si="178"/>
        <v>#VALUE!</v>
      </c>
      <c r="CI291" s="61"/>
      <c r="CJ291" s="62"/>
      <c r="CK291" s="59" t="e">
        <f t="shared" si="179"/>
        <v>#VALUE!</v>
      </c>
      <c r="CL291" s="60" t="e">
        <f t="shared" si="180"/>
        <v>#VALUE!</v>
      </c>
      <c r="CM291" s="61"/>
      <c r="CN291" s="62"/>
      <c r="CO291" s="59" t="e">
        <f t="shared" si="181"/>
        <v>#VALUE!</v>
      </c>
      <c r="CP291" s="60" t="e">
        <f t="shared" si="182"/>
        <v>#VALUE!</v>
      </c>
      <c r="CQ291" s="64"/>
      <c r="CR291" s="65"/>
      <c r="CS291" s="67"/>
      <c r="CT291" s="67"/>
      <c r="CU291" s="545">
        <v>1830</v>
      </c>
      <c r="CV291" s="518" t="str">
        <f t="shared" si="201"/>
        <v>18-</v>
      </c>
      <c r="CW291" s="47" t="s">
        <v>635</v>
      </c>
      <c r="CX291" s="47" t="str">
        <f t="shared" si="202"/>
        <v>-36102</v>
      </c>
      <c r="CY291" s="47" t="str">
        <f t="shared" si="185"/>
        <v>18-TIA-36102</v>
      </c>
    </row>
    <row r="292" spans="1:103" ht="19.899999999999999" customHeight="1">
      <c r="A292" s="524">
        <v>291</v>
      </c>
      <c r="B292" s="15">
        <v>3</v>
      </c>
      <c r="C292" s="15">
        <v>1830</v>
      </c>
      <c r="D292" s="45" t="s">
        <v>706</v>
      </c>
      <c r="E292" s="527"/>
      <c r="F292" s="541" t="s">
        <v>106</v>
      </c>
      <c r="G292" s="542" t="s">
        <v>707</v>
      </c>
      <c r="H292" s="527"/>
      <c r="I292" s="527"/>
      <c r="J292" s="527" t="str">
        <f t="shared" si="200"/>
        <v/>
      </c>
      <c r="K292" s="527" t="str">
        <f t="shared" si="190"/>
        <v/>
      </c>
      <c r="L292" s="22" t="str">
        <f t="shared" si="191"/>
        <v>FCS0304</v>
      </c>
      <c r="M292" s="21">
        <f t="shared" si="203"/>
        <v>9</v>
      </c>
      <c r="N292" s="21">
        <f t="shared" si="204"/>
        <v>1</v>
      </c>
      <c r="O292" s="21">
        <v>3</v>
      </c>
      <c r="P292" s="83" t="str">
        <f t="shared" si="205"/>
        <v>AAI143-H</v>
      </c>
      <c r="Q292" s="22" t="str">
        <f t="shared" si="170"/>
        <v>AI</v>
      </c>
      <c r="R292" s="22" t="str">
        <f t="shared" si="206"/>
        <v>N</v>
      </c>
      <c r="S292" s="543" t="s">
        <v>111</v>
      </c>
      <c r="T292" s="22"/>
      <c r="U292" s="22"/>
      <c r="V292" s="22"/>
      <c r="W292" s="22"/>
      <c r="X292" s="22"/>
      <c r="Y292" s="22"/>
      <c r="Z292" s="25" t="str">
        <f t="shared" si="171"/>
        <v>%Z091103</v>
      </c>
      <c r="AA292" s="22" t="str">
        <f t="shared" si="172"/>
        <v/>
      </c>
      <c r="AB292" s="22" t="s">
        <v>708</v>
      </c>
      <c r="AC292" s="22" t="str">
        <f t="shared" si="173"/>
        <v>WASTE WATER TO OSBL</v>
      </c>
      <c r="AD292" s="21" t="str">
        <f t="shared" si="174"/>
        <v/>
      </c>
      <c r="AE292" s="21" t="str">
        <f t="shared" si="175"/>
        <v/>
      </c>
      <c r="AF292" s="21" t="str">
        <f t="shared" si="176"/>
        <v/>
      </c>
      <c r="AG292" s="22">
        <v>0</v>
      </c>
      <c r="AH292" s="22">
        <v>0</v>
      </c>
      <c r="AI292" s="22">
        <v>0</v>
      </c>
      <c r="AJ292" s="22">
        <v>0</v>
      </c>
      <c r="AK292" s="23" t="s">
        <v>113</v>
      </c>
      <c r="AL292" s="23" t="s">
        <v>114</v>
      </c>
      <c r="AM292" s="23"/>
      <c r="AN292" s="84" t="s">
        <v>115</v>
      </c>
      <c r="AO292" s="27"/>
      <c r="AP292" s="27"/>
      <c r="AQ292" s="28"/>
      <c r="AR292" s="544" t="s">
        <v>110</v>
      </c>
      <c r="AS292" s="29"/>
      <c r="AT292" s="84" t="s">
        <v>116</v>
      </c>
      <c r="AU292" s="542" t="s">
        <v>106</v>
      </c>
      <c r="AV292" s="27"/>
      <c r="AW292" s="27"/>
      <c r="AX292" s="531" t="s">
        <v>426</v>
      </c>
      <c r="AY292" s="531" t="s">
        <v>427</v>
      </c>
      <c r="AZ292" s="27"/>
      <c r="BA292" s="27"/>
      <c r="BB292" s="27"/>
      <c r="BC292" s="27"/>
      <c r="BD292" s="27"/>
      <c r="BE292" s="33"/>
      <c r="BF292" s="33"/>
      <c r="BG292" s="33"/>
      <c r="BH292" s="33"/>
      <c r="BI292" s="33"/>
      <c r="BJ292" s="33"/>
      <c r="BK292" s="33"/>
      <c r="BL292" s="33"/>
      <c r="BM292" s="33"/>
      <c r="BN292" s="33"/>
      <c r="BO292" s="33"/>
      <c r="BP292" s="33"/>
      <c r="BQ292" s="33"/>
      <c r="BR292" s="33"/>
      <c r="BS292" s="33"/>
      <c r="BT292" s="33"/>
      <c r="BU292" s="33"/>
      <c r="BV292" s="33"/>
      <c r="BW292" s="27"/>
      <c r="BX292" s="33"/>
      <c r="BY292" s="33"/>
      <c r="BZ292" s="33"/>
      <c r="CA292" s="27"/>
      <c r="CB292" s="27"/>
      <c r="CC292" s="27"/>
      <c r="CD292" s="27"/>
      <c r="CE292" s="58"/>
      <c r="CF292" s="58"/>
      <c r="CG292" s="59" t="e">
        <f t="shared" si="177"/>
        <v>#VALUE!</v>
      </c>
      <c r="CH292" s="60" t="e">
        <f t="shared" si="178"/>
        <v>#VALUE!</v>
      </c>
      <c r="CI292" s="61"/>
      <c r="CJ292" s="62"/>
      <c r="CK292" s="59" t="e">
        <f t="shared" si="179"/>
        <v>#VALUE!</v>
      </c>
      <c r="CL292" s="60" t="e">
        <f t="shared" si="180"/>
        <v>#VALUE!</v>
      </c>
      <c r="CM292" s="61"/>
      <c r="CN292" s="62"/>
      <c r="CO292" s="59" t="e">
        <f t="shared" si="181"/>
        <v>#VALUE!</v>
      </c>
      <c r="CP292" s="60" t="e">
        <f t="shared" si="182"/>
        <v>#VALUE!</v>
      </c>
      <c r="CQ292" s="64"/>
      <c r="CR292" s="65"/>
      <c r="CS292" s="67"/>
      <c r="CT292" s="67"/>
      <c r="CU292" s="545">
        <v>1830</v>
      </c>
      <c r="CV292" s="518" t="str">
        <f t="shared" si="201"/>
        <v>18-</v>
      </c>
      <c r="CW292" s="47" t="s">
        <v>348</v>
      </c>
      <c r="CX292" s="47" t="str">
        <f t="shared" si="202"/>
        <v>-92101</v>
      </c>
      <c r="CY292" s="47" t="str">
        <f t="shared" si="185"/>
        <v>18-TI-92101</v>
      </c>
    </row>
    <row r="293" spans="1:103" ht="19.899999999999999" customHeight="1">
      <c r="A293" s="524">
        <v>292</v>
      </c>
      <c r="B293" s="15">
        <v>4</v>
      </c>
      <c r="C293" s="15">
        <v>1830</v>
      </c>
      <c r="D293" s="45" t="s">
        <v>709</v>
      </c>
      <c r="E293" s="527"/>
      <c r="F293" s="541" t="s">
        <v>106</v>
      </c>
      <c r="G293" s="542" t="s">
        <v>457</v>
      </c>
      <c r="H293" s="527"/>
      <c r="I293" s="527"/>
      <c r="J293" s="527" t="str">
        <f t="shared" si="200"/>
        <v/>
      </c>
      <c r="K293" s="527" t="str">
        <f t="shared" si="190"/>
        <v/>
      </c>
      <c r="L293" s="22" t="str">
        <f t="shared" si="191"/>
        <v>FCS0304</v>
      </c>
      <c r="M293" s="21">
        <f t="shared" si="203"/>
        <v>9</v>
      </c>
      <c r="N293" s="21">
        <f t="shared" si="204"/>
        <v>1</v>
      </c>
      <c r="O293" s="21">
        <v>4</v>
      </c>
      <c r="P293" s="83" t="str">
        <f t="shared" si="205"/>
        <v>AAI143-H</v>
      </c>
      <c r="Q293" s="22" t="str">
        <f t="shared" si="170"/>
        <v>AI</v>
      </c>
      <c r="R293" s="22" t="str">
        <f t="shared" si="206"/>
        <v>N</v>
      </c>
      <c r="S293" s="543" t="s">
        <v>111</v>
      </c>
      <c r="T293" s="22"/>
      <c r="U293" s="22"/>
      <c r="V293" s="22"/>
      <c r="W293" s="22"/>
      <c r="X293" s="22"/>
      <c r="Y293" s="22"/>
      <c r="Z293" s="25" t="str">
        <f t="shared" si="171"/>
        <v>%Z091104</v>
      </c>
      <c r="AA293" s="22" t="str">
        <f t="shared" si="172"/>
        <v/>
      </c>
      <c r="AB293" s="22" t="s">
        <v>710</v>
      </c>
      <c r="AC293" s="22" t="str">
        <f t="shared" si="173"/>
        <v>VP-9201 SURFACE WATER COLLECTION</v>
      </c>
      <c r="AD293" s="21" t="str">
        <f t="shared" si="174"/>
        <v/>
      </c>
      <c r="AE293" s="21" t="str">
        <f t="shared" si="175"/>
        <v/>
      </c>
      <c r="AF293" s="21" t="str">
        <f t="shared" si="176"/>
        <v/>
      </c>
      <c r="AG293" s="22">
        <v>0</v>
      </c>
      <c r="AH293" s="22">
        <v>0</v>
      </c>
      <c r="AI293" s="22">
        <v>0</v>
      </c>
      <c r="AJ293" s="22">
        <v>0</v>
      </c>
      <c r="AK293" s="23" t="s">
        <v>113</v>
      </c>
      <c r="AL293" s="23" t="s">
        <v>114</v>
      </c>
      <c r="AM293" s="23"/>
      <c r="AN293" s="84" t="s">
        <v>115</v>
      </c>
      <c r="AO293" s="27"/>
      <c r="AP293" s="27"/>
      <c r="AQ293" s="28"/>
      <c r="AR293" s="544" t="s">
        <v>110</v>
      </c>
      <c r="AS293" s="29"/>
      <c r="AT293" s="84" t="s">
        <v>116</v>
      </c>
      <c r="AU293" s="542" t="s">
        <v>106</v>
      </c>
      <c r="AV293" s="27"/>
      <c r="AW293" s="27"/>
      <c r="AX293" s="531" t="s">
        <v>426</v>
      </c>
      <c r="AY293" s="531" t="s">
        <v>427</v>
      </c>
      <c r="AZ293" s="27"/>
      <c r="BA293" s="27"/>
      <c r="BB293" s="27"/>
      <c r="BC293" s="27"/>
      <c r="BD293" s="27"/>
      <c r="BE293" s="33"/>
      <c r="BF293" s="33"/>
      <c r="BG293" s="33"/>
      <c r="BH293" s="33"/>
      <c r="BI293" s="33"/>
      <c r="BJ293" s="33"/>
      <c r="BK293" s="33"/>
      <c r="BL293" s="33"/>
      <c r="BM293" s="33"/>
      <c r="BN293" s="33"/>
      <c r="BO293" s="33"/>
      <c r="BP293" s="33"/>
      <c r="BQ293" s="33"/>
      <c r="BR293" s="33"/>
      <c r="BS293" s="33"/>
      <c r="BT293" s="33"/>
      <c r="BU293" s="33"/>
      <c r="BV293" s="33"/>
      <c r="BW293" s="27"/>
      <c r="BX293" s="33"/>
      <c r="BY293" s="33"/>
      <c r="BZ293" s="33"/>
      <c r="CA293" s="27"/>
      <c r="CB293" s="27"/>
      <c r="CC293" s="27"/>
      <c r="CD293" s="27"/>
      <c r="CE293" s="58"/>
      <c r="CF293" s="58"/>
      <c r="CG293" s="59" t="e">
        <f t="shared" si="177"/>
        <v>#VALUE!</v>
      </c>
      <c r="CH293" s="60" t="e">
        <f t="shared" si="178"/>
        <v>#VALUE!</v>
      </c>
      <c r="CI293" s="61"/>
      <c r="CJ293" s="62"/>
      <c r="CK293" s="59" t="e">
        <f t="shared" si="179"/>
        <v>#VALUE!</v>
      </c>
      <c r="CL293" s="60" t="e">
        <f t="shared" si="180"/>
        <v>#VALUE!</v>
      </c>
      <c r="CM293" s="61"/>
      <c r="CN293" s="62"/>
      <c r="CO293" s="59" t="e">
        <f t="shared" si="181"/>
        <v>#VALUE!</v>
      </c>
      <c r="CP293" s="60" t="e">
        <f t="shared" si="182"/>
        <v>#VALUE!</v>
      </c>
      <c r="CQ293" s="64"/>
      <c r="CR293" s="65"/>
      <c r="CS293" s="67"/>
      <c r="CT293" s="67"/>
      <c r="CU293" s="545">
        <v>1830</v>
      </c>
      <c r="CV293" s="518" t="str">
        <f t="shared" si="201"/>
        <v>18-</v>
      </c>
      <c r="CW293" s="47" t="s">
        <v>635</v>
      </c>
      <c r="CX293" s="47" t="str">
        <f t="shared" si="202"/>
        <v>-92102</v>
      </c>
      <c r="CY293" s="47" t="str">
        <f t="shared" si="185"/>
        <v>18-TIA-92102</v>
      </c>
    </row>
    <row r="294" spans="1:103" ht="19.899999999999999" customHeight="1">
      <c r="A294" s="524">
        <v>293</v>
      </c>
      <c r="B294" s="15">
        <v>5</v>
      </c>
      <c r="C294" s="15">
        <v>1830</v>
      </c>
      <c r="D294" s="45" t="s">
        <v>711</v>
      </c>
      <c r="E294" s="527"/>
      <c r="F294" s="541" t="s">
        <v>106</v>
      </c>
      <c r="G294" s="542" t="s">
        <v>712</v>
      </c>
      <c r="H294" s="527"/>
      <c r="I294" s="527"/>
      <c r="J294" s="527" t="str">
        <f t="shared" si="200"/>
        <v/>
      </c>
      <c r="K294" s="527" t="str">
        <f t="shared" si="190"/>
        <v/>
      </c>
      <c r="L294" s="22" t="str">
        <f t="shared" si="191"/>
        <v>FCS0304</v>
      </c>
      <c r="M294" s="21">
        <f t="shared" si="203"/>
        <v>9</v>
      </c>
      <c r="N294" s="21">
        <f t="shared" si="204"/>
        <v>1</v>
      </c>
      <c r="O294" s="21">
        <v>5</v>
      </c>
      <c r="P294" s="83" t="str">
        <f t="shared" si="205"/>
        <v>AAI143-H</v>
      </c>
      <c r="Q294" s="22" t="str">
        <f t="shared" si="170"/>
        <v>AI</v>
      </c>
      <c r="R294" s="22" t="str">
        <f t="shared" si="206"/>
        <v>N</v>
      </c>
      <c r="S294" s="543" t="s">
        <v>111</v>
      </c>
      <c r="T294" s="22"/>
      <c r="U294" s="22"/>
      <c r="V294" s="22"/>
      <c r="W294" s="22"/>
      <c r="X294" s="22"/>
      <c r="Y294" s="22"/>
      <c r="Z294" s="25" t="str">
        <f t="shared" si="171"/>
        <v>%Z091105</v>
      </c>
      <c r="AA294" s="22" t="str">
        <f t="shared" si="172"/>
        <v/>
      </c>
      <c r="AB294" s="22" t="s">
        <v>713</v>
      </c>
      <c r="AC294" s="22" t="str">
        <f t="shared" si="173"/>
        <v>FL-2301A/B</v>
      </c>
      <c r="AD294" s="21" t="str">
        <f t="shared" si="174"/>
        <v/>
      </c>
      <c r="AE294" s="21" t="str">
        <f t="shared" si="175"/>
        <v/>
      </c>
      <c r="AF294" s="21" t="str">
        <f t="shared" si="176"/>
        <v/>
      </c>
      <c r="AG294" s="22">
        <v>0</v>
      </c>
      <c r="AH294" s="22">
        <v>0</v>
      </c>
      <c r="AI294" s="22">
        <v>0</v>
      </c>
      <c r="AJ294" s="22">
        <v>0</v>
      </c>
      <c r="AK294" s="23" t="s">
        <v>113</v>
      </c>
      <c r="AL294" s="23" t="s">
        <v>114</v>
      </c>
      <c r="AM294" s="23"/>
      <c r="AN294" s="84" t="s">
        <v>115</v>
      </c>
      <c r="AO294" s="27"/>
      <c r="AP294" s="27"/>
      <c r="AQ294" s="28"/>
      <c r="AR294" s="544" t="s">
        <v>110</v>
      </c>
      <c r="AS294" s="29"/>
      <c r="AT294" s="84" t="s">
        <v>116</v>
      </c>
      <c r="AU294" s="542" t="s">
        <v>106</v>
      </c>
      <c r="AV294" s="27"/>
      <c r="AW294" s="27"/>
      <c r="AX294" s="531" t="s">
        <v>443</v>
      </c>
      <c r="AY294" s="531" t="s">
        <v>444</v>
      </c>
      <c r="AZ294" s="27"/>
      <c r="BA294" s="27"/>
      <c r="BB294" s="27"/>
      <c r="BC294" s="27"/>
      <c r="BD294" s="27"/>
      <c r="BE294" s="33"/>
      <c r="BF294" s="33"/>
      <c r="BG294" s="33"/>
      <c r="BH294" s="33"/>
      <c r="BI294" s="33"/>
      <c r="BJ294" s="33"/>
      <c r="BK294" s="33"/>
      <c r="BL294" s="33"/>
      <c r="BM294" s="33"/>
      <c r="BN294" s="33"/>
      <c r="BO294" s="33"/>
      <c r="BP294" s="33"/>
      <c r="BQ294" s="33"/>
      <c r="BR294" s="33"/>
      <c r="BS294" s="33"/>
      <c r="BT294" s="33"/>
      <c r="BU294" s="33"/>
      <c r="BV294" s="33"/>
      <c r="BW294" s="27"/>
      <c r="BX294" s="33"/>
      <c r="BY294" s="33"/>
      <c r="BZ294" s="33"/>
      <c r="CA294" s="27"/>
      <c r="CB294" s="27"/>
      <c r="CC294" s="27"/>
      <c r="CD294" s="27"/>
      <c r="CE294" s="58"/>
      <c r="CF294" s="58"/>
      <c r="CG294" s="59" t="e">
        <f t="shared" si="177"/>
        <v>#VALUE!</v>
      </c>
      <c r="CH294" s="60" t="e">
        <f t="shared" si="178"/>
        <v>#VALUE!</v>
      </c>
      <c r="CI294" s="61"/>
      <c r="CJ294" s="62"/>
      <c r="CK294" s="59" t="e">
        <f t="shared" si="179"/>
        <v>#VALUE!</v>
      </c>
      <c r="CL294" s="60" t="e">
        <f t="shared" si="180"/>
        <v>#VALUE!</v>
      </c>
      <c r="CM294" s="61"/>
      <c r="CN294" s="62"/>
      <c r="CO294" s="59" t="e">
        <f t="shared" si="181"/>
        <v>#VALUE!</v>
      </c>
      <c r="CP294" s="60" t="e">
        <f t="shared" si="182"/>
        <v>#VALUE!</v>
      </c>
      <c r="CQ294" s="64"/>
      <c r="CR294" s="65"/>
      <c r="CS294" s="67"/>
      <c r="CT294" s="67"/>
      <c r="CU294" s="545">
        <v>1830</v>
      </c>
      <c r="CV294" s="518" t="str">
        <f t="shared" si="201"/>
        <v>18-</v>
      </c>
      <c r="CW294" s="47" t="s">
        <v>643</v>
      </c>
      <c r="CX294" s="47" t="str">
        <f t="shared" si="202"/>
        <v>-23105</v>
      </c>
      <c r="CY294" s="47" t="str">
        <f t="shared" si="185"/>
        <v>18-PDIA-23105</v>
      </c>
    </row>
    <row r="295" spans="1:103" ht="19.899999999999999" customHeight="1">
      <c r="A295" s="524">
        <v>294</v>
      </c>
      <c r="B295" s="15">
        <v>6</v>
      </c>
      <c r="C295" s="15">
        <v>1830</v>
      </c>
      <c r="D295" s="45" t="s">
        <v>714</v>
      </c>
      <c r="E295" s="527"/>
      <c r="F295" s="541" t="s">
        <v>106</v>
      </c>
      <c r="G295" s="542" t="s">
        <v>715</v>
      </c>
      <c r="H295" s="527"/>
      <c r="I295" s="527"/>
      <c r="J295" s="527" t="str">
        <f t="shared" si="200"/>
        <v/>
      </c>
      <c r="K295" s="527" t="str">
        <f t="shared" si="190"/>
        <v/>
      </c>
      <c r="L295" s="22" t="str">
        <f t="shared" si="191"/>
        <v>FCS0304</v>
      </c>
      <c r="M295" s="21">
        <f t="shared" si="203"/>
        <v>9</v>
      </c>
      <c r="N295" s="21">
        <f t="shared" si="204"/>
        <v>1</v>
      </c>
      <c r="O295" s="21">
        <v>6</v>
      </c>
      <c r="P295" s="83" t="str">
        <f t="shared" si="205"/>
        <v>AAI143-H</v>
      </c>
      <c r="Q295" s="22" t="str">
        <f t="shared" si="170"/>
        <v>AI</v>
      </c>
      <c r="R295" s="22" t="str">
        <f t="shared" si="206"/>
        <v>N</v>
      </c>
      <c r="S295" s="543" t="s">
        <v>111</v>
      </c>
      <c r="T295" s="22"/>
      <c r="U295" s="22"/>
      <c r="V295" s="22"/>
      <c r="W295" s="22"/>
      <c r="X295" s="22"/>
      <c r="Y295" s="22"/>
      <c r="Z295" s="25" t="str">
        <f t="shared" si="171"/>
        <v>%Z091106</v>
      </c>
      <c r="AA295" s="22" t="str">
        <f t="shared" si="172"/>
        <v/>
      </c>
      <c r="AB295" s="22" t="s">
        <v>716</v>
      </c>
      <c r="AC295" s="22" t="str">
        <f t="shared" si="173"/>
        <v>FL-2401</v>
      </c>
      <c r="AD295" s="21" t="str">
        <f t="shared" si="174"/>
        <v/>
      </c>
      <c r="AE295" s="21" t="str">
        <f t="shared" si="175"/>
        <v/>
      </c>
      <c r="AF295" s="21" t="str">
        <f t="shared" si="176"/>
        <v/>
      </c>
      <c r="AG295" s="22">
        <v>0</v>
      </c>
      <c r="AH295" s="22">
        <v>0</v>
      </c>
      <c r="AI295" s="22">
        <v>0</v>
      </c>
      <c r="AJ295" s="22">
        <v>0</v>
      </c>
      <c r="AK295" s="23" t="s">
        <v>113</v>
      </c>
      <c r="AL295" s="23" t="s">
        <v>114</v>
      </c>
      <c r="AM295" s="23"/>
      <c r="AN295" s="84" t="s">
        <v>115</v>
      </c>
      <c r="AO295" s="27"/>
      <c r="AP295" s="27"/>
      <c r="AQ295" s="28"/>
      <c r="AR295" s="544" t="s">
        <v>110</v>
      </c>
      <c r="AS295" s="29"/>
      <c r="AT295" s="84" t="s">
        <v>116</v>
      </c>
      <c r="AU295" s="542" t="s">
        <v>106</v>
      </c>
      <c r="AV295" s="27"/>
      <c r="AW295" s="27"/>
      <c r="AX295" s="531" t="s">
        <v>443</v>
      </c>
      <c r="AY295" s="531" t="s">
        <v>444</v>
      </c>
      <c r="AZ295" s="27"/>
      <c r="BA295" s="27"/>
      <c r="BB295" s="27"/>
      <c r="BC295" s="27"/>
      <c r="BD295" s="27"/>
      <c r="BE295" s="33"/>
      <c r="BF295" s="33"/>
      <c r="BG295" s="33"/>
      <c r="BH295" s="33"/>
      <c r="BI295" s="33"/>
      <c r="BJ295" s="33"/>
      <c r="BK295" s="33"/>
      <c r="BL295" s="33"/>
      <c r="BM295" s="33"/>
      <c r="BN295" s="33"/>
      <c r="BO295" s="33"/>
      <c r="BP295" s="33"/>
      <c r="BQ295" s="33"/>
      <c r="BR295" s="33"/>
      <c r="BS295" s="33"/>
      <c r="BT295" s="33"/>
      <c r="BU295" s="33"/>
      <c r="BV295" s="33"/>
      <c r="BW295" s="27"/>
      <c r="BX295" s="33"/>
      <c r="BY295" s="33"/>
      <c r="BZ295" s="33"/>
      <c r="CA295" s="27"/>
      <c r="CB295" s="27"/>
      <c r="CC295" s="27"/>
      <c r="CD295" s="27"/>
      <c r="CE295" s="58"/>
      <c r="CF295" s="58"/>
      <c r="CG295" s="59" t="e">
        <f t="shared" si="177"/>
        <v>#VALUE!</v>
      </c>
      <c r="CH295" s="60" t="e">
        <f t="shared" si="178"/>
        <v>#VALUE!</v>
      </c>
      <c r="CI295" s="61"/>
      <c r="CJ295" s="62"/>
      <c r="CK295" s="59" t="e">
        <f t="shared" si="179"/>
        <v>#VALUE!</v>
      </c>
      <c r="CL295" s="60" t="e">
        <f t="shared" si="180"/>
        <v>#VALUE!</v>
      </c>
      <c r="CM295" s="61"/>
      <c r="CN295" s="62"/>
      <c r="CO295" s="59" t="e">
        <f t="shared" si="181"/>
        <v>#VALUE!</v>
      </c>
      <c r="CP295" s="60" t="e">
        <f t="shared" si="182"/>
        <v>#VALUE!</v>
      </c>
      <c r="CQ295" s="64"/>
      <c r="CR295" s="65"/>
      <c r="CS295" s="67"/>
      <c r="CT295" s="67"/>
      <c r="CU295" s="545">
        <v>1830</v>
      </c>
      <c r="CV295" s="518" t="str">
        <f t="shared" si="201"/>
        <v>18-</v>
      </c>
      <c r="CW295" s="47" t="s">
        <v>643</v>
      </c>
      <c r="CX295" s="47" t="str">
        <f t="shared" si="202"/>
        <v>-24103</v>
      </c>
      <c r="CY295" s="47" t="str">
        <f t="shared" si="185"/>
        <v>18-PDIA-24103</v>
      </c>
    </row>
    <row r="296" spans="1:103" ht="19.899999999999999" customHeight="1">
      <c r="A296" s="524">
        <v>295</v>
      </c>
      <c r="B296" s="15">
        <v>7</v>
      </c>
      <c r="C296" s="15">
        <v>1830</v>
      </c>
      <c r="D296" s="45" t="s">
        <v>717</v>
      </c>
      <c r="E296" s="527"/>
      <c r="F296" s="541" t="s">
        <v>106</v>
      </c>
      <c r="G296" s="542" t="s">
        <v>441</v>
      </c>
      <c r="H296" s="68"/>
      <c r="I296" s="527"/>
      <c r="J296" s="527" t="str">
        <f t="shared" si="200"/>
        <v/>
      </c>
      <c r="K296" s="527" t="str">
        <f t="shared" si="190"/>
        <v/>
      </c>
      <c r="L296" s="22" t="str">
        <f t="shared" si="191"/>
        <v>FCS0304</v>
      </c>
      <c r="M296" s="21">
        <f t="shared" si="203"/>
        <v>9</v>
      </c>
      <c r="N296" s="21">
        <f t="shared" si="204"/>
        <v>1</v>
      </c>
      <c r="O296" s="21">
        <v>7</v>
      </c>
      <c r="P296" s="83" t="str">
        <f t="shared" si="205"/>
        <v>AAI143-H</v>
      </c>
      <c r="Q296" s="22" t="str">
        <f t="shared" si="170"/>
        <v>AI</v>
      </c>
      <c r="R296" s="22" t="str">
        <f t="shared" si="206"/>
        <v>N</v>
      </c>
      <c r="S296" s="543" t="s">
        <v>111</v>
      </c>
      <c r="T296" s="22"/>
      <c r="U296" s="22"/>
      <c r="V296" s="22"/>
      <c r="W296" s="22"/>
      <c r="X296" s="22"/>
      <c r="Y296" s="22"/>
      <c r="Z296" s="25" t="str">
        <f t="shared" si="171"/>
        <v>%Z091107</v>
      </c>
      <c r="AA296" s="22" t="str">
        <f t="shared" si="172"/>
        <v/>
      </c>
      <c r="AB296" s="22" t="s">
        <v>718</v>
      </c>
      <c r="AC296" s="22" t="str">
        <f t="shared" si="173"/>
        <v>18-VE-6602</v>
      </c>
      <c r="AD296" s="21" t="str">
        <f t="shared" si="174"/>
        <v/>
      </c>
      <c r="AE296" s="21" t="str">
        <f t="shared" si="175"/>
        <v/>
      </c>
      <c r="AF296" s="21" t="str">
        <f t="shared" si="176"/>
        <v/>
      </c>
      <c r="AG296" s="22">
        <v>0</v>
      </c>
      <c r="AH296" s="22">
        <v>0</v>
      </c>
      <c r="AI296" s="22">
        <v>0</v>
      </c>
      <c r="AJ296" s="22">
        <v>0</v>
      </c>
      <c r="AK296" s="23" t="s">
        <v>113</v>
      </c>
      <c r="AL296" s="23" t="s">
        <v>114</v>
      </c>
      <c r="AM296" s="23"/>
      <c r="AN296" s="84" t="s">
        <v>115</v>
      </c>
      <c r="AO296" s="27"/>
      <c r="AP296" s="27"/>
      <c r="AQ296" s="28"/>
      <c r="AR296" s="544" t="s">
        <v>110</v>
      </c>
      <c r="AS296" s="29"/>
      <c r="AT296" s="84" t="s">
        <v>116</v>
      </c>
      <c r="AU296" s="542" t="s">
        <v>106</v>
      </c>
      <c r="AV296" s="27"/>
      <c r="AW296" s="27"/>
      <c r="AX296" s="531" t="s">
        <v>443</v>
      </c>
      <c r="AY296" s="531" t="s">
        <v>444</v>
      </c>
      <c r="AZ296" s="27"/>
      <c r="BA296" s="27"/>
      <c r="BB296" s="27"/>
      <c r="BC296" s="27"/>
      <c r="BD296" s="27"/>
      <c r="BE296" s="33"/>
      <c r="BF296" s="33"/>
      <c r="BG296" s="33"/>
      <c r="BH296" s="33"/>
      <c r="BI296" s="33"/>
      <c r="BJ296" s="33"/>
      <c r="BK296" s="33"/>
      <c r="BL296" s="33"/>
      <c r="BM296" s="33"/>
      <c r="BN296" s="33"/>
      <c r="BO296" s="33"/>
      <c r="BP296" s="33"/>
      <c r="BQ296" s="33"/>
      <c r="BR296" s="33"/>
      <c r="BS296" s="33"/>
      <c r="BT296" s="33"/>
      <c r="BU296" s="33"/>
      <c r="BV296" s="33"/>
      <c r="BW296" s="27"/>
      <c r="BX296" s="33"/>
      <c r="BY296" s="33"/>
      <c r="BZ296" s="33"/>
      <c r="CA296" s="27"/>
      <c r="CB296" s="27"/>
      <c r="CC296" s="27"/>
      <c r="CD296" s="27"/>
      <c r="CE296" s="58"/>
      <c r="CF296" s="58"/>
      <c r="CG296" s="59" t="e">
        <f t="shared" si="177"/>
        <v>#VALUE!</v>
      </c>
      <c r="CH296" s="60" t="e">
        <f t="shared" si="178"/>
        <v>#VALUE!</v>
      </c>
      <c r="CI296" s="61"/>
      <c r="CJ296" s="62"/>
      <c r="CK296" s="59" t="e">
        <f t="shared" si="179"/>
        <v>#VALUE!</v>
      </c>
      <c r="CL296" s="60" t="e">
        <f t="shared" si="180"/>
        <v>#VALUE!</v>
      </c>
      <c r="CM296" s="61"/>
      <c r="CN296" s="62"/>
      <c r="CO296" s="59" t="e">
        <f t="shared" si="181"/>
        <v>#VALUE!</v>
      </c>
      <c r="CP296" s="60" t="e">
        <f t="shared" si="182"/>
        <v>#VALUE!</v>
      </c>
      <c r="CQ296" s="64"/>
      <c r="CR296" s="65"/>
      <c r="CS296" s="67"/>
      <c r="CT296" s="67"/>
      <c r="CU296" s="545">
        <v>1830</v>
      </c>
      <c r="CV296" s="518" t="str">
        <f t="shared" si="201"/>
        <v>18-</v>
      </c>
      <c r="CW296" s="47" t="s">
        <v>626</v>
      </c>
      <c r="CX296" s="47" t="str">
        <f t="shared" si="202"/>
        <v>-66203</v>
      </c>
      <c r="CY296" s="47" t="str">
        <f t="shared" si="185"/>
        <v>18-LIA-66203</v>
      </c>
    </row>
    <row r="297" spans="1:103" ht="19.899999999999999" customHeight="1">
      <c r="A297" s="524">
        <v>296</v>
      </c>
      <c r="B297" s="15">
        <v>8</v>
      </c>
      <c r="C297" s="15">
        <v>1830</v>
      </c>
      <c r="D297" s="45" t="s">
        <v>719</v>
      </c>
      <c r="E297" s="527"/>
      <c r="F297" s="541" t="s">
        <v>106</v>
      </c>
      <c r="G297" s="542" t="s">
        <v>707</v>
      </c>
      <c r="H297" s="68"/>
      <c r="I297" s="527"/>
      <c r="J297" s="527" t="str">
        <f t="shared" si="200"/>
        <v/>
      </c>
      <c r="K297" s="527" t="str">
        <f t="shared" si="190"/>
        <v/>
      </c>
      <c r="L297" s="22" t="str">
        <f t="shared" si="191"/>
        <v>FCS0304</v>
      </c>
      <c r="M297" s="21">
        <f t="shared" si="203"/>
        <v>9</v>
      </c>
      <c r="N297" s="21">
        <f t="shared" si="204"/>
        <v>1</v>
      </c>
      <c r="O297" s="21">
        <v>8</v>
      </c>
      <c r="P297" s="83" t="str">
        <f t="shared" si="205"/>
        <v>AAI143-H</v>
      </c>
      <c r="Q297" s="22" t="str">
        <f t="shared" si="170"/>
        <v>AI</v>
      </c>
      <c r="R297" s="22" t="str">
        <f t="shared" si="206"/>
        <v>N</v>
      </c>
      <c r="S297" s="543" t="s">
        <v>111</v>
      </c>
      <c r="T297" s="22"/>
      <c r="U297" s="22"/>
      <c r="V297" s="22"/>
      <c r="W297" s="22"/>
      <c r="X297" s="22"/>
      <c r="Y297" s="22"/>
      <c r="Z297" s="25" t="str">
        <f t="shared" si="171"/>
        <v>%Z091108</v>
      </c>
      <c r="AA297" s="22" t="str">
        <f t="shared" si="172"/>
        <v/>
      </c>
      <c r="AB297" s="22" t="s">
        <v>720</v>
      </c>
      <c r="AC297" s="22" t="str">
        <f t="shared" si="173"/>
        <v>WASTE WATER TO OSBL</v>
      </c>
      <c r="AD297" s="21" t="str">
        <f t="shared" si="174"/>
        <v/>
      </c>
      <c r="AE297" s="21" t="str">
        <f t="shared" si="175"/>
        <v/>
      </c>
      <c r="AF297" s="21" t="str">
        <f t="shared" si="176"/>
        <v/>
      </c>
      <c r="AG297" s="22">
        <v>0</v>
      </c>
      <c r="AH297" s="22">
        <v>0</v>
      </c>
      <c r="AI297" s="22">
        <v>0</v>
      </c>
      <c r="AJ297" s="22">
        <v>0</v>
      </c>
      <c r="AK297" s="23" t="s">
        <v>113</v>
      </c>
      <c r="AL297" s="23" t="s">
        <v>114</v>
      </c>
      <c r="AM297" s="23"/>
      <c r="AN297" s="84" t="s">
        <v>115</v>
      </c>
      <c r="AO297" s="27"/>
      <c r="AP297" s="27"/>
      <c r="AQ297" s="28"/>
      <c r="AR297" s="544" t="s">
        <v>110</v>
      </c>
      <c r="AS297" s="29"/>
      <c r="AT297" s="84" t="s">
        <v>116</v>
      </c>
      <c r="AU297" s="542" t="s">
        <v>106</v>
      </c>
      <c r="AV297" s="27"/>
      <c r="AW297" s="27"/>
      <c r="AX297" s="531" t="s">
        <v>448</v>
      </c>
      <c r="AY297" s="531" t="s">
        <v>449</v>
      </c>
      <c r="AZ297" s="27"/>
      <c r="BA297" s="27"/>
      <c r="BB297" s="27"/>
      <c r="BC297" s="27"/>
      <c r="BD297" s="27"/>
      <c r="BE297" s="33"/>
      <c r="BF297" s="33"/>
      <c r="BG297" s="33"/>
      <c r="BH297" s="33"/>
      <c r="BI297" s="33"/>
      <c r="BJ297" s="33"/>
      <c r="BK297" s="33"/>
      <c r="BL297" s="33"/>
      <c r="BM297" s="33"/>
      <c r="BN297" s="33"/>
      <c r="BO297" s="33"/>
      <c r="BP297" s="33"/>
      <c r="BQ297" s="33"/>
      <c r="BR297" s="33"/>
      <c r="BS297" s="33"/>
      <c r="BT297" s="33"/>
      <c r="BU297" s="33"/>
      <c r="BV297" s="33"/>
      <c r="BW297" s="27"/>
      <c r="BX297" s="33"/>
      <c r="BY297" s="33"/>
      <c r="BZ297" s="33"/>
      <c r="CA297" s="27"/>
      <c r="CB297" s="27"/>
      <c r="CC297" s="27"/>
      <c r="CD297" s="27"/>
      <c r="CE297" s="58"/>
      <c r="CF297" s="58"/>
      <c r="CG297" s="59" t="e">
        <f t="shared" si="177"/>
        <v>#VALUE!</v>
      </c>
      <c r="CH297" s="60" t="e">
        <f t="shared" si="178"/>
        <v>#VALUE!</v>
      </c>
      <c r="CI297" s="61"/>
      <c r="CJ297" s="62"/>
      <c r="CK297" s="59" t="e">
        <f t="shared" si="179"/>
        <v>#VALUE!</v>
      </c>
      <c r="CL297" s="60" t="e">
        <f t="shared" si="180"/>
        <v>#VALUE!</v>
      </c>
      <c r="CM297" s="61"/>
      <c r="CN297" s="62"/>
      <c r="CO297" s="59" t="e">
        <f t="shared" si="181"/>
        <v>#VALUE!</v>
      </c>
      <c r="CP297" s="60" t="e">
        <f t="shared" si="182"/>
        <v>#VALUE!</v>
      </c>
      <c r="CQ297" s="64"/>
      <c r="CR297" s="65"/>
      <c r="CS297" s="67"/>
      <c r="CT297" s="67"/>
      <c r="CU297" s="545">
        <v>1830</v>
      </c>
      <c r="CV297" s="518" t="str">
        <f t="shared" si="201"/>
        <v>18-</v>
      </c>
      <c r="CW297" s="47" t="s">
        <v>387</v>
      </c>
      <c r="CX297" s="47" t="str">
        <f t="shared" si="202"/>
        <v>-92101</v>
      </c>
      <c r="CY297" s="47" t="str">
        <f t="shared" si="185"/>
        <v>18-PI-92101</v>
      </c>
    </row>
    <row r="298" spans="1:103" ht="19.899999999999999" customHeight="1">
      <c r="A298" s="524">
        <v>297</v>
      </c>
      <c r="B298" s="15">
        <v>9</v>
      </c>
      <c r="C298" s="15">
        <v>1830</v>
      </c>
      <c r="D298" s="45" t="s">
        <v>721</v>
      </c>
      <c r="E298" s="45"/>
      <c r="F298" s="541" t="s">
        <v>106</v>
      </c>
      <c r="G298" s="542" t="s">
        <v>722</v>
      </c>
      <c r="H298" s="527"/>
      <c r="I298" s="527"/>
      <c r="J298" s="527" t="str">
        <f t="shared" si="200"/>
        <v/>
      </c>
      <c r="K298" s="527" t="str">
        <f t="shared" si="190"/>
        <v/>
      </c>
      <c r="L298" s="22" t="str">
        <f t="shared" si="191"/>
        <v>FCS0304</v>
      </c>
      <c r="M298" s="21">
        <f t="shared" si="203"/>
        <v>9</v>
      </c>
      <c r="N298" s="21">
        <f t="shared" si="204"/>
        <v>1</v>
      </c>
      <c r="O298" s="21">
        <v>9</v>
      </c>
      <c r="P298" s="83" t="str">
        <f t="shared" si="205"/>
        <v>AAI143-H</v>
      </c>
      <c r="Q298" s="22" t="str">
        <f t="shared" si="170"/>
        <v>AI</v>
      </c>
      <c r="R298" s="22" t="str">
        <f t="shared" si="206"/>
        <v>N</v>
      </c>
      <c r="S298" s="543" t="s">
        <v>111</v>
      </c>
      <c r="T298" s="22"/>
      <c r="U298" s="22"/>
      <c r="V298" s="22"/>
      <c r="W298" s="22"/>
      <c r="X298" s="22"/>
      <c r="Y298" s="22"/>
      <c r="Z298" s="25" t="str">
        <f t="shared" si="171"/>
        <v>%Z091109</v>
      </c>
      <c r="AA298" s="22" t="str">
        <f t="shared" si="172"/>
        <v/>
      </c>
      <c r="AB298" s="22" t="s">
        <v>723</v>
      </c>
      <c r="AC298" s="22" t="str">
        <f t="shared" si="173"/>
        <v>COOLING WATER</v>
      </c>
      <c r="AD298" s="21" t="str">
        <f t="shared" si="174"/>
        <v/>
      </c>
      <c r="AE298" s="21" t="str">
        <f t="shared" si="175"/>
        <v/>
      </c>
      <c r="AF298" s="21" t="str">
        <f t="shared" si="176"/>
        <v/>
      </c>
      <c r="AG298" s="22"/>
      <c r="AH298" s="22"/>
      <c r="AI298" s="22"/>
      <c r="AJ298" s="22"/>
      <c r="AK298" s="23" t="s">
        <v>113</v>
      </c>
      <c r="AL298" s="23" t="s">
        <v>114</v>
      </c>
      <c r="AM298" s="23"/>
      <c r="AN298" s="84" t="s">
        <v>115</v>
      </c>
      <c r="AO298" s="27"/>
      <c r="AP298" s="27"/>
      <c r="AQ298" s="28"/>
      <c r="AR298" s="544" t="s">
        <v>110</v>
      </c>
      <c r="AS298" s="29"/>
      <c r="AT298" s="84" t="s">
        <v>116</v>
      </c>
      <c r="AU298" s="542" t="s">
        <v>106</v>
      </c>
      <c r="AV298" s="27"/>
      <c r="AW298" s="27"/>
      <c r="AX298" s="531" t="s">
        <v>448</v>
      </c>
      <c r="AY298" s="531" t="s">
        <v>449</v>
      </c>
      <c r="AZ298" s="27"/>
      <c r="BA298" s="27"/>
      <c r="BB298" s="27"/>
      <c r="BC298" s="27"/>
      <c r="BD298" s="27"/>
      <c r="BE298" s="33"/>
      <c r="BF298" s="33"/>
      <c r="BG298" s="33"/>
      <c r="BH298" s="33"/>
      <c r="BI298" s="33"/>
      <c r="BJ298" s="33"/>
      <c r="BK298" s="33"/>
      <c r="BL298" s="33"/>
      <c r="BM298" s="33"/>
      <c r="BN298" s="33"/>
      <c r="BO298" s="33"/>
      <c r="BP298" s="33"/>
      <c r="BQ298" s="33"/>
      <c r="BR298" s="33"/>
      <c r="BS298" s="33"/>
      <c r="BT298" s="33"/>
      <c r="BU298" s="33"/>
      <c r="BV298" s="33"/>
      <c r="BW298" s="27"/>
      <c r="BX298" s="33"/>
      <c r="BY298" s="33"/>
      <c r="BZ298" s="33"/>
      <c r="CA298" s="27"/>
      <c r="CB298" s="27"/>
      <c r="CC298" s="27"/>
      <c r="CD298" s="27"/>
      <c r="CE298" s="58"/>
      <c r="CF298" s="58"/>
      <c r="CG298" s="59" t="e">
        <f t="shared" si="177"/>
        <v>#VALUE!</v>
      </c>
      <c r="CH298" s="60" t="e">
        <f t="shared" si="178"/>
        <v>#VALUE!</v>
      </c>
      <c r="CI298" s="61"/>
      <c r="CJ298" s="62"/>
      <c r="CK298" s="59" t="e">
        <f t="shared" si="179"/>
        <v>#VALUE!</v>
      </c>
      <c r="CL298" s="60" t="e">
        <f t="shared" si="180"/>
        <v>#VALUE!</v>
      </c>
      <c r="CM298" s="61"/>
      <c r="CN298" s="62"/>
      <c r="CO298" s="59" t="e">
        <f t="shared" si="181"/>
        <v>#VALUE!</v>
      </c>
      <c r="CP298" s="60" t="e">
        <f t="shared" si="182"/>
        <v>#VALUE!</v>
      </c>
      <c r="CQ298" s="64"/>
      <c r="CR298" s="65"/>
      <c r="CS298" s="67"/>
      <c r="CT298" s="67"/>
      <c r="CU298" s="545">
        <v>1830</v>
      </c>
      <c r="CV298" s="518" t="str">
        <f t="shared" si="201"/>
        <v>18-</v>
      </c>
      <c r="CW298" s="47" t="s">
        <v>654</v>
      </c>
      <c r="CX298" s="47" t="str">
        <f t="shared" si="202"/>
        <v>-21107</v>
      </c>
      <c r="CY298" s="47" t="str">
        <f t="shared" si="185"/>
        <v>18-FIA-21107</v>
      </c>
    </row>
    <row r="299" spans="1:103" ht="19.899999999999999" customHeight="1">
      <c r="A299" s="524">
        <v>298</v>
      </c>
      <c r="B299" s="15">
        <v>10</v>
      </c>
      <c r="C299" s="15">
        <v>1830</v>
      </c>
      <c r="D299" s="45" t="s">
        <v>724</v>
      </c>
      <c r="E299" s="45"/>
      <c r="F299" s="541" t="s">
        <v>106</v>
      </c>
      <c r="G299" s="542" t="s">
        <v>725</v>
      </c>
      <c r="H299" s="527"/>
      <c r="I299" s="527"/>
      <c r="J299" s="527" t="str">
        <f t="shared" si="200"/>
        <v/>
      </c>
      <c r="K299" s="527" t="str">
        <f t="shared" si="190"/>
        <v/>
      </c>
      <c r="L299" s="22" t="str">
        <f t="shared" si="191"/>
        <v>FCS0304</v>
      </c>
      <c r="M299" s="21">
        <f t="shared" si="203"/>
        <v>9</v>
      </c>
      <c r="N299" s="21">
        <f t="shared" si="204"/>
        <v>1</v>
      </c>
      <c r="O299" s="21">
        <v>10</v>
      </c>
      <c r="P299" s="83" t="str">
        <f t="shared" si="205"/>
        <v>AAI143-H</v>
      </c>
      <c r="Q299" s="22" t="str">
        <f t="shared" si="170"/>
        <v>AI</v>
      </c>
      <c r="R299" s="22" t="str">
        <f t="shared" si="206"/>
        <v>N</v>
      </c>
      <c r="S299" s="543" t="s">
        <v>111</v>
      </c>
      <c r="T299" s="22"/>
      <c r="U299" s="22"/>
      <c r="V299" s="22"/>
      <c r="W299" s="22"/>
      <c r="X299" s="22"/>
      <c r="Y299" s="22"/>
      <c r="Z299" s="25" t="str">
        <f t="shared" si="171"/>
        <v>%Z091110</v>
      </c>
      <c r="AA299" s="22" t="str">
        <f t="shared" si="172"/>
        <v/>
      </c>
      <c r="AB299" s="22" t="s">
        <v>726</v>
      </c>
      <c r="AC299" s="22" t="str">
        <f t="shared" si="173"/>
        <v>VE-2302</v>
      </c>
      <c r="AD299" s="21" t="str">
        <f t="shared" si="174"/>
        <v/>
      </c>
      <c r="AE299" s="21" t="str">
        <f t="shared" si="175"/>
        <v/>
      </c>
      <c r="AF299" s="21" t="str">
        <f t="shared" si="176"/>
        <v/>
      </c>
      <c r="AG299" s="22"/>
      <c r="AH299" s="22"/>
      <c r="AI299" s="22"/>
      <c r="AJ299" s="22"/>
      <c r="AK299" s="23" t="s">
        <v>113</v>
      </c>
      <c r="AL299" s="23" t="s">
        <v>114</v>
      </c>
      <c r="AM299" s="23"/>
      <c r="AN299" s="84" t="s">
        <v>115</v>
      </c>
      <c r="AO299" s="27"/>
      <c r="AP299" s="27"/>
      <c r="AQ299" s="28"/>
      <c r="AR299" s="544" t="s">
        <v>110</v>
      </c>
      <c r="AS299" s="29"/>
      <c r="AT299" s="84" t="s">
        <v>116</v>
      </c>
      <c r="AU299" s="542" t="s">
        <v>106</v>
      </c>
      <c r="AV299" s="27"/>
      <c r="AW299" s="27"/>
      <c r="AX299" s="531" t="s">
        <v>484</v>
      </c>
      <c r="AY299" s="531" t="s">
        <v>485</v>
      </c>
      <c r="AZ299" s="27"/>
      <c r="BA299" s="27"/>
      <c r="BB299" s="27"/>
      <c r="BC299" s="27"/>
      <c r="BD299" s="27"/>
      <c r="BE299" s="33"/>
      <c r="BF299" s="33"/>
      <c r="BG299" s="33"/>
      <c r="BH299" s="33"/>
      <c r="BI299" s="33"/>
      <c r="BJ299" s="33"/>
      <c r="BK299" s="33"/>
      <c r="BL299" s="33"/>
      <c r="BM299" s="33"/>
      <c r="BN299" s="33"/>
      <c r="BO299" s="33"/>
      <c r="BP299" s="33"/>
      <c r="BQ299" s="33"/>
      <c r="BR299" s="33"/>
      <c r="BS299" s="33"/>
      <c r="BT299" s="33"/>
      <c r="BU299" s="33"/>
      <c r="BV299" s="33"/>
      <c r="BW299" s="27"/>
      <c r="BX299" s="33"/>
      <c r="BY299" s="33"/>
      <c r="BZ299" s="33"/>
      <c r="CA299" s="27"/>
      <c r="CB299" s="27"/>
      <c r="CC299" s="27"/>
      <c r="CD299" s="27"/>
      <c r="CE299" s="58"/>
      <c r="CF299" s="58"/>
      <c r="CG299" s="59" t="e">
        <f t="shared" si="177"/>
        <v>#VALUE!</v>
      </c>
      <c r="CH299" s="60" t="e">
        <f t="shared" si="178"/>
        <v>#VALUE!</v>
      </c>
      <c r="CI299" s="61"/>
      <c r="CJ299" s="62"/>
      <c r="CK299" s="59" t="e">
        <f t="shared" si="179"/>
        <v>#VALUE!</v>
      </c>
      <c r="CL299" s="60" t="e">
        <f t="shared" si="180"/>
        <v>#VALUE!</v>
      </c>
      <c r="CM299" s="61"/>
      <c r="CN299" s="62"/>
      <c r="CO299" s="59" t="e">
        <f t="shared" si="181"/>
        <v>#VALUE!</v>
      </c>
      <c r="CP299" s="60" t="e">
        <f t="shared" si="182"/>
        <v>#VALUE!</v>
      </c>
      <c r="CQ299" s="64"/>
      <c r="CR299" s="65"/>
      <c r="CS299" s="67"/>
      <c r="CT299" s="67"/>
      <c r="CU299" s="545">
        <v>1830</v>
      </c>
      <c r="CV299" s="518" t="str">
        <f t="shared" si="201"/>
        <v>18-</v>
      </c>
      <c r="CW299" s="47" t="s">
        <v>635</v>
      </c>
      <c r="CX299" s="47" t="str">
        <f t="shared" si="202"/>
        <v>-23102</v>
      </c>
      <c r="CY299" s="47" t="str">
        <f t="shared" si="185"/>
        <v>18-TIA-23102</v>
      </c>
    </row>
    <row r="300" spans="1:103" ht="19.899999999999999" customHeight="1">
      <c r="A300" s="524">
        <v>299</v>
      </c>
      <c r="B300" s="15">
        <v>11</v>
      </c>
      <c r="C300" s="15">
        <v>1830</v>
      </c>
      <c r="D300" s="45" t="s">
        <v>727</v>
      </c>
      <c r="E300" s="45"/>
      <c r="F300" s="541" t="s">
        <v>106</v>
      </c>
      <c r="G300" s="542" t="s">
        <v>728</v>
      </c>
      <c r="H300" s="527"/>
      <c r="I300" s="527"/>
      <c r="J300" s="527" t="str">
        <f t="shared" si="200"/>
        <v/>
      </c>
      <c r="K300" s="527" t="str">
        <f t="shared" si="190"/>
        <v/>
      </c>
      <c r="L300" s="22" t="str">
        <f t="shared" si="191"/>
        <v>FCS0304</v>
      </c>
      <c r="M300" s="21">
        <f t="shared" si="203"/>
        <v>9</v>
      </c>
      <c r="N300" s="21">
        <f t="shared" si="204"/>
        <v>1</v>
      </c>
      <c r="O300" s="21">
        <v>11</v>
      </c>
      <c r="P300" s="83" t="str">
        <f t="shared" si="205"/>
        <v>AAI143-H</v>
      </c>
      <c r="Q300" s="22" t="str">
        <f t="shared" si="170"/>
        <v>AI</v>
      </c>
      <c r="R300" s="22" t="str">
        <f t="shared" si="206"/>
        <v>N</v>
      </c>
      <c r="S300" s="543" t="s">
        <v>111</v>
      </c>
      <c r="T300" s="22"/>
      <c r="U300" s="22"/>
      <c r="V300" s="22"/>
      <c r="W300" s="22"/>
      <c r="X300" s="22"/>
      <c r="Y300" s="22"/>
      <c r="Z300" s="25" t="str">
        <f t="shared" si="171"/>
        <v>%Z091111</v>
      </c>
      <c r="AA300" s="22" t="str">
        <f t="shared" si="172"/>
        <v/>
      </c>
      <c r="AB300" s="22" t="s">
        <v>729</v>
      </c>
      <c r="AC300" s="22" t="str">
        <f t="shared" si="173"/>
        <v>OFFGAS FROM ET-6602</v>
      </c>
      <c r="AD300" s="21" t="str">
        <f t="shared" si="174"/>
        <v/>
      </c>
      <c r="AE300" s="21" t="str">
        <f t="shared" si="175"/>
        <v/>
      </c>
      <c r="AF300" s="21" t="str">
        <f t="shared" si="176"/>
        <v/>
      </c>
      <c r="AG300" s="22"/>
      <c r="AH300" s="22"/>
      <c r="AI300" s="22"/>
      <c r="AJ300" s="22"/>
      <c r="AK300" s="23" t="s">
        <v>113</v>
      </c>
      <c r="AL300" s="23" t="s">
        <v>114</v>
      </c>
      <c r="AM300" s="23"/>
      <c r="AN300" s="84" t="s">
        <v>115</v>
      </c>
      <c r="AO300" s="27"/>
      <c r="AP300" s="27"/>
      <c r="AQ300" s="28"/>
      <c r="AR300" s="544" t="s">
        <v>110</v>
      </c>
      <c r="AS300" s="29"/>
      <c r="AT300" s="84" t="s">
        <v>116</v>
      </c>
      <c r="AU300" s="542" t="s">
        <v>106</v>
      </c>
      <c r="AV300" s="27"/>
      <c r="AW300" s="27"/>
      <c r="AX300" s="531" t="s">
        <v>495</v>
      </c>
      <c r="AY300" s="531" t="s">
        <v>496</v>
      </c>
      <c r="AZ300" s="27"/>
      <c r="BA300" s="27"/>
      <c r="BB300" s="27"/>
      <c r="BC300" s="27"/>
      <c r="BD300" s="27"/>
      <c r="BE300" s="33"/>
      <c r="BF300" s="33"/>
      <c r="BG300" s="33"/>
      <c r="BH300" s="33"/>
      <c r="BI300" s="33"/>
      <c r="BJ300" s="33"/>
      <c r="BK300" s="33"/>
      <c r="BL300" s="33"/>
      <c r="BM300" s="33"/>
      <c r="BN300" s="33"/>
      <c r="BO300" s="33"/>
      <c r="BP300" s="33"/>
      <c r="BQ300" s="33"/>
      <c r="BR300" s="33"/>
      <c r="BS300" s="33"/>
      <c r="BT300" s="33"/>
      <c r="BU300" s="33"/>
      <c r="BV300" s="33"/>
      <c r="BW300" s="27"/>
      <c r="BX300" s="33"/>
      <c r="BY300" s="33"/>
      <c r="BZ300" s="33"/>
      <c r="CA300" s="27"/>
      <c r="CB300" s="27"/>
      <c r="CC300" s="27"/>
      <c r="CD300" s="27"/>
      <c r="CE300" s="58"/>
      <c r="CF300" s="58"/>
      <c r="CG300" s="59" t="e">
        <f t="shared" si="177"/>
        <v>#VALUE!</v>
      </c>
      <c r="CH300" s="60" t="e">
        <f t="shared" si="178"/>
        <v>#VALUE!</v>
      </c>
      <c r="CI300" s="61"/>
      <c r="CJ300" s="62"/>
      <c r="CK300" s="59" t="e">
        <f t="shared" si="179"/>
        <v>#VALUE!</v>
      </c>
      <c r="CL300" s="60" t="e">
        <f t="shared" si="180"/>
        <v>#VALUE!</v>
      </c>
      <c r="CM300" s="61"/>
      <c r="CN300" s="62"/>
      <c r="CO300" s="59" t="e">
        <f t="shared" si="181"/>
        <v>#VALUE!</v>
      </c>
      <c r="CP300" s="60" t="e">
        <f t="shared" si="182"/>
        <v>#VALUE!</v>
      </c>
      <c r="CQ300" s="64"/>
      <c r="CR300" s="65"/>
      <c r="CS300" s="67"/>
      <c r="CT300" s="67"/>
      <c r="CU300" s="545">
        <v>1830</v>
      </c>
      <c r="CV300" s="518" t="str">
        <f t="shared" si="201"/>
        <v>18-</v>
      </c>
      <c r="CW300" s="47" t="s">
        <v>635</v>
      </c>
      <c r="CX300" s="47" t="str">
        <f t="shared" si="202"/>
        <v>-66101</v>
      </c>
      <c r="CY300" s="47" t="str">
        <f t="shared" si="185"/>
        <v>18-TIA-66101</v>
      </c>
    </row>
    <row r="301" spans="1:103" ht="19.899999999999999" customHeight="1">
      <c r="A301" s="524">
        <v>300</v>
      </c>
      <c r="B301" s="15">
        <v>12</v>
      </c>
      <c r="C301" s="15">
        <v>1830</v>
      </c>
      <c r="D301" s="45" t="s">
        <v>730</v>
      </c>
      <c r="E301" s="45"/>
      <c r="F301" s="541" t="s">
        <v>106</v>
      </c>
      <c r="G301" s="542" t="s">
        <v>731</v>
      </c>
      <c r="H301" s="527"/>
      <c r="I301" s="527"/>
      <c r="J301" s="527" t="str">
        <f t="shared" si="200"/>
        <v/>
      </c>
      <c r="K301" s="527" t="str">
        <f t="shared" si="190"/>
        <v/>
      </c>
      <c r="L301" s="22" t="str">
        <f t="shared" si="191"/>
        <v>FCS0304</v>
      </c>
      <c r="M301" s="21">
        <f t="shared" si="203"/>
        <v>9</v>
      </c>
      <c r="N301" s="21">
        <f t="shared" si="204"/>
        <v>1</v>
      </c>
      <c r="O301" s="21">
        <v>12</v>
      </c>
      <c r="P301" s="83" t="str">
        <f t="shared" si="205"/>
        <v>AAI143-H</v>
      </c>
      <c r="Q301" s="22" t="str">
        <f t="shared" si="170"/>
        <v>AI</v>
      </c>
      <c r="R301" s="22" t="str">
        <f t="shared" si="206"/>
        <v>N</v>
      </c>
      <c r="S301" s="543" t="s">
        <v>111</v>
      </c>
      <c r="T301" s="22"/>
      <c r="U301" s="22"/>
      <c r="V301" s="22"/>
      <c r="W301" s="22"/>
      <c r="X301" s="22"/>
      <c r="Y301" s="22"/>
      <c r="Z301" s="25" t="str">
        <f t="shared" si="171"/>
        <v>%Z091112</v>
      </c>
      <c r="AA301" s="22" t="str">
        <f t="shared" si="172"/>
        <v/>
      </c>
      <c r="AB301" s="22" t="s">
        <v>732</v>
      </c>
      <c r="AC301" s="22" t="str">
        <f t="shared" si="173"/>
        <v>VE-2301</v>
      </c>
      <c r="AD301" s="21" t="str">
        <f t="shared" si="174"/>
        <v/>
      </c>
      <c r="AE301" s="21" t="str">
        <f t="shared" si="175"/>
        <v/>
      </c>
      <c r="AF301" s="21" t="str">
        <f t="shared" si="176"/>
        <v/>
      </c>
      <c r="AG301" s="22"/>
      <c r="AH301" s="22"/>
      <c r="AI301" s="22"/>
      <c r="AJ301" s="22"/>
      <c r="AK301" s="23" t="s">
        <v>113</v>
      </c>
      <c r="AL301" s="23" t="s">
        <v>114</v>
      </c>
      <c r="AM301" s="23"/>
      <c r="AN301" s="84" t="s">
        <v>115</v>
      </c>
      <c r="AO301" s="27"/>
      <c r="AP301" s="27"/>
      <c r="AQ301" s="28"/>
      <c r="AR301" s="544" t="s">
        <v>110</v>
      </c>
      <c r="AS301" s="29"/>
      <c r="AT301" s="84" t="s">
        <v>116</v>
      </c>
      <c r="AU301" s="542" t="s">
        <v>106</v>
      </c>
      <c r="AV301" s="27"/>
      <c r="AW301" s="27"/>
      <c r="AX301" s="531" t="s">
        <v>477</v>
      </c>
      <c r="AY301" s="531" t="s">
        <v>733</v>
      </c>
      <c r="AZ301" s="27"/>
      <c r="BA301" s="27"/>
      <c r="BB301" s="27"/>
      <c r="BC301" s="27"/>
      <c r="BD301" s="27"/>
      <c r="BE301" s="33"/>
      <c r="BF301" s="33"/>
      <c r="BG301" s="33"/>
      <c r="BH301" s="33"/>
      <c r="BI301" s="33"/>
      <c r="BJ301" s="33"/>
      <c r="BK301" s="33"/>
      <c r="BL301" s="33"/>
      <c r="BM301" s="33"/>
      <c r="BN301" s="33"/>
      <c r="BO301" s="33"/>
      <c r="BP301" s="33"/>
      <c r="BQ301" s="33"/>
      <c r="BR301" s="33"/>
      <c r="BS301" s="33"/>
      <c r="BT301" s="33"/>
      <c r="BU301" s="33"/>
      <c r="BV301" s="33"/>
      <c r="BW301" s="27"/>
      <c r="BX301" s="33"/>
      <c r="BY301" s="33"/>
      <c r="BZ301" s="33"/>
      <c r="CA301" s="27"/>
      <c r="CB301" s="27"/>
      <c r="CC301" s="27"/>
      <c r="CD301" s="27"/>
      <c r="CE301" s="58"/>
      <c r="CF301" s="58"/>
      <c r="CG301" s="59" t="e">
        <f t="shared" si="177"/>
        <v>#VALUE!</v>
      </c>
      <c r="CH301" s="60" t="e">
        <f t="shared" si="178"/>
        <v>#VALUE!</v>
      </c>
      <c r="CI301" s="61"/>
      <c r="CJ301" s="62"/>
      <c r="CK301" s="59" t="e">
        <f t="shared" si="179"/>
        <v>#VALUE!</v>
      </c>
      <c r="CL301" s="60" t="e">
        <f t="shared" si="180"/>
        <v>#VALUE!</v>
      </c>
      <c r="CM301" s="61"/>
      <c r="CN301" s="62"/>
      <c r="CO301" s="59" t="e">
        <f t="shared" si="181"/>
        <v>#VALUE!</v>
      </c>
      <c r="CP301" s="60" t="e">
        <f t="shared" si="182"/>
        <v>#VALUE!</v>
      </c>
      <c r="CQ301" s="64"/>
      <c r="CR301" s="65"/>
      <c r="CS301" s="67"/>
      <c r="CT301" s="67"/>
      <c r="CU301" s="545">
        <v>1830</v>
      </c>
      <c r="CV301" s="518" t="str">
        <f t="shared" si="201"/>
        <v>18-</v>
      </c>
      <c r="CW301" s="47" t="s">
        <v>635</v>
      </c>
      <c r="CX301" s="47" t="str">
        <f t="shared" si="202"/>
        <v>-23101</v>
      </c>
      <c r="CY301" s="47" t="str">
        <f t="shared" si="185"/>
        <v>18-TIA-23101</v>
      </c>
    </row>
    <row r="302" spans="1:103" ht="19.899999999999999" customHeight="1">
      <c r="A302" s="524">
        <v>301</v>
      </c>
      <c r="B302" s="15">
        <v>13</v>
      </c>
      <c r="C302" s="15">
        <v>1830</v>
      </c>
      <c r="D302" s="45" t="s">
        <v>734</v>
      </c>
      <c r="E302" s="45"/>
      <c r="F302" s="541" t="s">
        <v>106</v>
      </c>
      <c r="G302" s="542" t="s">
        <v>735</v>
      </c>
      <c r="H302" s="527"/>
      <c r="I302" s="527"/>
      <c r="J302" s="527" t="str">
        <f t="shared" si="200"/>
        <v/>
      </c>
      <c r="K302" s="527" t="str">
        <f t="shared" si="190"/>
        <v/>
      </c>
      <c r="L302" s="22" t="str">
        <f t="shared" si="191"/>
        <v>FCS0304</v>
      </c>
      <c r="M302" s="21">
        <f t="shared" si="203"/>
        <v>9</v>
      </c>
      <c r="N302" s="21">
        <f t="shared" si="204"/>
        <v>1</v>
      </c>
      <c r="O302" s="21">
        <v>13</v>
      </c>
      <c r="P302" s="83" t="str">
        <f t="shared" si="205"/>
        <v>AAI143-H</v>
      </c>
      <c r="Q302" s="22" t="str">
        <f t="shared" si="170"/>
        <v>AI</v>
      </c>
      <c r="R302" s="22" t="str">
        <f t="shared" si="206"/>
        <v>N</v>
      </c>
      <c r="S302" s="543" t="s">
        <v>111</v>
      </c>
      <c r="T302" s="22"/>
      <c r="U302" s="22"/>
      <c r="V302" s="22"/>
      <c r="W302" s="22"/>
      <c r="X302" s="22"/>
      <c r="Y302" s="22"/>
      <c r="Z302" s="25" t="str">
        <f t="shared" si="171"/>
        <v>%Z091113</v>
      </c>
      <c r="AA302" s="22" t="str">
        <f t="shared" si="172"/>
        <v/>
      </c>
      <c r="AB302" s="22" t="s">
        <v>736</v>
      </c>
      <c r="AC302" s="22" t="str">
        <f t="shared" si="173"/>
        <v>ET-6601X outlet</v>
      </c>
      <c r="AD302" s="21" t="str">
        <f t="shared" si="174"/>
        <v/>
      </c>
      <c r="AE302" s="21" t="str">
        <f t="shared" si="175"/>
        <v/>
      </c>
      <c r="AF302" s="21" t="str">
        <f t="shared" si="176"/>
        <v/>
      </c>
      <c r="AG302" s="22"/>
      <c r="AH302" s="22"/>
      <c r="AI302" s="22"/>
      <c r="AJ302" s="22"/>
      <c r="AK302" s="23" t="s">
        <v>113</v>
      </c>
      <c r="AL302" s="23" t="s">
        <v>114</v>
      </c>
      <c r="AM302" s="23"/>
      <c r="AN302" s="84" t="s">
        <v>115</v>
      </c>
      <c r="AO302" s="27"/>
      <c r="AP302" s="27"/>
      <c r="AQ302" s="28"/>
      <c r="AR302" s="544" t="s">
        <v>110</v>
      </c>
      <c r="AS302" s="29"/>
      <c r="AT302" s="84" t="s">
        <v>116</v>
      </c>
      <c r="AU302" s="542" t="s">
        <v>106</v>
      </c>
      <c r="AV302" s="27"/>
      <c r="AW302" s="27"/>
      <c r="AX302" s="531" t="s">
        <v>315</v>
      </c>
      <c r="AY302" s="531" t="s">
        <v>115</v>
      </c>
      <c r="AZ302" s="27"/>
      <c r="BA302" s="27"/>
      <c r="BB302" s="27"/>
      <c r="BC302" s="27"/>
      <c r="BD302" s="27"/>
      <c r="BE302" s="33"/>
      <c r="BF302" s="33"/>
      <c r="BG302" s="33"/>
      <c r="BH302" s="33"/>
      <c r="BI302" s="33"/>
      <c r="BJ302" s="33"/>
      <c r="BK302" s="33"/>
      <c r="BL302" s="33"/>
      <c r="BM302" s="33"/>
      <c r="BN302" s="33"/>
      <c r="BO302" s="33"/>
      <c r="BP302" s="33"/>
      <c r="BQ302" s="33"/>
      <c r="BR302" s="33"/>
      <c r="BS302" s="33"/>
      <c r="BT302" s="33"/>
      <c r="BU302" s="33"/>
      <c r="BV302" s="33"/>
      <c r="BW302" s="27"/>
      <c r="BX302" s="33"/>
      <c r="BY302" s="33"/>
      <c r="BZ302" s="33"/>
      <c r="CA302" s="27"/>
      <c r="CB302" s="27"/>
      <c r="CC302" s="27"/>
      <c r="CD302" s="27"/>
      <c r="CE302" s="58"/>
      <c r="CF302" s="58"/>
      <c r="CG302" s="59" t="e">
        <f t="shared" si="177"/>
        <v>#VALUE!</v>
      </c>
      <c r="CH302" s="60" t="e">
        <f t="shared" si="178"/>
        <v>#VALUE!</v>
      </c>
      <c r="CI302" s="61"/>
      <c r="CJ302" s="62"/>
      <c r="CK302" s="59" t="e">
        <f t="shared" si="179"/>
        <v>#VALUE!</v>
      </c>
      <c r="CL302" s="60" t="e">
        <f t="shared" si="180"/>
        <v>#VALUE!</v>
      </c>
      <c r="CM302" s="61"/>
      <c r="CN302" s="62"/>
      <c r="CO302" s="59" t="e">
        <f t="shared" si="181"/>
        <v>#VALUE!</v>
      </c>
      <c r="CP302" s="60" t="e">
        <f t="shared" si="182"/>
        <v>#VALUE!</v>
      </c>
      <c r="CQ302" s="64"/>
      <c r="CR302" s="65"/>
      <c r="CS302" s="67"/>
      <c r="CT302" s="67"/>
      <c r="CU302" s="545">
        <v>1830</v>
      </c>
      <c r="CV302" s="518" t="str">
        <f t="shared" si="201"/>
        <v>18-</v>
      </c>
      <c r="CW302" s="47" t="s">
        <v>635</v>
      </c>
      <c r="CX302" s="47" t="str">
        <f t="shared" si="202"/>
        <v>-66104</v>
      </c>
      <c r="CY302" s="47" t="str">
        <f t="shared" si="185"/>
        <v>18-TIA-66104</v>
      </c>
    </row>
    <row r="303" spans="1:103" ht="19.899999999999999" customHeight="1">
      <c r="A303" s="524">
        <v>302</v>
      </c>
      <c r="B303" s="16">
        <v>14</v>
      </c>
      <c r="C303" s="16"/>
      <c r="D303" s="50" t="str">
        <f>LEFT(L303,1)&amp;RIGHT(L303,2)&amp;"N"&amp;M303&amp;"S"&amp;N303&amp;O303</f>
        <v>F04N9S114</v>
      </c>
      <c r="E303" s="45"/>
      <c r="F303" s="43"/>
      <c r="G303" s="527" t="s">
        <v>161</v>
      </c>
      <c r="H303" s="527"/>
      <c r="I303" s="527"/>
      <c r="J303" s="527" t="str">
        <f t="shared" si="200"/>
        <v/>
      </c>
      <c r="K303" s="527" t="str">
        <f t="shared" si="190"/>
        <v/>
      </c>
      <c r="L303" s="22" t="str">
        <f t="shared" si="191"/>
        <v>FCS0304</v>
      </c>
      <c r="M303" s="21">
        <f t="shared" si="203"/>
        <v>9</v>
      </c>
      <c r="N303" s="21">
        <f t="shared" si="204"/>
        <v>1</v>
      </c>
      <c r="O303" s="21">
        <v>14</v>
      </c>
      <c r="P303" s="83" t="str">
        <f t="shared" si="205"/>
        <v>AAI143-H</v>
      </c>
      <c r="Q303" s="22" t="str">
        <f t="shared" si="170"/>
        <v>AI</v>
      </c>
      <c r="R303" s="22" t="str">
        <f t="shared" si="206"/>
        <v>N</v>
      </c>
      <c r="S303" s="83" t="s">
        <v>162</v>
      </c>
      <c r="T303" s="22"/>
      <c r="U303" s="22"/>
      <c r="V303" s="22"/>
      <c r="W303" s="22"/>
      <c r="X303" s="26"/>
      <c r="Y303" s="22"/>
      <c r="Z303" s="25" t="str">
        <f t="shared" si="171"/>
        <v>%Z091114</v>
      </c>
      <c r="AA303" s="22" t="str">
        <f t="shared" si="172"/>
        <v/>
      </c>
      <c r="AB303" s="22" t="str">
        <f>IF(G303="Spare",D303,"")</f>
        <v>F04N9S114</v>
      </c>
      <c r="AC303" s="22" t="str">
        <f t="shared" si="173"/>
        <v>Spare</v>
      </c>
      <c r="AD303" s="21" t="str">
        <f t="shared" si="174"/>
        <v/>
      </c>
      <c r="AE303" s="21" t="str">
        <f t="shared" si="175"/>
        <v/>
      </c>
      <c r="AF303" s="21" t="str">
        <f t="shared" si="176"/>
        <v/>
      </c>
      <c r="AG303" s="22"/>
      <c r="AH303" s="22"/>
      <c r="AI303" s="22"/>
      <c r="AJ303" s="22"/>
      <c r="AK303" s="23"/>
      <c r="AL303" s="23" t="s">
        <v>114</v>
      </c>
      <c r="AM303" s="23"/>
      <c r="AN303" s="84" t="s">
        <v>115</v>
      </c>
      <c r="AO303" s="27"/>
      <c r="AP303" s="27"/>
      <c r="AQ303" s="28"/>
      <c r="AR303" s="33"/>
      <c r="AS303" s="29"/>
      <c r="AT303" s="84" t="s">
        <v>116</v>
      </c>
      <c r="AU303" s="27"/>
      <c r="AV303" s="32"/>
      <c r="AW303" s="27"/>
      <c r="AX303" s="531"/>
      <c r="AY303" s="531"/>
      <c r="AZ303" s="27"/>
      <c r="BA303" s="27"/>
      <c r="BB303" s="27"/>
      <c r="BC303" s="27"/>
      <c r="BD303" s="27"/>
      <c r="BE303" s="33"/>
      <c r="BF303" s="33"/>
      <c r="BG303" s="33"/>
      <c r="BH303" s="33"/>
      <c r="BI303" s="33"/>
      <c r="BJ303" s="33"/>
      <c r="BK303" s="33"/>
      <c r="BL303" s="33"/>
      <c r="BM303" s="33"/>
      <c r="BN303" s="33"/>
      <c r="BO303" s="33"/>
      <c r="BP303" s="33"/>
      <c r="BQ303" s="33"/>
      <c r="BR303" s="33"/>
      <c r="BS303" s="33"/>
      <c r="BT303" s="33"/>
      <c r="BU303" s="33"/>
      <c r="BV303" s="33"/>
      <c r="BW303" s="27"/>
      <c r="BX303" s="33"/>
      <c r="BY303" s="33"/>
      <c r="BZ303" s="33"/>
      <c r="CA303" s="27"/>
      <c r="CB303" s="27"/>
      <c r="CC303" s="27"/>
      <c r="CD303" s="27"/>
      <c r="CE303" s="58"/>
      <c r="CF303" s="58"/>
      <c r="CG303" s="59" t="e">
        <f t="shared" si="177"/>
        <v>#VALUE!</v>
      </c>
      <c r="CH303" s="60" t="e">
        <f t="shared" si="178"/>
        <v>#VALUE!</v>
      </c>
      <c r="CI303" s="61"/>
      <c r="CJ303" s="62"/>
      <c r="CK303" s="59" t="e">
        <f t="shared" si="179"/>
        <v>#VALUE!</v>
      </c>
      <c r="CL303" s="60" t="e">
        <f t="shared" si="180"/>
        <v>#VALUE!</v>
      </c>
      <c r="CM303" s="61"/>
      <c r="CN303" s="62"/>
      <c r="CO303" s="59" t="e">
        <f t="shared" si="181"/>
        <v>#VALUE!</v>
      </c>
      <c r="CP303" s="60" t="e">
        <f t="shared" si="182"/>
        <v>#VALUE!</v>
      </c>
      <c r="CQ303" s="64"/>
      <c r="CR303" s="65"/>
      <c r="CS303" s="67"/>
      <c r="CT303" s="67"/>
      <c r="CV303" s="518"/>
      <c r="CY303" s="47" t="str">
        <f t="shared" si="185"/>
        <v/>
      </c>
    </row>
    <row r="304" spans="1:103" ht="19.899999999999999" customHeight="1">
      <c r="A304" s="524">
        <v>303</v>
      </c>
      <c r="B304" s="16">
        <v>15</v>
      </c>
      <c r="C304" s="16"/>
      <c r="D304" s="50" t="str">
        <f>LEFT(L304,1)&amp;RIGHT(L304,2)&amp;"N"&amp;M304&amp;"S"&amp;N304&amp;O304</f>
        <v>F04N9S115</v>
      </c>
      <c r="E304" s="45"/>
      <c r="F304" s="43"/>
      <c r="G304" s="527" t="s">
        <v>161</v>
      </c>
      <c r="H304" s="527"/>
      <c r="I304" s="527"/>
      <c r="J304" s="527" t="str">
        <f t="shared" si="200"/>
        <v/>
      </c>
      <c r="K304" s="527" t="str">
        <f t="shared" si="190"/>
        <v/>
      </c>
      <c r="L304" s="22" t="str">
        <f t="shared" si="191"/>
        <v>FCS0304</v>
      </c>
      <c r="M304" s="21">
        <f t="shared" si="203"/>
        <v>9</v>
      </c>
      <c r="N304" s="21">
        <f t="shared" si="204"/>
        <v>1</v>
      </c>
      <c r="O304" s="21">
        <v>15</v>
      </c>
      <c r="P304" s="83" t="str">
        <f t="shared" si="205"/>
        <v>AAI143-H</v>
      </c>
      <c r="Q304" s="22" t="str">
        <f t="shared" si="170"/>
        <v>AI</v>
      </c>
      <c r="R304" s="22" t="str">
        <f t="shared" si="206"/>
        <v>N</v>
      </c>
      <c r="S304" s="83" t="s">
        <v>162</v>
      </c>
      <c r="T304" s="22"/>
      <c r="U304" s="22"/>
      <c r="V304" s="22"/>
      <c r="W304" s="22"/>
      <c r="X304" s="22"/>
      <c r="Y304" s="22"/>
      <c r="Z304" s="25" t="str">
        <f t="shared" si="171"/>
        <v>%Z091115</v>
      </c>
      <c r="AA304" s="22" t="str">
        <f t="shared" si="172"/>
        <v/>
      </c>
      <c r="AB304" s="22" t="str">
        <f>IF(G304="Spare",D304,"")</f>
        <v>F04N9S115</v>
      </c>
      <c r="AC304" s="22" t="str">
        <f t="shared" si="173"/>
        <v>Spare</v>
      </c>
      <c r="AD304" s="21" t="str">
        <f t="shared" si="174"/>
        <v/>
      </c>
      <c r="AE304" s="21" t="str">
        <f t="shared" si="175"/>
        <v/>
      </c>
      <c r="AF304" s="21" t="str">
        <f t="shared" si="176"/>
        <v/>
      </c>
      <c r="AG304" s="22"/>
      <c r="AH304" s="22"/>
      <c r="AI304" s="22"/>
      <c r="AJ304" s="22"/>
      <c r="AK304" s="23"/>
      <c r="AL304" s="23" t="s">
        <v>114</v>
      </c>
      <c r="AM304" s="23"/>
      <c r="AN304" s="84" t="s">
        <v>115</v>
      </c>
      <c r="AO304" s="27"/>
      <c r="AP304" s="27"/>
      <c r="AQ304" s="28"/>
      <c r="AR304" s="33"/>
      <c r="AS304" s="29"/>
      <c r="AT304" s="84" t="s">
        <v>116</v>
      </c>
      <c r="AU304" s="27"/>
      <c r="AV304" s="33"/>
      <c r="AW304" s="27"/>
      <c r="AX304" s="531"/>
      <c r="AY304" s="531"/>
      <c r="AZ304" s="27"/>
      <c r="BA304" s="27"/>
      <c r="BB304" s="27"/>
      <c r="BC304" s="27"/>
      <c r="BD304" s="27"/>
      <c r="BE304" s="33"/>
      <c r="BF304" s="33"/>
      <c r="BG304" s="33"/>
      <c r="BH304" s="33"/>
      <c r="BI304" s="33"/>
      <c r="BJ304" s="33"/>
      <c r="BK304" s="33"/>
      <c r="BL304" s="33"/>
      <c r="BM304" s="33"/>
      <c r="BN304" s="33"/>
      <c r="BO304" s="33"/>
      <c r="BP304" s="33"/>
      <c r="BQ304" s="33"/>
      <c r="BR304" s="33"/>
      <c r="BS304" s="33"/>
      <c r="BT304" s="33"/>
      <c r="BU304" s="33"/>
      <c r="BV304" s="33"/>
      <c r="BW304" s="27"/>
      <c r="BX304" s="33"/>
      <c r="BY304" s="33"/>
      <c r="BZ304" s="33"/>
      <c r="CA304" s="27"/>
      <c r="CB304" s="27"/>
      <c r="CC304" s="27"/>
      <c r="CD304" s="27"/>
      <c r="CE304" s="58"/>
      <c r="CF304" s="58"/>
      <c r="CG304" s="59" t="e">
        <f t="shared" si="177"/>
        <v>#VALUE!</v>
      </c>
      <c r="CH304" s="60" t="e">
        <f t="shared" si="178"/>
        <v>#VALUE!</v>
      </c>
      <c r="CI304" s="61"/>
      <c r="CJ304" s="62"/>
      <c r="CK304" s="59" t="e">
        <f t="shared" si="179"/>
        <v>#VALUE!</v>
      </c>
      <c r="CL304" s="60" t="e">
        <f t="shared" si="180"/>
        <v>#VALUE!</v>
      </c>
      <c r="CM304" s="61"/>
      <c r="CN304" s="62"/>
      <c r="CO304" s="59" t="e">
        <f t="shared" si="181"/>
        <v>#VALUE!</v>
      </c>
      <c r="CP304" s="60" t="e">
        <f t="shared" si="182"/>
        <v>#VALUE!</v>
      </c>
      <c r="CQ304" s="64"/>
      <c r="CR304" s="65"/>
      <c r="CS304" s="67"/>
      <c r="CT304" s="67"/>
      <c r="CV304" s="518"/>
      <c r="CY304" s="47" t="str">
        <f t="shared" si="185"/>
        <v/>
      </c>
    </row>
    <row r="305" spans="1:103" ht="19.899999999999999" customHeight="1">
      <c r="A305" s="524">
        <v>304</v>
      </c>
      <c r="B305" s="16">
        <v>16</v>
      </c>
      <c r="C305" s="16"/>
      <c r="D305" s="50" t="str">
        <f>LEFT(L305,1)&amp;RIGHT(L305,2)&amp;"N"&amp;M305&amp;"S"&amp;N305&amp;O305</f>
        <v>F04N9S116</v>
      </c>
      <c r="E305" s="45"/>
      <c r="F305" s="43"/>
      <c r="G305" s="527" t="s">
        <v>161</v>
      </c>
      <c r="H305" s="527"/>
      <c r="I305" s="527"/>
      <c r="J305" s="527" t="str">
        <f t="shared" si="200"/>
        <v/>
      </c>
      <c r="K305" s="527" t="str">
        <f t="shared" si="190"/>
        <v/>
      </c>
      <c r="L305" s="22" t="str">
        <f t="shared" si="191"/>
        <v>FCS0304</v>
      </c>
      <c r="M305" s="21">
        <f t="shared" si="203"/>
        <v>9</v>
      </c>
      <c r="N305" s="21">
        <f t="shared" si="204"/>
        <v>1</v>
      </c>
      <c r="O305" s="21">
        <v>16</v>
      </c>
      <c r="P305" s="83" t="str">
        <f t="shared" si="205"/>
        <v>AAI143-H</v>
      </c>
      <c r="Q305" s="22" t="str">
        <f t="shared" si="170"/>
        <v>AI</v>
      </c>
      <c r="R305" s="22" t="str">
        <f t="shared" si="206"/>
        <v>N</v>
      </c>
      <c r="S305" s="83" t="s">
        <v>162</v>
      </c>
      <c r="T305" s="22"/>
      <c r="U305" s="22"/>
      <c r="V305" s="22"/>
      <c r="W305" s="22"/>
      <c r="X305" s="22"/>
      <c r="Y305" s="22"/>
      <c r="Z305" s="52" t="str">
        <f t="shared" si="171"/>
        <v>%Z091116</v>
      </c>
      <c r="AA305" s="22" t="str">
        <f t="shared" si="172"/>
        <v/>
      </c>
      <c r="AB305" s="22" t="str">
        <f>IF(G305="Spare",D305,"")</f>
        <v>F04N9S116</v>
      </c>
      <c r="AC305" s="22" t="str">
        <f t="shared" si="173"/>
        <v>Spare</v>
      </c>
      <c r="AD305" s="21" t="str">
        <f t="shared" si="174"/>
        <v/>
      </c>
      <c r="AE305" s="21" t="str">
        <f t="shared" si="175"/>
        <v/>
      </c>
      <c r="AF305" s="21" t="str">
        <f t="shared" si="176"/>
        <v/>
      </c>
      <c r="AG305" s="22"/>
      <c r="AH305" s="22"/>
      <c r="AI305" s="22"/>
      <c r="AJ305" s="22"/>
      <c r="AK305" s="23"/>
      <c r="AL305" s="23" t="s">
        <v>114</v>
      </c>
      <c r="AM305" s="23"/>
      <c r="AN305" s="84" t="s">
        <v>115</v>
      </c>
      <c r="AO305" s="27"/>
      <c r="AP305" s="27"/>
      <c r="AQ305" s="28"/>
      <c r="AR305" s="33"/>
      <c r="AS305" s="29"/>
      <c r="AT305" s="84" t="s">
        <v>116</v>
      </c>
      <c r="AU305" s="27"/>
      <c r="AV305" s="33"/>
      <c r="AW305" s="27"/>
      <c r="AX305" s="531"/>
      <c r="AY305" s="531"/>
      <c r="AZ305" s="27"/>
      <c r="BA305" s="27"/>
      <c r="BB305" s="27"/>
      <c r="BC305" s="27"/>
      <c r="BD305" s="27"/>
      <c r="BE305" s="33"/>
      <c r="BF305" s="33"/>
      <c r="BG305" s="33"/>
      <c r="BH305" s="33"/>
      <c r="BI305" s="33"/>
      <c r="BJ305" s="33"/>
      <c r="BK305" s="33"/>
      <c r="BL305" s="33"/>
      <c r="BM305" s="33"/>
      <c r="BN305" s="33"/>
      <c r="BO305" s="33"/>
      <c r="BP305" s="33"/>
      <c r="BQ305" s="33"/>
      <c r="BR305" s="33"/>
      <c r="BS305" s="33"/>
      <c r="BT305" s="33"/>
      <c r="BU305" s="33"/>
      <c r="BV305" s="33"/>
      <c r="BW305" s="27"/>
      <c r="BX305" s="33"/>
      <c r="BY305" s="33"/>
      <c r="BZ305" s="33"/>
      <c r="CA305" s="27"/>
      <c r="CB305" s="27"/>
      <c r="CC305" s="27"/>
      <c r="CD305" s="27"/>
      <c r="CE305" s="58"/>
      <c r="CF305" s="58"/>
      <c r="CG305" s="59" t="e">
        <f t="shared" si="177"/>
        <v>#VALUE!</v>
      </c>
      <c r="CH305" s="60" t="e">
        <f t="shared" si="178"/>
        <v>#VALUE!</v>
      </c>
      <c r="CI305" s="61"/>
      <c r="CJ305" s="62"/>
      <c r="CK305" s="59" t="e">
        <f t="shared" si="179"/>
        <v>#VALUE!</v>
      </c>
      <c r="CL305" s="60" t="e">
        <f t="shared" si="180"/>
        <v>#VALUE!</v>
      </c>
      <c r="CM305" s="61"/>
      <c r="CN305" s="62"/>
      <c r="CO305" s="59" t="e">
        <f t="shared" si="181"/>
        <v>#VALUE!</v>
      </c>
      <c r="CP305" s="60" t="e">
        <f t="shared" si="182"/>
        <v>#VALUE!</v>
      </c>
      <c r="CQ305" s="64"/>
      <c r="CR305" s="65"/>
      <c r="CS305" s="67"/>
      <c r="CT305" s="67"/>
      <c r="CV305" s="518"/>
      <c r="CY305" s="47" t="str">
        <f t="shared" si="185"/>
        <v/>
      </c>
    </row>
    <row r="306" spans="1:103" ht="19.899999999999999" customHeight="1">
      <c r="A306" s="524">
        <v>305</v>
      </c>
      <c r="B306" s="15">
        <v>1</v>
      </c>
      <c r="C306" s="15">
        <v>1830</v>
      </c>
      <c r="D306" s="45" t="s">
        <v>737</v>
      </c>
      <c r="E306" s="527"/>
      <c r="F306" s="541" t="s">
        <v>106</v>
      </c>
      <c r="G306" s="542" t="s">
        <v>738</v>
      </c>
      <c r="H306" s="68"/>
      <c r="I306" s="527"/>
      <c r="J306" s="527" t="str">
        <f t="shared" si="200"/>
        <v/>
      </c>
      <c r="K306" s="527" t="str">
        <f t="shared" si="190"/>
        <v/>
      </c>
      <c r="L306" s="22" t="str">
        <f t="shared" si="191"/>
        <v>FCS0304</v>
      </c>
      <c r="M306" s="21">
        <v>9</v>
      </c>
      <c r="N306" s="21">
        <v>2</v>
      </c>
      <c r="O306" s="21">
        <v>1</v>
      </c>
      <c r="P306" s="83" t="s">
        <v>109</v>
      </c>
      <c r="Q306" s="22" t="str">
        <f t="shared" si="170"/>
        <v>AI</v>
      </c>
      <c r="R306" s="22" t="s">
        <v>514</v>
      </c>
      <c r="S306" s="543" t="s">
        <v>111</v>
      </c>
      <c r="T306" s="22"/>
      <c r="U306" s="22"/>
      <c r="V306" s="22"/>
      <c r="W306" s="22"/>
      <c r="X306" s="22"/>
      <c r="Y306" s="22"/>
      <c r="Z306" s="25" t="str">
        <f t="shared" si="171"/>
        <v>%Z092101</v>
      </c>
      <c r="AA306" s="22" t="str">
        <f t="shared" si="172"/>
        <v/>
      </c>
      <c r="AB306" s="22" t="s">
        <v>737</v>
      </c>
      <c r="AC306" s="22" t="str">
        <f t="shared" si="173"/>
        <v>排气过滤器18-FL-3501X差压显示</v>
      </c>
      <c r="AD306" s="21" t="str">
        <f t="shared" si="174"/>
        <v/>
      </c>
      <c r="AE306" s="21" t="str">
        <f t="shared" si="175"/>
        <v/>
      </c>
      <c r="AF306" s="21" t="str">
        <f t="shared" si="176"/>
        <v/>
      </c>
      <c r="AG306" s="22">
        <v>0</v>
      </c>
      <c r="AH306" s="22">
        <v>1000</v>
      </c>
      <c r="AI306" s="22">
        <v>260</v>
      </c>
      <c r="AJ306" s="22">
        <v>0</v>
      </c>
      <c r="AK306" s="23" t="s">
        <v>113</v>
      </c>
      <c r="AL306" s="23" t="s">
        <v>114</v>
      </c>
      <c r="AM306" s="23"/>
      <c r="AN306" s="84" t="s">
        <v>115</v>
      </c>
      <c r="AO306" s="27"/>
      <c r="AP306" s="27"/>
      <c r="AQ306" s="28"/>
      <c r="AR306" s="544" t="s">
        <v>110</v>
      </c>
      <c r="AS306" s="29"/>
      <c r="AT306" s="84" t="s">
        <v>116</v>
      </c>
      <c r="AU306" s="542" t="s">
        <v>106</v>
      </c>
      <c r="AV306" s="27"/>
      <c r="AW306" s="27"/>
      <c r="AX306" s="531" t="s">
        <v>739</v>
      </c>
      <c r="AY306" s="531" t="s">
        <v>115</v>
      </c>
      <c r="AZ306" s="27"/>
      <c r="BA306" s="27"/>
      <c r="BB306" s="27"/>
      <c r="BC306" s="27"/>
      <c r="BD306" s="27"/>
      <c r="BE306" s="33"/>
      <c r="BF306" s="33"/>
      <c r="BG306" s="33"/>
      <c r="BH306" s="33"/>
      <c r="BI306" s="33"/>
      <c r="BJ306" s="33"/>
      <c r="BK306" s="33"/>
      <c r="BL306" s="33"/>
      <c r="BM306" s="33"/>
      <c r="BN306" s="33"/>
      <c r="BO306" s="33"/>
      <c r="BP306" s="33"/>
      <c r="BQ306" s="33"/>
      <c r="BR306" s="33"/>
      <c r="BS306" s="33"/>
      <c r="BT306" s="33"/>
      <c r="BU306" s="33"/>
      <c r="BV306" s="33"/>
      <c r="BW306" s="27"/>
      <c r="BX306" s="33"/>
      <c r="BY306" s="33"/>
      <c r="BZ306" s="33"/>
      <c r="CA306" s="27"/>
      <c r="CB306" s="27"/>
      <c r="CC306" s="27"/>
      <c r="CD306" s="27"/>
      <c r="CE306" s="58"/>
      <c r="CF306" s="58"/>
      <c r="CG306" s="59" t="e">
        <f t="shared" si="177"/>
        <v>#VALUE!</v>
      </c>
      <c r="CH306" s="60" t="e">
        <f t="shared" si="178"/>
        <v>#VALUE!</v>
      </c>
      <c r="CI306" s="61"/>
      <c r="CJ306" s="62"/>
      <c r="CK306" s="59" t="e">
        <f t="shared" si="179"/>
        <v>#VALUE!</v>
      </c>
      <c r="CL306" s="60" t="e">
        <f t="shared" si="180"/>
        <v>#VALUE!</v>
      </c>
      <c r="CM306" s="61"/>
      <c r="CN306" s="62"/>
      <c r="CO306" s="59" t="e">
        <f t="shared" si="181"/>
        <v>#VALUE!</v>
      </c>
      <c r="CP306" s="60" t="e">
        <f t="shared" si="182"/>
        <v>#VALUE!</v>
      </c>
      <c r="CQ306" s="64"/>
      <c r="CR306" s="65"/>
      <c r="CS306" s="67"/>
      <c r="CT306" s="67"/>
      <c r="CU306" s="545">
        <v>1830</v>
      </c>
      <c r="CV306" s="518" t="str">
        <f t="shared" ref="CV306:CV317" si="207">LEFT(D306,3)</f>
        <v>18-</v>
      </c>
      <c r="CW306" s="47" t="s">
        <v>740</v>
      </c>
      <c r="CX306" s="47" t="str">
        <f>RIGHT(D306,6)</f>
        <v>-35102</v>
      </c>
      <c r="CY306" s="47" t="str">
        <f t="shared" si="185"/>
        <v>18-PDI-35102</v>
      </c>
    </row>
    <row r="307" spans="1:103" ht="19.899999999999999" customHeight="1">
      <c r="A307" s="524">
        <v>306</v>
      </c>
      <c r="B307" s="15">
        <v>2</v>
      </c>
      <c r="C307" s="15">
        <v>1830</v>
      </c>
      <c r="D307" s="45" t="s">
        <v>741</v>
      </c>
      <c r="E307" s="527"/>
      <c r="F307" s="541" t="s">
        <v>106</v>
      </c>
      <c r="G307" s="542" t="s">
        <v>742</v>
      </c>
      <c r="H307" s="527"/>
      <c r="I307" s="527"/>
      <c r="J307" s="527" t="str">
        <f t="shared" si="200"/>
        <v/>
      </c>
      <c r="K307" s="527" t="str">
        <f t="shared" si="190"/>
        <v/>
      </c>
      <c r="L307" s="22" t="str">
        <f t="shared" si="191"/>
        <v>FCS0304</v>
      </c>
      <c r="M307" s="21">
        <f t="shared" ref="M307:M321" si="208">M306</f>
        <v>9</v>
      </c>
      <c r="N307" s="21">
        <f t="shared" ref="N307:N321" si="209">N306</f>
        <v>2</v>
      </c>
      <c r="O307" s="21">
        <v>2</v>
      </c>
      <c r="P307" s="83" t="str">
        <f t="shared" ref="P307:P321" si="210">P306</f>
        <v>AAI143-H</v>
      </c>
      <c r="Q307" s="22" t="str">
        <f t="shared" si="170"/>
        <v>AI</v>
      </c>
      <c r="R307" s="22" t="str">
        <f t="shared" ref="R307:R321" si="211">IF(R306&lt;&gt;"",R306,"")</f>
        <v>N</v>
      </c>
      <c r="S307" s="543" t="s">
        <v>111</v>
      </c>
      <c r="T307" s="22"/>
      <c r="U307" s="22"/>
      <c r="V307" s="22"/>
      <c r="W307" s="22"/>
      <c r="X307" s="22"/>
      <c r="Y307" s="22"/>
      <c r="Z307" s="25" t="str">
        <f t="shared" si="171"/>
        <v>%Z092102</v>
      </c>
      <c r="AA307" s="22" t="str">
        <f t="shared" si="172"/>
        <v/>
      </c>
      <c r="AB307" s="22" t="s">
        <v>741</v>
      </c>
      <c r="AC307" s="22" t="str">
        <f t="shared" si="173"/>
        <v>粉料料仓18-VS-3501X顶部压力显示</v>
      </c>
      <c r="AD307" s="21" t="str">
        <f t="shared" si="174"/>
        <v/>
      </c>
      <c r="AE307" s="21" t="str">
        <f t="shared" si="175"/>
        <v/>
      </c>
      <c r="AF307" s="21" t="str">
        <f t="shared" si="176"/>
        <v/>
      </c>
      <c r="AG307" s="22">
        <v>0</v>
      </c>
      <c r="AH307" s="22">
        <v>0</v>
      </c>
      <c r="AI307" s="22">
        <v>0</v>
      </c>
      <c r="AJ307" s="22">
        <v>0</v>
      </c>
      <c r="AK307" s="23" t="s">
        <v>113</v>
      </c>
      <c r="AL307" s="23" t="s">
        <v>114</v>
      </c>
      <c r="AM307" s="23"/>
      <c r="AN307" s="84" t="s">
        <v>115</v>
      </c>
      <c r="AO307" s="27"/>
      <c r="AP307" s="27"/>
      <c r="AQ307" s="28"/>
      <c r="AR307" s="544" t="s">
        <v>110</v>
      </c>
      <c r="AS307" s="29"/>
      <c r="AT307" s="84" t="s">
        <v>116</v>
      </c>
      <c r="AU307" s="542" t="s">
        <v>106</v>
      </c>
      <c r="AV307" s="27"/>
      <c r="AW307" s="27"/>
      <c r="AX307" s="531" t="s">
        <v>739</v>
      </c>
      <c r="AY307" s="531" t="s">
        <v>115</v>
      </c>
      <c r="AZ307" s="27"/>
      <c r="BA307" s="27"/>
      <c r="BB307" s="27"/>
      <c r="BC307" s="27"/>
      <c r="BD307" s="27"/>
      <c r="BE307" s="33"/>
      <c r="BF307" s="33"/>
      <c r="BG307" s="33"/>
      <c r="BH307" s="33"/>
      <c r="BI307" s="33"/>
      <c r="BJ307" s="33"/>
      <c r="BK307" s="33"/>
      <c r="BL307" s="33"/>
      <c r="BM307" s="33"/>
      <c r="BN307" s="33"/>
      <c r="BO307" s="33"/>
      <c r="BP307" s="33"/>
      <c r="BQ307" s="33"/>
      <c r="BR307" s="33"/>
      <c r="BS307" s="33"/>
      <c r="BT307" s="33"/>
      <c r="BU307" s="33"/>
      <c r="BV307" s="33"/>
      <c r="BW307" s="27"/>
      <c r="BX307" s="33"/>
      <c r="BY307" s="33"/>
      <c r="BZ307" s="33"/>
      <c r="CA307" s="27"/>
      <c r="CB307" s="27"/>
      <c r="CC307" s="27"/>
      <c r="CD307" s="27"/>
      <c r="CE307" s="58"/>
      <c r="CF307" s="58"/>
      <c r="CG307" s="59" t="e">
        <f t="shared" si="177"/>
        <v>#VALUE!</v>
      </c>
      <c r="CH307" s="60" t="e">
        <f t="shared" si="178"/>
        <v>#VALUE!</v>
      </c>
      <c r="CI307" s="61"/>
      <c r="CJ307" s="62"/>
      <c r="CK307" s="59" t="e">
        <f t="shared" si="179"/>
        <v>#VALUE!</v>
      </c>
      <c r="CL307" s="60" t="e">
        <f t="shared" si="180"/>
        <v>#VALUE!</v>
      </c>
      <c r="CM307" s="61"/>
      <c r="CN307" s="62"/>
      <c r="CO307" s="59" t="e">
        <f t="shared" si="181"/>
        <v>#VALUE!</v>
      </c>
      <c r="CP307" s="60" t="e">
        <f t="shared" si="182"/>
        <v>#VALUE!</v>
      </c>
      <c r="CQ307" s="64"/>
      <c r="CR307" s="65"/>
      <c r="CS307" s="67"/>
      <c r="CT307" s="67"/>
      <c r="CU307" s="545">
        <v>1830</v>
      </c>
      <c r="CV307" s="518" t="str">
        <f t="shared" si="207"/>
        <v>18-</v>
      </c>
      <c r="CW307" s="47" t="s">
        <v>387</v>
      </c>
      <c r="CX307" s="47" t="str">
        <f>RIGHT(D307,6)</f>
        <v>-35101</v>
      </c>
      <c r="CY307" s="47" t="str">
        <f t="shared" si="185"/>
        <v>18-PI-35101</v>
      </c>
    </row>
    <row r="308" spans="1:103" ht="19.899999999999999" customHeight="1">
      <c r="A308" s="524">
        <v>307</v>
      </c>
      <c r="B308" s="15">
        <v>3</v>
      </c>
      <c r="C308" s="15">
        <v>1830</v>
      </c>
      <c r="D308" s="45" t="s">
        <v>743</v>
      </c>
      <c r="E308" s="527"/>
      <c r="F308" s="541" t="s">
        <v>503</v>
      </c>
      <c r="G308" s="542" t="s">
        <v>744</v>
      </c>
      <c r="H308" s="527"/>
      <c r="I308" s="527"/>
      <c r="J308" s="527" t="str">
        <f t="shared" si="200"/>
        <v/>
      </c>
      <c r="K308" s="527" t="str">
        <f t="shared" si="190"/>
        <v/>
      </c>
      <c r="L308" s="22" t="str">
        <f t="shared" si="191"/>
        <v>FCS0304</v>
      </c>
      <c r="M308" s="21">
        <f t="shared" si="208"/>
        <v>9</v>
      </c>
      <c r="N308" s="21">
        <f t="shared" si="209"/>
        <v>2</v>
      </c>
      <c r="O308" s="21">
        <v>3</v>
      </c>
      <c r="P308" s="83" t="str">
        <f t="shared" si="210"/>
        <v>AAI143-H</v>
      </c>
      <c r="Q308" s="22" t="str">
        <f t="shared" si="170"/>
        <v>AI</v>
      </c>
      <c r="R308" s="22" t="str">
        <f t="shared" si="211"/>
        <v>N</v>
      </c>
      <c r="S308" s="543" t="s">
        <v>111</v>
      </c>
      <c r="T308" s="22"/>
      <c r="U308" s="22"/>
      <c r="V308" s="22"/>
      <c r="W308" s="22"/>
      <c r="X308" s="22"/>
      <c r="Y308" s="22"/>
      <c r="Z308" s="25" t="str">
        <f t="shared" si="171"/>
        <v>%Z092103</v>
      </c>
      <c r="AA308" s="22" t="str">
        <f t="shared" si="172"/>
        <v/>
      </c>
      <c r="AB308" s="22" t="s">
        <v>743</v>
      </c>
      <c r="AC308" s="22" t="str">
        <f t="shared" si="173"/>
        <v>输送氮气风机18-PB-3501AX主电机定子温度显示</v>
      </c>
      <c r="AD308" s="21" t="str">
        <f t="shared" si="174"/>
        <v/>
      </c>
      <c r="AE308" s="21" t="str">
        <f t="shared" si="175"/>
        <v/>
      </c>
      <c r="AF308" s="21" t="str">
        <f t="shared" si="176"/>
        <v/>
      </c>
      <c r="AG308" s="22">
        <v>0</v>
      </c>
      <c r="AH308" s="22">
        <v>0</v>
      </c>
      <c r="AI308" s="22">
        <v>0</v>
      </c>
      <c r="AJ308" s="22">
        <v>0</v>
      </c>
      <c r="AK308" s="23" t="s">
        <v>113</v>
      </c>
      <c r="AL308" s="23" t="s">
        <v>114</v>
      </c>
      <c r="AM308" s="23"/>
      <c r="AN308" s="84" t="s">
        <v>115</v>
      </c>
      <c r="AO308" s="27"/>
      <c r="AP308" s="27"/>
      <c r="AQ308" s="28"/>
      <c r="AR308" s="544" t="s">
        <v>110</v>
      </c>
      <c r="AS308" s="29"/>
      <c r="AT308" s="84" t="s">
        <v>116</v>
      </c>
      <c r="AU308" s="542" t="s">
        <v>106</v>
      </c>
      <c r="AV308" s="27"/>
      <c r="AW308" s="27"/>
      <c r="AX308" s="531" t="s">
        <v>745</v>
      </c>
      <c r="AY308" s="531" t="s">
        <v>115</v>
      </c>
      <c r="AZ308" s="27"/>
      <c r="BA308" s="27"/>
      <c r="BB308" s="27"/>
      <c r="BC308" s="27"/>
      <c r="BD308" s="27"/>
      <c r="BE308" s="33"/>
      <c r="BF308" s="33"/>
      <c r="BG308" s="33"/>
      <c r="BH308" s="33"/>
      <c r="BI308" s="33"/>
      <c r="BJ308" s="33"/>
      <c r="BK308" s="33"/>
      <c r="BL308" s="33"/>
      <c r="BM308" s="33"/>
      <c r="BN308" s="33"/>
      <c r="BO308" s="33"/>
      <c r="BP308" s="33"/>
      <c r="BQ308" s="33"/>
      <c r="BR308" s="33"/>
      <c r="BS308" s="33"/>
      <c r="BT308" s="33"/>
      <c r="BU308" s="33"/>
      <c r="BV308" s="33"/>
      <c r="BW308" s="27"/>
      <c r="BX308" s="33"/>
      <c r="BY308" s="33"/>
      <c r="BZ308" s="33"/>
      <c r="CA308" s="27"/>
      <c r="CB308" s="27"/>
      <c r="CC308" s="27"/>
      <c r="CD308" s="27"/>
      <c r="CE308" s="58"/>
      <c r="CF308" s="58"/>
      <c r="CG308" s="59" t="e">
        <f t="shared" si="177"/>
        <v>#VALUE!</v>
      </c>
      <c r="CH308" s="60" t="e">
        <f t="shared" si="178"/>
        <v>#VALUE!</v>
      </c>
      <c r="CI308" s="61"/>
      <c r="CJ308" s="62"/>
      <c r="CK308" s="59" t="e">
        <f t="shared" si="179"/>
        <v>#VALUE!</v>
      </c>
      <c r="CL308" s="60" t="e">
        <f t="shared" si="180"/>
        <v>#VALUE!</v>
      </c>
      <c r="CM308" s="61"/>
      <c r="CN308" s="62"/>
      <c r="CO308" s="59" t="e">
        <f t="shared" si="181"/>
        <v>#VALUE!</v>
      </c>
      <c r="CP308" s="60" t="e">
        <f t="shared" si="182"/>
        <v>#VALUE!</v>
      </c>
      <c r="CQ308" s="64"/>
      <c r="CR308" s="65"/>
      <c r="CS308" s="67"/>
      <c r="CT308" s="67"/>
      <c r="CU308" s="545">
        <v>1830</v>
      </c>
      <c r="CV308" s="518" t="str">
        <f t="shared" si="207"/>
        <v>18-</v>
      </c>
      <c r="CW308" s="47" t="s">
        <v>348</v>
      </c>
      <c r="CX308" s="47" t="str">
        <f t="shared" ref="CX308:CX317" si="212">RIGHT(D308,7)</f>
        <v>-35204A</v>
      </c>
      <c r="CY308" s="47" t="str">
        <f t="shared" si="185"/>
        <v>18-TI-35204A</v>
      </c>
    </row>
    <row r="309" spans="1:103" ht="19.899999999999999" customHeight="1">
      <c r="A309" s="524">
        <v>308</v>
      </c>
      <c r="B309" s="15">
        <v>4</v>
      </c>
      <c r="C309" s="15">
        <v>1830</v>
      </c>
      <c r="D309" s="45" t="s">
        <v>746</v>
      </c>
      <c r="E309" s="527"/>
      <c r="F309" s="541" t="s">
        <v>503</v>
      </c>
      <c r="G309" s="542" t="s">
        <v>744</v>
      </c>
      <c r="H309" s="527"/>
      <c r="I309" s="527"/>
      <c r="J309" s="527" t="str">
        <f t="shared" si="200"/>
        <v/>
      </c>
      <c r="K309" s="527" t="str">
        <f t="shared" si="190"/>
        <v/>
      </c>
      <c r="L309" s="22" t="str">
        <f t="shared" si="191"/>
        <v>FCS0304</v>
      </c>
      <c r="M309" s="21">
        <f t="shared" si="208"/>
        <v>9</v>
      </c>
      <c r="N309" s="21">
        <f t="shared" si="209"/>
        <v>2</v>
      </c>
      <c r="O309" s="21">
        <v>4</v>
      </c>
      <c r="P309" s="83" t="str">
        <f t="shared" si="210"/>
        <v>AAI143-H</v>
      </c>
      <c r="Q309" s="22" t="str">
        <f t="shared" si="170"/>
        <v>AI</v>
      </c>
      <c r="R309" s="22" t="str">
        <f t="shared" si="211"/>
        <v>N</v>
      </c>
      <c r="S309" s="543" t="s">
        <v>111</v>
      </c>
      <c r="T309" s="22"/>
      <c r="U309" s="22"/>
      <c r="V309" s="22"/>
      <c r="W309" s="22"/>
      <c r="X309" s="22"/>
      <c r="Y309" s="22"/>
      <c r="Z309" s="25" t="str">
        <f t="shared" si="171"/>
        <v>%Z092104</v>
      </c>
      <c r="AA309" s="22" t="str">
        <f t="shared" si="172"/>
        <v/>
      </c>
      <c r="AB309" s="22" t="s">
        <v>746</v>
      </c>
      <c r="AC309" s="22" t="str">
        <f t="shared" si="173"/>
        <v>输送氮气风机18-PB-3501AX主电机定子温度显示</v>
      </c>
      <c r="AD309" s="21" t="str">
        <f t="shared" si="174"/>
        <v/>
      </c>
      <c r="AE309" s="21" t="str">
        <f t="shared" si="175"/>
        <v/>
      </c>
      <c r="AF309" s="21" t="str">
        <f t="shared" si="176"/>
        <v/>
      </c>
      <c r="AG309" s="22">
        <v>0</v>
      </c>
      <c r="AH309" s="22">
        <v>0</v>
      </c>
      <c r="AI309" s="22">
        <v>0</v>
      </c>
      <c r="AJ309" s="22">
        <v>0</v>
      </c>
      <c r="AK309" s="23" t="s">
        <v>113</v>
      </c>
      <c r="AL309" s="23" t="s">
        <v>114</v>
      </c>
      <c r="AM309" s="23"/>
      <c r="AN309" s="84" t="s">
        <v>115</v>
      </c>
      <c r="AO309" s="27"/>
      <c r="AP309" s="27"/>
      <c r="AQ309" s="28"/>
      <c r="AR309" s="544" t="s">
        <v>110</v>
      </c>
      <c r="AS309" s="29"/>
      <c r="AT309" s="84" t="s">
        <v>116</v>
      </c>
      <c r="AU309" s="542" t="s">
        <v>106</v>
      </c>
      <c r="AV309" s="27"/>
      <c r="AW309" s="27"/>
      <c r="AX309" s="531" t="s">
        <v>745</v>
      </c>
      <c r="AY309" s="531" t="s">
        <v>115</v>
      </c>
      <c r="AZ309" s="27"/>
      <c r="BA309" s="27"/>
      <c r="BB309" s="27"/>
      <c r="BC309" s="27"/>
      <c r="BD309" s="27"/>
      <c r="BE309" s="33"/>
      <c r="BF309" s="33"/>
      <c r="BG309" s="33"/>
      <c r="BH309" s="33"/>
      <c r="BI309" s="33"/>
      <c r="BJ309" s="33"/>
      <c r="BK309" s="33"/>
      <c r="BL309" s="33"/>
      <c r="BM309" s="33"/>
      <c r="BN309" s="33"/>
      <c r="BO309" s="33"/>
      <c r="BP309" s="33"/>
      <c r="BQ309" s="33"/>
      <c r="BR309" s="33"/>
      <c r="BS309" s="33"/>
      <c r="BT309" s="33"/>
      <c r="BU309" s="33"/>
      <c r="BV309" s="33"/>
      <c r="BW309" s="27"/>
      <c r="BX309" s="33"/>
      <c r="BY309" s="33"/>
      <c r="BZ309" s="33"/>
      <c r="CA309" s="27"/>
      <c r="CB309" s="27"/>
      <c r="CC309" s="27"/>
      <c r="CD309" s="27"/>
      <c r="CE309" s="58"/>
      <c r="CF309" s="58"/>
      <c r="CG309" s="59" t="e">
        <f t="shared" si="177"/>
        <v>#VALUE!</v>
      </c>
      <c r="CH309" s="60" t="e">
        <f t="shared" si="178"/>
        <v>#VALUE!</v>
      </c>
      <c r="CI309" s="61"/>
      <c r="CJ309" s="62"/>
      <c r="CK309" s="59" t="e">
        <f t="shared" si="179"/>
        <v>#VALUE!</v>
      </c>
      <c r="CL309" s="60" t="e">
        <f t="shared" si="180"/>
        <v>#VALUE!</v>
      </c>
      <c r="CM309" s="61"/>
      <c r="CN309" s="62"/>
      <c r="CO309" s="59" t="e">
        <f t="shared" si="181"/>
        <v>#VALUE!</v>
      </c>
      <c r="CP309" s="60" t="e">
        <f t="shared" si="182"/>
        <v>#VALUE!</v>
      </c>
      <c r="CQ309" s="64"/>
      <c r="CR309" s="65"/>
      <c r="CS309" s="67"/>
      <c r="CT309" s="67"/>
      <c r="CU309" s="545">
        <v>1830</v>
      </c>
      <c r="CV309" s="518" t="str">
        <f t="shared" si="207"/>
        <v>18-</v>
      </c>
      <c r="CW309" s="47" t="s">
        <v>348</v>
      </c>
      <c r="CX309" s="47" t="str">
        <f t="shared" si="212"/>
        <v>-35204B</v>
      </c>
      <c r="CY309" s="47" t="str">
        <f t="shared" si="185"/>
        <v>18-TI-35204B</v>
      </c>
    </row>
    <row r="310" spans="1:103" ht="19.899999999999999" customHeight="1">
      <c r="A310" s="524">
        <v>309</v>
      </c>
      <c r="B310" s="15">
        <v>5</v>
      </c>
      <c r="C310" s="15">
        <v>1830</v>
      </c>
      <c r="D310" s="45" t="s">
        <v>747</v>
      </c>
      <c r="E310" s="527"/>
      <c r="F310" s="541" t="s">
        <v>503</v>
      </c>
      <c r="G310" s="542" t="s">
        <v>744</v>
      </c>
      <c r="H310" s="527"/>
      <c r="I310" s="527"/>
      <c r="J310" s="527" t="str">
        <f t="shared" si="200"/>
        <v/>
      </c>
      <c r="K310" s="527" t="str">
        <f t="shared" si="190"/>
        <v/>
      </c>
      <c r="L310" s="22" t="str">
        <f t="shared" si="191"/>
        <v>FCS0304</v>
      </c>
      <c r="M310" s="21">
        <f t="shared" si="208"/>
        <v>9</v>
      </c>
      <c r="N310" s="21">
        <f t="shared" si="209"/>
        <v>2</v>
      </c>
      <c r="O310" s="21">
        <v>5</v>
      </c>
      <c r="P310" s="83" t="str">
        <f t="shared" si="210"/>
        <v>AAI143-H</v>
      </c>
      <c r="Q310" s="22" t="str">
        <f t="shared" si="170"/>
        <v>AI</v>
      </c>
      <c r="R310" s="22" t="str">
        <f t="shared" si="211"/>
        <v>N</v>
      </c>
      <c r="S310" s="543" t="s">
        <v>111</v>
      </c>
      <c r="T310" s="22"/>
      <c r="U310" s="22"/>
      <c r="V310" s="22"/>
      <c r="W310" s="22"/>
      <c r="X310" s="22"/>
      <c r="Y310" s="22"/>
      <c r="Z310" s="25" t="str">
        <f t="shared" si="171"/>
        <v>%Z092105</v>
      </c>
      <c r="AA310" s="22" t="str">
        <f t="shared" si="172"/>
        <v/>
      </c>
      <c r="AB310" s="22" t="s">
        <v>747</v>
      </c>
      <c r="AC310" s="22" t="str">
        <f t="shared" si="173"/>
        <v>输送氮气风机18-PB-3501AX主电机定子温度显示</v>
      </c>
      <c r="AD310" s="21" t="str">
        <f t="shared" si="174"/>
        <v/>
      </c>
      <c r="AE310" s="21" t="str">
        <f t="shared" si="175"/>
        <v/>
      </c>
      <c r="AF310" s="21" t="str">
        <f t="shared" si="176"/>
        <v/>
      </c>
      <c r="AG310" s="22">
        <v>0</v>
      </c>
      <c r="AH310" s="22">
        <v>0</v>
      </c>
      <c r="AI310" s="22">
        <v>0</v>
      </c>
      <c r="AJ310" s="22">
        <v>0</v>
      </c>
      <c r="AK310" s="23" t="s">
        <v>113</v>
      </c>
      <c r="AL310" s="23" t="s">
        <v>114</v>
      </c>
      <c r="AM310" s="23"/>
      <c r="AN310" s="84" t="s">
        <v>115</v>
      </c>
      <c r="AO310" s="27"/>
      <c r="AP310" s="27"/>
      <c r="AQ310" s="28"/>
      <c r="AR310" s="544" t="s">
        <v>110</v>
      </c>
      <c r="AS310" s="29"/>
      <c r="AT310" s="84" t="s">
        <v>116</v>
      </c>
      <c r="AU310" s="542" t="s">
        <v>106</v>
      </c>
      <c r="AV310" s="27"/>
      <c r="AW310" s="27"/>
      <c r="AX310" s="531" t="s">
        <v>745</v>
      </c>
      <c r="AY310" s="531" t="s">
        <v>115</v>
      </c>
      <c r="AZ310" s="27"/>
      <c r="BA310" s="27"/>
      <c r="BB310" s="27"/>
      <c r="BC310" s="27"/>
      <c r="BD310" s="27"/>
      <c r="BE310" s="33"/>
      <c r="BF310" s="33"/>
      <c r="BG310" s="33"/>
      <c r="BH310" s="33"/>
      <c r="BI310" s="33"/>
      <c r="BJ310" s="33"/>
      <c r="BK310" s="33"/>
      <c r="BL310" s="33"/>
      <c r="BM310" s="33"/>
      <c r="BN310" s="33"/>
      <c r="BO310" s="33"/>
      <c r="BP310" s="33"/>
      <c r="BQ310" s="33"/>
      <c r="BR310" s="33"/>
      <c r="BS310" s="33"/>
      <c r="BT310" s="33"/>
      <c r="BU310" s="33"/>
      <c r="BV310" s="33"/>
      <c r="BW310" s="27"/>
      <c r="BX310" s="33"/>
      <c r="BY310" s="33"/>
      <c r="BZ310" s="33"/>
      <c r="CA310" s="27"/>
      <c r="CB310" s="27"/>
      <c r="CC310" s="27"/>
      <c r="CD310" s="27"/>
      <c r="CE310" s="58"/>
      <c r="CF310" s="58"/>
      <c r="CG310" s="59" t="e">
        <f t="shared" si="177"/>
        <v>#VALUE!</v>
      </c>
      <c r="CH310" s="60" t="e">
        <f t="shared" si="178"/>
        <v>#VALUE!</v>
      </c>
      <c r="CI310" s="61"/>
      <c r="CJ310" s="62"/>
      <c r="CK310" s="59" t="e">
        <f t="shared" si="179"/>
        <v>#VALUE!</v>
      </c>
      <c r="CL310" s="60" t="e">
        <f t="shared" si="180"/>
        <v>#VALUE!</v>
      </c>
      <c r="CM310" s="61"/>
      <c r="CN310" s="62"/>
      <c r="CO310" s="59" t="e">
        <f t="shared" si="181"/>
        <v>#VALUE!</v>
      </c>
      <c r="CP310" s="60" t="e">
        <f t="shared" si="182"/>
        <v>#VALUE!</v>
      </c>
      <c r="CQ310" s="64"/>
      <c r="CR310" s="65"/>
      <c r="CS310" s="67"/>
      <c r="CT310" s="67"/>
      <c r="CU310" s="545">
        <v>1830</v>
      </c>
      <c r="CV310" s="518" t="str">
        <f t="shared" si="207"/>
        <v>18-</v>
      </c>
      <c r="CW310" s="47" t="s">
        <v>348</v>
      </c>
      <c r="CX310" s="47" t="str">
        <f t="shared" si="212"/>
        <v>-35204C</v>
      </c>
      <c r="CY310" s="47" t="str">
        <f t="shared" si="185"/>
        <v>18-TI-35204C</v>
      </c>
    </row>
    <row r="311" spans="1:103" ht="19.899999999999999" customHeight="1">
      <c r="A311" s="524">
        <v>310</v>
      </c>
      <c r="B311" s="15">
        <v>6</v>
      </c>
      <c r="C311" s="15">
        <v>1830</v>
      </c>
      <c r="D311" s="45" t="s">
        <v>748</v>
      </c>
      <c r="E311" s="527"/>
      <c r="F311" s="541" t="s">
        <v>503</v>
      </c>
      <c r="G311" s="542" t="s">
        <v>749</v>
      </c>
      <c r="H311" s="527"/>
      <c r="I311" s="527"/>
      <c r="J311" s="527" t="str">
        <f t="shared" si="200"/>
        <v/>
      </c>
      <c r="K311" s="527" t="str">
        <f t="shared" si="190"/>
        <v/>
      </c>
      <c r="L311" s="22" t="str">
        <f t="shared" si="191"/>
        <v>FCS0304</v>
      </c>
      <c r="M311" s="21">
        <f t="shared" si="208"/>
        <v>9</v>
      </c>
      <c r="N311" s="21">
        <f t="shared" si="209"/>
        <v>2</v>
      </c>
      <c r="O311" s="21">
        <v>6</v>
      </c>
      <c r="P311" s="83" t="str">
        <f t="shared" si="210"/>
        <v>AAI143-H</v>
      </c>
      <c r="Q311" s="22" t="str">
        <f t="shared" si="170"/>
        <v>AI</v>
      </c>
      <c r="R311" s="22" t="str">
        <f t="shared" si="211"/>
        <v>N</v>
      </c>
      <c r="S311" s="543" t="s">
        <v>111</v>
      </c>
      <c r="T311" s="22"/>
      <c r="U311" s="22"/>
      <c r="V311" s="22"/>
      <c r="W311" s="22"/>
      <c r="X311" s="22"/>
      <c r="Y311" s="22"/>
      <c r="Z311" s="25" t="str">
        <f t="shared" si="171"/>
        <v>%Z092106</v>
      </c>
      <c r="AA311" s="22" t="str">
        <f t="shared" si="172"/>
        <v/>
      </c>
      <c r="AB311" s="22" t="s">
        <v>748</v>
      </c>
      <c r="AC311" s="22" t="str">
        <f t="shared" si="173"/>
        <v>输送氮气风机18-PC-3501AX主电机轴承温度显示</v>
      </c>
      <c r="AD311" s="21" t="str">
        <f t="shared" si="174"/>
        <v/>
      </c>
      <c r="AE311" s="21" t="str">
        <f t="shared" si="175"/>
        <v/>
      </c>
      <c r="AF311" s="21" t="str">
        <f t="shared" si="176"/>
        <v/>
      </c>
      <c r="AG311" s="22">
        <v>0</v>
      </c>
      <c r="AH311" s="22">
        <v>0</v>
      </c>
      <c r="AI311" s="22">
        <v>0</v>
      </c>
      <c r="AJ311" s="22">
        <v>0</v>
      </c>
      <c r="AK311" s="23" t="s">
        <v>113</v>
      </c>
      <c r="AL311" s="23" t="s">
        <v>114</v>
      </c>
      <c r="AM311" s="23"/>
      <c r="AN311" s="84" t="s">
        <v>115</v>
      </c>
      <c r="AO311" s="27"/>
      <c r="AP311" s="27"/>
      <c r="AQ311" s="28"/>
      <c r="AR311" s="544" t="s">
        <v>110</v>
      </c>
      <c r="AS311" s="29"/>
      <c r="AT311" s="84" t="s">
        <v>116</v>
      </c>
      <c r="AU311" s="542" t="s">
        <v>106</v>
      </c>
      <c r="AV311" s="27"/>
      <c r="AW311" s="27"/>
      <c r="AX311" s="531" t="s">
        <v>745</v>
      </c>
      <c r="AY311" s="531" t="s">
        <v>115</v>
      </c>
      <c r="AZ311" s="27"/>
      <c r="BA311" s="27"/>
      <c r="BB311" s="27"/>
      <c r="BC311" s="27"/>
      <c r="BD311" s="27"/>
      <c r="BE311" s="33"/>
      <c r="BF311" s="33"/>
      <c r="BG311" s="33"/>
      <c r="BH311" s="33"/>
      <c r="BI311" s="33"/>
      <c r="BJ311" s="33"/>
      <c r="BK311" s="33"/>
      <c r="BL311" s="33"/>
      <c r="BM311" s="33"/>
      <c r="BN311" s="33"/>
      <c r="BO311" s="33"/>
      <c r="BP311" s="33"/>
      <c r="BQ311" s="33"/>
      <c r="BR311" s="33"/>
      <c r="BS311" s="33"/>
      <c r="BT311" s="33"/>
      <c r="BU311" s="33"/>
      <c r="BV311" s="33"/>
      <c r="BW311" s="27"/>
      <c r="BX311" s="33"/>
      <c r="BY311" s="33"/>
      <c r="BZ311" s="33"/>
      <c r="CA311" s="27"/>
      <c r="CB311" s="27"/>
      <c r="CC311" s="27"/>
      <c r="CD311" s="27"/>
      <c r="CE311" s="58"/>
      <c r="CF311" s="58"/>
      <c r="CG311" s="59" t="e">
        <f t="shared" si="177"/>
        <v>#VALUE!</v>
      </c>
      <c r="CH311" s="60" t="e">
        <f t="shared" si="178"/>
        <v>#VALUE!</v>
      </c>
      <c r="CI311" s="61"/>
      <c r="CJ311" s="62"/>
      <c r="CK311" s="59" t="e">
        <f t="shared" si="179"/>
        <v>#VALUE!</v>
      </c>
      <c r="CL311" s="60" t="e">
        <f t="shared" si="180"/>
        <v>#VALUE!</v>
      </c>
      <c r="CM311" s="61"/>
      <c r="CN311" s="62"/>
      <c r="CO311" s="59" t="e">
        <f t="shared" si="181"/>
        <v>#VALUE!</v>
      </c>
      <c r="CP311" s="60" t="e">
        <f t="shared" si="182"/>
        <v>#VALUE!</v>
      </c>
      <c r="CQ311" s="64"/>
      <c r="CR311" s="65"/>
      <c r="CS311" s="67"/>
      <c r="CT311" s="67"/>
      <c r="CU311" s="545">
        <v>1830</v>
      </c>
      <c r="CV311" s="518" t="str">
        <f t="shared" si="207"/>
        <v>18-</v>
      </c>
      <c r="CW311" s="47" t="s">
        <v>348</v>
      </c>
      <c r="CX311" s="47" t="str">
        <f t="shared" si="212"/>
        <v>-35204D</v>
      </c>
      <c r="CY311" s="47" t="str">
        <f t="shared" si="185"/>
        <v>18-TI-35204D</v>
      </c>
    </row>
    <row r="312" spans="1:103" ht="19.899999999999999" customHeight="1">
      <c r="A312" s="524">
        <v>311</v>
      </c>
      <c r="B312" s="15">
        <v>7</v>
      </c>
      <c r="C312" s="15">
        <v>1830</v>
      </c>
      <c r="D312" s="45" t="s">
        <v>750</v>
      </c>
      <c r="E312" s="527"/>
      <c r="F312" s="541" t="s">
        <v>503</v>
      </c>
      <c r="G312" s="542" t="s">
        <v>749</v>
      </c>
      <c r="H312" s="527"/>
      <c r="I312" s="527"/>
      <c r="J312" s="527" t="str">
        <f t="shared" si="200"/>
        <v/>
      </c>
      <c r="K312" s="527" t="str">
        <f t="shared" si="190"/>
        <v/>
      </c>
      <c r="L312" s="22" t="str">
        <f t="shared" si="191"/>
        <v>FCS0304</v>
      </c>
      <c r="M312" s="21">
        <f t="shared" si="208"/>
        <v>9</v>
      </c>
      <c r="N312" s="21">
        <f t="shared" si="209"/>
        <v>2</v>
      </c>
      <c r="O312" s="21">
        <v>7</v>
      </c>
      <c r="P312" s="83" t="str">
        <f t="shared" si="210"/>
        <v>AAI143-H</v>
      </c>
      <c r="Q312" s="22" t="str">
        <f t="shared" si="170"/>
        <v>AI</v>
      </c>
      <c r="R312" s="22" t="str">
        <f t="shared" si="211"/>
        <v>N</v>
      </c>
      <c r="S312" s="543" t="s">
        <v>111</v>
      </c>
      <c r="T312" s="22"/>
      <c r="U312" s="22"/>
      <c r="V312" s="22"/>
      <c r="W312" s="22"/>
      <c r="X312" s="22"/>
      <c r="Y312" s="22"/>
      <c r="Z312" s="25" t="str">
        <f t="shared" si="171"/>
        <v>%Z092107</v>
      </c>
      <c r="AA312" s="22" t="str">
        <f t="shared" si="172"/>
        <v/>
      </c>
      <c r="AB312" s="22" t="s">
        <v>750</v>
      </c>
      <c r="AC312" s="22" t="str">
        <f t="shared" si="173"/>
        <v>输送氮气风机18-PC-3501AX主电机轴承温度显示</v>
      </c>
      <c r="AD312" s="21" t="str">
        <f t="shared" si="174"/>
        <v/>
      </c>
      <c r="AE312" s="21" t="str">
        <f t="shared" si="175"/>
        <v/>
      </c>
      <c r="AF312" s="21" t="str">
        <f t="shared" si="176"/>
        <v/>
      </c>
      <c r="AG312" s="22">
        <v>0</v>
      </c>
      <c r="AH312" s="22">
        <v>0</v>
      </c>
      <c r="AI312" s="22">
        <v>0</v>
      </c>
      <c r="AJ312" s="22">
        <v>0</v>
      </c>
      <c r="AK312" s="23" t="s">
        <v>113</v>
      </c>
      <c r="AL312" s="23" t="s">
        <v>114</v>
      </c>
      <c r="AM312" s="23"/>
      <c r="AN312" s="84" t="s">
        <v>115</v>
      </c>
      <c r="AO312" s="27"/>
      <c r="AP312" s="27"/>
      <c r="AQ312" s="28"/>
      <c r="AR312" s="544" t="s">
        <v>110</v>
      </c>
      <c r="AS312" s="29"/>
      <c r="AT312" s="84" t="s">
        <v>116</v>
      </c>
      <c r="AU312" s="542" t="s">
        <v>106</v>
      </c>
      <c r="AV312" s="27"/>
      <c r="AW312" s="27"/>
      <c r="AX312" s="531" t="s">
        <v>745</v>
      </c>
      <c r="AY312" s="531" t="s">
        <v>115</v>
      </c>
      <c r="AZ312" s="27"/>
      <c r="BA312" s="27"/>
      <c r="BB312" s="27"/>
      <c r="BC312" s="27"/>
      <c r="BD312" s="27"/>
      <c r="BE312" s="33"/>
      <c r="BF312" s="33"/>
      <c r="BG312" s="33"/>
      <c r="BH312" s="33"/>
      <c r="BI312" s="33"/>
      <c r="BJ312" s="33"/>
      <c r="BK312" s="33"/>
      <c r="BL312" s="33"/>
      <c r="BM312" s="33"/>
      <c r="BN312" s="33"/>
      <c r="BO312" s="33"/>
      <c r="BP312" s="33"/>
      <c r="BQ312" s="33"/>
      <c r="BR312" s="33"/>
      <c r="BS312" s="33"/>
      <c r="BT312" s="33"/>
      <c r="BU312" s="33"/>
      <c r="BV312" s="33"/>
      <c r="BW312" s="27"/>
      <c r="BX312" s="33"/>
      <c r="BY312" s="33"/>
      <c r="BZ312" s="33"/>
      <c r="CA312" s="27"/>
      <c r="CB312" s="27"/>
      <c r="CC312" s="27"/>
      <c r="CD312" s="27"/>
      <c r="CE312" s="58"/>
      <c r="CF312" s="58"/>
      <c r="CG312" s="59" t="e">
        <f t="shared" si="177"/>
        <v>#VALUE!</v>
      </c>
      <c r="CH312" s="60" t="e">
        <f t="shared" si="178"/>
        <v>#VALUE!</v>
      </c>
      <c r="CI312" s="61"/>
      <c r="CJ312" s="62"/>
      <c r="CK312" s="59" t="e">
        <f t="shared" si="179"/>
        <v>#VALUE!</v>
      </c>
      <c r="CL312" s="60" t="e">
        <f t="shared" si="180"/>
        <v>#VALUE!</v>
      </c>
      <c r="CM312" s="61"/>
      <c r="CN312" s="62"/>
      <c r="CO312" s="59" t="e">
        <f t="shared" si="181"/>
        <v>#VALUE!</v>
      </c>
      <c r="CP312" s="60" t="e">
        <f t="shared" si="182"/>
        <v>#VALUE!</v>
      </c>
      <c r="CQ312" s="64"/>
      <c r="CR312" s="65"/>
      <c r="CS312" s="67"/>
      <c r="CT312" s="67"/>
      <c r="CU312" s="545">
        <v>1830</v>
      </c>
      <c r="CV312" s="518" t="str">
        <f t="shared" si="207"/>
        <v>18-</v>
      </c>
      <c r="CW312" s="47" t="s">
        <v>348</v>
      </c>
      <c r="CX312" s="47" t="str">
        <f t="shared" si="212"/>
        <v>-35204E</v>
      </c>
      <c r="CY312" s="47" t="str">
        <f t="shared" si="185"/>
        <v>18-TI-35204E</v>
      </c>
    </row>
    <row r="313" spans="1:103" ht="19.899999999999999" customHeight="1">
      <c r="A313" s="524">
        <v>312</v>
      </c>
      <c r="B313" s="15">
        <v>8</v>
      </c>
      <c r="C313" s="15">
        <v>1830</v>
      </c>
      <c r="D313" s="45" t="s">
        <v>751</v>
      </c>
      <c r="E313" s="527"/>
      <c r="F313" s="541" t="s">
        <v>503</v>
      </c>
      <c r="G313" s="542" t="s">
        <v>752</v>
      </c>
      <c r="H313" s="527"/>
      <c r="I313" s="527"/>
      <c r="J313" s="527" t="str">
        <f t="shared" si="200"/>
        <v/>
      </c>
      <c r="K313" s="527" t="str">
        <f t="shared" si="190"/>
        <v/>
      </c>
      <c r="L313" s="22" t="str">
        <f t="shared" si="191"/>
        <v>FCS0304</v>
      </c>
      <c r="M313" s="21">
        <f t="shared" si="208"/>
        <v>9</v>
      </c>
      <c r="N313" s="21">
        <f t="shared" si="209"/>
        <v>2</v>
      </c>
      <c r="O313" s="21">
        <v>8</v>
      </c>
      <c r="P313" s="83" t="str">
        <f t="shared" si="210"/>
        <v>AAI143-H</v>
      </c>
      <c r="Q313" s="22" t="str">
        <f t="shared" si="170"/>
        <v>AI</v>
      </c>
      <c r="R313" s="22" t="str">
        <f t="shared" si="211"/>
        <v>N</v>
      </c>
      <c r="S313" s="543" t="s">
        <v>111</v>
      </c>
      <c r="T313" s="22"/>
      <c r="U313" s="22"/>
      <c r="V313" s="22"/>
      <c r="W313" s="22"/>
      <c r="X313" s="22"/>
      <c r="Y313" s="22"/>
      <c r="Z313" s="25" t="str">
        <f t="shared" si="171"/>
        <v>%Z092108</v>
      </c>
      <c r="AA313" s="22" t="str">
        <f t="shared" si="172"/>
        <v/>
      </c>
      <c r="AB313" s="22" t="s">
        <v>751</v>
      </c>
      <c r="AC313" s="22" t="str">
        <f t="shared" si="173"/>
        <v>输送氮气风机18-PB-3501BX主电机定子温度显示</v>
      </c>
      <c r="AD313" s="21" t="str">
        <f t="shared" si="174"/>
        <v/>
      </c>
      <c r="AE313" s="21" t="str">
        <f t="shared" si="175"/>
        <v/>
      </c>
      <c r="AF313" s="21" t="str">
        <f t="shared" si="176"/>
        <v/>
      </c>
      <c r="AG313" s="22">
        <v>0</v>
      </c>
      <c r="AH313" s="22">
        <v>0</v>
      </c>
      <c r="AI313" s="22">
        <v>0</v>
      </c>
      <c r="AJ313" s="22">
        <v>0</v>
      </c>
      <c r="AK313" s="23" t="s">
        <v>113</v>
      </c>
      <c r="AL313" s="23" t="s">
        <v>114</v>
      </c>
      <c r="AM313" s="23"/>
      <c r="AN313" s="84" t="s">
        <v>115</v>
      </c>
      <c r="AO313" s="27"/>
      <c r="AP313" s="27"/>
      <c r="AQ313" s="28"/>
      <c r="AR313" s="544" t="s">
        <v>110</v>
      </c>
      <c r="AS313" s="29"/>
      <c r="AT313" s="84" t="s">
        <v>116</v>
      </c>
      <c r="AU313" s="542" t="s">
        <v>106</v>
      </c>
      <c r="AV313" s="27"/>
      <c r="AW313" s="27"/>
      <c r="AX313" s="531" t="s">
        <v>753</v>
      </c>
      <c r="AY313" s="531" t="s">
        <v>115</v>
      </c>
      <c r="AZ313" s="27"/>
      <c r="BA313" s="27"/>
      <c r="BB313" s="27"/>
      <c r="BC313" s="27"/>
      <c r="BD313" s="27"/>
      <c r="BE313" s="33"/>
      <c r="BF313" s="33"/>
      <c r="BG313" s="33"/>
      <c r="BH313" s="33"/>
      <c r="BI313" s="33"/>
      <c r="BJ313" s="33"/>
      <c r="BK313" s="33"/>
      <c r="BL313" s="33"/>
      <c r="BM313" s="33"/>
      <c r="BN313" s="33"/>
      <c r="BO313" s="33"/>
      <c r="BP313" s="33"/>
      <c r="BQ313" s="33"/>
      <c r="BR313" s="33"/>
      <c r="BS313" s="33"/>
      <c r="BT313" s="33"/>
      <c r="BU313" s="33"/>
      <c r="BV313" s="33"/>
      <c r="BW313" s="27"/>
      <c r="BX313" s="33"/>
      <c r="BY313" s="33"/>
      <c r="BZ313" s="33"/>
      <c r="CA313" s="27"/>
      <c r="CB313" s="27"/>
      <c r="CC313" s="27"/>
      <c r="CD313" s="27"/>
      <c r="CE313" s="58"/>
      <c r="CF313" s="58"/>
      <c r="CG313" s="59" t="e">
        <f t="shared" si="177"/>
        <v>#VALUE!</v>
      </c>
      <c r="CH313" s="60" t="e">
        <f t="shared" si="178"/>
        <v>#VALUE!</v>
      </c>
      <c r="CI313" s="61"/>
      <c r="CJ313" s="62"/>
      <c r="CK313" s="59" t="e">
        <f t="shared" si="179"/>
        <v>#VALUE!</v>
      </c>
      <c r="CL313" s="60" t="e">
        <f t="shared" si="180"/>
        <v>#VALUE!</v>
      </c>
      <c r="CM313" s="61"/>
      <c r="CN313" s="62"/>
      <c r="CO313" s="59" t="e">
        <f t="shared" si="181"/>
        <v>#VALUE!</v>
      </c>
      <c r="CP313" s="60" t="e">
        <f t="shared" si="182"/>
        <v>#VALUE!</v>
      </c>
      <c r="CQ313" s="64"/>
      <c r="CR313" s="65"/>
      <c r="CS313" s="67"/>
      <c r="CT313" s="67"/>
      <c r="CU313" s="545">
        <v>1830</v>
      </c>
      <c r="CV313" s="518" t="str">
        <f t="shared" si="207"/>
        <v>18-</v>
      </c>
      <c r="CW313" s="47" t="s">
        <v>348</v>
      </c>
      <c r="CX313" s="47" t="str">
        <f t="shared" si="212"/>
        <v>-35214A</v>
      </c>
      <c r="CY313" s="47" t="str">
        <f t="shared" si="185"/>
        <v>18-TI-35214A</v>
      </c>
    </row>
    <row r="314" spans="1:103" ht="19.899999999999999" customHeight="1">
      <c r="A314" s="524">
        <v>313</v>
      </c>
      <c r="B314" s="15">
        <v>9</v>
      </c>
      <c r="C314" s="15">
        <v>1830</v>
      </c>
      <c r="D314" s="45" t="s">
        <v>754</v>
      </c>
      <c r="E314" s="527"/>
      <c r="F314" s="541" t="s">
        <v>503</v>
      </c>
      <c r="G314" s="542" t="s">
        <v>752</v>
      </c>
      <c r="H314" s="527"/>
      <c r="I314" s="527"/>
      <c r="J314" s="527" t="str">
        <f t="shared" si="200"/>
        <v/>
      </c>
      <c r="K314" s="527" t="str">
        <f t="shared" si="190"/>
        <v/>
      </c>
      <c r="L314" s="22" t="str">
        <f t="shared" si="191"/>
        <v>FCS0304</v>
      </c>
      <c r="M314" s="21">
        <f t="shared" si="208"/>
        <v>9</v>
      </c>
      <c r="N314" s="21">
        <f t="shared" si="209"/>
        <v>2</v>
      </c>
      <c r="O314" s="21">
        <v>9</v>
      </c>
      <c r="P314" s="83" t="str">
        <f t="shared" si="210"/>
        <v>AAI143-H</v>
      </c>
      <c r="Q314" s="22" t="str">
        <f t="shared" si="170"/>
        <v>AI</v>
      </c>
      <c r="R314" s="22" t="str">
        <f t="shared" si="211"/>
        <v>N</v>
      </c>
      <c r="S314" s="543" t="s">
        <v>111</v>
      </c>
      <c r="T314" s="22"/>
      <c r="U314" s="22"/>
      <c r="V314" s="22"/>
      <c r="W314" s="22"/>
      <c r="X314" s="22"/>
      <c r="Y314" s="22"/>
      <c r="Z314" s="25" t="str">
        <f t="shared" si="171"/>
        <v>%Z092109</v>
      </c>
      <c r="AA314" s="22" t="str">
        <f t="shared" si="172"/>
        <v/>
      </c>
      <c r="AB314" s="22" t="s">
        <v>754</v>
      </c>
      <c r="AC314" s="22" t="str">
        <f t="shared" si="173"/>
        <v>输送氮气风机18-PB-3501BX主电机定子温度显示</v>
      </c>
      <c r="AD314" s="21" t="str">
        <f t="shared" si="174"/>
        <v/>
      </c>
      <c r="AE314" s="21" t="str">
        <f t="shared" si="175"/>
        <v/>
      </c>
      <c r="AF314" s="21" t="str">
        <f t="shared" si="176"/>
        <v/>
      </c>
      <c r="AG314" s="22">
        <v>0</v>
      </c>
      <c r="AH314" s="22">
        <v>0</v>
      </c>
      <c r="AI314" s="22">
        <v>0</v>
      </c>
      <c r="AJ314" s="22">
        <v>0</v>
      </c>
      <c r="AK314" s="23" t="s">
        <v>113</v>
      </c>
      <c r="AL314" s="23" t="s">
        <v>114</v>
      </c>
      <c r="AM314" s="23"/>
      <c r="AN314" s="84" t="s">
        <v>115</v>
      </c>
      <c r="AO314" s="27"/>
      <c r="AP314" s="27"/>
      <c r="AQ314" s="28"/>
      <c r="AR314" s="544" t="s">
        <v>110</v>
      </c>
      <c r="AS314" s="29"/>
      <c r="AT314" s="84" t="s">
        <v>116</v>
      </c>
      <c r="AU314" s="542" t="s">
        <v>106</v>
      </c>
      <c r="AV314" s="27"/>
      <c r="AW314" s="27"/>
      <c r="AX314" s="531" t="s">
        <v>753</v>
      </c>
      <c r="AY314" s="531" t="s">
        <v>115</v>
      </c>
      <c r="AZ314" s="27"/>
      <c r="BA314" s="27"/>
      <c r="BB314" s="27"/>
      <c r="BC314" s="27"/>
      <c r="BD314" s="27"/>
      <c r="BE314" s="33"/>
      <c r="BF314" s="33"/>
      <c r="BG314" s="33"/>
      <c r="BH314" s="33"/>
      <c r="BI314" s="33"/>
      <c r="BJ314" s="33"/>
      <c r="BK314" s="33"/>
      <c r="BL314" s="33"/>
      <c r="BM314" s="33"/>
      <c r="BN314" s="33"/>
      <c r="BO314" s="33"/>
      <c r="BP314" s="33"/>
      <c r="BQ314" s="33"/>
      <c r="BR314" s="33"/>
      <c r="BS314" s="33"/>
      <c r="BT314" s="33"/>
      <c r="BU314" s="33"/>
      <c r="BV314" s="33"/>
      <c r="BW314" s="27"/>
      <c r="BX314" s="33"/>
      <c r="BY314" s="33"/>
      <c r="BZ314" s="33"/>
      <c r="CA314" s="27"/>
      <c r="CB314" s="27"/>
      <c r="CC314" s="27"/>
      <c r="CD314" s="27"/>
      <c r="CE314" s="58"/>
      <c r="CF314" s="58"/>
      <c r="CG314" s="59" t="e">
        <f t="shared" si="177"/>
        <v>#VALUE!</v>
      </c>
      <c r="CH314" s="60" t="e">
        <f t="shared" si="178"/>
        <v>#VALUE!</v>
      </c>
      <c r="CI314" s="61"/>
      <c r="CJ314" s="62"/>
      <c r="CK314" s="59" t="e">
        <f t="shared" si="179"/>
        <v>#VALUE!</v>
      </c>
      <c r="CL314" s="60" t="e">
        <f t="shared" si="180"/>
        <v>#VALUE!</v>
      </c>
      <c r="CM314" s="61"/>
      <c r="CN314" s="62"/>
      <c r="CO314" s="59" t="e">
        <f t="shared" si="181"/>
        <v>#VALUE!</v>
      </c>
      <c r="CP314" s="60" t="e">
        <f t="shared" si="182"/>
        <v>#VALUE!</v>
      </c>
      <c r="CQ314" s="64"/>
      <c r="CR314" s="65"/>
      <c r="CS314" s="67"/>
      <c r="CT314" s="67"/>
      <c r="CU314" s="545">
        <v>1830</v>
      </c>
      <c r="CV314" s="518" t="str">
        <f t="shared" si="207"/>
        <v>18-</v>
      </c>
      <c r="CW314" s="47" t="s">
        <v>348</v>
      </c>
      <c r="CX314" s="47" t="str">
        <f t="shared" si="212"/>
        <v>-35214B</v>
      </c>
      <c r="CY314" s="47" t="str">
        <f t="shared" si="185"/>
        <v>18-TI-35214B</v>
      </c>
    </row>
    <row r="315" spans="1:103" ht="19.899999999999999" customHeight="1">
      <c r="A315" s="524">
        <v>314</v>
      </c>
      <c r="B315" s="15">
        <v>10</v>
      </c>
      <c r="C315" s="15">
        <v>1830</v>
      </c>
      <c r="D315" s="45" t="s">
        <v>755</v>
      </c>
      <c r="E315" s="45"/>
      <c r="F315" s="541" t="s">
        <v>503</v>
      </c>
      <c r="G315" s="542" t="s">
        <v>752</v>
      </c>
      <c r="H315" s="527"/>
      <c r="I315" s="527"/>
      <c r="J315" s="527" t="str">
        <f t="shared" si="200"/>
        <v/>
      </c>
      <c r="K315" s="527" t="str">
        <f t="shared" si="190"/>
        <v/>
      </c>
      <c r="L315" s="22" t="str">
        <f t="shared" si="191"/>
        <v>FCS0304</v>
      </c>
      <c r="M315" s="21">
        <f t="shared" si="208"/>
        <v>9</v>
      </c>
      <c r="N315" s="21">
        <f t="shared" si="209"/>
        <v>2</v>
      </c>
      <c r="O315" s="21">
        <v>10</v>
      </c>
      <c r="P315" s="83" t="str">
        <f t="shared" si="210"/>
        <v>AAI143-H</v>
      </c>
      <c r="Q315" s="22" t="str">
        <f t="shared" si="170"/>
        <v>AI</v>
      </c>
      <c r="R315" s="22" t="str">
        <f t="shared" si="211"/>
        <v>N</v>
      </c>
      <c r="S315" s="543" t="s">
        <v>111</v>
      </c>
      <c r="T315" s="22"/>
      <c r="U315" s="22"/>
      <c r="V315" s="22"/>
      <c r="W315" s="22"/>
      <c r="X315" s="22"/>
      <c r="Y315" s="22"/>
      <c r="Z315" s="25" t="str">
        <f t="shared" si="171"/>
        <v>%Z092110</v>
      </c>
      <c r="AA315" s="22" t="str">
        <f t="shared" si="172"/>
        <v/>
      </c>
      <c r="AB315" s="22" t="s">
        <v>755</v>
      </c>
      <c r="AC315" s="22" t="str">
        <f t="shared" si="173"/>
        <v>输送氮气风机18-PB-3501BX主电机定子温度显示</v>
      </c>
      <c r="AD315" s="21" t="str">
        <f t="shared" si="174"/>
        <v/>
      </c>
      <c r="AE315" s="21" t="str">
        <f t="shared" si="175"/>
        <v/>
      </c>
      <c r="AF315" s="21" t="str">
        <f t="shared" si="176"/>
        <v/>
      </c>
      <c r="AG315" s="22"/>
      <c r="AH315" s="22"/>
      <c r="AI315" s="22"/>
      <c r="AJ315" s="22"/>
      <c r="AK315" s="23" t="s">
        <v>113</v>
      </c>
      <c r="AL315" s="23" t="s">
        <v>114</v>
      </c>
      <c r="AM315" s="23"/>
      <c r="AN315" s="84" t="s">
        <v>115</v>
      </c>
      <c r="AO315" s="27"/>
      <c r="AP315" s="27"/>
      <c r="AQ315" s="28"/>
      <c r="AR315" s="544" t="s">
        <v>110</v>
      </c>
      <c r="AS315" s="29"/>
      <c r="AT315" s="84" t="s">
        <v>116</v>
      </c>
      <c r="AU315" s="542" t="s">
        <v>106</v>
      </c>
      <c r="AV315" s="27"/>
      <c r="AW315" s="27"/>
      <c r="AX315" s="531" t="s">
        <v>753</v>
      </c>
      <c r="AY315" s="531" t="s">
        <v>115</v>
      </c>
      <c r="AZ315" s="27"/>
      <c r="BA315" s="27"/>
      <c r="BB315" s="27"/>
      <c r="BC315" s="27"/>
      <c r="BD315" s="27"/>
      <c r="BE315" s="33"/>
      <c r="BF315" s="33"/>
      <c r="BG315" s="33"/>
      <c r="BH315" s="33"/>
      <c r="BI315" s="33"/>
      <c r="BJ315" s="33"/>
      <c r="BK315" s="33"/>
      <c r="BL315" s="33"/>
      <c r="BM315" s="33"/>
      <c r="BN315" s="33"/>
      <c r="BO315" s="33"/>
      <c r="BP315" s="33"/>
      <c r="BQ315" s="33"/>
      <c r="BR315" s="33"/>
      <c r="BS315" s="33"/>
      <c r="BT315" s="33"/>
      <c r="BU315" s="33"/>
      <c r="BV315" s="33"/>
      <c r="BW315" s="27"/>
      <c r="BX315" s="33"/>
      <c r="BY315" s="33"/>
      <c r="BZ315" s="33"/>
      <c r="CA315" s="27"/>
      <c r="CB315" s="27"/>
      <c r="CC315" s="27"/>
      <c r="CD315" s="27"/>
      <c r="CE315" s="58"/>
      <c r="CF315" s="58"/>
      <c r="CG315" s="59" t="e">
        <f t="shared" si="177"/>
        <v>#VALUE!</v>
      </c>
      <c r="CH315" s="60" t="e">
        <f t="shared" si="178"/>
        <v>#VALUE!</v>
      </c>
      <c r="CI315" s="61"/>
      <c r="CJ315" s="62"/>
      <c r="CK315" s="59" t="e">
        <f t="shared" si="179"/>
        <v>#VALUE!</v>
      </c>
      <c r="CL315" s="60" t="e">
        <f t="shared" si="180"/>
        <v>#VALUE!</v>
      </c>
      <c r="CM315" s="61"/>
      <c r="CN315" s="62"/>
      <c r="CO315" s="59" t="e">
        <f t="shared" si="181"/>
        <v>#VALUE!</v>
      </c>
      <c r="CP315" s="60" t="e">
        <f t="shared" si="182"/>
        <v>#VALUE!</v>
      </c>
      <c r="CQ315" s="64"/>
      <c r="CR315" s="65"/>
      <c r="CS315" s="67"/>
      <c r="CT315" s="67"/>
      <c r="CU315" s="545">
        <v>1830</v>
      </c>
      <c r="CV315" s="518" t="str">
        <f t="shared" si="207"/>
        <v>18-</v>
      </c>
      <c r="CW315" s="47" t="s">
        <v>348</v>
      </c>
      <c r="CX315" s="47" t="str">
        <f t="shared" si="212"/>
        <v>-35214C</v>
      </c>
      <c r="CY315" s="47" t="str">
        <f t="shared" si="185"/>
        <v>18-TI-35214C</v>
      </c>
    </row>
    <row r="316" spans="1:103" ht="19.899999999999999" customHeight="1">
      <c r="A316" s="524">
        <v>315</v>
      </c>
      <c r="B316" s="15">
        <v>11</v>
      </c>
      <c r="C316" s="15">
        <v>1830</v>
      </c>
      <c r="D316" s="45" t="s">
        <v>756</v>
      </c>
      <c r="E316" s="45"/>
      <c r="F316" s="541" t="s">
        <v>503</v>
      </c>
      <c r="G316" s="542" t="s">
        <v>757</v>
      </c>
      <c r="H316" s="527"/>
      <c r="I316" s="527"/>
      <c r="J316" s="527" t="str">
        <f t="shared" si="200"/>
        <v/>
      </c>
      <c r="K316" s="527" t="str">
        <f t="shared" si="190"/>
        <v/>
      </c>
      <c r="L316" s="22" t="str">
        <f t="shared" si="191"/>
        <v>FCS0304</v>
      </c>
      <c r="M316" s="21">
        <f t="shared" si="208"/>
        <v>9</v>
      </c>
      <c r="N316" s="21">
        <f t="shared" si="209"/>
        <v>2</v>
      </c>
      <c r="O316" s="21">
        <v>11</v>
      </c>
      <c r="P316" s="83" t="str">
        <f t="shared" si="210"/>
        <v>AAI143-H</v>
      </c>
      <c r="Q316" s="22" t="str">
        <f t="shared" si="170"/>
        <v>AI</v>
      </c>
      <c r="R316" s="22" t="str">
        <f t="shared" si="211"/>
        <v>N</v>
      </c>
      <c r="S316" s="543" t="s">
        <v>111</v>
      </c>
      <c r="T316" s="22"/>
      <c r="U316" s="22"/>
      <c r="V316" s="22"/>
      <c r="W316" s="22"/>
      <c r="X316" s="22"/>
      <c r="Y316" s="22"/>
      <c r="Z316" s="25" t="str">
        <f t="shared" si="171"/>
        <v>%Z092111</v>
      </c>
      <c r="AA316" s="22" t="str">
        <f t="shared" si="172"/>
        <v/>
      </c>
      <c r="AB316" s="22" t="s">
        <v>756</v>
      </c>
      <c r="AC316" s="22" t="str">
        <f t="shared" si="173"/>
        <v>输送氮气风机18-PC-3501BX主电机轴承温度显示</v>
      </c>
      <c r="AD316" s="21" t="str">
        <f t="shared" si="174"/>
        <v/>
      </c>
      <c r="AE316" s="21" t="str">
        <f t="shared" si="175"/>
        <v/>
      </c>
      <c r="AF316" s="21" t="str">
        <f t="shared" si="176"/>
        <v/>
      </c>
      <c r="AG316" s="22"/>
      <c r="AH316" s="22"/>
      <c r="AI316" s="22"/>
      <c r="AJ316" s="22"/>
      <c r="AK316" s="23" t="s">
        <v>113</v>
      </c>
      <c r="AL316" s="23" t="s">
        <v>114</v>
      </c>
      <c r="AM316" s="23"/>
      <c r="AN316" s="84" t="s">
        <v>115</v>
      </c>
      <c r="AO316" s="27"/>
      <c r="AP316" s="27"/>
      <c r="AQ316" s="28"/>
      <c r="AR316" s="544" t="s">
        <v>110</v>
      </c>
      <c r="AS316" s="29"/>
      <c r="AT316" s="84" t="s">
        <v>116</v>
      </c>
      <c r="AU316" s="542" t="s">
        <v>106</v>
      </c>
      <c r="AV316" s="27"/>
      <c r="AW316" s="27"/>
      <c r="AX316" s="531" t="s">
        <v>753</v>
      </c>
      <c r="AY316" s="531" t="s">
        <v>115</v>
      </c>
      <c r="AZ316" s="27"/>
      <c r="BA316" s="27"/>
      <c r="BB316" s="27"/>
      <c r="BC316" s="27"/>
      <c r="BD316" s="27"/>
      <c r="BE316" s="33"/>
      <c r="BF316" s="33"/>
      <c r="BG316" s="33"/>
      <c r="BH316" s="33"/>
      <c r="BI316" s="33"/>
      <c r="BJ316" s="33"/>
      <c r="BK316" s="33"/>
      <c r="BL316" s="33"/>
      <c r="BM316" s="33"/>
      <c r="BN316" s="33"/>
      <c r="BO316" s="33"/>
      <c r="BP316" s="33"/>
      <c r="BQ316" s="33"/>
      <c r="BR316" s="33"/>
      <c r="BS316" s="33"/>
      <c r="BT316" s="33"/>
      <c r="BU316" s="33"/>
      <c r="BV316" s="33"/>
      <c r="BW316" s="27"/>
      <c r="BX316" s="33"/>
      <c r="BY316" s="33"/>
      <c r="BZ316" s="33"/>
      <c r="CA316" s="27"/>
      <c r="CB316" s="27"/>
      <c r="CC316" s="27"/>
      <c r="CD316" s="27"/>
      <c r="CE316" s="58"/>
      <c r="CF316" s="58"/>
      <c r="CG316" s="59" t="e">
        <f t="shared" si="177"/>
        <v>#VALUE!</v>
      </c>
      <c r="CH316" s="60" t="e">
        <f t="shared" si="178"/>
        <v>#VALUE!</v>
      </c>
      <c r="CI316" s="61"/>
      <c r="CJ316" s="62"/>
      <c r="CK316" s="59" t="e">
        <f t="shared" si="179"/>
        <v>#VALUE!</v>
      </c>
      <c r="CL316" s="60" t="e">
        <f t="shared" si="180"/>
        <v>#VALUE!</v>
      </c>
      <c r="CM316" s="61"/>
      <c r="CN316" s="62"/>
      <c r="CO316" s="59" t="e">
        <f t="shared" si="181"/>
        <v>#VALUE!</v>
      </c>
      <c r="CP316" s="60" t="e">
        <f t="shared" si="182"/>
        <v>#VALUE!</v>
      </c>
      <c r="CQ316" s="64"/>
      <c r="CR316" s="65"/>
      <c r="CS316" s="67"/>
      <c r="CT316" s="67"/>
      <c r="CU316" s="545">
        <v>1830</v>
      </c>
      <c r="CV316" s="518" t="str">
        <f t="shared" si="207"/>
        <v>18-</v>
      </c>
      <c r="CW316" s="47" t="s">
        <v>348</v>
      </c>
      <c r="CX316" s="47" t="str">
        <f t="shared" si="212"/>
        <v>-35214D</v>
      </c>
      <c r="CY316" s="47" t="str">
        <f t="shared" si="185"/>
        <v>18-TI-35214D</v>
      </c>
    </row>
    <row r="317" spans="1:103" ht="19.899999999999999" customHeight="1">
      <c r="A317" s="524">
        <v>316</v>
      </c>
      <c r="B317" s="15">
        <v>12</v>
      </c>
      <c r="C317" s="15">
        <v>1830</v>
      </c>
      <c r="D317" s="45" t="s">
        <v>758</v>
      </c>
      <c r="E317" s="45"/>
      <c r="F317" s="541" t="s">
        <v>503</v>
      </c>
      <c r="G317" s="542" t="s">
        <v>757</v>
      </c>
      <c r="H317" s="527"/>
      <c r="I317" s="527"/>
      <c r="J317" s="527" t="str">
        <f t="shared" si="200"/>
        <v/>
      </c>
      <c r="K317" s="527" t="str">
        <f t="shared" si="190"/>
        <v/>
      </c>
      <c r="L317" s="22" t="str">
        <f t="shared" si="191"/>
        <v>FCS0304</v>
      </c>
      <c r="M317" s="21">
        <f t="shared" si="208"/>
        <v>9</v>
      </c>
      <c r="N317" s="21">
        <f t="shared" si="209"/>
        <v>2</v>
      </c>
      <c r="O317" s="21">
        <v>12</v>
      </c>
      <c r="P317" s="83" t="str">
        <f t="shared" si="210"/>
        <v>AAI143-H</v>
      </c>
      <c r="Q317" s="22" t="str">
        <f t="shared" si="170"/>
        <v>AI</v>
      </c>
      <c r="R317" s="22" t="str">
        <f t="shared" si="211"/>
        <v>N</v>
      </c>
      <c r="S317" s="543" t="s">
        <v>111</v>
      </c>
      <c r="T317" s="22"/>
      <c r="U317" s="22"/>
      <c r="V317" s="22"/>
      <c r="W317" s="22"/>
      <c r="X317" s="22"/>
      <c r="Y317" s="22"/>
      <c r="Z317" s="25" t="str">
        <f t="shared" si="171"/>
        <v>%Z092112</v>
      </c>
      <c r="AA317" s="22" t="str">
        <f t="shared" si="172"/>
        <v/>
      </c>
      <c r="AB317" s="22" t="s">
        <v>758</v>
      </c>
      <c r="AC317" s="22" t="str">
        <f t="shared" si="173"/>
        <v>输送氮气风机18-PC-3501BX主电机轴承温度显示</v>
      </c>
      <c r="AD317" s="21" t="str">
        <f t="shared" si="174"/>
        <v/>
      </c>
      <c r="AE317" s="21" t="str">
        <f t="shared" si="175"/>
        <v/>
      </c>
      <c r="AF317" s="21" t="str">
        <f t="shared" si="176"/>
        <v/>
      </c>
      <c r="AG317" s="22"/>
      <c r="AH317" s="22"/>
      <c r="AI317" s="22"/>
      <c r="AJ317" s="22"/>
      <c r="AK317" s="23" t="s">
        <v>113</v>
      </c>
      <c r="AL317" s="23" t="s">
        <v>114</v>
      </c>
      <c r="AM317" s="23"/>
      <c r="AN317" s="84" t="s">
        <v>115</v>
      </c>
      <c r="AO317" s="27"/>
      <c r="AP317" s="27"/>
      <c r="AQ317" s="28"/>
      <c r="AR317" s="544" t="s">
        <v>110</v>
      </c>
      <c r="AS317" s="29"/>
      <c r="AT317" s="84" t="s">
        <v>116</v>
      </c>
      <c r="AU317" s="542" t="s">
        <v>106</v>
      </c>
      <c r="AV317" s="27"/>
      <c r="AW317" s="27"/>
      <c r="AX317" s="531" t="s">
        <v>753</v>
      </c>
      <c r="AY317" s="531" t="s">
        <v>115</v>
      </c>
      <c r="AZ317" s="27"/>
      <c r="BA317" s="27"/>
      <c r="BB317" s="27"/>
      <c r="BC317" s="27"/>
      <c r="BD317" s="27"/>
      <c r="BE317" s="33"/>
      <c r="BF317" s="33"/>
      <c r="BG317" s="33"/>
      <c r="BH317" s="33"/>
      <c r="BI317" s="33"/>
      <c r="BJ317" s="33"/>
      <c r="BK317" s="33"/>
      <c r="BL317" s="33"/>
      <c r="BM317" s="33"/>
      <c r="BN317" s="33"/>
      <c r="BO317" s="33"/>
      <c r="BP317" s="33"/>
      <c r="BQ317" s="33"/>
      <c r="BR317" s="33"/>
      <c r="BS317" s="33"/>
      <c r="BT317" s="33"/>
      <c r="BU317" s="33"/>
      <c r="BV317" s="33"/>
      <c r="BW317" s="27"/>
      <c r="BX317" s="33"/>
      <c r="BY317" s="33"/>
      <c r="BZ317" s="33"/>
      <c r="CA317" s="27"/>
      <c r="CB317" s="27"/>
      <c r="CC317" s="27"/>
      <c r="CD317" s="27"/>
      <c r="CE317" s="58"/>
      <c r="CF317" s="58"/>
      <c r="CG317" s="59" t="e">
        <f t="shared" si="177"/>
        <v>#VALUE!</v>
      </c>
      <c r="CH317" s="60" t="e">
        <f t="shared" si="178"/>
        <v>#VALUE!</v>
      </c>
      <c r="CI317" s="61"/>
      <c r="CJ317" s="62"/>
      <c r="CK317" s="59" t="e">
        <f t="shared" si="179"/>
        <v>#VALUE!</v>
      </c>
      <c r="CL317" s="60" t="e">
        <f t="shared" si="180"/>
        <v>#VALUE!</v>
      </c>
      <c r="CM317" s="61"/>
      <c r="CN317" s="62"/>
      <c r="CO317" s="59" t="e">
        <f t="shared" si="181"/>
        <v>#VALUE!</v>
      </c>
      <c r="CP317" s="60" t="e">
        <f t="shared" si="182"/>
        <v>#VALUE!</v>
      </c>
      <c r="CQ317" s="64"/>
      <c r="CR317" s="65"/>
      <c r="CS317" s="67"/>
      <c r="CT317" s="67"/>
      <c r="CU317" s="545">
        <v>1830</v>
      </c>
      <c r="CV317" s="518" t="str">
        <f t="shared" si="207"/>
        <v>18-</v>
      </c>
      <c r="CW317" s="47" t="s">
        <v>348</v>
      </c>
      <c r="CX317" s="47" t="str">
        <f t="shared" si="212"/>
        <v>-35214E</v>
      </c>
      <c r="CY317" s="47" t="str">
        <f t="shared" si="185"/>
        <v>18-TI-35214E</v>
      </c>
    </row>
    <row r="318" spans="1:103" ht="19.899999999999999" customHeight="1">
      <c r="A318" s="524">
        <v>317</v>
      </c>
      <c r="B318" s="15">
        <v>13</v>
      </c>
      <c r="C318" s="15"/>
      <c r="D318" s="50" t="str">
        <f>LEFT(L318,1)&amp;RIGHT(L318,2)&amp;"N"&amp;M318&amp;"S"&amp;N318&amp;O318</f>
        <v>F04N9S213</v>
      </c>
      <c r="E318" s="45"/>
      <c r="F318" s="43"/>
      <c r="G318" s="527" t="s">
        <v>161</v>
      </c>
      <c r="H318" s="527"/>
      <c r="I318" s="527"/>
      <c r="J318" s="527" t="str">
        <f t="shared" si="200"/>
        <v/>
      </c>
      <c r="K318" s="527" t="str">
        <f t="shared" si="190"/>
        <v/>
      </c>
      <c r="L318" s="22" t="str">
        <f t="shared" si="191"/>
        <v>FCS0304</v>
      </c>
      <c r="M318" s="21">
        <f t="shared" si="208"/>
        <v>9</v>
      </c>
      <c r="N318" s="21">
        <f t="shared" si="209"/>
        <v>2</v>
      </c>
      <c r="O318" s="21">
        <v>13</v>
      </c>
      <c r="P318" s="83" t="str">
        <f t="shared" si="210"/>
        <v>AAI143-H</v>
      </c>
      <c r="Q318" s="22" t="str">
        <f t="shared" si="170"/>
        <v>AI</v>
      </c>
      <c r="R318" s="22" t="str">
        <f t="shared" si="211"/>
        <v>N</v>
      </c>
      <c r="S318" s="83" t="s">
        <v>162</v>
      </c>
      <c r="T318" s="22"/>
      <c r="U318" s="22"/>
      <c r="V318" s="22"/>
      <c r="W318" s="22"/>
      <c r="X318" s="22"/>
      <c r="Y318" s="22"/>
      <c r="Z318" s="25" t="str">
        <f t="shared" si="171"/>
        <v>%Z092113</v>
      </c>
      <c r="AA318" s="22" t="str">
        <f t="shared" si="172"/>
        <v/>
      </c>
      <c r="AB318" s="22" t="str">
        <f>IF(G318="Spare",D318,"")</f>
        <v>F04N9S213</v>
      </c>
      <c r="AC318" s="22" t="str">
        <f t="shared" si="173"/>
        <v>Spare</v>
      </c>
      <c r="AD318" s="21" t="str">
        <f t="shared" si="174"/>
        <v/>
      </c>
      <c r="AE318" s="21" t="str">
        <f t="shared" si="175"/>
        <v/>
      </c>
      <c r="AF318" s="21" t="str">
        <f t="shared" si="176"/>
        <v/>
      </c>
      <c r="AG318" s="22"/>
      <c r="AH318" s="22"/>
      <c r="AI318" s="22"/>
      <c r="AJ318" s="22"/>
      <c r="AK318" s="23"/>
      <c r="AL318" s="23" t="s">
        <v>114</v>
      </c>
      <c r="AM318" s="23"/>
      <c r="AN318" s="84" t="s">
        <v>115</v>
      </c>
      <c r="AO318" s="27"/>
      <c r="AP318" s="27"/>
      <c r="AQ318" s="28"/>
      <c r="AR318" s="33"/>
      <c r="AS318" s="29"/>
      <c r="AT318" s="84" t="s">
        <v>116</v>
      </c>
      <c r="AU318" s="27"/>
      <c r="AV318" s="27"/>
      <c r="AW318" s="27"/>
      <c r="AX318" s="531"/>
      <c r="AY318" s="531"/>
      <c r="AZ318" s="27"/>
      <c r="BA318" s="27"/>
      <c r="BB318" s="27"/>
      <c r="BC318" s="27"/>
      <c r="BD318" s="27"/>
      <c r="BE318" s="33"/>
      <c r="BF318" s="33"/>
      <c r="BG318" s="33"/>
      <c r="BH318" s="33"/>
      <c r="BI318" s="33"/>
      <c r="BJ318" s="33"/>
      <c r="BK318" s="33"/>
      <c r="BL318" s="33"/>
      <c r="BM318" s="33"/>
      <c r="BN318" s="33"/>
      <c r="BO318" s="33"/>
      <c r="BP318" s="33"/>
      <c r="BQ318" s="33"/>
      <c r="BR318" s="33"/>
      <c r="BS318" s="33"/>
      <c r="BT318" s="33"/>
      <c r="BU318" s="33"/>
      <c r="BV318" s="33"/>
      <c r="BW318" s="27"/>
      <c r="BX318" s="33"/>
      <c r="BY318" s="33"/>
      <c r="BZ318" s="33"/>
      <c r="CA318" s="27"/>
      <c r="CB318" s="27"/>
      <c r="CC318" s="27"/>
      <c r="CD318" s="27"/>
      <c r="CE318" s="58"/>
      <c r="CF318" s="58"/>
      <c r="CG318" s="59" t="e">
        <f t="shared" si="177"/>
        <v>#VALUE!</v>
      </c>
      <c r="CH318" s="60" t="e">
        <f t="shared" si="178"/>
        <v>#VALUE!</v>
      </c>
      <c r="CI318" s="61"/>
      <c r="CJ318" s="62"/>
      <c r="CK318" s="59" t="e">
        <f t="shared" si="179"/>
        <v>#VALUE!</v>
      </c>
      <c r="CL318" s="60" t="e">
        <f t="shared" si="180"/>
        <v>#VALUE!</v>
      </c>
      <c r="CM318" s="61"/>
      <c r="CN318" s="62"/>
      <c r="CO318" s="59" t="e">
        <f t="shared" si="181"/>
        <v>#VALUE!</v>
      </c>
      <c r="CP318" s="60" t="e">
        <f t="shared" si="182"/>
        <v>#VALUE!</v>
      </c>
      <c r="CQ318" s="64"/>
      <c r="CR318" s="65"/>
      <c r="CS318" s="67"/>
      <c r="CT318" s="67"/>
      <c r="CV318" s="518"/>
      <c r="CY318" s="47" t="str">
        <f t="shared" si="185"/>
        <v/>
      </c>
    </row>
    <row r="319" spans="1:103" ht="19.899999999999999" customHeight="1">
      <c r="A319" s="524">
        <v>318</v>
      </c>
      <c r="B319" s="16">
        <v>14</v>
      </c>
      <c r="C319" s="16"/>
      <c r="D319" s="50" t="str">
        <f>LEFT(L319,1)&amp;RIGHT(L319,2)&amp;"N"&amp;M319&amp;"S"&amp;N319&amp;O319</f>
        <v>F04N9S214</v>
      </c>
      <c r="E319" s="45"/>
      <c r="F319" s="43"/>
      <c r="G319" s="527" t="s">
        <v>161</v>
      </c>
      <c r="H319" s="527"/>
      <c r="I319" s="527"/>
      <c r="J319" s="527" t="str">
        <f t="shared" si="200"/>
        <v/>
      </c>
      <c r="K319" s="527" t="str">
        <f t="shared" si="190"/>
        <v/>
      </c>
      <c r="L319" s="22" t="str">
        <f t="shared" si="191"/>
        <v>FCS0304</v>
      </c>
      <c r="M319" s="21">
        <f t="shared" si="208"/>
        <v>9</v>
      </c>
      <c r="N319" s="21">
        <f t="shared" si="209"/>
        <v>2</v>
      </c>
      <c r="O319" s="21">
        <v>14</v>
      </c>
      <c r="P319" s="83" t="str">
        <f t="shared" si="210"/>
        <v>AAI143-H</v>
      </c>
      <c r="Q319" s="22" t="str">
        <f t="shared" si="170"/>
        <v>AI</v>
      </c>
      <c r="R319" s="22" t="str">
        <f t="shared" si="211"/>
        <v>N</v>
      </c>
      <c r="S319" s="83" t="s">
        <v>162</v>
      </c>
      <c r="T319" s="22"/>
      <c r="U319" s="22"/>
      <c r="V319" s="22"/>
      <c r="W319" s="22"/>
      <c r="X319" s="26"/>
      <c r="Y319" s="22"/>
      <c r="Z319" s="25" t="str">
        <f t="shared" si="171"/>
        <v>%Z092114</v>
      </c>
      <c r="AA319" s="22" t="str">
        <f t="shared" si="172"/>
        <v/>
      </c>
      <c r="AB319" s="22" t="str">
        <f>IF(G319="Spare",D319,"")</f>
        <v>F04N9S214</v>
      </c>
      <c r="AC319" s="22" t="str">
        <f t="shared" si="173"/>
        <v>Spare</v>
      </c>
      <c r="AD319" s="21" t="str">
        <f t="shared" si="174"/>
        <v/>
      </c>
      <c r="AE319" s="21" t="str">
        <f t="shared" si="175"/>
        <v/>
      </c>
      <c r="AF319" s="21" t="str">
        <f t="shared" si="176"/>
        <v/>
      </c>
      <c r="AG319" s="22"/>
      <c r="AH319" s="22"/>
      <c r="AI319" s="22"/>
      <c r="AJ319" s="22"/>
      <c r="AK319" s="23"/>
      <c r="AL319" s="23" t="s">
        <v>114</v>
      </c>
      <c r="AM319" s="23"/>
      <c r="AN319" s="84" t="s">
        <v>115</v>
      </c>
      <c r="AO319" s="27"/>
      <c r="AP319" s="27"/>
      <c r="AQ319" s="28"/>
      <c r="AR319" s="33"/>
      <c r="AS319" s="29"/>
      <c r="AT319" s="84" t="s">
        <v>116</v>
      </c>
      <c r="AU319" s="27"/>
      <c r="AV319" s="32"/>
      <c r="AW319" s="27"/>
      <c r="AX319" s="531"/>
      <c r="AY319" s="531"/>
      <c r="AZ319" s="27"/>
      <c r="BA319" s="27"/>
      <c r="BB319" s="27"/>
      <c r="BC319" s="27"/>
      <c r="BD319" s="27"/>
      <c r="BE319" s="33"/>
      <c r="BF319" s="33"/>
      <c r="BG319" s="33"/>
      <c r="BH319" s="33"/>
      <c r="BI319" s="33"/>
      <c r="BJ319" s="33"/>
      <c r="BK319" s="33"/>
      <c r="BL319" s="33"/>
      <c r="BM319" s="33"/>
      <c r="BN319" s="33"/>
      <c r="BO319" s="33"/>
      <c r="BP319" s="33"/>
      <c r="BQ319" s="33"/>
      <c r="BR319" s="33"/>
      <c r="BS319" s="33"/>
      <c r="BT319" s="33"/>
      <c r="BU319" s="33"/>
      <c r="BV319" s="33"/>
      <c r="BW319" s="27"/>
      <c r="BX319" s="33"/>
      <c r="BY319" s="33"/>
      <c r="BZ319" s="33"/>
      <c r="CA319" s="27"/>
      <c r="CB319" s="27"/>
      <c r="CC319" s="27"/>
      <c r="CD319" s="27"/>
      <c r="CE319" s="58"/>
      <c r="CF319" s="58"/>
      <c r="CG319" s="59" t="e">
        <f t="shared" si="177"/>
        <v>#VALUE!</v>
      </c>
      <c r="CH319" s="60" t="e">
        <f t="shared" si="178"/>
        <v>#VALUE!</v>
      </c>
      <c r="CI319" s="61"/>
      <c r="CJ319" s="62"/>
      <c r="CK319" s="59" t="e">
        <f t="shared" si="179"/>
        <v>#VALUE!</v>
      </c>
      <c r="CL319" s="60" t="e">
        <f t="shared" si="180"/>
        <v>#VALUE!</v>
      </c>
      <c r="CM319" s="61"/>
      <c r="CN319" s="62"/>
      <c r="CO319" s="59" t="e">
        <f t="shared" si="181"/>
        <v>#VALUE!</v>
      </c>
      <c r="CP319" s="60" t="e">
        <f t="shared" si="182"/>
        <v>#VALUE!</v>
      </c>
      <c r="CQ319" s="64"/>
      <c r="CR319" s="65"/>
      <c r="CS319" s="67"/>
      <c r="CT319" s="67"/>
      <c r="CV319" s="518"/>
      <c r="CY319" s="47" t="str">
        <f t="shared" si="185"/>
        <v/>
      </c>
    </row>
    <row r="320" spans="1:103" ht="19.899999999999999" customHeight="1">
      <c r="A320" s="524">
        <v>319</v>
      </c>
      <c r="B320" s="16">
        <v>15</v>
      </c>
      <c r="C320" s="16"/>
      <c r="D320" s="50" t="str">
        <f>LEFT(L320,1)&amp;RIGHT(L320,2)&amp;"N"&amp;M320&amp;"S"&amp;N320&amp;O320</f>
        <v>F04N9S215</v>
      </c>
      <c r="E320" s="45"/>
      <c r="F320" s="43"/>
      <c r="G320" s="527" t="s">
        <v>161</v>
      </c>
      <c r="H320" s="527"/>
      <c r="I320" s="527"/>
      <c r="J320" s="527" t="str">
        <f t="shared" si="200"/>
        <v/>
      </c>
      <c r="K320" s="527" t="str">
        <f t="shared" si="190"/>
        <v/>
      </c>
      <c r="L320" s="22" t="str">
        <f t="shared" si="191"/>
        <v>FCS0304</v>
      </c>
      <c r="M320" s="21">
        <f t="shared" si="208"/>
        <v>9</v>
      </c>
      <c r="N320" s="21">
        <f t="shared" si="209"/>
        <v>2</v>
      </c>
      <c r="O320" s="21">
        <v>15</v>
      </c>
      <c r="P320" s="83" t="str">
        <f t="shared" si="210"/>
        <v>AAI143-H</v>
      </c>
      <c r="Q320" s="22" t="str">
        <f t="shared" si="170"/>
        <v>AI</v>
      </c>
      <c r="R320" s="22" t="str">
        <f t="shared" si="211"/>
        <v>N</v>
      </c>
      <c r="S320" s="83" t="s">
        <v>162</v>
      </c>
      <c r="T320" s="22"/>
      <c r="U320" s="22"/>
      <c r="V320" s="22"/>
      <c r="W320" s="22"/>
      <c r="X320" s="22"/>
      <c r="Y320" s="22"/>
      <c r="Z320" s="25" t="str">
        <f t="shared" si="171"/>
        <v>%Z092115</v>
      </c>
      <c r="AA320" s="22" t="str">
        <f t="shared" si="172"/>
        <v/>
      </c>
      <c r="AB320" s="22" t="str">
        <f>IF(G320="Spare",D320,"")</f>
        <v>F04N9S215</v>
      </c>
      <c r="AC320" s="22" t="str">
        <f t="shared" si="173"/>
        <v>Spare</v>
      </c>
      <c r="AD320" s="21" t="str">
        <f t="shared" si="174"/>
        <v/>
      </c>
      <c r="AE320" s="21" t="str">
        <f t="shared" si="175"/>
        <v/>
      </c>
      <c r="AF320" s="21" t="str">
        <f t="shared" si="176"/>
        <v/>
      </c>
      <c r="AG320" s="22"/>
      <c r="AH320" s="22"/>
      <c r="AI320" s="22"/>
      <c r="AJ320" s="22"/>
      <c r="AK320" s="23"/>
      <c r="AL320" s="23" t="s">
        <v>114</v>
      </c>
      <c r="AM320" s="23"/>
      <c r="AN320" s="84" t="s">
        <v>115</v>
      </c>
      <c r="AO320" s="27"/>
      <c r="AP320" s="27"/>
      <c r="AQ320" s="28"/>
      <c r="AR320" s="33"/>
      <c r="AS320" s="29"/>
      <c r="AT320" s="84" t="s">
        <v>116</v>
      </c>
      <c r="AU320" s="27"/>
      <c r="AV320" s="33"/>
      <c r="AW320" s="27"/>
      <c r="AX320" s="531"/>
      <c r="AY320" s="531"/>
      <c r="AZ320" s="27"/>
      <c r="BA320" s="27"/>
      <c r="BB320" s="27"/>
      <c r="BC320" s="27"/>
      <c r="BD320" s="27"/>
      <c r="BE320" s="33"/>
      <c r="BF320" s="33"/>
      <c r="BG320" s="33"/>
      <c r="BH320" s="33"/>
      <c r="BI320" s="33"/>
      <c r="BJ320" s="33"/>
      <c r="BK320" s="33"/>
      <c r="BL320" s="33"/>
      <c r="BM320" s="33"/>
      <c r="BN320" s="33"/>
      <c r="BO320" s="33"/>
      <c r="BP320" s="33"/>
      <c r="BQ320" s="33"/>
      <c r="BR320" s="33"/>
      <c r="BS320" s="33"/>
      <c r="BT320" s="33"/>
      <c r="BU320" s="33"/>
      <c r="BV320" s="33"/>
      <c r="BW320" s="27"/>
      <c r="BX320" s="33"/>
      <c r="BY320" s="33"/>
      <c r="BZ320" s="33"/>
      <c r="CA320" s="27"/>
      <c r="CB320" s="27"/>
      <c r="CC320" s="27"/>
      <c r="CD320" s="27"/>
      <c r="CE320" s="58"/>
      <c r="CF320" s="58"/>
      <c r="CG320" s="59" t="e">
        <f t="shared" si="177"/>
        <v>#VALUE!</v>
      </c>
      <c r="CH320" s="60" t="e">
        <f t="shared" si="178"/>
        <v>#VALUE!</v>
      </c>
      <c r="CI320" s="61"/>
      <c r="CJ320" s="62"/>
      <c r="CK320" s="59" t="e">
        <f t="shared" si="179"/>
        <v>#VALUE!</v>
      </c>
      <c r="CL320" s="60" t="e">
        <f t="shared" si="180"/>
        <v>#VALUE!</v>
      </c>
      <c r="CM320" s="61"/>
      <c r="CN320" s="62"/>
      <c r="CO320" s="59" t="e">
        <f t="shared" si="181"/>
        <v>#VALUE!</v>
      </c>
      <c r="CP320" s="60" t="e">
        <f t="shared" si="182"/>
        <v>#VALUE!</v>
      </c>
      <c r="CQ320" s="64"/>
      <c r="CR320" s="65"/>
      <c r="CS320" s="67"/>
      <c r="CT320" s="67"/>
      <c r="CV320" s="518"/>
      <c r="CY320" s="47" t="str">
        <f t="shared" si="185"/>
        <v/>
      </c>
    </row>
    <row r="321" spans="1:103" ht="19.899999999999999" customHeight="1">
      <c r="A321" s="524">
        <v>320</v>
      </c>
      <c r="B321" s="16">
        <v>16</v>
      </c>
      <c r="C321" s="16"/>
      <c r="D321" s="50" t="str">
        <f>LEFT(L321,1)&amp;RIGHT(L321,2)&amp;"N"&amp;M321&amp;"S"&amp;N321&amp;O321</f>
        <v>F04N9S216</v>
      </c>
      <c r="E321" s="45"/>
      <c r="F321" s="43"/>
      <c r="G321" s="527" t="s">
        <v>161</v>
      </c>
      <c r="H321" s="527"/>
      <c r="I321" s="527"/>
      <c r="J321" s="527" t="str">
        <f t="shared" si="200"/>
        <v/>
      </c>
      <c r="K321" s="527" t="str">
        <f t="shared" si="190"/>
        <v/>
      </c>
      <c r="L321" s="22" t="str">
        <f t="shared" si="191"/>
        <v>FCS0304</v>
      </c>
      <c r="M321" s="21">
        <f t="shared" si="208"/>
        <v>9</v>
      </c>
      <c r="N321" s="21">
        <f t="shared" si="209"/>
        <v>2</v>
      </c>
      <c r="O321" s="21">
        <v>16</v>
      </c>
      <c r="P321" s="83" t="str">
        <f t="shared" si="210"/>
        <v>AAI143-H</v>
      </c>
      <c r="Q321" s="22" t="str">
        <f t="shared" si="170"/>
        <v>AI</v>
      </c>
      <c r="R321" s="22" t="str">
        <f t="shared" si="211"/>
        <v>N</v>
      </c>
      <c r="S321" s="83" t="s">
        <v>162</v>
      </c>
      <c r="T321" s="22"/>
      <c r="U321" s="22"/>
      <c r="V321" s="22"/>
      <c r="W321" s="22"/>
      <c r="X321" s="22"/>
      <c r="Y321" s="22"/>
      <c r="Z321" s="52" t="str">
        <f t="shared" si="171"/>
        <v>%Z092116</v>
      </c>
      <c r="AA321" s="22" t="str">
        <f t="shared" si="172"/>
        <v/>
      </c>
      <c r="AB321" s="22" t="str">
        <f>IF(G321="Spare",D321,"")</f>
        <v>F04N9S216</v>
      </c>
      <c r="AC321" s="22" t="str">
        <f t="shared" si="173"/>
        <v>Spare</v>
      </c>
      <c r="AD321" s="21" t="str">
        <f t="shared" si="174"/>
        <v/>
      </c>
      <c r="AE321" s="21" t="str">
        <f t="shared" si="175"/>
        <v/>
      </c>
      <c r="AF321" s="21" t="str">
        <f t="shared" si="176"/>
        <v/>
      </c>
      <c r="AG321" s="22"/>
      <c r="AH321" s="22"/>
      <c r="AI321" s="22"/>
      <c r="AJ321" s="22"/>
      <c r="AK321" s="23"/>
      <c r="AL321" s="23" t="s">
        <v>114</v>
      </c>
      <c r="AM321" s="23"/>
      <c r="AN321" s="84" t="s">
        <v>115</v>
      </c>
      <c r="AO321" s="27"/>
      <c r="AP321" s="27"/>
      <c r="AQ321" s="28"/>
      <c r="AR321" s="33"/>
      <c r="AS321" s="29"/>
      <c r="AT321" s="84" t="s">
        <v>116</v>
      </c>
      <c r="AU321" s="27"/>
      <c r="AV321" s="33"/>
      <c r="AW321" s="27"/>
      <c r="AX321" s="531"/>
      <c r="AY321" s="531"/>
      <c r="AZ321" s="27"/>
      <c r="BA321" s="27"/>
      <c r="BB321" s="27"/>
      <c r="BC321" s="27"/>
      <c r="BD321" s="27"/>
      <c r="BE321" s="33"/>
      <c r="BF321" s="33"/>
      <c r="BG321" s="33"/>
      <c r="BH321" s="33"/>
      <c r="BI321" s="33"/>
      <c r="BJ321" s="33"/>
      <c r="BK321" s="33"/>
      <c r="BL321" s="33"/>
      <c r="BM321" s="33"/>
      <c r="BN321" s="33"/>
      <c r="BO321" s="33"/>
      <c r="BP321" s="33"/>
      <c r="BQ321" s="33"/>
      <c r="BR321" s="33"/>
      <c r="BS321" s="33"/>
      <c r="BT321" s="33"/>
      <c r="BU321" s="33"/>
      <c r="BV321" s="33"/>
      <c r="BW321" s="27"/>
      <c r="BX321" s="33"/>
      <c r="BY321" s="33"/>
      <c r="BZ321" s="33"/>
      <c r="CA321" s="27"/>
      <c r="CB321" s="27"/>
      <c r="CC321" s="27"/>
      <c r="CD321" s="27"/>
      <c r="CE321" s="58"/>
      <c r="CF321" s="58"/>
      <c r="CG321" s="59" t="e">
        <f t="shared" si="177"/>
        <v>#VALUE!</v>
      </c>
      <c r="CH321" s="60" t="e">
        <f t="shared" si="178"/>
        <v>#VALUE!</v>
      </c>
      <c r="CI321" s="61"/>
      <c r="CJ321" s="62"/>
      <c r="CK321" s="59" t="e">
        <f t="shared" si="179"/>
        <v>#VALUE!</v>
      </c>
      <c r="CL321" s="60" t="e">
        <f t="shared" si="180"/>
        <v>#VALUE!</v>
      </c>
      <c r="CM321" s="61"/>
      <c r="CN321" s="62"/>
      <c r="CO321" s="59" t="e">
        <f t="shared" si="181"/>
        <v>#VALUE!</v>
      </c>
      <c r="CP321" s="60" t="e">
        <f t="shared" si="182"/>
        <v>#VALUE!</v>
      </c>
      <c r="CQ321" s="64"/>
      <c r="CR321" s="65"/>
      <c r="CS321" s="67"/>
      <c r="CT321" s="67"/>
      <c r="CV321" s="518"/>
      <c r="CY321" s="47" t="str">
        <f t="shared" si="185"/>
        <v/>
      </c>
    </row>
    <row r="322" spans="1:103" ht="19.899999999999999" customHeight="1">
      <c r="A322" s="524">
        <v>321</v>
      </c>
      <c r="B322" s="15">
        <v>1</v>
      </c>
      <c r="C322" s="15">
        <v>1840</v>
      </c>
      <c r="D322" s="45" t="s">
        <v>759</v>
      </c>
      <c r="E322" s="527"/>
      <c r="F322" s="541" t="s">
        <v>106</v>
      </c>
      <c r="G322" s="542" t="s">
        <v>760</v>
      </c>
      <c r="H322" s="527"/>
      <c r="I322" s="527"/>
      <c r="J322" s="527" t="str">
        <f t="shared" si="200"/>
        <v/>
      </c>
      <c r="K322" s="527" t="str">
        <f t="shared" si="190"/>
        <v/>
      </c>
      <c r="L322" s="22" t="str">
        <f t="shared" si="191"/>
        <v>FCS0304</v>
      </c>
      <c r="M322" s="21">
        <v>10</v>
      </c>
      <c r="N322" s="21">
        <v>1</v>
      </c>
      <c r="O322" s="21">
        <v>1</v>
      </c>
      <c r="P322" s="83" t="s">
        <v>109</v>
      </c>
      <c r="Q322" s="22" t="str">
        <f t="shared" ref="Q322:Q353" si="213">IF(MID(P322,4,3)="543","AO","AI")</f>
        <v>AI</v>
      </c>
      <c r="R322" s="22" t="s">
        <v>514</v>
      </c>
      <c r="S322" s="543" t="s">
        <v>111</v>
      </c>
      <c r="T322" s="22"/>
      <c r="U322" s="22"/>
      <c r="V322" s="22"/>
      <c r="W322" s="22"/>
      <c r="X322" s="22"/>
      <c r="Y322" s="22"/>
      <c r="Z322" s="25" t="str">
        <f t="shared" ref="Z322:Z353" si="214">"%Z"&amp;TEXT(M322,"00")&amp;TEXT(N322,"0")&amp;"1"&amp;TEXT(O322,"00")</f>
        <v>%Z101101</v>
      </c>
      <c r="AA322" s="22" t="str">
        <f t="shared" ref="AA322:AA353" si="215">IF(E322="","",IF(Q322="AI",CONCATENATE("%%I",E322),IF(Q322="AO",CONCATENATE("%%O",E322),E322)))</f>
        <v/>
      </c>
      <c r="AB322" s="22" t="s">
        <v>761</v>
      </c>
      <c r="AC322" s="22" t="str">
        <f t="shared" ref="AC322:AC336" si="216">IF(G322&lt;&gt;"",G322,"")</f>
        <v>GC TO ET-6105 FLOW INDICA., ALARM</v>
      </c>
      <c r="AD322" s="21" t="str">
        <f t="shared" ref="AD322:AD353" si="217">IF(J322&lt;&gt;"",J322,"")</f>
        <v/>
      </c>
      <c r="AE322" s="21" t="str">
        <f t="shared" ref="AE322:AE353" si="218">IF(K322&lt;&gt;"",K322,"")</f>
        <v/>
      </c>
      <c r="AF322" s="21" t="str">
        <f t="shared" ref="AF322:AF353" si="219">IF(I322&lt;&gt;"",I322,"")</f>
        <v/>
      </c>
      <c r="AG322" s="22">
        <v>0</v>
      </c>
      <c r="AH322" s="22">
        <v>0</v>
      </c>
      <c r="AI322" s="22">
        <v>0</v>
      </c>
      <c r="AJ322" s="22">
        <v>0</v>
      </c>
      <c r="AK322" s="23" t="s">
        <v>113</v>
      </c>
      <c r="AL322" s="23" t="s">
        <v>513</v>
      </c>
      <c r="AM322" s="23"/>
      <c r="AN322" s="84" t="s">
        <v>115</v>
      </c>
      <c r="AO322" s="27"/>
      <c r="AP322" s="27"/>
      <c r="AQ322" s="28"/>
      <c r="AR322" s="544" t="s">
        <v>514</v>
      </c>
      <c r="AS322" s="29"/>
      <c r="AT322" s="84" t="s">
        <v>116</v>
      </c>
      <c r="AU322" s="542" t="s">
        <v>530</v>
      </c>
      <c r="AV322" s="27"/>
      <c r="AW322" s="27"/>
      <c r="AX322" s="531" t="s">
        <v>531</v>
      </c>
      <c r="AY322" s="531" t="s">
        <v>532</v>
      </c>
      <c r="AZ322" s="27"/>
      <c r="BA322" s="27"/>
      <c r="BB322" s="27"/>
      <c r="BC322" s="27"/>
      <c r="BD322" s="27"/>
      <c r="BE322" s="33"/>
      <c r="BF322" s="33"/>
      <c r="BG322" s="33"/>
      <c r="BH322" s="33"/>
      <c r="BI322" s="33"/>
      <c r="BJ322" s="33"/>
      <c r="BK322" s="33"/>
      <c r="BL322" s="33"/>
      <c r="BM322" s="33"/>
      <c r="BN322" s="33"/>
      <c r="BO322" s="33"/>
      <c r="BP322" s="33"/>
      <c r="BQ322" s="33"/>
      <c r="BR322" s="33"/>
      <c r="BS322" s="33"/>
      <c r="BT322" s="33"/>
      <c r="BU322" s="33"/>
      <c r="BV322" s="33"/>
      <c r="BW322" s="27"/>
      <c r="BX322" s="33"/>
      <c r="BY322" s="33"/>
      <c r="BZ322" s="33"/>
      <c r="CA322" s="27"/>
      <c r="CB322" s="27"/>
      <c r="CC322" s="27"/>
      <c r="CD322" s="27"/>
      <c r="CE322" s="58"/>
      <c r="CF322" s="58"/>
      <c r="CG322" s="59" t="e">
        <f t="shared" ref="CG322:CG353" si="220">IF(OR(Q322="AI",Q322="PI"),AD322-(AE322-AD322)*0.001,IF(AND(Q322="AO",T322="FC"),4-0.048,IF(AND(Q322="AO",OR(T322="FO",T322="FLO")),20-0.048,"")))</f>
        <v>#VALUE!</v>
      </c>
      <c r="CH322" s="60" t="e">
        <f t="shared" ref="CH322:CH353" si="221">IF(OR(Q322="AI",Q322="PI"),AD322+(AE322-AD322)*0.001,IF(AND(Q322="AO",T322="FC"),4+0.048,IF(AND(Q322="AO",OR(T322="FO",T322="FLO")),20+0.048,"")))</f>
        <v>#VALUE!</v>
      </c>
      <c r="CI322" s="61"/>
      <c r="CJ322" s="62"/>
      <c r="CK322" s="59" t="e">
        <f t="shared" ref="CK322:CK353" si="222">IF(OR(Q322="AI",Q322="PI"),(AE322+AD322)/2-(AE322-AD322)*0.001,IF(Q322="AO",12-0.048,""))</f>
        <v>#VALUE!</v>
      </c>
      <c r="CL322" s="60" t="e">
        <f t="shared" ref="CL322:CL353" si="223">IF(OR(Q322="AI",Q322="PI"),(AE322+AD322)/2+(AE322-AD322)*0.001,IF(Q322="AO",12+0.048,""))</f>
        <v>#VALUE!</v>
      </c>
      <c r="CM322" s="61"/>
      <c r="CN322" s="62"/>
      <c r="CO322" s="59" t="e">
        <f t="shared" ref="CO322:CO353" si="224">IF(OR(Q322="AI",Q322="PI"),AE322-(AE322-AD322)*0.001,IF(AND(Q322="AO",T322="FC"),20-0.048,IF(AND(Q322="AO",OR(T322="FO",T322="FLO")),4-0.048,"")))</f>
        <v>#VALUE!</v>
      </c>
      <c r="CP322" s="60" t="e">
        <f t="shared" ref="CP322:CP353" si="225">IF(OR(Q322="AI",Q322="PI"),AE322+(AE322-AD322)*0.001,IF(AND(Q322="AO",T322="FC"),20+0.048,IF(AND(Q322="AO",OR(T322="FO",T322="FLO")),4+0.048,"")))</f>
        <v>#VALUE!</v>
      </c>
      <c r="CQ322" s="64"/>
      <c r="CR322" s="65"/>
      <c r="CS322" s="67"/>
      <c r="CT322" s="67"/>
      <c r="CU322" s="545">
        <v>1840</v>
      </c>
      <c r="CV322" s="518" t="str">
        <f t="shared" ref="CV322:CV334" si="226">LEFT(D322,3)</f>
        <v>18-</v>
      </c>
      <c r="CW322" s="47" t="s">
        <v>654</v>
      </c>
      <c r="CX322" s="47" t="str">
        <f t="shared" ref="CX322:CX334" si="227">RIGHT(D322,6)</f>
        <v>-61205</v>
      </c>
      <c r="CY322" s="47" t="str">
        <f t="shared" ref="CY322:CY353" si="228">CV322&amp;CW322&amp;CX322</f>
        <v>18-FIA-61205</v>
      </c>
    </row>
    <row r="323" spans="1:103" ht="19.899999999999999" customHeight="1">
      <c r="A323" s="524">
        <v>322</v>
      </c>
      <c r="B323" s="15">
        <v>2</v>
      </c>
      <c r="C323" s="15">
        <v>1840</v>
      </c>
      <c r="D323" s="45" t="s">
        <v>762</v>
      </c>
      <c r="E323" s="527"/>
      <c r="F323" s="541" t="s">
        <v>106</v>
      </c>
      <c r="G323" s="542" t="s">
        <v>763</v>
      </c>
      <c r="H323" s="527"/>
      <c r="I323" s="527"/>
      <c r="J323" s="527" t="str">
        <f t="shared" si="200"/>
        <v/>
      </c>
      <c r="K323" s="527" t="str">
        <f t="shared" si="190"/>
        <v/>
      </c>
      <c r="L323" s="22" t="str">
        <f t="shared" si="191"/>
        <v>FCS0304</v>
      </c>
      <c r="M323" s="21">
        <f t="shared" ref="M323:M337" si="229">M322</f>
        <v>10</v>
      </c>
      <c r="N323" s="21">
        <f t="shared" ref="N323:N337" si="230">N322</f>
        <v>1</v>
      </c>
      <c r="O323" s="21">
        <v>2</v>
      </c>
      <c r="P323" s="83" t="str">
        <f t="shared" ref="P323:P337" si="231">P322</f>
        <v>AAI143-H</v>
      </c>
      <c r="Q323" s="22" t="str">
        <f t="shared" si="213"/>
        <v>AI</v>
      </c>
      <c r="R323" s="22" t="str">
        <f t="shared" ref="R323:R337" si="232">IF(R322&lt;&gt;"",R322,"")</f>
        <v>N</v>
      </c>
      <c r="S323" s="543" t="s">
        <v>111</v>
      </c>
      <c r="T323" s="22"/>
      <c r="U323" s="22"/>
      <c r="V323" s="22"/>
      <c r="W323" s="22"/>
      <c r="X323" s="22"/>
      <c r="Y323" s="22"/>
      <c r="Z323" s="25" t="str">
        <f t="shared" si="214"/>
        <v>%Z101102</v>
      </c>
      <c r="AA323" s="22" t="str">
        <f t="shared" si="215"/>
        <v/>
      </c>
      <c r="AB323" s="22" t="s">
        <v>764</v>
      </c>
      <c r="AC323" s="22" t="str">
        <f t="shared" si="216"/>
        <v>C2 OFFSPEC TO OSBL FLOW</v>
      </c>
      <c r="AD323" s="21" t="str">
        <f t="shared" si="217"/>
        <v/>
      </c>
      <c r="AE323" s="21" t="str">
        <f t="shared" si="218"/>
        <v/>
      </c>
      <c r="AF323" s="21" t="str">
        <f t="shared" si="219"/>
        <v/>
      </c>
      <c r="AG323" s="22">
        <v>0</v>
      </c>
      <c r="AH323" s="22">
        <v>0</v>
      </c>
      <c r="AI323" s="22">
        <v>0</v>
      </c>
      <c r="AJ323" s="22">
        <v>0</v>
      </c>
      <c r="AK323" s="23" t="s">
        <v>113</v>
      </c>
      <c r="AL323" s="23" t="s">
        <v>513</v>
      </c>
      <c r="AM323" s="23"/>
      <c r="AN323" s="84" t="s">
        <v>115</v>
      </c>
      <c r="AO323" s="27"/>
      <c r="AP323" s="27"/>
      <c r="AQ323" s="28"/>
      <c r="AR323" s="544" t="s">
        <v>514</v>
      </c>
      <c r="AS323" s="29"/>
      <c r="AT323" s="84" t="s">
        <v>116</v>
      </c>
      <c r="AU323" s="542" t="s">
        <v>530</v>
      </c>
      <c r="AV323" s="27"/>
      <c r="AW323" s="27"/>
      <c r="AX323" s="531" t="s">
        <v>531</v>
      </c>
      <c r="AY323" s="531" t="s">
        <v>532</v>
      </c>
      <c r="AZ323" s="27"/>
      <c r="BA323" s="27"/>
      <c r="BB323" s="27"/>
      <c r="BC323" s="27"/>
      <c r="BD323" s="27"/>
      <c r="BE323" s="33"/>
      <c r="BF323" s="33"/>
      <c r="BG323" s="33"/>
      <c r="BH323" s="33"/>
      <c r="BI323" s="33"/>
      <c r="BJ323" s="33"/>
      <c r="BK323" s="33"/>
      <c r="BL323" s="33"/>
      <c r="BM323" s="33"/>
      <c r="BN323" s="33"/>
      <c r="BO323" s="33"/>
      <c r="BP323" s="33"/>
      <c r="BQ323" s="33"/>
      <c r="BR323" s="33"/>
      <c r="BS323" s="33"/>
      <c r="BT323" s="33"/>
      <c r="BU323" s="33"/>
      <c r="BV323" s="33"/>
      <c r="BW323" s="27"/>
      <c r="BX323" s="33"/>
      <c r="BY323" s="33"/>
      <c r="BZ323" s="33"/>
      <c r="CA323" s="27"/>
      <c r="CB323" s="27"/>
      <c r="CC323" s="27"/>
      <c r="CD323" s="27"/>
      <c r="CE323" s="58"/>
      <c r="CF323" s="58"/>
      <c r="CG323" s="59" t="e">
        <f t="shared" si="220"/>
        <v>#VALUE!</v>
      </c>
      <c r="CH323" s="60" t="e">
        <f t="shared" si="221"/>
        <v>#VALUE!</v>
      </c>
      <c r="CI323" s="61"/>
      <c r="CJ323" s="62"/>
      <c r="CK323" s="59" t="e">
        <f t="shared" si="222"/>
        <v>#VALUE!</v>
      </c>
      <c r="CL323" s="60" t="e">
        <f t="shared" si="223"/>
        <v>#VALUE!</v>
      </c>
      <c r="CM323" s="61"/>
      <c r="CN323" s="62"/>
      <c r="CO323" s="59" t="e">
        <f t="shared" si="224"/>
        <v>#VALUE!</v>
      </c>
      <c r="CP323" s="60" t="e">
        <f t="shared" si="225"/>
        <v>#VALUE!</v>
      </c>
      <c r="CQ323" s="64"/>
      <c r="CR323" s="65"/>
      <c r="CS323" s="67"/>
      <c r="CT323" s="67"/>
      <c r="CU323" s="545">
        <v>1840</v>
      </c>
      <c r="CV323" s="518" t="str">
        <f t="shared" si="226"/>
        <v>18-</v>
      </c>
      <c r="CW323" s="47" t="s">
        <v>337</v>
      </c>
      <c r="CX323" s="47" t="str">
        <f t="shared" si="227"/>
        <v>-61206</v>
      </c>
      <c r="CY323" s="47" t="str">
        <f t="shared" si="228"/>
        <v>18-FI-61206</v>
      </c>
    </row>
    <row r="324" spans="1:103" ht="19.899999999999999" customHeight="1">
      <c r="A324" s="524">
        <v>323</v>
      </c>
      <c r="B324" s="15">
        <v>3</v>
      </c>
      <c r="C324" s="15">
        <v>1812</v>
      </c>
      <c r="D324" s="45" t="s">
        <v>765</v>
      </c>
      <c r="E324" s="527"/>
      <c r="F324" s="541" t="s">
        <v>106</v>
      </c>
      <c r="G324" s="542" t="s">
        <v>766</v>
      </c>
      <c r="H324" s="527"/>
      <c r="I324" s="527"/>
      <c r="J324" s="527" t="str">
        <f t="shared" si="200"/>
        <v/>
      </c>
      <c r="K324" s="527" t="str">
        <f t="shared" si="190"/>
        <v/>
      </c>
      <c r="L324" s="22" t="str">
        <f t="shared" si="191"/>
        <v>FCS0304</v>
      </c>
      <c r="M324" s="21">
        <f t="shared" si="229"/>
        <v>10</v>
      </c>
      <c r="N324" s="21">
        <f t="shared" si="230"/>
        <v>1</v>
      </c>
      <c r="O324" s="21">
        <v>3</v>
      </c>
      <c r="P324" s="83" t="str">
        <f t="shared" si="231"/>
        <v>AAI143-H</v>
      </c>
      <c r="Q324" s="22" t="str">
        <f t="shared" si="213"/>
        <v>AI</v>
      </c>
      <c r="R324" s="22" t="str">
        <f t="shared" si="232"/>
        <v>N</v>
      </c>
      <c r="S324" s="543" t="s">
        <v>111</v>
      </c>
      <c r="T324" s="22"/>
      <c r="U324" s="22"/>
      <c r="V324" s="22"/>
      <c r="W324" s="22"/>
      <c r="X324" s="22"/>
      <c r="Y324" s="22"/>
      <c r="Z324" s="25" t="str">
        <f t="shared" si="214"/>
        <v>%Z101103</v>
      </c>
      <c r="AA324" s="22" t="str">
        <f t="shared" si="215"/>
        <v/>
      </c>
      <c r="AB324" s="22" t="s">
        <v>767</v>
      </c>
      <c r="AC324" s="22" t="str">
        <f t="shared" si="216"/>
        <v>TEA TO VE-1701</v>
      </c>
      <c r="AD324" s="21" t="str">
        <f t="shared" si="217"/>
        <v/>
      </c>
      <c r="AE324" s="21" t="str">
        <f t="shared" si="218"/>
        <v/>
      </c>
      <c r="AF324" s="21" t="str">
        <f t="shared" si="219"/>
        <v/>
      </c>
      <c r="AG324" s="22">
        <v>0</v>
      </c>
      <c r="AH324" s="22">
        <v>0</v>
      </c>
      <c r="AI324" s="22">
        <v>0</v>
      </c>
      <c r="AJ324" s="22">
        <v>0</v>
      </c>
      <c r="AK324" s="23" t="s">
        <v>113</v>
      </c>
      <c r="AL324" s="23" t="s">
        <v>513</v>
      </c>
      <c r="AM324" s="23"/>
      <c r="AN324" s="84" t="s">
        <v>115</v>
      </c>
      <c r="AO324" s="27"/>
      <c r="AP324" s="27"/>
      <c r="AQ324" s="28"/>
      <c r="AR324" s="544" t="s">
        <v>514</v>
      </c>
      <c r="AS324" s="29"/>
      <c r="AT324" s="84" t="s">
        <v>116</v>
      </c>
      <c r="AU324" s="542" t="s">
        <v>530</v>
      </c>
      <c r="AV324" s="27"/>
      <c r="AW324" s="27"/>
      <c r="AX324" s="531" t="s">
        <v>768</v>
      </c>
      <c r="AY324" s="531" t="s">
        <v>769</v>
      </c>
      <c r="AZ324" s="27"/>
      <c r="BA324" s="27"/>
      <c r="BB324" s="27"/>
      <c r="BC324" s="27"/>
      <c r="BD324" s="27"/>
      <c r="BE324" s="33"/>
      <c r="BF324" s="33"/>
      <c r="BG324" s="33"/>
      <c r="BH324" s="33"/>
      <c r="BI324" s="33"/>
      <c r="BJ324" s="33"/>
      <c r="BK324" s="33"/>
      <c r="BL324" s="33"/>
      <c r="BM324" s="33"/>
      <c r="BN324" s="33"/>
      <c r="BO324" s="33"/>
      <c r="BP324" s="33"/>
      <c r="BQ324" s="33"/>
      <c r="BR324" s="33"/>
      <c r="BS324" s="33"/>
      <c r="BT324" s="33"/>
      <c r="BU324" s="33"/>
      <c r="BV324" s="33"/>
      <c r="BW324" s="27"/>
      <c r="BX324" s="33"/>
      <c r="BY324" s="33"/>
      <c r="BZ324" s="33"/>
      <c r="CA324" s="27"/>
      <c r="CB324" s="27"/>
      <c r="CC324" s="27"/>
      <c r="CD324" s="27"/>
      <c r="CE324" s="58"/>
      <c r="CF324" s="58"/>
      <c r="CG324" s="59" t="e">
        <f t="shared" si="220"/>
        <v>#VALUE!</v>
      </c>
      <c r="CH324" s="60" t="e">
        <f t="shared" si="221"/>
        <v>#VALUE!</v>
      </c>
      <c r="CI324" s="61"/>
      <c r="CJ324" s="62"/>
      <c r="CK324" s="59" t="e">
        <f t="shared" si="222"/>
        <v>#VALUE!</v>
      </c>
      <c r="CL324" s="60" t="e">
        <f t="shared" si="223"/>
        <v>#VALUE!</v>
      </c>
      <c r="CM324" s="61"/>
      <c r="CN324" s="62"/>
      <c r="CO324" s="59" t="e">
        <f t="shared" si="224"/>
        <v>#VALUE!</v>
      </c>
      <c r="CP324" s="60" t="e">
        <f t="shared" si="225"/>
        <v>#VALUE!</v>
      </c>
      <c r="CQ324" s="64"/>
      <c r="CR324" s="65"/>
      <c r="CS324" s="67"/>
      <c r="CT324" s="67"/>
      <c r="CU324" s="545">
        <v>1812</v>
      </c>
      <c r="CV324" s="518" t="str">
        <f t="shared" si="226"/>
        <v>18-</v>
      </c>
      <c r="CW324" s="47" t="s">
        <v>770</v>
      </c>
      <c r="CX324" s="47" t="str">
        <f t="shared" si="227"/>
        <v>-17101</v>
      </c>
      <c r="CY324" s="47" t="str">
        <f t="shared" si="228"/>
        <v>18-FQIA-17101</v>
      </c>
    </row>
    <row r="325" spans="1:103" ht="19.899999999999999" customHeight="1">
      <c r="A325" s="524">
        <v>324</v>
      </c>
      <c r="B325" s="15">
        <v>4</v>
      </c>
      <c r="C325" s="15">
        <v>1812</v>
      </c>
      <c r="D325" s="45" t="s">
        <v>771</v>
      </c>
      <c r="E325" s="527"/>
      <c r="F325" s="541" t="s">
        <v>106</v>
      </c>
      <c r="G325" s="542" t="s">
        <v>334</v>
      </c>
      <c r="H325" s="527"/>
      <c r="I325" s="527"/>
      <c r="J325" s="527" t="str">
        <f t="shared" si="200"/>
        <v/>
      </c>
      <c r="K325" s="527" t="str">
        <f t="shared" si="190"/>
        <v/>
      </c>
      <c r="L325" s="22" t="str">
        <f t="shared" si="191"/>
        <v>FCS0304</v>
      </c>
      <c r="M325" s="21">
        <f t="shared" si="229"/>
        <v>10</v>
      </c>
      <c r="N325" s="21">
        <f t="shared" si="230"/>
        <v>1</v>
      </c>
      <c r="O325" s="21">
        <v>4</v>
      </c>
      <c r="P325" s="83" t="str">
        <f t="shared" si="231"/>
        <v>AAI143-H</v>
      </c>
      <c r="Q325" s="22" t="str">
        <f t="shared" si="213"/>
        <v>AI</v>
      </c>
      <c r="R325" s="22" t="str">
        <f t="shared" si="232"/>
        <v>N</v>
      </c>
      <c r="S325" s="543" t="s">
        <v>111</v>
      </c>
      <c r="T325" s="22"/>
      <c r="U325" s="22"/>
      <c r="V325" s="22"/>
      <c r="W325" s="22"/>
      <c r="X325" s="22"/>
      <c r="Y325" s="22"/>
      <c r="Z325" s="25" t="str">
        <f t="shared" si="214"/>
        <v>%Z101104</v>
      </c>
      <c r="AA325" s="22" t="str">
        <f t="shared" si="215"/>
        <v/>
      </c>
      <c r="AB325" s="22" t="s">
        <v>772</v>
      </c>
      <c r="AC325" s="22" t="str">
        <f t="shared" si="216"/>
        <v>ISOPROPANOL TO VE-1705</v>
      </c>
      <c r="AD325" s="21" t="str">
        <f t="shared" si="217"/>
        <v/>
      </c>
      <c r="AE325" s="21" t="str">
        <f t="shared" si="218"/>
        <v/>
      </c>
      <c r="AF325" s="21" t="str">
        <f t="shared" si="219"/>
        <v/>
      </c>
      <c r="AG325" s="22">
        <v>0</v>
      </c>
      <c r="AH325" s="22">
        <v>0</v>
      </c>
      <c r="AI325" s="22">
        <v>0</v>
      </c>
      <c r="AJ325" s="22">
        <v>0</v>
      </c>
      <c r="AK325" s="23" t="s">
        <v>113</v>
      </c>
      <c r="AL325" s="23" t="s">
        <v>513</v>
      </c>
      <c r="AM325" s="23"/>
      <c r="AN325" s="84" t="s">
        <v>115</v>
      </c>
      <c r="AO325" s="27"/>
      <c r="AP325" s="27"/>
      <c r="AQ325" s="28"/>
      <c r="AR325" s="544" t="s">
        <v>514</v>
      </c>
      <c r="AS325" s="29"/>
      <c r="AT325" s="84" t="s">
        <v>116</v>
      </c>
      <c r="AU325" s="542" t="s">
        <v>530</v>
      </c>
      <c r="AV325" s="27"/>
      <c r="AW325" s="27"/>
      <c r="AX325" s="531" t="s">
        <v>768</v>
      </c>
      <c r="AY325" s="531" t="s">
        <v>769</v>
      </c>
      <c r="AZ325" s="27"/>
      <c r="BA325" s="27"/>
      <c r="BB325" s="27"/>
      <c r="BC325" s="27"/>
      <c r="BD325" s="27"/>
      <c r="BE325" s="33"/>
      <c r="BF325" s="33"/>
      <c r="BG325" s="33"/>
      <c r="BH325" s="33"/>
      <c r="BI325" s="33"/>
      <c r="BJ325" s="33"/>
      <c r="BK325" s="33"/>
      <c r="BL325" s="33"/>
      <c r="BM325" s="33"/>
      <c r="BN325" s="33"/>
      <c r="BO325" s="33"/>
      <c r="BP325" s="33"/>
      <c r="BQ325" s="33"/>
      <c r="BR325" s="33"/>
      <c r="BS325" s="33"/>
      <c r="BT325" s="33"/>
      <c r="BU325" s="33"/>
      <c r="BV325" s="33"/>
      <c r="BW325" s="27"/>
      <c r="BX325" s="33"/>
      <c r="BY325" s="33"/>
      <c r="BZ325" s="33"/>
      <c r="CA325" s="27"/>
      <c r="CB325" s="27"/>
      <c r="CC325" s="27"/>
      <c r="CD325" s="27"/>
      <c r="CE325" s="58"/>
      <c r="CF325" s="58"/>
      <c r="CG325" s="59" t="e">
        <f t="shared" si="220"/>
        <v>#VALUE!</v>
      </c>
      <c r="CH325" s="60" t="e">
        <f t="shared" si="221"/>
        <v>#VALUE!</v>
      </c>
      <c r="CI325" s="61"/>
      <c r="CJ325" s="62"/>
      <c r="CK325" s="59" t="e">
        <f t="shared" si="222"/>
        <v>#VALUE!</v>
      </c>
      <c r="CL325" s="60" t="e">
        <f t="shared" si="223"/>
        <v>#VALUE!</v>
      </c>
      <c r="CM325" s="61"/>
      <c r="CN325" s="62"/>
      <c r="CO325" s="59" t="e">
        <f t="shared" si="224"/>
        <v>#VALUE!</v>
      </c>
      <c r="CP325" s="60" t="e">
        <f t="shared" si="225"/>
        <v>#VALUE!</v>
      </c>
      <c r="CQ325" s="64"/>
      <c r="CR325" s="65"/>
      <c r="CS325" s="67"/>
      <c r="CT325" s="67"/>
      <c r="CU325" s="545">
        <v>1812</v>
      </c>
      <c r="CV325" s="518" t="str">
        <f t="shared" si="226"/>
        <v>18-</v>
      </c>
      <c r="CW325" s="47" t="s">
        <v>337</v>
      </c>
      <c r="CX325" s="47" t="str">
        <f t="shared" si="227"/>
        <v>-17105</v>
      </c>
      <c r="CY325" s="47" t="str">
        <f t="shared" si="228"/>
        <v>18-FI-17105</v>
      </c>
    </row>
    <row r="326" spans="1:103" ht="19.899999999999999" customHeight="1">
      <c r="A326" s="524">
        <v>325</v>
      </c>
      <c r="B326" s="15">
        <v>5</v>
      </c>
      <c r="C326" s="15">
        <v>1812</v>
      </c>
      <c r="D326" s="45" t="s">
        <v>773</v>
      </c>
      <c r="E326" s="527"/>
      <c r="F326" s="541" t="s">
        <v>106</v>
      </c>
      <c r="G326" s="542" t="s">
        <v>774</v>
      </c>
      <c r="H326" s="527"/>
      <c r="I326" s="527"/>
      <c r="J326" s="527" t="str">
        <f t="shared" si="200"/>
        <v/>
      </c>
      <c r="K326" s="527" t="str">
        <f t="shared" si="190"/>
        <v/>
      </c>
      <c r="L326" s="22" t="str">
        <f t="shared" si="191"/>
        <v>FCS0304</v>
      </c>
      <c r="M326" s="21">
        <f t="shared" si="229"/>
        <v>10</v>
      </c>
      <c r="N326" s="21">
        <f t="shared" si="230"/>
        <v>1</v>
      </c>
      <c r="O326" s="21">
        <v>5</v>
      </c>
      <c r="P326" s="83" t="str">
        <f t="shared" si="231"/>
        <v>AAI143-H</v>
      </c>
      <c r="Q326" s="22" t="str">
        <f t="shared" si="213"/>
        <v>AI</v>
      </c>
      <c r="R326" s="22" t="str">
        <f t="shared" si="232"/>
        <v>N</v>
      </c>
      <c r="S326" s="543" t="s">
        <v>111</v>
      </c>
      <c r="T326" s="22"/>
      <c r="U326" s="22"/>
      <c r="V326" s="22"/>
      <c r="W326" s="22"/>
      <c r="X326" s="22"/>
      <c r="Y326" s="22"/>
      <c r="Z326" s="25" t="str">
        <f t="shared" si="214"/>
        <v>%Z101105</v>
      </c>
      <c r="AA326" s="22" t="str">
        <f t="shared" si="215"/>
        <v/>
      </c>
      <c r="AB326" s="22" t="s">
        <v>775</v>
      </c>
      <c r="AC326" s="22" t="str">
        <f t="shared" si="216"/>
        <v>WHITE OIL FLUSH FROM PP-1703</v>
      </c>
      <c r="AD326" s="21" t="str">
        <f t="shared" si="217"/>
        <v/>
      </c>
      <c r="AE326" s="21" t="str">
        <f t="shared" si="218"/>
        <v/>
      </c>
      <c r="AF326" s="21" t="str">
        <f t="shared" si="219"/>
        <v/>
      </c>
      <c r="AG326" s="22">
        <v>0</v>
      </c>
      <c r="AH326" s="22">
        <v>0</v>
      </c>
      <c r="AI326" s="22">
        <v>0</v>
      </c>
      <c r="AJ326" s="22">
        <v>0</v>
      </c>
      <c r="AK326" s="23" t="s">
        <v>113</v>
      </c>
      <c r="AL326" s="23" t="s">
        <v>513</v>
      </c>
      <c r="AM326" s="23"/>
      <c r="AN326" s="84" t="s">
        <v>115</v>
      </c>
      <c r="AO326" s="27"/>
      <c r="AP326" s="27"/>
      <c r="AQ326" s="28"/>
      <c r="AR326" s="544" t="s">
        <v>514</v>
      </c>
      <c r="AS326" s="29"/>
      <c r="AT326" s="84" t="s">
        <v>116</v>
      </c>
      <c r="AU326" s="542" t="s">
        <v>530</v>
      </c>
      <c r="AV326" s="27"/>
      <c r="AW326" s="27"/>
      <c r="AX326" s="531" t="s">
        <v>768</v>
      </c>
      <c r="AY326" s="531" t="s">
        <v>769</v>
      </c>
      <c r="AZ326" s="27"/>
      <c r="BA326" s="27"/>
      <c r="BB326" s="27"/>
      <c r="BC326" s="27"/>
      <c r="BD326" s="27"/>
      <c r="BE326" s="33"/>
      <c r="BF326" s="33"/>
      <c r="BG326" s="33"/>
      <c r="BH326" s="33"/>
      <c r="BI326" s="33"/>
      <c r="BJ326" s="33"/>
      <c r="BK326" s="33"/>
      <c r="BL326" s="33"/>
      <c r="BM326" s="33"/>
      <c r="BN326" s="33"/>
      <c r="BO326" s="33"/>
      <c r="BP326" s="33"/>
      <c r="BQ326" s="33"/>
      <c r="BR326" s="33"/>
      <c r="BS326" s="33"/>
      <c r="BT326" s="33"/>
      <c r="BU326" s="33"/>
      <c r="BV326" s="33"/>
      <c r="BW326" s="27"/>
      <c r="BX326" s="33"/>
      <c r="BY326" s="33"/>
      <c r="BZ326" s="33"/>
      <c r="CA326" s="27"/>
      <c r="CB326" s="27"/>
      <c r="CC326" s="27"/>
      <c r="CD326" s="27"/>
      <c r="CE326" s="58"/>
      <c r="CF326" s="58"/>
      <c r="CG326" s="59" t="e">
        <f t="shared" si="220"/>
        <v>#VALUE!</v>
      </c>
      <c r="CH326" s="60" t="e">
        <f t="shared" si="221"/>
        <v>#VALUE!</v>
      </c>
      <c r="CI326" s="61"/>
      <c r="CJ326" s="62"/>
      <c r="CK326" s="59" t="e">
        <f t="shared" si="222"/>
        <v>#VALUE!</v>
      </c>
      <c r="CL326" s="60" t="e">
        <f t="shared" si="223"/>
        <v>#VALUE!</v>
      </c>
      <c r="CM326" s="61"/>
      <c r="CN326" s="62"/>
      <c r="CO326" s="59" t="e">
        <f t="shared" si="224"/>
        <v>#VALUE!</v>
      </c>
      <c r="CP326" s="60" t="e">
        <f t="shared" si="225"/>
        <v>#VALUE!</v>
      </c>
      <c r="CQ326" s="64"/>
      <c r="CR326" s="65"/>
      <c r="CS326" s="67"/>
      <c r="CT326" s="67"/>
      <c r="CU326" s="545">
        <v>1812</v>
      </c>
      <c r="CV326" s="518" t="str">
        <f t="shared" si="226"/>
        <v>18-</v>
      </c>
      <c r="CW326" s="47" t="s">
        <v>776</v>
      </c>
      <c r="CX326" s="47" t="str">
        <f t="shared" si="227"/>
        <v>-17114</v>
      </c>
      <c r="CY326" s="47" t="str">
        <f t="shared" si="228"/>
        <v>18-FQI-17114</v>
      </c>
    </row>
    <row r="327" spans="1:103" ht="19.899999999999999" customHeight="1">
      <c r="A327" s="524">
        <v>326</v>
      </c>
      <c r="B327" s="15">
        <v>6</v>
      </c>
      <c r="C327" s="15">
        <v>1830</v>
      </c>
      <c r="D327" s="45" t="s">
        <v>777</v>
      </c>
      <c r="E327" s="527"/>
      <c r="F327" s="541" t="s">
        <v>106</v>
      </c>
      <c r="G327" s="542" t="s">
        <v>778</v>
      </c>
      <c r="H327" s="527"/>
      <c r="I327" s="527"/>
      <c r="J327" s="527" t="str">
        <f t="shared" si="200"/>
        <v/>
      </c>
      <c r="K327" s="527" t="str">
        <f t="shared" si="190"/>
        <v/>
      </c>
      <c r="L327" s="22" t="str">
        <f t="shared" si="191"/>
        <v>FCS0304</v>
      </c>
      <c r="M327" s="21">
        <f t="shared" si="229"/>
        <v>10</v>
      </c>
      <c r="N327" s="21">
        <f t="shared" si="230"/>
        <v>1</v>
      </c>
      <c r="O327" s="21">
        <v>6</v>
      </c>
      <c r="P327" s="83" t="str">
        <f t="shared" si="231"/>
        <v>AAI143-H</v>
      </c>
      <c r="Q327" s="22" t="str">
        <f t="shared" si="213"/>
        <v>AI</v>
      </c>
      <c r="R327" s="22" t="str">
        <f t="shared" si="232"/>
        <v>N</v>
      </c>
      <c r="S327" s="543" t="s">
        <v>111</v>
      </c>
      <c r="T327" s="22"/>
      <c r="U327" s="22"/>
      <c r="V327" s="22"/>
      <c r="W327" s="22"/>
      <c r="X327" s="22"/>
      <c r="Y327" s="22"/>
      <c r="Z327" s="25" t="str">
        <f t="shared" si="214"/>
        <v>%Z101106</v>
      </c>
      <c r="AA327" s="22" t="str">
        <f t="shared" si="215"/>
        <v/>
      </c>
      <c r="AB327" s="22" t="s">
        <v>779</v>
      </c>
      <c r="AC327" s="22" t="str">
        <f t="shared" si="216"/>
        <v>WASTE W ATER TO OSBL</v>
      </c>
      <c r="AD327" s="21" t="str">
        <f t="shared" si="217"/>
        <v/>
      </c>
      <c r="AE327" s="21" t="str">
        <f t="shared" si="218"/>
        <v/>
      </c>
      <c r="AF327" s="21" t="str">
        <f t="shared" si="219"/>
        <v/>
      </c>
      <c r="AG327" s="22">
        <v>0</v>
      </c>
      <c r="AH327" s="22">
        <v>0</v>
      </c>
      <c r="AI327" s="22">
        <v>0</v>
      </c>
      <c r="AJ327" s="22">
        <v>0</v>
      </c>
      <c r="AK327" s="23" t="s">
        <v>113</v>
      </c>
      <c r="AL327" s="23" t="s">
        <v>513</v>
      </c>
      <c r="AM327" s="23"/>
      <c r="AN327" s="84" t="s">
        <v>115</v>
      </c>
      <c r="AO327" s="27"/>
      <c r="AP327" s="27"/>
      <c r="AQ327" s="28"/>
      <c r="AR327" s="544" t="s">
        <v>514</v>
      </c>
      <c r="AS327" s="29"/>
      <c r="AT327" s="84" t="s">
        <v>116</v>
      </c>
      <c r="AU327" s="542" t="s">
        <v>530</v>
      </c>
      <c r="AV327" s="27"/>
      <c r="AW327" s="27"/>
      <c r="AX327" s="531" t="s">
        <v>477</v>
      </c>
      <c r="AY327" s="531" t="s">
        <v>477</v>
      </c>
      <c r="AZ327" s="27"/>
      <c r="BA327" s="27"/>
      <c r="BB327" s="27"/>
      <c r="BC327" s="27"/>
      <c r="BD327" s="27"/>
      <c r="BE327" s="33"/>
      <c r="BF327" s="33"/>
      <c r="BG327" s="33"/>
      <c r="BH327" s="33"/>
      <c r="BI327" s="33"/>
      <c r="BJ327" s="33"/>
      <c r="BK327" s="33"/>
      <c r="BL327" s="33"/>
      <c r="BM327" s="33"/>
      <c r="BN327" s="33"/>
      <c r="BO327" s="33"/>
      <c r="BP327" s="33"/>
      <c r="BQ327" s="33"/>
      <c r="BR327" s="33"/>
      <c r="BS327" s="33"/>
      <c r="BT327" s="33"/>
      <c r="BU327" s="33"/>
      <c r="BV327" s="33"/>
      <c r="BW327" s="27"/>
      <c r="BX327" s="33"/>
      <c r="BY327" s="33"/>
      <c r="BZ327" s="33"/>
      <c r="CA327" s="27"/>
      <c r="CB327" s="27"/>
      <c r="CC327" s="27"/>
      <c r="CD327" s="27"/>
      <c r="CE327" s="58"/>
      <c r="CF327" s="58"/>
      <c r="CG327" s="59" t="e">
        <f t="shared" si="220"/>
        <v>#VALUE!</v>
      </c>
      <c r="CH327" s="60" t="e">
        <f t="shared" si="221"/>
        <v>#VALUE!</v>
      </c>
      <c r="CI327" s="61"/>
      <c r="CJ327" s="62"/>
      <c r="CK327" s="59" t="e">
        <f t="shared" si="222"/>
        <v>#VALUE!</v>
      </c>
      <c r="CL327" s="60" t="e">
        <f t="shared" si="223"/>
        <v>#VALUE!</v>
      </c>
      <c r="CM327" s="61"/>
      <c r="CN327" s="62"/>
      <c r="CO327" s="59" t="e">
        <f t="shared" si="224"/>
        <v>#VALUE!</v>
      </c>
      <c r="CP327" s="60" t="e">
        <f t="shared" si="225"/>
        <v>#VALUE!</v>
      </c>
      <c r="CQ327" s="64"/>
      <c r="CR327" s="65"/>
      <c r="CS327" s="67"/>
      <c r="CT327" s="67"/>
      <c r="CU327" s="545">
        <v>1830</v>
      </c>
      <c r="CV327" s="518" t="str">
        <f t="shared" si="226"/>
        <v>18-</v>
      </c>
      <c r="CW327" s="47" t="s">
        <v>776</v>
      </c>
      <c r="CX327" s="47" t="str">
        <f t="shared" si="227"/>
        <v>-92102</v>
      </c>
      <c r="CY327" s="47" t="str">
        <f t="shared" si="228"/>
        <v>18-FQI-92102</v>
      </c>
    </row>
    <row r="328" spans="1:103" ht="19.899999999999999" customHeight="1">
      <c r="A328" s="524">
        <v>327</v>
      </c>
      <c r="B328" s="15">
        <v>7</v>
      </c>
      <c r="C328" s="15">
        <v>1830</v>
      </c>
      <c r="D328" s="45" t="s">
        <v>780</v>
      </c>
      <c r="E328" s="527"/>
      <c r="F328" s="541" t="s">
        <v>106</v>
      </c>
      <c r="G328" s="542" t="s">
        <v>781</v>
      </c>
      <c r="H328" s="68"/>
      <c r="I328" s="527"/>
      <c r="J328" s="527" t="str">
        <f t="shared" si="200"/>
        <v/>
      </c>
      <c r="K328" s="527" t="str">
        <f t="shared" si="190"/>
        <v/>
      </c>
      <c r="L328" s="22" t="str">
        <f t="shared" si="191"/>
        <v>FCS0304</v>
      </c>
      <c r="M328" s="21">
        <f t="shared" si="229"/>
        <v>10</v>
      </c>
      <c r="N328" s="21">
        <f t="shared" si="230"/>
        <v>1</v>
      </c>
      <c r="O328" s="21">
        <v>7</v>
      </c>
      <c r="P328" s="83" t="str">
        <f t="shared" si="231"/>
        <v>AAI143-H</v>
      </c>
      <c r="Q328" s="22" t="str">
        <f t="shared" si="213"/>
        <v>AI</v>
      </c>
      <c r="R328" s="22" t="str">
        <f t="shared" si="232"/>
        <v>N</v>
      </c>
      <c r="S328" s="543" t="s">
        <v>111</v>
      </c>
      <c r="T328" s="22"/>
      <c r="U328" s="22"/>
      <c r="V328" s="22"/>
      <c r="W328" s="22"/>
      <c r="X328" s="22"/>
      <c r="Y328" s="22"/>
      <c r="Z328" s="25" t="str">
        <f t="shared" si="214"/>
        <v>%Z101107</v>
      </c>
      <c r="AA328" s="22" t="str">
        <f t="shared" si="215"/>
        <v/>
      </c>
      <c r="AB328" s="22" t="s">
        <v>780</v>
      </c>
      <c r="AC328" s="22" t="str">
        <f t="shared" si="216"/>
        <v>粉料料仓18-VS-3501X物料重量显示</v>
      </c>
      <c r="AD328" s="21" t="str">
        <f t="shared" si="217"/>
        <v/>
      </c>
      <c r="AE328" s="21" t="str">
        <f t="shared" si="218"/>
        <v/>
      </c>
      <c r="AF328" s="21" t="str">
        <f t="shared" si="219"/>
        <v/>
      </c>
      <c r="AG328" s="22">
        <v>0</v>
      </c>
      <c r="AH328" s="22">
        <v>0</v>
      </c>
      <c r="AI328" s="22">
        <v>0</v>
      </c>
      <c r="AJ328" s="22">
        <v>0</v>
      </c>
      <c r="AK328" s="23" t="s">
        <v>113</v>
      </c>
      <c r="AL328" s="23" t="s">
        <v>513</v>
      </c>
      <c r="AM328" s="23"/>
      <c r="AN328" s="84" t="s">
        <v>115</v>
      </c>
      <c r="AO328" s="27"/>
      <c r="AP328" s="27"/>
      <c r="AQ328" s="28"/>
      <c r="AR328" s="544" t="s">
        <v>514</v>
      </c>
      <c r="AS328" s="29"/>
      <c r="AT328" s="84" t="s">
        <v>116</v>
      </c>
      <c r="AU328" s="542" t="s">
        <v>556</v>
      </c>
      <c r="AV328" s="27"/>
      <c r="AW328" s="27"/>
      <c r="AX328" s="531" t="s">
        <v>782</v>
      </c>
      <c r="AY328" s="531" t="s">
        <v>115</v>
      </c>
      <c r="AZ328" s="27"/>
      <c r="BA328" s="27"/>
      <c r="BB328" s="27"/>
      <c r="BC328" s="27"/>
      <c r="BD328" s="27"/>
      <c r="BE328" s="33"/>
      <c r="BF328" s="33"/>
      <c r="BG328" s="33"/>
      <c r="BH328" s="33"/>
      <c r="BI328" s="33"/>
      <c r="BJ328" s="33"/>
      <c r="BK328" s="33"/>
      <c r="BL328" s="33"/>
      <c r="BM328" s="33"/>
      <c r="BN328" s="33"/>
      <c r="BO328" s="33"/>
      <c r="BP328" s="33"/>
      <c r="BQ328" s="33"/>
      <c r="BR328" s="33"/>
      <c r="BS328" s="33"/>
      <c r="BT328" s="33"/>
      <c r="BU328" s="33"/>
      <c r="BV328" s="33"/>
      <c r="BW328" s="27"/>
      <c r="BX328" s="33"/>
      <c r="BY328" s="33"/>
      <c r="BZ328" s="33"/>
      <c r="CA328" s="27"/>
      <c r="CB328" s="27"/>
      <c r="CC328" s="27"/>
      <c r="CD328" s="27"/>
      <c r="CE328" s="58"/>
      <c r="CF328" s="58"/>
      <c r="CG328" s="59" t="e">
        <f t="shared" si="220"/>
        <v>#VALUE!</v>
      </c>
      <c r="CH328" s="60" t="e">
        <f t="shared" si="221"/>
        <v>#VALUE!</v>
      </c>
      <c r="CI328" s="61"/>
      <c r="CJ328" s="62"/>
      <c r="CK328" s="59" t="e">
        <f t="shared" si="222"/>
        <v>#VALUE!</v>
      </c>
      <c r="CL328" s="60" t="e">
        <f t="shared" si="223"/>
        <v>#VALUE!</v>
      </c>
      <c r="CM328" s="61"/>
      <c r="CN328" s="62"/>
      <c r="CO328" s="59" t="e">
        <f t="shared" si="224"/>
        <v>#VALUE!</v>
      </c>
      <c r="CP328" s="60" t="e">
        <f t="shared" si="225"/>
        <v>#VALUE!</v>
      </c>
      <c r="CQ328" s="64"/>
      <c r="CR328" s="65"/>
      <c r="CS328" s="67"/>
      <c r="CT328" s="67"/>
      <c r="CU328" s="545">
        <v>1830</v>
      </c>
      <c r="CV328" s="518" t="str">
        <f t="shared" si="226"/>
        <v>18-</v>
      </c>
      <c r="CW328" s="47" t="s">
        <v>783</v>
      </c>
      <c r="CX328" s="47" t="str">
        <f t="shared" si="227"/>
        <v>-35101</v>
      </c>
      <c r="CY328" s="47" t="str">
        <f t="shared" si="228"/>
        <v>18-WI-35101</v>
      </c>
    </row>
    <row r="329" spans="1:103" ht="19.899999999999999" customHeight="1">
      <c r="A329" s="524">
        <v>328</v>
      </c>
      <c r="B329" s="15">
        <v>8</v>
      </c>
      <c r="C329" s="15">
        <v>1840</v>
      </c>
      <c r="D329" s="45" t="s">
        <v>784</v>
      </c>
      <c r="E329" s="527"/>
      <c r="F329" s="541" t="s">
        <v>106</v>
      </c>
      <c r="G329" s="542" t="s">
        <v>785</v>
      </c>
      <c r="H329" s="68"/>
      <c r="I329" s="527"/>
      <c r="J329" s="527" t="str">
        <f t="shared" si="200"/>
        <v/>
      </c>
      <c r="K329" s="527" t="str">
        <f t="shared" si="190"/>
        <v/>
      </c>
      <c r="L329" s="22" t="str">
        <f t="shared" si="191"/>
        <v>FCS0304</v>
      </c>
      <c r="M329" s="21">
        <f t="shared" si="229"/>
        <v>10</v>
      </c>
      <c r="N329" s="21">
        <f t="shared" si="230"/>
        <v>1</v>
      </c>
      <c r="O329" s="21">
        <v>8</v>
      </c>
      <c r="P329" s="83" t="str">
        <f t="shared" si="231"/>
        <v>AAI143-H</v>
      </c>
      <c r="Q329" s="22" t="str">
        <f t="shared" si="213"/>
        <v>AI</v>
      </c>
      <c r="R329" s="22" t="str">
        <f t="shared" si="232"/>
        <v>N</v>
      </c>
      <c r="S329" s="543" t="s">
        <v>111</v>
      </c>
      <c r="T329" s="22"/>
      <c r="U329" s="22"/>
      <c r="V329" s="22"/>
      <c r="W329" s="22"/>
      <c r="X329" s="22"/>
      <c r="Y329" s="22"/>
      <c r="Z329" s="25" t="str">
        <f t="shared" si="214"/>
        <v>%Z101108</v>
      </c>
      <c r="AA329" s="22" t="str">
        <f t="shared" si="215"/>
        <v/>
      </c>
      <c r="AB329" s="22" t="s">
        <v>784</v>
      </c>
      <c r="AC329" s="22" t="str">
        <f t="shared" si="216"/>
        <v>18-PP-6202A CURRENT</v>
      </c>
      <c r="AD329" s="21" t="str">
        <f t="shared" si="217"/>
        <v/>
      </c>
      <c r="AE329" s="21" t="str">
        <f t="shared" si="218"/>
        <v/>
      </c>
      <c r="AF329" s="21" t="str">
        <f t="shared" si="219"/>
        <v/>
      </c>
      <c r="AG329" s="22">
        <v>0</v>
      </c>
      <c r="AH329" s="22">
        <v>0</v>
      </c>
      <c r="AI329" s="22">
        <v>0</v>
      </c>
      <c r="AJ329" s="22">
        <v>0</v>
      </c>
      <c r="AK329" s="23" t="s">
        <v>113</v>
      </c>
      <c r="AL329" s="23" t="s">
        <v>513</v>
      </c>
      <c r="AM329" s="23"/>
      <c r="AN329" s="84" t="s">
        <v>115</v>
      </c>
      <c r="AO329" s="27"/>
      <c r="AP329" s="27"/>
      <c r="AQ329" s="28"/>
      <c r="AR329" s="544" t="s">
        <v>514</v>
      </c>
      <c r="AS329" s="29"/>
      <c r="AT329" s="84" t="s">
        <v>116</v>
      </c>
      <c r="AU329" s="542" t="s">
        <v>106</v>
      </c>
      <c r="AV329" s="27"/>
      <c r="AW329" s="27"/>
      <c r="AX329" s="531"/>
      <c r="AY329" s="531" t="s">
        <v>515</v>
      </c>
      <c r="AZ329" s="27"/>
      <c r="BA329" s="27"/>
      <c r="BB329" s="27"/>
      <c r="BC329" s="27"/>
      <c r="BD329" s="27"/>
      <c r="BE329" s="33"/>
      <c r="BF329" s="33"/>
      <c r="BG329" s="33"/>
      <c r="BH329" s="33"/>
      <c r="BI329" s="33"/>
      <c r="BJ329" s="33"/>
      <c r="BK329" s="33"/>
      <c r="BL329" s="33"/>
      <c r="BM329" s="33"/>
      <c r="BN329" s="33"/>
      <c r="BO329" s="33"/>
      <c r="BP329" s="33"/>
      <c r="BQ329" s="33"/>
      <c r="BR329" s="33"/>
      <c r="BS329" s="33"/>
      <c r="BT329" s="33"/>
      <c r="BU329" s="33"/>
      <c r="BV329" s="33"/>
      <c r="BW329" s="27"/>
      <c r="BX329" s="33"/>
      <c r="BY329" s="33"/>
      <c r="BZ329" s="33"/>
      <c r="CA329" s="27"/>
      <c r="CB329" s="27"/>
      <c r="CC329" s="27"/>
      <c r="CD329" s="27"/>
      <c r="CE329" s="58"/>
      <c r="CF329" s="58"/>
      <c r="CG329" s="59" t="e">
        <f t="shared" si="220"/>
        <v>#VALUE!</v>
      </c>
      <c r="CH329" s="60" t="e">
        <f t="shared" si="221"/>
        <v>#VALUE!</v>
      </c>
      <c r="CI329" s="61"/>
      <c r="CJ329" s="62"/>
      <c r="CK329" s="59" t="e">
        <f t="shared" si="222"/>
        <v>#VALUE!</v>
      </c>
      <c r="CL329" s="60" t="e">
        <f t="shared" si="223"/>
        <v>#VALUE!</v>
      </c>
      <c r="CM329" s="61"/>
      <c r="CN329" s="62"/>
      <c r="CO329" s="59" t="e">
        <f t="shared" si="224"/>
        <v>#VALUE!</v>
      </c>
      <c r="CP329" s="60" t="e">
        <f t="shared" si="225"/>
        <v>#VALUE!</v>
      </c>
      <c r="CQ329" s="64"/>
      <c r="CR329" s="65"/>
      <c r="CS329" s="67"/>
      <c r="CT329" s="67"/>
      <c r="CU329" s="545">
        <v>1840</v>
      </c>
      <c r="CV329" s="518" t="str">
        <f t="shared" si="226"/>
        <v>18-</v>
      </c>
      <c r="CW329" s="47" t="s">
        <v>786</v>
      </c>
      <c r="CX329" s="47" t="str">
        <f t="shared" si="227"/>
        <v>-62101</v>
      </c>
      <c r="CY329" s="47" t="str">
        <f t="shared" si="228"/>
        <v>18-II-62101</v>
      </c>
    </row>
    <row r="330" spans="1:103" ht="19.899999999999999" customHeight="1">
      <c r="A330" s="524">
        <v>329</v>
      </c>
      <c r="B330" s="15">
        <v>9</v>
      </c>
      <c r="C330" s="15">
        <v>1840</v>
      </c>
      <c r="D330" s="45" t="s">
        <v>787</v>
      </c>
      <c r="E330" s="45"/>
      <c r="F330" s="541" t="s">
        <v>106</v>
      </c>
      <c r="G330" s="542" t="s">
        <v>788</v>
      </c>
      <c r="H330" s="527"/>
      <c r="I330" s="527"/>
      <c r="J330" s="527" t="str">
        <f t="shared" si="200"/>
        <v/>
      </c>
      <c r="K330" s="527" t="str">
        <f t="shared" si="190"/>
        <v/>
      </c>
      <c r="L330" s="22" t="str">
        <f t="shared" si="191"/>
        <v>FCS0304</v>
      </c>
      <c r="M330" s="21">
        <f t="shared" si="229"/>
        <v>10</v>
      </c>
      <c r="N330" s="21">
        <f t="shared" si="230"/>
        <v>1</v>
      </c>
      <c r="O330" s="21">
        <v>9</v>
      </c>
      <c r="P330" s="83" t="str">
        <f t="shared" si="231"/>
        <v>AAI143-H</v>
      </c>
      <c r="Q330" s="22" t="str">
        <f t="shared" si="213"/>
        <v>AI</v>
      </c>
      <c r="R330" s="22" t="str">
        <f t="shared" si="232"/>
        <v>N</v>
      </c>
      <c r="S330" s="543" t="s">
        <v>111</v>
      </c>
      <c r="T330" s="22"/>
      <c r="U330" s="22"/>
      <c r="V330" s="22"/>
      <c r="W330" s="22"/>
      <c r="X330" s="22"/>
      <c r="Y330" s="22"/>
      <c r="Z330" s="25" t="str">
        <f t="shared" si="214"/>
        <v>%Z101109</v>
      </c>
      <c r="AA330" s="22" t="str">
        <f t="shared" si="215"/>
        <v/>
      </c>
      <c r="AB330" s="22" t="s">
        <v>787</v>
      </c>
      <c r="AC330" s="22" t="str">
        <f t="shared" si="216"/>
        <v>18-PP-6202B CURRENT</v>
      </c>
      <c r="AD330" s="21" t="str">
        <f t="shared" si="217"/>
        <v/>
      </c>
      <c r="AE330" s="21" t="str">
        <f t="shared" si="218"/>
        <v/>
      </c>
      <c r="AF330" s="21" t="str">
        <f t="shared" si="219"/>
        <v/>
      </c>
      <c r="AG330" s="22"/>
      <c r="AH330" s="22"/>
      <c r="AI330" s="22"/>
      <c r="AJ330" s="22"/>
      <c r="AK330" s="23" t="s">
        <v>113</v>
      </c>
      <c r="AL330" s="23" t="s">
        <v>513</v>
      </c>
      <c r="AM330" s="23"/>
      <c r="AN330" s="84" t="s">
        <v>115</v>
      </c>
      <c r="AO330" s="27"/>
      <c r="AP330" s="27"/>
      <c r="AQ330" s="28"/>
      <c r="AR330" s="544" t="s">
        <v>514</v>
      </c>
      <c r="AS330" s="29"/>
      <c r="AT330" s="84" t="s">
        <v>116</v>
      </c>
      <c r="AU330" s="542" t="s">
        <v>106</v>
      </c>
      <c r="AV330" s="27"/>
      <c r="AW330" s="27"/>
      <c r="AX330" s="531"/>
      <c r="AY330" s="531" t="s">
        <v>515</v>
      </c>
      <c r="AZ330" s="27"/>
      <c r="BA330" s="27"/>
      <c r="BB330" s="27"/>
      <c r="BC330" s="27"/>
      <c r="BD330" s="27"/>
      <c r="BE330" s="33"/>
      <c r="BF330" s="33"/>
      <c r="BG330" s="33"/>
      <c r="BH330" s="33"/>
      <c r="BI330" s="33"/>
      <c r="BJ330" s="33"/>
      <c r="BK330" s="33"/>
      <c r="BL330" s="33"/>
      <c r="BM330" s="33"/>
      <c r="BN330" s="33"/>
      <c r="BO330" s="33"/>
      <c r="BP330" s="33"/>
      <c r="BQ330" s="33"/>
      <c r="BR330" s="33"/>
      <c r="BS330" s="33"/>
      <c r="BT330" s="33"/>
      <c r="BU330" s="33"/>
      <c r="BV330" s="33"/>
      <c r="BW330" s="27"/>
      <c r="BX330" s="33"/>
      <c r="BY330" s="33"/>
      <c r="BZ330" s="33"/>
      <c r="CA330" s="27"/>
      <c r="CB330" s="27"/>
      <c r="CC330" s="27"/>
      <c r="CD330" s="27"/>
      <c r="CE330" s="58"/>
      <c r="CF330" s="58"/>
      <c r="CG330" s="59" t="e">
        <f t="shared" si="220"/>
        <v>#VALUE!</v>
      </c>
      <c r="CH330" s="60" t="e">
        <f t="shared" si="221"/>
        <v>#VALUE!</v>
      </c>
      <c r="CI330" s="61"/>
      <c r="CJ330" s="62"/>
      <c r="CK330" s="59" t="e">
        <f t="shared" si="222"/>
        <v>#VALUE!</v>
      </c>
      <c r="CL330" s="60" t="e">
        <f t="shared" si="223"/>
        <v>#VALUE!</v>
      </c>
      <c r="CM330" s="61"/>
      <c r="CN330" s="62"/>
      <c r="CO330" s="59" t="e">
        <f t="shared" si="224"/>
        <v>#VALUE!</v>
      </c>
      <c r="CP330" s="60" t="e">
        <f t="shared" si="225"/>
        <v>#VALUE!</v>
      </c>
      <c r="CQ330" s="64"/>
      <c r="CR330" s="65"/>
      <c r="CS330" s="67"/>
      <c r="CT330" s="67"/>
      <c r="CU330" s="545">
        <v>1840</v>
      </c>
      <c r="CV330" s="518" t="str">
        <f t="shared" si="226"/>
        <v>18-</v>
      </c>
      <c r="CW330" s="47" t="s">
        <v>786</v>
      </c>
      <c r="CX330" s="47" t="str">
        <f t="shared" si="227"/>
        <v>-62102</v>
      </c>
      <c r="CY330" s="47" t="str">
        <f t="shared" si="228"/>
        <v>18-II-62102</v>
      </c>
    </row>
    <row r="331" spans="1:103" ht="19.899999999999999" customHeight="1">
      <c r="A331" s="524">
        <v>330</v>
      </c>
      <c r="B331" s="15">
        <v>10</v>
      </c>
      <c r="C331" s="15">
        <v>1830</v>
      </c>
      <c r="D331" s="45" t="s">
        <v>789</v>
      </c>
      <c r="E331" s="45"/>
      <c r="F331" s="541" t="s">
        <v>106</v>
      </c>
      <c r="G331" s="542" t="s">
        <v>790</v>
      </c>
      <c r="H331" s="527"/>
      <c r="I331" s="527"/>
      <c r="J331" s="527" t="str">
        <f t="shared" si="200"/>
        <v/>
      </c>
      <c r="K331" s="527" t="str">
        <f t="shared" si="190"/>
        <v/>
      </c>
      <c r="L331" s="22" t="str">
        <f t="shared" si="191"/>
        <v>FCS0304</v>
      </c>
      <c r="M331" s="21">
        <f t="shared" si="229"/>
        <v>10</v>
      </c>
      <c r="N331" s="21">
        <f t="shared" si="230"/>
        <v>1</v>
      </c>
      <c r="O331" s="21">
        <v>10</v>
      </c>
      <c r="P331" s="83" t="str">
        <f t="shared" si="231"/>
        <v>AAI143-H</v>
      </c>
      <c r="Q331" s="22" t="str">
        <f t="shared" si="213"/>
        <v>AI</v>
      </c>
      <c r="R331" s="22" t="str">
        <f t="shared" si="232"/>
        <v>N</v>
      </c>
      <c r="S331" s="543" t="s">
        <v>111</v>
      </c>
      <c r="T331" s="22"/>
      <c r="U331" s="22"/>
      <c r="V331" s="22"/>
      <c r="W331" s="22"/>
      <c r="X331" s="22"/>
      <c r="Y331" s="22"/>
      <c r="Z331" s="25" t="str">
        <f t="shared" si="214"/>
        <v>%Z101110</v>
      </c>
      <c r="AA331" s="22" t="str">
        <f t="shared" si="215"/>
        <v/>
      </c>
      <c r="AB331" s="22" t="s">
        <v>789</v>
      </c>
      <c r="AC331" s="22" t="str">
        <f t="shared" si="216"/>
        <v>18-PA-2301 CURRENT</v>
      </c>
      <c r="AD331" s="21" t="str">
        <f t="shared" si="217"/>
        <v/>
      </c>
      <c r="AE331" s="21" t="str">
        <f t="shared" si="218"/>
        <v/>
      </c>
      <c r="AF331" s="21" t="str">
        <f t="shared" si="219"/>
        <v/>
      </c>
      <c r="AG331" s="22"/>
      <c r="AH331" s="22"/>
      <c r="AI331" s="22"/>
      <c r="AJ331" s="22"/>
      <c r="AK331" s="23" t="s">
        <v>113</v>
      </c>
      <c r="AL331" s="23" t="s">
        <v>513</v>
      </c>
      <c r="AM331" s="23"/>
      <c r="AN331" s="84" t="s">
        <v>115</v>
      </c>
      <c r="AO331" s="27"/>
      <c r="AP331" s="27"/>
      <c r="AQ331" s="28"/>
      <c r="AR331" s="544" t="s">
        <v>514</v>
      </c>
      <c r="AS331" s="29"/>
      <c r="AT331" s="84" t="s">
        <v>116</v>
      </c>
      <c r="AU331" s="542" t="s">
        <v>106</v>
      </c>
      <c r="AV331" s="27"/>
      <c r="AW331" s="27"/>
      <c r="AX331" s="531"/>
      <c r="AY331" s="531"/>
      <c r="AZ331" s="27"/>
      <c r="BA331" s="27"/>
      <c r="BB331" s="27"/>
      <c r="BC331" s="27"/>
      <c r="BD331" s="27"/>
      <c r="BE331" s="33"/>
      <c r="BF331" s="33"/>
      <c r="BG331" s="33"/>
      <c r="BH331" s="33"/>
      <c r="BI331" s="33"/>
      <c r="BJ331" s="33"/>
      <c r="BK331" s="33"/>
      <c r="BL331" s="33"/>
      <c r="BM331" s="33"/>
      <c r="BN331" s="33"/>
      <c r="BO331" s="33"/>
      <c r="BP331" s="33"/>
      <c r="BQ331" s="33"/>
      <c r="BR331" s="33"/>
      <c r="BS331" s="33"/>
      <c r="BT331" s="33"/>
      <c r="BU331" s="33"/>
      <c r="BV331" s="33"/>
      <c r="BW331" s="27"/>
      <c r="BX331" s="33"/>
      <c r="BY331" s="33"/>
      <c r="BZ331" s="33"/>
      <c r="CA331" s="27"/>
      <c r="CB331" s="27"/>
      <c r="CC331" s="27"/>
      <c r="CD331" s="27"/>
      <c r="CE331" s="58"/>
      <c r="CF331" s="58"/>
      <c r="CG331" s="59" t="e">
        <f t="shared" si="220"/>
        <v>#VALUE!</v>
      </c>
      <c r="CH331" s="60" t="e">
        <f t="shared" si="221"/>
        <v>#VALUE!</v>
      </c>
      <c r="CI331" s="61"/>
      <c r="CJ331" s="62"/>
      <c r="CK331" s="59" t="e">
        <f t="shared" si="222"/>
        <v>#VALUE!</v>
      </c>
      <c r="CL331" s="60" t="e">
        <f t="shared" si="223"/>
        <v>#VALUE!</v>
      </c>
      <c r="CM331" s="61"/>
      <c r="CN331" s="62"/>
      <c r="CO331" s="59" t="e">
        <f t="shared" si="224"/>
        <v>#VALUE!</v>
      </c>
      <c r="CP331" s="60" t="e">
        <f t="shared" si="225"/>
        <v>#VALUE!</v>
      </c>
      <c r="CQ331" s="64"/>
      <c r="CR331" s="65"/>
      <c r="CS331" s="67"/>
      <c r="CT331" s="67"/>
      <c r="CU331" s="545">
        <v>1830</v>
      </c>
      <c r="CV331" s="518" t="str">
        <f t="shared" si="226"/>
        <v>18-</v>
      </c>
      <c r="CW331" s="47" t="s">
        <v>786</v>
      </c>
      <c r="CX331" s="47" t="str">
        <f t="shared" si="227"/>
        <v>-23105</v>
      </c>
      <c r="CY331" s="47" t="str">
        <f t="shared" si="228"/>
        <v>18-II-23105</v>
      </c>
    </row>
    <row r="332" spans="1:103" ht="19.899999999999999" customHeight="1">
      <c r="A332" s="524">
        <v>331</v>
      </c>
      <c r="B332" s="15">
        <v>11</v>
      </c>
      <c r="C332" s="15">
        <v>1830</v>
      </c>
      <c r="D332" s="45" t="s">
        <v>791</v>
      </c>
      <c r="E332" s="45"/>
      <c r="F332" s="541" t="s">
        <v>106</v>
      </c>
      <c r="G332" s="542" t="s">
        <v>792</v>
      </c>
      <c r="H332" s="527"/>
      <c r="I332" s="527"/>
      <c r="J332" s="527" t="str">
        <f t="shared" si="200"/>
        <v/>
      </c>
      <c r="K332" s="527" t="str">
        <f t="shared" si="190"/>
        <v/>
      </c>
      <c r="L332" s="22" t="str">
        <f t="shared" si="191"/>
        <v>FCS0304</v>
      </c>
      <c r="M332" s="21">
        <f t="shared" si="229"/>
        <v>10</v>
      </c>
      <c r="N332" s="21">
        <f t="shared" si="230"/>
        <v>1</v>
      </c>
      <c r="O332" s="21">
        <v>11</v>
      </c>
      <c r="P332" s="83" t="str">
        <f t="shared" si="231"/>
        <v>AAI143-H</v>
      </c>
      <c r="Q332" s="22" t="str">
        <f t="shared" si="213"/>
        <v>AI</v>
      </c>
      <c r="R332" s="22" t="str">
        <f t="shared" si="232"/>
        <v>N</v>
      </c>
      <c r="S332" s="543" t="s">
        <v>111</v>
      </c>
      <c r="T332" s="22"/>
      <c r="U332" s="22"/>
      <c r="V332" s="22"/>
      <c r="W332" s="22"/>
      <c r="X332" s="22"/>
      <c r="Y332" s="22"/>
      <c r="Z332" s="25" t="str">
        <f t="shared" si="214"/>
        <v>%Z101111</v>
      </c>
      <c r="AA332" s="22" t="str">
        <f t="shared" si="215"/>
        <v/>
      </c>
      <c r="AB332" s="22" t="s">
        <v>791</v>
      </c>
      <c r="AC332" s="22" t="str">
        <f t="shared" si="216"/>
        <v>输送氮气风机18-PB-3501AX主电机电流显示</v>
      </c>
      <c r="AD332" s="21" t="str">
        <f t="shared" si="217"/>
        <v/>
      </c>
      <c r="AE332" s="21" t="str">
        <f t="shared" si="218"/>
        <v/>
      </c>
      <c r="AF332" s="21" t="str">
        <f t="shared" si="219"/>
        <v/>
      </c>
      <c r="AG332" s="22"/>
      <c r="AH332" s="22"/>
      <c r="AI332" s="22"/>
      <c r="AJ332" s="22"/>
      <c r="AK332" s="23" t="s">
        <v>113</v>
      </c>
      <c r="AL332" s="23" t="s">
        <v>513</v>
      </c>
      <c r="AM332" s="23"/>
      <c r="AN332" s="84" t="s">
        <v>115</v>
      </c>
      <c r="AO332" s="27"/>
      <c r="AP332" s="27"/>
      <c r="AQ332" s="28"/>
      <c r="AR332" s="544" t="s">
        <v>514</v>
      </c>
      <c r="AS332" s="29"/>
      <c r="AT332" s="84" t="s">
        <v>116</v>
      </c>
      <c r="AU332" s="542" t="s">
        <v>106</v>
      </c>
      <c r="AV332" s="27"/>
      <c r="AW332" s="27"/>
      <c r="AX332" s="531"/>
      <c r="AY332" s="531"/>
      <c r="AZ332" s="27"/>
      <c r="BA332" s="27"/>
      <c r="BB332" s="27"/>
      <c r="BC332" s="27"/>
      <c r="BD332" s="27"/>
      <c r="BE332" s="33"/>
      <c r="BF332" s="33"/>
      <c r="BG332" s="33"/>
      <c r="BH332" s="33"/>
      <c r="BI332" s="33"/>
      <c r="BJ332" s="33"/>
      <c r="BK332" s="33"/>
      <c r="BL332" s="33"/>
      <c r="BM332" s="33"/>
      <c r="BN332" s="33"/>
      <c r="BO332" s="33"/>
      <c r="BP332" s="33"/>
      <c r="BQ332" s="33"/>
      <c r="BR332" s="33"/>
      <c r="BS332" s="33"/>
      <c r="BT332" s="33"/>
      <c r="BU332" s="33"/>
      <c r="BV332" s="33"/>
      <c r="BW332" s="27"/>
      <c r="BX332" s="33"/>
      <c r="BY332" s="33"/>
      <c r="BZ332" s="33"/>
      <c r="CA332" s="27"/>
      <c r="CB332" s="27"/>
      <c r="CC332" s="27"/>
      <c r="CD332" s="27"/>
      <c r="CE332" s="58"/>
      <c r="CF332" s="58"/>
      <c r="CG332" s="59" t="e">
        <f t="shared" si="220"/>
        <v>#VALUE!</v>
      </c>
      <c r="CH332" s="60" t="e">
        <f t="shared" si="221"/>
        <v>#VALUE!</v>
      </c>
      <c r="CI332" s="61"/>
      <c r="CJ332" s="62"/>
      <c r="CK332" s="59" t="e">
        <f t="shared" si="222"/>
        <v>#VALUE!</v>
      </c>
      <c r="CL332" s="60" t="e">
        <f t="shared" si="223"/>
        <v>#VALUE!</v>
      </c>
      <c r="CM332" s="61"/>
      <c r="CN332" s="62"/>
      <c r="CO332" s="59" t="e">
        <f t="shared" si="224"/>
        <v>#VALUE!</v>
      </c>
      <c r="CP332" s="60" t="e">
        <f t="shared" si="225"/>
        <v>#VALUE!</v>
      </c>
      <c r="CQ332" s="64"/>
      <c r="CR332" s="65"/>
      <c r="CS332" s="67"/>
      <c r="CT332" s="67"/>
      <c r="CU332" s="545">
        <v>1830</v>
      </c>
      <c r="CV332" s="518" t="str">
        <f t="shared" si="226"/>
        <v>18-</v>
      </c>
      <c r="CW332" s="47" t="s">
        <v>786</v>
      </c>
      <c r="CX332" s="47" t="str">
        <f t="shared" si="227"/>
        <v>-35201</v>
      </c>
      <c r="CY332" s="47" t="str">
        <f t="shared" si="228"/>
        <v>18-II-35201</v>
      </c>
    </row>
    <row r="333" spans="1:103" ht="19.899999999999999" customHeight="1">
      <c r="A333" s="524">
        <v>332</v>
      </c>
      <c r="B333" s="15">
        <v>12</v>
      </c>
      <c r="C333" s="15">
        <v>1830</v>
      </c>
      <c r="D333" s="45" t="s">
        <v>793</v>
      </c>
      <c r="E333" s="45"/>
      <c r="F333" s="541" t="s">
        <v>106</v>
      </c>
      <c r="G333" s="542" t="s">
        <v>794</v>
      </c>
      <c r="H333" s="527"/>
      <c r="I333" s="527"/>
      <c r="J333" s="527" t="str">
        <f t="shared" si="200"/>
        <v/>
      </c>
      <c r="K333" s="527" t="str">
        <f t="shared" si="190"/>
        <v/>
      </c>
      <c r="L333" s="22" t="str">
        <f t="shared" si="191"/>
        <v>FCS0304</v>
      </c>
      <c r="M333" s="21">
        <f t="shared" si="229"/>
        <v>10</v>
      </c>
      <c r="N333" s="21">
        <f t="shared" si="230"/>
        <v>1</v>
      </c>
      <c r="O333" s="21">
        <v>12</v>
      </c>
      <c r="P333" s="83" t="str">
        <f t="shared" si="231"/>
        <v>AAI143-H</v>
      </c>
      <c r="Q333" s="22" t="str">
        <f t="shared" si="213"/>
        <v>AI</v>
      </c>
      <c r="R333" s="22" t="str">
        <f t="shared" si="232"/>
        <v>N</v>
      </c>
      <c r="S333" s="543" t="s">
        <v>111</v>
      </c>
      <c r="T333" s="22"/>
      <c r="U333" s="22"/>
      <c r="V333" s="22"/>
      <c r="W333" s="22"/>
      <c r="X333" s="22"/>
      <c r="Y333" s="22"/>
      <c r="Z333" s="25" t="str">
        <f t="shared" si="214"/>
        <v>%Z101112</v>
      </c>
      <c r="AA333" s="22" t="str">
        <f t="shared" si="215"/>
        <v/>
      </c>
      <c r="AB333" s="22" t="s">
        <v>793</v>
      </c>
      <c r="AC333" s="22" t="str">
        <f t="shared" si="216"/>
        <v>输送氮气风机18-PB-3501BX主电机电流显示</v>
      </c>
      <c r="AD333" s="21" t="str">
        <f t="shared" si="217"/>
        <v/>
      </c>
      <c r="AE333" s="21" t="str">
        <f t="shared" si="218"/>
        <v/>
      </c>
      <c r="AF333" s="21" t="str">
        <f t="shared" si="219"/>
        <v/>
      </c>
      <c r="AG333" s="22"/>
      <c r="AH333" s="22"/>
      <c r="AI333" s="22"/>
      <c r="AJ333" s="22"/>
      <c r="AK333" s="23" t="s">
        <v>113</v>
      </c>
      <c r="AL333" s="23" t="s">
        <v>513</v>
      </c>
      <c r="AM333" s="23"/>
      <c r="AN333" s="84" t="s">
        <v>115</v>
      </c>
      <c r="AO333" s="27"/>
      <c r="AP333" s="27"/>
      <c r="AQ333" s="28"/>
      <c r="AR333" s="544" t="s">
        <v>514</v>
      </c>
      <c r="AS333" s="29"/>
      <c r="AT333" s="84" t="s">
        <v>116</v>
      </c>
      <c r="AU333" s="542" t="s">
        <v>106</v>
      </c>
      <c r="AV333" s="27"/>
      <c r="AW333" s="27"/>
      <c r="AX333" s="531"/>
      <c r="AY333" s="531"/>
      <c r="AZ333" s="27"/>
      <c r="BA333" s="27"/>
      <c r="BB333" s="27"/>
      <c r="BC333" s="27"/>
      <c r="BD333" s="27"/>
      <c r="BE333" s="33"/>
      <c r="BF333" s="33"/>
      <c r="BG333" s="33"/>
      <c r="BH333" s="33"/>
      <c r="BI333" s="33"/>
      <c r="BJ333" s="33"/>
      <c r="BK333" s="33"/>
      <c r="BL333" s="33"/>
      <c r="BM333" s="33"/>
      <c r="BN333" s="33"/>
      <c r="BO333" s="33"/>
      <c r="BP333" s="33"/>
      <c r="BQ333" s="33"/>
      <c r="BR333" s="33"/>
      <c r="BS333" s="33"/>
      <c r="BT333" s="33"/>
      <c r="BU333" s="33"/>
      <c r="BV333" s="33"/>
      <c r="BW333" s="27"/>
      <c r="BX333" s="33"/>
      <c r="BY333" s="33"/>
      <c r="BZ333" s="33"/>
      <c r="CA333" s="27"/>
      <c r="CB333" s="27"/>
      <c r="CC333" s="27"/>
      <c r="CD333" s="27"/>
      <c r="CE333" s="58"/>
      <c r="CF333" s="58"/>
      <c r="CG333" s="59" t="e">
        <f t="shared" si="220"/>
        <v>#VALUE!</v>
      </c>
      <c r="CH333" s="60" t="e">
        <f t="shared" si="221"/>
        <v>#VALUE!</v>
      </c>
      <c r="CI333" s="61"/>
      <c r="CJ333" s="62"/>
      <c r="CK333" s="59" t="e">
        <f t="shared" si="222"/>
        <v>#VALUE!</v>
      </c>
      <c r="CL333" s="60" t="e">
        <f t="shared" si="223"/>
        <v>#VALUE!</v>
      </c>
      <c r="CM333" s="61"/>
      <c r="CN333" s="62"/>
      <c r="CO333" s="59" t="e">
        <f t="shared" si="224"/>
        <v>#VALUE!</v>
      </c>
      <c r="CP333" s="60" t="e">
        <f t="shared" si="225"/>
        <v>#VALUE!</v>
      </c>
      <c r="CQ333" s="64"/>
      <c r="CR333" s="65"/>
      <c r="CS333" s="67"/>
      <c r="CT333" s="67"/>
      <c r="CU333" s="545">
        <v>1830</v>
      </c>
      <c r="CV333" s="518" t="str">
        <f t="shared" si="226"/>
        <v>18-</v>
      </c>
      <c r="CW333" s="47" t="s">
        <v>786</v>
      </c>
      <c r="CX333" s="47" t="str">
        <f t="shared" si="227"/>
        <v>-35202</v>
      </c>
      <c r="CY333" s="47" t="str">
        <f t="shared" si="228"/>
        <v>18-II-35202</v>
      </c>
    </row>
    <row r="334" spans="1:103" ht="19.899999999999999" customHeight="1">
      <c r="A334" s="524">
        <v>333</v>
      </c>
      <c r="B334" s="15">
        <v>13</v>
      </c>
      <c r="C334" s="15">
        <v>1830</v>
      </c>
      <c r="D334" s="45" t="s">
        <v>795</v>
      </c>
      <c r="E334" s="45"/>
      <c r="F334" s="541" t="s">
        <v>106</v>
      </c>
      <c r="G334" s="542" t="s">
        <v>796</v>
      </c>
      <c r="H334" s="527"/>
      <c r="I334" s="527"/>
      <c r="J334" s="527" t="str">
        <f t="shared" si="200"/>
        <v/>
      </c>
      <c r="K334" s="527" t="str">
        <f t="shared" si="190"/>
        <v/>
      </c>
      <c r="L334" s="22" t="str">
        <f t="shared" si="191"/>
        <v>FCS0304</v>
      </c>
      <c r="M334" s="21">
        <f t="shared" si="229"/>
        <v>10</v>
      </c>
      <c r="N334" s="21">
        <f t="shared" si="230"/>
        <v>1</v>
      </c>
      <c r="O334" s="21">
        <v>13</v>
      </c>
      <c r="P334" s="83" t="str">
        <f t="shared" si="231"/>
        <v>AAI143-H</v>
      </c>
      <c r="Q334" s="22" t="str">
        <f t="shared" si="213"/>
        <v>AI</v>
      </c>
      <c r="R334" s="22" t="str">
        <f t="shared" si="232"/>
        <v>N</v>
      </c>
      <c r="S334" s="543" t="s">
        <v>111</v>
      </c>
      <c r="T334" s="22"/>
      <c r="U334" s="22"/>
      <c r="V334" s="22"/>
      <c r="W334" s="22"/>
      <c r="X334" s="22"/>
      <c r="Y334" s="22"/>
      <c r="Z334" s="25" t="str">
        <f t="shared" si="214"/>
        <v>%Z101113</v>
      </c>
      <c r="AA334" s="22" t="str">
        <f t="shared" si="215"/>
        <v/>
      </c>
      <c r="AB334" s="22" t="s">
        <v>795</v>
      </c>
      <c r="AC334" s="22" t="str">
        <f t="shared" si="216"/>
        <v>粉料仓旋转阀18-PF-3501X的电流显示</v>
      </c>
      <c r="AD334" s="21" t="str">
        <f t="shared" si="217"/>
        <v/>
      </c>
      <c r="AE334" s="21" t="str">
        <f t="shared" si="218"/>
        <v/>
      </c>
      <c r="AF334" s="21" t="str">
        <f t="shared" si="219"/>
        <v/>
      </c>
      <c r="AG334" s="22"/>
      <c r="AH334" s="22"/>
      <c r="AI334" s="22"/>
      <c r="AJ334" s="22"/>
      <c r="AK334" s="23" t="s">
        <v>113</v>
      </c>
      <c r="AL334" s="23" t="s">
        <v>513</v>
      </c>
      <c r="AM334" s="23"/>
      <c r="AN334" s="84" t="s">
        <v>115</v>
      </c>
      <c r="AO334" s="27"/>
      <c r="AP334" s="27"/>
      <c r="AQ334" s="28"/>
      <c r="AR334" s="544" t="s">
        <v>514</v>
      </c>
      <c r="AS334" s="29"/>
      <c r="AT334" s="84" t="s">
        <v>116</v>
      </c>
      <c r="AU334" s="542" t="s">
        <v>106</v>
      </c>
      <c r="AV334" s="27"/>
      <c r="AW334" s="27"/>
      <c r="AX334" s="531"/>
      <c r="AY334" s="531"/>
      <c r="AZ334" s="27"/>
      <c r="BA334" s="27"/>
      <c r="BB334" s="27"/>
      <c r="BC334" s="27"/>
      <c r="BD334" s="27"/>
      <c r="BE334" s="33"/>
      <c r="BF334" s="33"/>
      <c r="BG334" s="33"/>
      <c r="BH334" s="33"/>
      <c r="BI334" s="33"/>
      <c r="BJ334" s="33"/>
      <c r="BK334" s="33"/>
      <c r="BL334" s="33"/>
      <c r="BM334" s="33"/>
      <c r="BN334" s="33"/>
      <c r="BO334" s="33"/>
      <c r="BP334" s="33"/>
      <c r="BQ334" s="33"/>
      <c r="BR334" s="33"/>
      <c r="BS334" s="33"/>
      <c r="BT334" s="33"/>
      <c r="BU334" s="33"/>
      <c r="BV334" s="33"/>
      <c r="BW334" s="27"/>
      <c r="BX334" s="33"/>
      <c r="BY334" s="33"/>
      <c r="BZ334" s="33"/>
      <c r="CA334" s="27"/>
      <c r="CB334" s="27"/>
      <c r="CC334" s="27"/>
      <c r="CD334" s="27"/>
      <c r="CE334" s="58"/>
      <c r="CF334" s="58"/>
      <c r="CG334" s="59" t="e">
        <f t="shared" si="220"/>
        <v>#VALUE!</v>
      </c>
      <c r="CH334" s="60" t="e">
        <f t="shared" si="221"/>
        <v>#VALUE!</v>
      </c>
      <c r="CI334" s="61"/>
      <c r="CJ334" s="62"/>
      <c r="CK334" s="59" t="e">
        <f t="shared" si="222"/>
        <v>#VALUE!</v>
      </c>
      <c r="CL334" s="60" t="e">
        <f t="shared" si="223"/>
        <v>#VALUE!</v>
      </c>
      <c r="CM334" s="61"/>
      <c r="CN334" s="62"/>
      <c r="CO334" s="59" t="e">
        <f t="shared" si="224"/>
        <v>#VALUE!</v>
      </c>
      <c r="CP334" s="60" t="e">
        <f t="shared" si="225"/>
        <v>#VALUE!</v>
      </c>
      <c r="CQ334" s="64"/>
      <c r="CR334" s="65"/>
      <c r="CS334" s="67"/>
      <c r="CT334" s="67"/>
      <c r="CU334" s="545">
        <v>1830</v>
      </c>
      <c r="CV334" s="518" t="str">
        <f t="shared" si="226"/>
        <v>18-</v>
      </c>
      <c r="CW334" s="47" t="s">
        <v>786</v>
      </c>
      <c r="CX334" s="47" t="str">
        <f t="shared" si="227"/>
        <v>-35101</v>
      </c>
      <c r="CY334" s="47" t="str">
        <f t="shared" si="228"/>
        <v>18-II-35101</v>
      </c>
    </row>
    <row r="335" spans="1:103" ht="19.899999999999999" customHeight="1">
      <c r="A335" s="524">
        <v>334</v>
      </c>
      <c r="B335" s="16">
        <v>14</v>
      </c>
      <c r="C335" s="16"/>
      <c r="D335" s="50" t="str">
        <f>LEFT(L335,1)&amp;RIGHT(L335,2)&amp;"N"&amp;M335&amp;"S"&amp;N335&amp;O335</f>
        <v>F04N10S114</v>
      </c>
      <c r="E335" s="45"/>
      <c r="F335" s="43"/>
      <c r="G335" s="527" t="s">
        <v>161</v>
      </c>
      <c r="H335" s="527"/>
      <c r="I335" s="527"/>
      <c r="J335" s="527" t="str">
        <f t="shared" si="200"/>
        <v/>
      </c>
      <c r="K335" s="527" t="str">
        <f t="shared" si="190"/>
        <v/>
      </c>
      <c r="L335" s="22" t="str">
        <f t="shared" si="191"/>
        <v>FCS0304</v>
      </c>
      <c r="M335" s="21">
        <f t="shared" si="229"/>
        <v>10</v>
      </c>
      <c r="N335" s="21">
        <f t="shared" si="230"/>
        <v>1</v>
      </c>
      <c r="O335" s="21">
        <v>14</v>
      </c>
      <c r="P335" s="83" t="str">
        <f t="shared" si="231"/>
        <v>AAI143-H</v>
      </c>
      <c r="Q335" s="22" t="str">
        <f t="shared" si="213"/>
        <v>AI</v>
      </c>
      <c r="R335" s="22" t="str">
        <f t="shared" si="232"/>
        <v>N</v>
      </c>
      <c r="S335" s="83" t="s">
        <v>162</v>
      </c>
      <c r="T335" s="22"/>
      <c r="U335" s="22"/>
      <c r="V335" s="22"/>
      <c r="W335" s="22"/>
      <c r="X335" s="26"/>
      <c r="Y335" s="22"/>
      <c r="Z335" s="25" t="str">
        <f t="shared" si="214"/>
        <v>%Z101114</v>
      </c>
      <c r="AA335" s="22" t="str">
        <f t="shared" si="215"/>
        <v/>
      </c>
      <c r="AB335" s="22" t="str">
        <f>IF(G335="Spare",D335,"")</f>
        <v>F04N10S114</v>
      </c>
      <c r="AC335" s="22" t="str">
        <f t="shared" si="216"/>
        <v>Spare</v>
      </c>
      <c r="AD335" s="21" t="str">
        <f t="shared" si="217"/>
        <v/>
      </c>
      <c r="AE335" s="21" t="str">
        <f t="shared" si="218"/>
        <v/>
      </c>
      <c r="AF335" s="21" t="str">
        <f t="shared" si="219"/>
        <v/>
      </c>
      <c r="AG335" s="22"/>
      <c r="AH335" s="22"/>
      <c r="AI335" s="22"/>
      <c r="AJ335" s="22"/>
      <c r="AK335" s="23"/>
      <c r="AL335" s="23" t="s">
        <v>513</v>
      </c>
      <c r="AM335" s="23"/>
      <c r="AN335" s="84" t="s">
        <v>115</v>
      </c>
      <c r="AO335" s="27"/>
      <c r="AP335" s="27"/>
      <c r="AQ335" s="28"/>
      <c r="AR335" s="33"/>
      <c r="AS335" s="29"/>
      <c r="AT335" s="84" t="s">
        <v>116</v>
      </c>
      <c r="AU335" s="27"/>
      <c r="AV335" s="32"/>
      <c r="AW335" s="27"/>
      <c r="AX335" s="531"/>
      <c r="AY335" s="531"/>
      <c r="AZ335" s="27"/>
      <c r="BA335" s="27"/>
      <c r="BB335" s="27"/>
      <c r="BC335" s="27"/>
      <c r="BD335" s="27"/>
      <c r="BE335" s="33"/>
      <c r="BF335" s="33"/>
      <c r="BG335" s="33"/>
      <c r="BH335" s="33"/>
      <c r="BI335" s="33"/>
      <c r="BJ335" s="33"/>
      <c r="BK335" s="33"/>
      <c r="BL335" s="33"/>
      <c r="BM335" s="33"/>
      <c r="BN335" s="33"/>
      <c r="BO335" s="33"/>
      <c r="BP335" s="33"/>
      <c r="BQ335" s="33"/>
      <c r="BR335" s="33"/>
      <c r="BS335" s="33"/>
      <c r="BT335" s="33"/>
      <c r="BU335" s="33"/>
      <c r="BV335" s="33"/>
      <c r="BW335" s="27"/>
      <c r="BX335" s="33"/>
      <c r="BY335" s="33"/>
      <c r="BZ335" s="33"/>
      <c r="CA335" s="27"/>
      <c r="CB335" s="27"/>
      <c r="CC335" s="27"/>
      <c r="CD335" s="27"/>
      <c r="CE335" s="58"/>
      <c r="CF335" s="58"/>
      <c r="CG335" s="59" t="e">
        <f t="shared" si="220"/>
        <v>#VALUE!</v>
      </c>
      <c r="CH335" s="60" t="e">
        <f t="shared" si="221"/>
        <v>#VALUE!</v>
      </c>
      <c r="CI335" s="61"/>
      <c r="CJ335" s="62"/>
      <c r="CK335" s="59" t="e">
        <f t="shared" si="222"/>
        <v>#VALUE!</v>
      </c>
      <c r="CL335" s="60" t="e">
        <f t="shared" si="223"/>
        <v>#VALUE!</v>
      </c>
      <c r="CM335" s="61"/>
      <c r="CN335" s="62"/>
      <c r="CO335" s="59" t="e">
        <f t="shared" si="224"/>
        <v>#VALUE!</v>
      </c>
      <c r="CP335" s="60" t="e">
        <f t="shared" si="225"/>
        <v>#VALUE!</v>
      </c>
      <c r="CQ335" s="64"/>
      <c r="CR335" s="65"/>
      <c r="CS335" s="67"/>
      <c r="CT335" s="67"/>
      <c r="CV335" s="518"/>
      <c r="CY335" s="47" t="str">
        <f t="shared" si="228"/>
        <v/>
      </c>
    </row>
    <row r="336" spans="1:103" ht="19.899999999999999" customHeight="1">
      <c r="A336" s="524">
        <v>335</v>
      </c>
      <c r="B336" s="16">
        <v>15</v>
      </c>
      <c r="C336" s="16"/>
      <c r="D336" s="50" t="str">
        <f>LEFT(L336,1)&amp;RIGHT(L336,2)&amp;"N"&amp;M336&amp;"S"&amp;N336&amp;O336</f>
        <v>F04N10S115</v>
      </c>
      <c r="E336" s="45"/>
      <c r="F336" s="43"/>
      <c r="G336" s="527" t="s">
        <v>161</v>
      </c>
      <c r="H336" s="527"/>
      <c r="I336" s="527"/>
      <c r="J336" s="527" t="str">
        <f t="shared" si="200"/>
        <v/>
      </c>
      <c r="K336" s="527" t="str">
        <f t="shared" si="190"/>
        <v/>
      </c>
      <c r="L336" s="22" t="str">
        <f t="shared" si="191"/>
        <v>FCS0304</v>
      </c>
      <c r="M336" s="21">
        <f t="shared" si="229"/>
        <v>10</v>
      </c>
      <c r="N336" s="21">
        <f t="shared" si="230"/>
        <v>1</v>
      </c>
      <c r="O336" s="21">
        <v>15</v>
      </c>
      <c r="P336" s="83" t="str">
        <f t="shared" si="231"/>
        <v>AAI143-H</v>
      </c>
      <c r="Q336" s="22" t="str">
        <f t="shared" si="213"/>
        <v>AI</v>
      </c>
      <c r="R336" s="22" t="str">
        <f t="shared" si="232"/>
        <v>N</v>
      </c>
      <c r="S336" s="83" t="s">
        <v>162</v>
      </c>
      <c r="T336" s="22"/>
      <c r="U336" s="22"/>
      <c r="V336" s="22"/>
      <c r="W336" s="22"/>
      <c r="X336" s="22"/>
      <c r="Y336" s="22"/>
      <c r="Z336" s="25" t="str">
        <f t="shared" si="214"/>
        <v>%Z101115</v>
      </c>
      <c r="AA336" s="22" t="str">
        <f t="shared" si="215"/>
        <v/>
      </c>
      <c r="AB336" s="22" t="str">
        <f>IF(G336="Spare",D336,"")</f>
        <v>F04N10S115</v>
      </c>
      <c r="AC336" s="22" t="str">
        <f t="shared" si="216"/>
        <v>Spare</v>
      </c>
      <c r="AD336" s="21" t="str">
        <f t="shared" si="217"/>
        <v/>
      </c>
      <c r="AE336" s="21" t="str">
        <f t="shared" si="218"/>
        <v/>
      </c>
      <c r="AF336" s="21" t="str">
        <f t="shared" si="219"/>
        <v/>
      </c>
      <c r="AG336" s="22"/>
      <c r="AH336" s="22"/>
      <c r="AI336" s="22"/>
      <c r="AJ336" s="22"/>
      <c r="AK336" s="23"/>
      <c r="AL336" s="23" t="s">
        <v>513</v>
      </c>
      <c r="AM336" s="23"/>
      <c r="AN336" s="84" t="s">
        <v>115</v>
      </c>
      <c r="AO336" s="27"/>
      <c r="AP336" s="27"/>
      <c r="AQ336" s="28"/>
      <c r="AR336" s="33"/>
      <c r="AS336" s="29"/>
      <c r="AT336" s="84" t="s">
        <v>116</v>
      </c>
      <c r="AU336" s="27"/>
      <c r="AV336" s="33"/>
      <c r="AW336" s="27"/>
      <c r="AX336" s="531"/>
      <c r="AY336" s="531"/>
      <c r="AZ336" s="27"/>
      <c r="BA336" s="27"/>
      <c r="BB336" s="27"/>
      <c r="BC336" s="27"/>
      <c r="BD336" s="27"/>
      <c r="BE336" s="33"/>
      <c r="BF336" s="33"/>
      <c r="BG336" s="33"/>
      <c r="BH336" s="33"/>
      <c r="BI336" s="33"/>
      <c r="BJ336" s="33"/>
      <c r="BK336" s="33"/>
      <c r="BL336" s="33"/>
      <c r="BM336" s="33"/>
      <c r="BN336" s="33"/>
      <c r="BO336" s="33"/>
      <c r="BP336" s="33"/>
      <c r="BQ336" s="33"/>
      <c r="BR336" s="33"/>
      <c r="BS336" s="33"/>
      <c r="BT336" s="33"/>
      <c r="BU336" s="33"/>
      <c r="BV336" s="33"/>
      <c r="BW336" s="27"/>
      <c r="BX336" s="33"/>
      <c r="BY336" s="33"/>
      <c r="BZ336" s="33"/>
      <c r="CA336" s="27"/>
      <c r="CB336" s="27"/>
      <c r="CC336" s="27"/>
      <c r="CD336" s="27"/>
      <c r="CE336" s="58"/>
      <c r="CF336" s="58"/>
      <c r="CG336" s="59" t="e">
        <f t="shared" si="220"/>
        <v>#VALUE!</v>
      </c>
      <c r="CH336" s="60" t="e">
        <f t="shared" si="221"/>
        <v>#VALUE!</v>
      </c>
      <c r="CI336" s="61"/>
      <c r="CJ336" s="62"/>
      <c r="CK336" s="59" t="e">
        <f t="shared" si="222"/>
        <v>#VALUE!</v>
      </c>
      <c r="CL336" s="60" t="e">
        <f t="shared" si="223"/>
        <v>#VALUE!</v>
      </c>
      <c r="CM336" s="61"/>
      <c r="CN336" s="62"/>
      <c r="CO336" s="59" t="e">
        <f t="shared" si="224"/>
        <v>#VALUE!</v>
      </c>
      <c r="CP336" s="60" t="e">
        <f t="shared" si="225"/>
        <v>#VALUE!</v>
      </c>
      <c r="CQ336" s="64"/>
      <c r="CR336" s="65"/>
      <c r="CS336" s="67"/>
      <c r="CT336" s="67"/>
      <c r="CV336" s="518"/>
      <c r="CY336" s="47" t="str">
        <f t="shared" si="228"/>
        <v/>
      </c>
    </row>
    <row r="337" spans="1:103" ht="19.899999999999999" customHeight="1">
      <c r="A337" s="524">
        <v>336</v>
      </c>
      <c r="B337" s="16">
        <v>16</v>
      </c>
      <c r="C337" s="16"/>
      <c r="D337" s="50" t="str">
        <f>LEFT(L337,1)&amp;RIGHT(L337,2)&amp;"N"&amp;M337&amp;"S"&amp;N337&amp;O337</f>
        <v>F04N10S116</v>
      </c>
      <c r="E337" s="45"/>
      <c r="F337" s="43"/>
      <c r="G337" s="527" t="s">
        <v>161</v>
      </c>
      <c r="H337" s="527"/>
      <c r="I337" s="527"/>
      <c r="J337" s="527" t="str">
        <f t="shared" si="200"/>
        <v/>
      </c>
      <c r="K337" s="527" t="str">
        <f t="shared" si="190"/>
        <v/>
      </c>
      <c r="L337" s="22" t="str">
        <f t="shared" si="191"/>
        <v>FCS0304</v>
      </c>
      <c r="M337" s="21">
        <f t="shared" si="229"/>
        <v>10</v>
      </c>
      <c r="N337" s="21">
        <f t="shared" si="230"/>
        <v>1</v>
      </c>
      <c r="O337" s="21">
        <v>16</v>
      </c>
      <c r="P337" s="83" t="str">
        <f t="shared" si="231"/>
        <v>AAI143-H</v>
      </c>
      <c r="Q337" s="22" t="str">
        <f t="shared" si="213"/>
        <v>AI</v>
      </c>
      <c r="R337" s="22" t="str">
        <f t="shared" si="232"/>
        <v>N</v>
      </c>
      <c r="S337" s="83" t="s">
        <v>162</v>
      </c>
      <c r="T337" s="22"/>
      <c r="U337" s="22"/>
      <c r="V337" s="22"/>
      <c r="W337" s="22"/>
      <c r="X337" s="22"/>
      <c r="Y337" s="22"/>
      <c r="Z337" s="52" t="str">
        <f t="shared" si="214"/>
        <v>%Z101116</v>
      </c>
      <c r="AA337" s="22" t="str">
        <f t="shared" si="215"/>
        <v/>
      </c>
      <c r="AB337" s="22" t="str">
        <f>IF(G337="Spare",D337,"")</f>
        <v>F04N10S116</v>
      </c>
      <c r="AC337" s="22" t="str">
        <f>IF(H337="Spare",E337,"")</f>
        <v/>
      </c>
      <c r="AD337" s="21" t="str">
        <f t="shared" si="217"/>
        <v/>
      </c>
      <c r="AE337" s="21" t="str">
        <f t="shared" si="218"/>
        <v/>
      </c>
      <c r="AF337" s="21" t="str">
        <f t="shared" si="219"/>
        <v/>
      </c>
      <c r="AG337" s="22"/>
      <c r="AH337" s="22"/>
      <c r="AI337" s="22"/>
      <c r="AJ337" s="22"/>
      <c r="AK337" s="23"/>
      <c r="AL337" s="23" t="s">
        <v>513</v>
      </c>
      <c r="AM337" s="23"/>
      <c r="AN337" s="84" t="s">
        <v>115</v>
      </c>
      <c r="AO337" s="27"/>
      <c r="AP337" s="27"/>
      <c r="AQ337" s="28"/>
      <c r="AR337" s="33"/>
      <c r="AS337" s="29"/>
      <c r="AT337" s="84" t="s">
        <v>116</v>
      </c>
      <c r="AU337" s="27"/>
      <c r="AV337" s="33"/>
      <c r="AW337" s="27"/>
      <c r="AX337" s="531"/>
      <c r="AY337" s="531"/>
      <c r="AZ337" s="27"/>
      <c r="BA337" s="27"/>
      <c r="BB337" s="27"/>
      <c r="BC337" s="27"/>
      <c r="BD337" s="27"/>
      <c r="BE337" s="33"/>
      <c r="BF337" s="33"/>
      <c r="BG337" s="33"/>
      <c r="BH337" s="33"/>
      <c r="BI337" s="33"/>
      <c r="BJ337" s="33"/>
      <c r="BK337" s="33"/>
      <c r="BL337" s="33"/>
      <c r="BM337" s="33"/>
      <c r="BN337" s="33"/>
      <c r="BO337" s="33"/>
      <c r="BP337" s="33"/>
      <c r="BQ337" s="33"/>
      <c r="BR337" s="33"/>
      <c r="BS337" s="33"/>
      <c r="BT337" s="33"/>
      <c r="BU337" s="33"/>
      <c r="BV337" s="33"/>
      <c r="BW337" s="27"/>
      <c r="BX337" s="33"/>
      <c r="BY337" s="33"/>
      <c r="BZ337" s="33"/>
      <c r="CA337" s="27"/>
      <c r="CB337" s="27"/>
      <c r="CC337" s="27"/>
      <c r="CD337" s="27"/>
      <c r="CE337" s="58"/>
      <c r="CF337" s="58"/>
      <c r="CG337" s="59" t="e">
        <f t="shared" si="220"/>
        <v>#VALUE!</v>
      </c>
      <c r="CH337" s="60" t="e">
        <f t="shared" si="221"/>
        <v>#VALUE!</v>
      </c>
      <c r="CI337" s="61"/>
      <c r="CJ337" s="62"/>
      <c r="CK337" s="59" t="e">
        <f t="shared" si="222"/>
        <v>#VALUE!</v>
      </c>
      <c r="CL337" s="60" t="e">
        <f t="shared" si="223"/>
        <v>#VALUE!</v>
      </c>
      <c r="CM337" s="61"/>
      <c r="CN337" s="62"/>
      <c r="CO337" s="59" t="e">
        <f t="shared" si="224"/>
        <v>#VALUE!</v>
      </c>
      <c r="CP337" s="60" t="e">
        <f t="shared" si="225"/>
        <v>#VALUE!</v>
      </c>
      <c r="CQ337" s="64"/>
      <c r="CR337" s="65"/>
      <c r="CS337" s="67"/>
      <c r="CT337" s="67"/>
      <c r="CV337" s="518"/>
      <c r="CY337" s="47" t="str">
        <f t="shared" si="228"/>
        <v/>
      </c>
    </row>
    <row r="338" spans="1:103" ht="19.899999999999999" customHeight="1">
      <c r="A338" s="524">
        <v>337</v>
      </c>
      <c r="B338" s="15">
        <v>1</v>
      </c>
      <c r="C338" s="15">
        <v>1812</v>
      </c>
      <c r="D338" s="45" t="s">
        <v>797</v>
      </c>
      <c r="E338" s="527"/>
      <c r="F338" s="541" t="s">
        <v>106</v>
      </c>
      <c r="G338" s="542" t="s">
        <v>798</v>
      </c>
      <c r="H338" s="527"/>
      <c r="I338" s="527"/>
      <c r="J338" s="527" t="str">
        <f t="shared" si="200"/>
        <v/>
      </c>
      <c r="K338" s="527" t="str">
        <f t="shared" ref="K338:K353" si="233">IF(H338&lt;&gt;"",MID(H338,FIND("～",H338,1)+1,10),"")</f>
        <v/>
      </c>
      <c r="L338" s="22" t="str">
        <f t="shared" ref="L338:L353" si="234">L337</f>
        <v>FCS0304</v>
      </c>
      <c r="M338" s="21">
        <v>10</v>
      </c>
      <c r="N338" s="21">
        <v>2</v>
      </c>
      <c r="O338" s="21">
        <v>1</v>
      </c>
      <c r="P338" s="83" t="s">
        <v>109</v>
      </c>
      <c r="Q338" s="22" t="str">
        <f t="shared" si="213"/>
        <v>AI</v>
      </c>
      <c r="R338" s="22" t="s">
        <v>514</v>
      </c>
      <c r="S338" s="543" t="s">
        <v>111</v>
      </c>
      <c r="T338" s="22"/>
      <c r="U338" s="22"/>
      <c r="V338" s="22"/>
      <c r="W338" s="22"/>
      <c r="X338" s="22"/>
      <c r="Y338" s="22"/>
      <c r="Z338" s="25" t="str">
        <f t="shared" si="214"/>
        <v>%Z102101</v>
      </c>
      <c r="AA338" s="22" t="str">
        <f t="shared" si="215"/>
        <v/>
      </c>
      <c r="AB338" s="22" t="s">
        <v>797</v>
      </c>
      <c r="AC338" s="22" t="str">
        <f t="shared" ref="AC338:AC353" si="235">IF(G338&lt;&gt;"",G338,"")</f>
        <v>PP-1701A SPEED</v>
      </c>
      <c r="AD338" s="21" t="str">
        <f t="shared" si="217"/>
        <v/>
      </c>
      <c r="AE338" s="21" t="str">
        <f t="shared" si="218"/>
        <v/>
      </c>
      <c r="AF338" s="21" t="str">
        <f t="shared" si="219"/>
        <v/>
      </c>
      <c r="AG338" s="22">
        <v>0</v>
      </c>
      <c r="AH338" s="22">
        <v>0</v>
      </c>
      <c r="AI338" s="22">
        <v>0</v>
      </c>
      <c r="AJ338" s="22">
        <v>0</v>
      </c>
      <c r="AK338" s="23" t="s">
        <v>113</v>
      </c>
      <c r="AL338" s="23" t="s">
        <v>513</v>
      </c>
      <c r="AM338" s="23"/>
      <c r="AN338" s="84" t="s">
        <v>115</v>
      </c>
      <c r="AO338" s="27"/>
      <c r="AP338" s="27"/>
      <c r="AQ338" s="28"/>
      <c r="AR338" s="544" t="s">
        <v>514</v>
      </c>
      <c r="AS338" s="29"/>
      <c r="AT338" s="84" t="s">
        <v>116</v>
      </c>
      <c r="AU338" s="542" t="s">
        <v>106</v>
      </c>
      <c r="AV338" s="27"/>
      <c r="AW338" s="27"/>
      <c r="AX338" s="531"/>
      <c r="AY338" s="531" t="s">
        <v>515</v>
      </c>
      <c r="AZ338" s="27"/>
      <c r="BA338" s="27"/>
      <c r="BB338" s="27"/>
      <c r="BC338" s="27"/>
      <c r="BD338" s="27"/>
      <c r="BE338" s="33"/>
      <c r="BF338" s="33"/>
      <c r="BG338" s="33"/>
      <c r="BH338" s="33"/>
      <c r="BI338" s="33"/>
      <c r="BJ338" s="33"/>
      <c r="BK338" s="33"/>
      <c r="BL338" s="33"/>
      <c r="BM338" s="33"/>
      <c r="BN338" s="33"/>
      <c r="BO338" s="33"/>
      <c r="BP338" s="33"/>
      <c r="BQ338" s="33"/>
      <c r="BR338" s="33"/>
      <c r="BS338" s="33"/>
      <c r="BT338" s="33"/>
      <c r="BU338" s="33"/>
      <c r="BV338" s="33"/>
      <c r="BW338" s="27"/>
      <c r="BX338" s="33"/>
      <c r="BY338" s="33"/>
      <c r="BZ338" s="33"/>
      <c r="CA338" s="27"/>
      <c r="CB338" s="27"/>
      <c r="CC338" s="27"/>
      <c r="CD338" s="27"/>
      <c r="CE338" s="58"/>
      <c r="CF338" s="58"/>
      <c r="CG338" s="59" t="e">
        <f t="shared" si="220"/>
        <v>#VALUE!</v>
      </c>
      <c r="CH338" s="60" t="e">
        <f t="shared" si="221"/>
        <v>#VALUE!</v>
      </c>
      <c r="CI338" s="61"/>
      <c r="CJ338" s="62"/>
      <c r="CK338" s="59" t="e">
        <f t="shared" si="222"/>
        <v>#VALUE!</v>
      </c>
      <c r="CL338" s="60" t="e">
        <f t="shared" si="223"/>
        <v>#VALUE!</v>
      </c>
      <c r="CM338" s="61"/>
      <c r="CN338" s="62"/>
      <c r="CO338" s="59" t="e">
        <f t="shared" si="224"/>
        <v>#VALUE!</v>
      </c>
      <c r="CP338" s="60" t="e">
        <f t="shared" si="225"/>
        <v>#VALUE!</v>
      </c>
      <c r="CQ338" s="64"/>
      <c r="CR338" s="65"/>
      <c r="CS338" s="67"/>
      <c r="CT338" s="67"/>
      <c r="CU338" s="545">
        <v>1812</v>
      </c>
      <c r="CV338" s="518" t="str">
        <f t="shared" ref="CV338:CV347" si="236">LEFT(D338,3)</f>
        <v>18-</v>
      </c>
      <c r="CW338" s="47" t="s">
        <v>799</v>
      </c>
      <c r="CX338" s="47" t="str">
        <f t="shared" ref="CX338:CX347" si="237">RIGHT(D338,6)</f>
        <v>-17201</v>
      </c>
      <c r="CY338" s="47" t="str">
        <f t="shared" si="228"/>
        <v>18-SI-17201</v>
      </c>
    </row>
    <row r="339" spans="1:103" ht="19.899999999999999" customHeight="1">
      <c r="A339" s="524">
        <v>338</v>
      </c>
      <c r="B339" s="15">
        <v>2</v>
      </c>
      <c r="C339" s="15">
        <v>1812</v>
      </c>
      <c r="D339" s="45" t="s">
        <v>800</v>
      </c>
      <c r="E339" s="527"/>
      <c r="F339" s="541" t="s">
        <v>106</v>
      </c>
      <c r="G339" s="542" t="s">
        <v>801</v>
      </c>
      <c r="H339" s="527"/>
      <c r="I339" s="527"/>
      <c r="J339" s="527" t="str">
        <f t="shared" si="200"/>
        <v/>
      </c>
      <c r="K339" s="527" t="str">
        <f t="shared" si="233"/>
        <v/>
      </c>
      <c r="L339" s="22" t="str">
        <f t="shared" si="234"/>
        <v>FCS0304</v>
      </c>
      <c r="M339" s="21">
        <f t="shared" ref="M339:M353" si="238">M338</f>
        <v>10</v>
      </c>
      <c r="N339" s="21">
        <f t="shared" ref="N339:N353" si="239">N338</f>
        <v>2</v>
      </c>
      <c r="O339" s="21">
        <v>2</v>
      </c>
      <c r="P339" s="83" t="str">
        <f t="shared" ref="P339:P353" si="240">P338</f>
        <v>AAI143-H</v>
      </c>
      <c r="Q339" s="22" t="str">
        <f t="shared" si="213"/>
        <v>AI</v>
      </c>
      <c r="R339" s="22" t="str">
        <f t="shared" ref="R339:R353" si="241">IF(R338&lt;&gt;"",R338,"")</f>
        <v>N</v>
      </c>
      <c r="S339" s="543" t="s">
        <v>111</v>
      </c>
      <c r="T339" s="22"/>
      <c r="U339" s="22"/>
      <c r="V339" s="22"/>
      <c r="W339" s="22"/>
      <c r="X339" s="22"/>
      <c r="Y339" s="22"/>
      <c r="Z339" s="25" t="str">
        <f t="shared" si="214"/>
        <v>%Z102102</v>
      </c>
      <c r="AA339" s="22" t="str">
        <f t="shared" si="215"/>
        <v/>
      </c>
      <c r="AB339" s="22" t="s">
        <v>800</v>
      </c>
      <c r="AC339" s="22" t="str">
        <f t="shared" si="235"/>
        <v>PP-1701B SPEED</v>
      </c>
      <c r="AD339" s="21" t="str">
        <f t="shared" si="217"/>
        <v/>
      </c>
      <c r="AE339" s="21" t="str">
        <f t="shared" si="218"/>
        <v/>
      </c>
      <c r="AF339" s="21" t="str">
        <f t="shared" si="219"/>
        <v/>
      </c>
      <c r="AG339" s="22">
        <v>0</v>
      </c>
      <c r="AH339" s="22">
        <v>0</v>
      </c>
      <c r="AI339" s="22">
        <v>0</v>
      </c>
      <c r="AJ339" s="22">
        <v>0</v>
      </c>
      <c r="AK339" s="23" t="s">
        <v>113</v>
      </c>
      <c r="AL339" s="23" t="s">
        <v>513</v>
      </c>
      <c r="AM339" s="23"/>
      <c r="AN339" s="84" t="s">
        <v>115</v>
      </c>
      <c r="AO339" s="27"/>
      <c r="AP339" s="27"/>
      <c r="AQ339" s="28"/>
      <c r="AR339" s="544" t="s">
        <v>514</v>
      </c>
      <c r="AS339" s="29"/>
      <c r="AT339" s="84" t="s">
        <v>116</v>
      </c>
      <c r="AU339" s="542" t="s">
        <v>106</v>
      </c>
      <c r="AV339" s="27"/>
      <c r="AW339" s="27"/>
      <c r="AX339" s="531"/>
      <c r="AY339" s="531" t="s">
        <v>515</v>
      </c>
      <c r="AZ339" s="27"/>
      <c r="BA339" s="27"/>
      <c r="BB339" s="27"/>
      <c r="BC339" s="27"/>
      <c r="BD339" s="27"/>
      <c r="BE339" s="33"/>
      <c r="BF339" s="33"/>
      <c r="BG339" s="33"/>
      <c r="BH339" s="33"/>
      <c r="BI339" s="33"/>
      <c r="BJ339" s="33"/>
      <c r="BK339" s="33"/>
      <c r="BL339" s="33"/>
      <c r="BM339" s="33"/>
      <c r="BN339" s="33"/>
      <c r="BO339" s="33"/>
      <c r="BP339" s="33"/>
      <c r="BQ339" s="33"/>
      <c r="BR339" s="33"/>
      <c r="BS339" s="33"/>
      <c r="BT339" s="33"/>
      <c r="BU339" s="33"/>
      <c r="BV339" s="33"/>
      <c r="BW339" s="27"/>
      <c r="BX339" s="33"/>
      <c r="BY339" s="33"/>
      <c r="BZ339" s="33"/>
      <c r="CA339" s="27"/>
      <c r="CB339" s="27"/>
      <c r="CC339" s="27"/>
      <c r="CD339" s="27"/>
      <c r="CE339" s="58"/>
      <c r="CF339" s="58"/>
      <c r="CG339" s="59" t="e">
        <f t="shared" si="220"/>
        <v>#VALUE!</v>
      </c>
      <c r="CH339" s="60" t="e">
        <f t="shared" si="221"/>
        <v>#VALUE!</v>
      </c>
      <c r="CI339" s="61"/>
      <c r="CJ339" s="62"/>
      <c r="CK339" s="59" t="e">
        <f t="shared" si="222"/>
        <v>#VALUE!</v>
      </c>
      <c r="CL339" s="60" t="e">
        <f t="shared" si="223"/>
        <v>#VALUE!</v>
      </c>
      <c r="CM339" s="61"/>
      <c r="CN339" s="62"/>
      <c r="CO339" s="59" t="e">
        <f t="shared" si="224"/>
        <v>#VALUE!</v>
      </c>
      <c r="CP339" s="60" t="e">
        <f t="shared" si="225"/>
        <v>#VALUE!</v>
      </c>
      <c r="CQ339" s="64"/>
      <c r="CR339" s="65"/>
      <c r="CS339" s="67"/>
      <c r="CT339" s="67"/>
      <c r="CU339" s="545">
        <v>1812</v>
      </c>
      <c r="CV339" s="518" t="str">
        <f t="shared" si="236"/>
        <v>18-</v>
      </c>
      <c r="CW339" s="47" t="s">
        <v>799</v>
      </c>
      <c r="CX339" s="47" t="str">
        <f t="shared" si="237"/>
        <v>-17202</v>
      </c>
      <c r="CY339" s="47" t="str">
        <f t="shared" si="228"/>
        <v>18-SI-17202</v>
      </c>
    </row>
    <row r="340" spans="1:103" ht="19.899999999999999" customHeight="1">
      <c r="A340" s="524">
        <v>339</v>
      </c>
      <c r="B340" s="15">
        <v>3</v>
      </c>
      <c r="C340" s="15">
        <v>1812</v>
      </c>
      <c r="D340" s="45" t="s">
        <v>802</v>
      </c>
      <c r="E340" s="527"/>
      <c r="F340" s="541" t="s">
        <v>106</v>
      </c>
      <c r="G340" s="542" t="s">
        <v>803</v>
      </c>
      <c r="H340" s="527"/>
      <c r="I340" s="527"/>
      <c r="J340" s="527" t="str">
        <f t="shared" si="200"/>
        <v/>
      </c>
      <c r="K340" s="527" t="str">
        <f t="shared" si="233"/>
        <v/>
      </c>
      <c r="L340" s="22" t="str">
        <f t="shared" si="234"/>
        <v>FCS0304</v>
      </c>
      <c r="M340" s="21">
        <f t="shared" si="238"/>
        <v>10</v>
      </c>
      <c r="N340" s="21">
        <f t="shared" si="239"/>
        <v>2</v>
      </c>
      <c r="O340" s="21">
        <v>3</v>
      </c>
      <c r="P340" s="83" t="str">
        <f t="shared" si="240"/>
        <v>AAI143-H</v>
      </c>
      <c r="Q340" s="22" t="str">
        <f t="shared" si="213"/>
        <v>AI</v>
      </c>
      <c r="R340" s="22" t="str">
        <f t="shared" si="241"/>
        <v>N</v>
      </c>
      <c r="S340" s="543" t="s">
        <v>111</v>
      </c>
      <c r="T340" s="22"/>
      <c r="U340" s="22"/>
      <c r="V340" s="22"/>
      <c r="W340" s="22"/>
      <c r="X340" s="22"/>
      <c r="Y340" s="22"/>
      <c r="Z340" s="25" t="str">
        <f t="shared" si="214"/>
        <v>%Z102103</v>
      </c>
      <c r="AA340" s="22" t="str">
        <f t="shared" si="215"/>
        <v/>
      </c>
      <c r="AB340" s="22" t="s">
        <v>802</v>
      </c>
      <c r="AC340" s="22" t="str">
        <f t="shared" si="235"/>
        <v>PP-1702A SPEED</v>
      </c>
      <c r="AD340" s="21" t="str">
        <f t="shared" si="217"/>
        <v/>
      </c>
      <c r="AE340" s="21" t="str">
        <f t="shared" si="218"/>
        <v/>
      </c>
      <c r="AF340" s="21" t="str">
        <f t="shared" si="219"/>
        <v/>
      </c>
      <c r="AG340" s="22">
        <v>0</v>
      </c>
      <c r="AH340" s="22">
        <v>0</v>
      </c>
      <c r="AI340" s="22">
        <v>0</v>
      </c>
      <c r="AJ340" s="22">
        <v>0</v>
      </c>
      <c r="AK340" s="23" t="s">
        <v>113</v>
      </c>
      <c r="AL340" s="23" t="s">
        <v>513</v>
      </c>
      <c r="AM340" s="23"/>
      <c r="AN340" s="84" t="s">
        <v>115</v>
      </c>
      <c r="AO340" s="27"/>
      <c r="AP340" s="27"/>
      <c r="AQ340" s="28"/>
      <c r="AR340" s="544" t="s">
        <v>514</v>
      </c>
      <c r="AS340" s="29"/>
      <c r="AT340" s="84" t="s">
        <v>116</v>
      </c>
      <c r="AU340" s="542" t="s">
        <v>106</v>
      </c>
      <c r="AV340" s="27"/>
      <c r="AW340" s="27"/>
      <c r="AX340" s="531"/>
      <c r="AY340" s="531" t="s">
        <v>515</v>
      </c>
      <c r="AZ340" s="27"/>
      <c r="BA340" s="27"/>
      <c r="BB340" s="27"/>
      <c r="BC340" s="27"/>
      <c r="BD340" s="27"/>
      <c r="BE340" s="33"/>
      <c r="BF340" s="33"/>
      <c r="BG340" s="33"/>
      <c r="BH340" s="33"/>
      <c r="BI340" s="33"/>
      <c r="BJ340" s="33"/>
      <c r="BK340" s="33"/>
      <c r="BL340" s="33"/>
      <c r="BM340" s="33"/>
      <c r="BN340" s="33"/>
      <c r="BO340" s="33"/>
      <c r="BP340" s="33"/>
      <c r="BQ340" s="33"/>
      <c r="BR340" s="33"/>
      <c r="BS340" s="33"/>
      <c r="BT340" s="33"/>
      <c r="BU340" s="33"/>
      <c r="BV340" s="33"/>
      <c r="BW340" s="27"/>
      <c r="BX340" s="33"/>
      <c r="BY340" s="33"/>
      <c r="BZ340" s="33"/>
      <c r="CA340" s="27"/>
      <c r="CB340" s="27"/>
      <c r="CC340" s="27"/>
      <c r="CD340" s="27"/>
      <c r="CE340" s="58"/>
      <c r="CF340" s="58"/>
      <c r="CG340" s="59" t="e">
        <f t="shared" si="220"/>
        <v>#VALUE!</v>
      </c>
      <c r="CH340" s="60" t="e">
        <f t="shared" si="221"/>
        <v>#VALUE!</v>
      </c>
      <c r="CI340" s="61"/>
      <c r="CJ340" s="62"/>
      <c r="CK340" s="59" t="e">
        <f t="shared" si="222"/>
        <v>#VALUE!</v>
      </c>
      <c r="CL340" s="60" t="e">
        <f t="shared" si="223"/>
        <v>#VALUE!</v>
      </c>
      <c r="CM340" s="61"/>
      <c r="CN340" s="62"/>
      <c r="CO340" s="59" t="e">
        <f t="shared" si="224"/>
        <v>#VALUE!</v>
      </c>
      <c r="CP340" s="60" t="e">
        <f t="shared" si="225"/>
        <v>#VALUE!</v>
      </c>
      <c r="CQ340" s="64"/>
      <c r="CR340" s="65"/>
      <c r="CS340" s="67"/>
      <c r="CT340" s="67"/>
      <c r="CU340" s="545">
        <v>1812</v>
      </c>
      <c r="CV340" s="518" t="str">
        <f t="shared" si="236"/>
        <v>18-</v>
      </c>
      <c r="CW340" s="47" t="s">
        <v>799</v>
      </c>
      <c r="CX340" s="47" t="str">
        <f t="shared" si="237"/>
        <v>-17203</v>
      </c>
      <c r="CY340" s="47" t="str">
        <f t="shared" si="228"/>
        <v>18-SI-17203</v>
      </c>
    </row>
    <row r="341" spans="1:103" ht="19.899999999999999" customHeight="1">
      <c r="A341" s="524">
        <v>340</v>
      </c>
      <c r="B341" s="15">
        <v>4</v>
      </c>
      <c r="C341" s="15">
        <v>1812</v>
      </c>
      <c r="D341" s="45" t="s">
        <v>804</v>
      </c>
      <c r="E341" s="527"/>
      <c r="F341" s="541" t="s">
        <v>106</v>
      </c>
      <c r="G341" s="542" t="s">
        <v>805</v>
      </c>
      <c r="H341" s="527"/>
      <c r="I341" s="527"/>
      <c r="J341" s="527" t="str">
        <f t="shared" si="200"/>
        <v/>
      </c>
      <c r="K341" s="527" t="str">
        <f t="shared" si="233"/>
        <v/>
      </c>
      <c r="L341" s="22" t="str">
        <f t="shared" si="234"/>
        <v>FCS0304</v>
      </c>
      <c r="M341" s="21">
        <f t="shared" si="238"/>
        <v>10</v>
      </c>
      <c r="N341" s="21">
        <f t="shared" si="239"/>
        <v>2</v>
      </c>
      <c r="O341" s="21">
        <v>4</v>
      </c>
      <c r="P341" s="83" t="str">
        <f t="shared" si="240"/>
        <v>AAI143-H</v>
      </c>
      <c r="Q341" s="22" t="str">
        <f t="shared" si="213"/>
        <v>AI</v>
      </c>
      <c r="R341" s="22" t="str">
        <f t="shared" si="241"/>
        <v>N</v>
      </c>
      <c r="S341" s="543" t="s">
        <v>111</v>
      </c>
      <c r="T341" s="22"/>
      <c r="U341" s="22"/>
      <c r="V341" s="22"/>
      <c r="W341" s="22"/>
      <c r="X341" s="22"/>
      <c r="Y341" s="22"/>
      <c r="Z341" s="25" t="str">
        <f t="shared" si="214"/>
        <v>%Z102104</v>
      </c>
      <c r="AA341" s="22" t="str">
        <f t="shared" si="215"/>
        <v/>
      </c>
      <c r="AB341" s="22" t="s">
        <v>804</v>
      </c>
      <c r="AC341" s="22" t="str">
        <f t="shared" si="235"/>
        <v>PP-1702B SPEED</v>
      </c>
      <c r="AD341" s="21" t="str">
        <f t="shared" si="217"/>
        <v/>
      </c>
      <c r="AE341" s="21" t="str">
        <f t="shared" si="218"/>
        <v/>
      </c>
      <c r="AF341" s="21" t="str">
        <f t="shared" si="219"/>
        <v/>
      </c>
      <c r="AG341" s="22">
        <v>0</v>
      </c>
      <c r="AH341" s="22">
        <v>0</v>
      </c>
      <c r="AI341" s="22">
        <v>0</v>
      </c>
      <c r="AJ341" s="22">
        <v>0</v>
      </c>
      <c r="AK341" s="23" t="s">
        <v>113</v>
      </c>
      <c r="AL341" s="23" t="s">
        <v>513</v>
      </c>
      <c r="AM341" s="23"/>
      <c r="AN341" s="84" t="s">
        <v>115</v>
      </c>
      <c r="AO341" s="27"/>
      <c r="AP341" s="27"/>
      <c r="AQ341" s="28"/>
      <c r="AR341" s="544" t="s">
        <v>514</v>
      </c>
      <c r="AS341" s="29"/>
      <c r="AT341" s="84" t="s">
        <v>116</v>
      </c>
      <c r="AU341" s="542" t="s">
        <v>106</v>
      </c>
      <c r="AV341" s="27"/>
      <c r="AW341" s="27"/>
      <c r="AX341" s="531"/>
      <c r="AY341" s="531" t="s">
        <v>515</v>
      </c>
      <c r="AZ341" s="27"/>
      <c r="BA341" s="27"/>
      <c r="BB341" s="27"/>
      <c r="BC341" s="27"/>
      <c r="BD341" s="27"/>
      <c r="BE341" s="33"/>
      <c r="BF341" s="33"/>
      <c r="BG341" s="33"/>
      <c r="BH341" s="33"/>
      <c r="BI341" s="33"/>
      <c r="BJ341" s="33"/>
      <c r="BK341" s="33"/>
      <c r="BL341" s="33"/>
      <c r="BM341" s="33"/>
      <c r="BN341" s="33"/>
      <c r="BO341" s="33"/>
      <c r="BP341" s="33"/>
      <c r="BQ341" s="33"/>
      <c r="BR341" s="33"/>
      <c r="BS341" s="33"/>
      <c r="BT341" s="33"/>
      <c r="BU341" s="33"/>
      <c r="BV341" s="33"/>
      <c r="BW341" s="27"/>
      <c r="BX341" s="33"/>
      <c r="BY341" s="33"/>
      <c r="BZ341" s="33"/>
      <c r="CA341" s="27"/>
      <c r="CB341" s="27"/>
      <c r="CC341" s="27"/>
      <c r="CD341" s="27"/>
      <c r="CE341" s="58"/>
      <c r="CF341" s="58"/>
      <c r="CG341" s="59" t="e">
        <f t="shared" si="220"/>
        <v>#VALUE!</v>
      </c>
      <c r="CH341" s="60" t="e">
        <f t="shared" si="221"/>
        <v>#VALUE!</v>
      </c>
      <c r="CI341" s="61"/>
      <c r="CJ341" s="62"/>
      <c r="CK341" s="59" t="e">
        <f t="shared" si="222"/>
        <v>#VALUE!</v>
      </c>
      <c r="CL341" s="60" t="e">
        <f t="shared" si="223"/>
        <v>#VALUE!</v>
      </c>
      <c r="CM341" s="61"/>
      <c r="CN341" s="62"/>
      <c r="CO341" s="59" t="e">
        <f t="shared" si="224"/>
        <v>#VALUE!</v>
      </c>
      <c r="CP341" s="60" t="e">
        <f t="shared" si="225"/>
        <v>#VALUE!</v>
      </c>
      <c r="CQ341" s="64"/>
      <c r="CR341" s="65"/>
      <c r="CS341" s="67"/>
      <c r="CT341" s="67"/>
      <c r="CU341" s="545">
        <v>1812</v>
      </c>
      <c r="CV341" s="518" t="str">
        <f t="shared" si="236"/>
        <v>18-</v>
      </c>
      <c r="CW341" s="47" t="s">
        <v>799</v>
      </c>
      <c r="CX341" s="47" t="str">
        <f t="shared" si="237"/>
        <v>-17204</v>
      </c>
      <c r="CY341" s="47" t="str">
        <f t="shared" si="228"/>
        <v>18-SI-17204</v>
      </c>
    </row>
    <row r="342" spans="1:103" ht="19.899999999999999" customHeight="1">
      <c r="A342" s="524">
        <v>341</v>
      </c>
      <c r="B342" s="15">
        <v>5</v>
      </c>
      <c r="C342" s="15">
        <v>1812</v>
      </c>
      <c r="D342" s="45" t="s">
        <v>806</v>
      </c>
      <c r="E342" s="527"/>
      <c r="F342" s="541" t="s">
        <v>106</v>
      </c>
      <c r="G342" s="542" t="s">
        <v>807</v>
      </c>
      <c r="H342" s="527"/>
      <c r="I342" s="527"/>
      <c r="J342" s="527" t="str">
        <f t="shared" si="200"/>
        <v/>
      </c>
      <c r="K342" s="527" t="str">
        <f t="shared" si="233"/>
        <v/>
      </c>
      <c r="L342" s="22" t="str">
        <f t="shared" si="234"/>
        <v>FCS0304</v>
      </c>
      <c r="M342" s="21">
        <f t="shared" si="238"/>
        <v>10</v>
      </c>
      <c r="N342" s="21">
        <f t="shared" si="239"/>
        <v>2</v>
      </c>
      <c r="O342" s="21">
        <v>5</v>
      </c>
      <c r="P342" s="83" t="str">
        <f t="shared" si="240"/>
        <v>AAI143-H</v>
      </c>
      <c r="Q342" s="22" t="str">
        <f t="shared" si="213"/>
        <v>AI</v>
      </c>
      <c r="R342" s="22" t="str">
        <f t="shared" si="241"/>
        <v>N</v>
      </c>
      <c r="S342" s="543" t="s">
        <v>111</v>
      </c>
      <c r="T342" s="22"/>
      <c r="U342" s="22"/>
      <c r="V342" s="22"/>
      <c r="W342" s="22"/>
      <c r="X342" s="22"/>
      <c r="Y342" s="22"/>
      <c r="Z342" s="25" t="str">
        <f t="shared" si="214"/>
        <v>%Z102105</v>
      </c>
      <c r="AA342" s="22" t="str">
        <f t="shared" si="215"/>
        <v/>
      </c>
      <c r="AB342" s="22" t="s">
        <v>806</v>
      </c>
      <c r="AC342" s="22" t="str">
        <f t="shared" si="235"/>
        <v>PP-1704 SPEED</v>
      </c>
      <c r="AD342" s="21" t="str">
        <f t="shared" si="217"/>
        <v/>
      </c>
      <c r="AE342" s="21" t="str">
        <f t="shared" si="218"/>
        <v/>
      </c>
      <c r="AF342" s="21" t="str">
        <f t="shared" si="219"/>
        <v/>
      </c>
      <c r="AG342" s="22">
        <v>0</v>
      </c>
      <c r="AH342" s="22">
        <v>0</v>
      </c>
      <c r="AI342" s="22">
        <v>0</v>
      </c>
      <c r="AJ342" s="22">
        <v>0</v>
      </c>
      <c r="AK342" s="23" t="s">
        <v>113</v>
      </c>
      <c r="AL342" s="23" t="s">
        <v>513</v>
      </c>
      <c r="AM342" s="23"/>
      <c r="AN342" s="84" t="s">
        <v>115</v>
      </c>
      <c r="AO342" s="27"/>
      <c r="AP342" s="27"/>
      <c r="AQ342" s="28"/>
      <c r="AR342" s="544" t="s">
        <v>514</v>
      </c>
      <c r="AS342" s="29"/>
      <c r="AT342" s="84" t="s">
        <v>116</v>
      </c>
      <c r="AU342" s="542" t="s">
        <v>106</v>
      </c>
      <c r="AV342" s="27"/>
      <c r="AW342" s="27"/>
      <c r="AX342" s="531"/>
      <c r="AY342" s="531" t="s">
        <v>515</v>
      </c>
      <c r="AZ342" s="27"/>
      <c r="BA342" s="27"/>
      <c r="BB342" s="27"/>
      <c r="BC342" s="27"/>
      <c r="BD342" s="27"/>
      <c r="BE342" s="33"/>
      <c r="BF342" s="33"/>
      <c r="BG342" s="33"/>
      <c r="BH342" s="33"/>
      <c r="BI342" s="33"/>
      <c r="BJ342" s="33"/>
      <c r="BK342" s="33"/>
      <c r="BL342" s="33"/>
      <c r="BM342" s="33"/>
      <c r="BN342" s="33"/>
      <c r="BO342" s="33"/>
      <c r="BP342" s="33"/>
      <c r="BQ342" s="33"/>
      <c r="BR342" s="33"/>
      <c r="BS342" s="33"/>
      <c r="BT342" s="33"/>
      <c r="BU342" s="33"/>
      <c r="BV342" s="33"/>
      <c r="BW342" s="27"/>
      <c r="BX342" s="33"/>
      <c r="BY342" s="33"/>
      <c r="BZ342" s="33"/>
      <c r="CA342" s="27"/>
      <c r="CB342" s="27"/>
      <c r="CC342" s="27"/>
      <c r="CD342" s="27"/>
      <c r="CE342" s="58"/>
      <c r="CF342" s="58"/>
      <c r="CG342" s="59" t="e">
        <f t="shared" si="220"/>
        <v>#VALUE!</v>
      </c>
      <c r="CH342" s="60" t="e">
        <f t="shared" si="221"/>
        <v>#VALUE!</v>
      </c>
      <c r="CI342" s="61"/>
      <c r="CJ342" s="62"/>
      <c r="CK342" s="59" t="e">
        <f t="shared" si="222"/>
        <v>#VALUE!</v>
      </c>
      <c r="CL342" s="60" t="e">
        <f t="shared" si="223"/>
        <v>#VALUE!</v>
      </c>
      <c r="CM342" s="61"/>
      <c r="CN342" s="62"/>
      <c r="CO342" s="59" t="e">
        <f t="shared" si="224"/>
        <v>#VALUE!</v>
      </c>
      <c r="CP342" s="60" t="e">
        <f t="shared" si="225"/>
        <v>#VALUE!</v>
      </c>
      <c r="CQ342" s="64"/>
      <c r="CR342" s="65"/>
      <c r="CS342" s="67"/>
      <c r="CT342" s="67"/>
      <c r="CU342" s="545">
        <v>1812</v>
      </c>
      <c r="CV342" s="518" t="str">
        <f t="shared" si="236"/>
        <v>18-</v>
      </c>
      <c r="CW342" s="47" t="s">
        <v>799</v>
      </c>
      <c r="CX342" s="47" t="str">
        <f t="shared" si="237"/>
        <v>-17301</v>
      </c>
      <c r="CY342" s="47" t="str">
        <f t="shared" si="228"/>
        <v>18-SI-17301</v>
      </c>
    </row>
    <row r="343" spans="1:103" ht="19.899999999999999" customHeight="1">
      <c r="A343" s="524">
        <v>342</v>
      </c>
      <c r="B343" s="15">
        <v>6</v>
      </c>
      <c r="C343" s="15">
        <v>1830</v>
      </c>
      <c r="D343" s="45" t="s">
        <v>808</v>
      </c>
      <c r="E343" s="527"/>
      <c r="F343" s="541" t="s">
        <v>106</v>
      </c>
      <c r="G343" s="542" t="s">
        <v>809</v>
      </c>
      <c r="H343" s="527"/>
      <c r="I343" s="527"/>
      <c r="J343" s="527" t="str">
        <f t="shared" si="200"/>
        <v/>
      </c>
      <c r="K343" s="527" t="str">
        <f t="shared" si="233"/>
        <v/>
      </c>
      <c r="L343" s="22" t="str">
        <f t="shared" si="234"/>
        <v>FCS0304</v>
      </c>
      <c r="M343" s="21">
        <f t="shared" si="238"/>
        <v>10</v>
      </c>
      <c r="N343" s="21">
        <f t="shared" si="239"/>
        <v>2</v>
      </c>
      <c r="O343" s="21">
        <v>6</v>
      </c>
      <c r="P343" s="83" t="str">
        <f t="shared" si="240"/>
        <v>AAI143-H</v>
      </c>
      <c r="Q343" s="22" t="str">
        <f t="shared" si="213"/>
        <v>AI</v>
      </c>
      <c r="R343" s="22" t="str">
        <f t="shared" si="241"/>
        <v>N</v>
      </c>
      <c r="S343" s="543" t="s">
        <v>111</v>
      </c>
      <c r="T343" s="22"/>
      <c r="U343" s="22"/>
      <c r="V343" s="22"/>
      <c r="W343" s="22"/>
      <c r="X343" s="22"/>
      <c r="Y343" s="22"/>
      <c r="Z343" s="25" t="str">
        <f t="shared" si="214"/>
        <v>%Z102106</v>
      </c>
      <c r="AA343" s="22" t="str">
        <f t="shared" si="215"/>
        <v/>
      </c>
      <c r="AB343" s="22" t="s">
        <v>808</v>
      </c>
      <c r="AC343" s="22" t="str">
        <f t="shared" si="235"/>
        <v>18-PP-2301A SPEED</v>
      </c>
      <c r="AD343" s="21" t="str">
        <f t="shared" si="217"/>
        <v/>
      </c>
      <c r="AE343" s="21" t="str">
        <f t="shared" si="218"/>
        <v/>
      </c>
      <c r="AF343" s="21" t="str">
        <f t="shared" si="219"/>
        <v/>
      </c>
      <c r="AG343" s="22">
        <v>0</v>
      </c>
      <c r="AH343" s="22">
        <v>0</v>
      </c>
      <c r="AI343" s="22">
        <v>0</v>
      </c>
      <c r="AJ343" s="22">
        <v>0</v>
      </c>
      <c r="AK343" s="23" t="s">
        <v>113</v>
      </c>
      <c r="AL343" s="23" t="s">
        <v>513</v>
      </c>
      <c r="AM343" s="23"/>
      <c r="AN343" s="84" t="s">
        <v>115</v>
      </c>
      <c r="AO343" s="27"/>
      <c r="AP343" s="27"/>
      <c r="AQ343" s="28"/>
      <c r="AR343" s="544" t="s">
        <v>514</v>
      </c>
      <c r="AS343" s="29"/>
      <c r="AT343" s="84" t="s">
        <v>116</v>
      </c>
      <c r="AU343" s="542" t="s">
        <v>106</v>
      </c>
      <c r="AV343" s="27"/>
      <c r="AW343" s="27"/>
      <c r="AX343" s="531"/>
      <c r="AY343" s="531"/>
      <c r="AZ343" s="27"/>
      <c r="BA343" s="27"/>
      <c r="BB343" s="27"/>
      <c r="BC343" s="27"/>
      <c r="BD343" s="27"/>
      <c r="BE343" s="33"/>
      <c r="BF343" s="33"/>
      <c r="BG343" s="33"/>
      <c r="BH343" s="33"/>
      <c r="BI343" s="33"/>
      <c r="BJ343" s="33"/>
      <c r="BK343" s="33"/>
      <c r="BL343" s="33"/>
      <c r="BM343" s="33"/>
      <c r="BN343" s="33"/>
      <c r="BO343" s="33"/>
      <c r="BP343" s="33"/>
      <c r="BQ343" s="33"/>
      <c r="BR343" s="33"/>
      <c r="BS343" s="33"/>
      <c r="BT343" s="33"/>
      <c r="BU343" s="33"/>
      <c r="BV343" s="33"/>
      <c r="BW343" s="27"/>
      <c r="BX343" s="33"/>
      <c r="BY343" s="33"/>
      <c r="BZ343" s="33"/>
      <c r="CA343" s="27"/>
      <c r="CB343" s="27"/>
      <c r="CC343" s="27"/>
      <c r="CD343" s="27"/>
      <c r="CE343" s="58"/>
      <c r="CF343" s="58"/>
      <c r="CG343" s="59" t="e">
        <f t="shared" si="220"/>
        <v>#VALUE!</v>
      </c>
      <c r="CH343" s="60" t="e">
        <f t="shared" si="221"/>
        <v>#VALUE!</v>
      </c>
      <c r="CI343" s="61"/>
      <c r="CJ343" s="62"/>
      <c r="CK343" s="59" t="e">
        <f t="shared" si="222"/>
        <v>#VALUE!</v>
      </c>
      <c r="CL343" s="60" t="e">
        <f t="shared" si="223"/>
        <v>#VALUE!</v>
      </c>
      <c r="CM343" s="61"/>
      <c r="CN343" s="62"/>
      <c r="CO343" s="59" t="e">
        <f t="shared" si="224"/>
        <v>#VALUE!</v>
      </c>
      <c r="CP343" s="60" t="e">
        <f t="shared" si="225"/>
        <v>#VALUE!</v>
      </c>
      <c r="CQ343" s="64"/>
      <c r="CR343" s="65"/>
      <c r="CS343" s="67"/>
      <c r="CT343" s="67"/>
      <c r="CU343" s="545">
        <v>1830</v>
      </c>
      <c r="CV343" s="518" t="str">
        <f t="shared" si="236"/>
        <v>18-</v>
      </c>
      <c r="CW343" s="47" t="s">
        <v>799</v>
      </c>
      <c r="CX343" s="47" t="str">
        <f t="shared" si="237"/>
        <v>-23101</v>
      </c>
      <c r="CY343" s="47" t="str">
        <f t="shared" si="228"/>
        <v>18-SI-23101</v>
      </c>
    </row>
    <row r="344" spans="1:103" ht="19.899999999999999" customHeight="1">
      <c r="A344" s="524">
        <v>343</v>
      </c>
      <c r="B344" s="15">
        <v>7</v>
      </c>
      <c r="C344" s="15">
        <v>1830</v>
      </c>
      <c r="D344" s="45" t="s">
        <v>810</v>
      </c>
      <c r="E344" s="527"/>
      <c r="F344" s="541" t="s">
        <v>106</v>
      </c>
      <c r="G344" s="542" t="s">
        <v>811</v>
      </c>
      <c r="H344" s="68"/>
      <c r="I344" s="527"/>
      <c r="J344" s="527" t="str">
        <f t="shared" si="200"/>
        <v/>
      </c>
      <c r="K344" s="527" t="str">
        <f t="shared" si="233"/>
        <v/>
      </c>
      <c r="L344" s="22" t="str">
        <f t="shared" si="234"/>
        <v>FCS0304</v>
      </c>
      <c r="M344" s="21">
        <f t="shared" si="238"/>
        <v>10</v>
      </c>
      <c r="N344" s="21">
        <f t="shared" si="239"/>
        <v>2</v>
      </c>
      <c r="O344" s="21">
        <v>7</v>
      </c>
      <c r="P344" s="83" t="str">
        <f t="shared" si="240"/>
        <v>AAI143-H</v>
      </c>
      <c r="Q344" s="22" t="str">
        <f t="shared" si="213"/>
        <v>AI</v>
      </c>
      <c r="R344" s="22" t="str">
        <f t="shared" si="241"/>
        <v>N</v>
      </c>
      <c r="S344" s="543" t="s">
        <v>111</v>
      </c>
      <c r="T344" s="22"/>
      <c r="U344" s="22"/>
      <c r="V344" s="22"/>
      <c r="W344" s="22"/>
      <c r="X344" s="22"/>
      <c r="Y344" s="22"/>
      <c r="Z344" s="25" t="str">
        <f t="shared" si="214"/>
        <v>%Z102107</v>
      </c>
      <c r="AA344" s="22" t="str">
        <f t="shared" si="215"/>
        <v/>
      </c>
      <c r="AB344" s="22" t="s">
        <v>810</v>
      </c>
      <c r="AC344" s="22" t="str">
        <f t="shared" si="235"/>
        <v>18-PP-2301B SPEED</v>
      </c>
      <c r="AD344" s="21" t="str">
        <f t="shared" si="217"/>
        <v/>
      </c>
      <c r="AE344" s="21" t="str">
        <f t="shared" si="218"/>
        <v/>
      </c>
      <c r="AF344" s="21" t="str">
        <f t="shared" si="219"/>
        <v/>
      </c>
      <c r="AG344" s="22">
        <v>0</v>
      </c>
      <c r="AH344" s="22">
        <v>0</v>
      </c>
      <c r="AI344" s="22">
        <v>0</v>
      </c>
      <c r="AJ344" s="22">
        <v>0</v>
      </c>
      <c r="AK344" s="23" t="s">
        <v>113</v>
      </c>
      <c r="AL344" s="23" t="s">
        <v>513</v>
      </c>
      <c r="AM344" s="23"/>
      <c r="AN344" s="84" t="s">
        <v>115</v>
      </c>
      <c r="AO344" s="27"/>
      <c r="AP344" s="27"/>
      <c r="AQ344" s="28"/>
      <c r="AR344" s="544" t="s">
        <v>514</v>
      </c>
      <c r="AS344" s="29"/>
      <c r="AT344" s="84" t="s">
        <v>116</v>
      </c>
      <c r="AU344" s="542" t="s">
        <v>106</v>
      </c>
      <c r="AV344" s="27"/>
      <c r="AW344" s="27"/>
      <c r="AX344" s="531"/>
      <c r="AY344" s="531"/>
      <c r="AZ344" s="27"/>
      <c r="BA344" s="27"/>
      <c r="BB344" s="27"/>
      <c r="BC344" s="27"/>
      <c r="BD344" s="27"/>
      <c r="BE344" s="33"/>
      <c r="BF344" s="33"/>
      <c r="BG344" s="33"/>
      <c r="BH344" s="33"/>
      <c r="BI344" s="33"/>
      <c r="BJ344" s="33"/>
      <c r="BK344" s="33"/>
      <c r="BL344" s="33"/>
      <c r="BM344" s="33"/>
      <c r="BN344" s="33"/>
      <c r="BO344" s="33"/>
      <c r="BP344" s="33"/>
      <c r="BQ344" s="33"/>
      <c r="BR344" s="33"/>
      <c r="BS344" s="33"/>
      <c r="BT344" s="33"/>
      <c r="BU344" s="33"/>
      <c r="BV344" s="33"/>
      <c r="BW344" s="27"/>
      <c r="BX344" s="33"/>
      <c r="BY344" s="33"/>
      <c r="BZ344" s="33"/>
      <c r="CA344" s="27"/>
      <c r="CB344" s="27"/>
      <c r="CC344" s="27"/>
      <c r="CD344" s="27"/>
      <c r="CE344" s="58"/>
      <c r="CF344" s="58"/>
      <c r="CG344" s="59" t="e">
        <f t="shared" si="220"/>
        <v>#VALUE!</v>
      </c>
      <c r="CH344" s="60" t="e">
        <f t="shared" si="221"/>
        <v>#VALUE!</v>
      </c>
      <c r="CI344" s="61"/>
      <c r="CJ344" s="62"/>
      <c r="CK344" s="59" t="e">
        <f t="shared" si="222"/>
        <v>#VALUE!</v>
      </c>
      <c r="CL344" s="60" t="e">
        <f t="shared" si="223"/>
        <v>#VALUE!</v>
      </c>
      <c r="CM344" s="61"/>
      <c r="CN344" s="62"/>
      <c r="CO344" s="59" t="e">
        <f t="shared" si="224"/>
        <v>#VALUE!</v>
      </c>
      <c r="CP344" s="60" t="e">
        <f t="shared" si="225"/>
        <v>#VALUE!</v>
      </c>
      <c r="CQ344" s="64"/>
      <c r="CR344" s="65"/>
      <c r="CS344" s="67"/>
      <c r="CT344" s="67"/>
      <c r="CU344" s="545">
        <v>1830</v>
      </c>
      <c r="CV344" s="518" t="str">
        <f t="shared" si="236"/>
        <v>18-</v>
      </c>
      <c r="CW344" s="47" t="s">
        <v>799</v>
      </c>
      <c r="CX344" s="47" t="str">
        <f t="shared" si="237"/>
        <v>-23102</v>
      </c>
      <c r="CY344" s="47" t="str">
        <f t="shared" si="228"/>
        <v>18-SI-23102</v>
      </c>
    </row>
    <row r="345" spans="1:103" ht="19.899999999999999" customHeight="1">
      <c r="A345" s="524">
        <v>344</v>
      </c>
      <c r="B345" s="15">
        <v>8</v>
      </c>
      <c r="C345" s="15">
        <v>1830</v>
      </c>
      <c r="D345" s="45" t="s">
        <v>812</v>
      </c>
      <c r="E345" s="527"/>
      <c r="F345" s="541" t="s">
        <v>106</v>
      </c>
      <c r="G345" s="542" t="s">
        <v>813</v>
      </c>
      <c r="H345" s="68"/>
      <c r="I345" s="527"/>
      <c r="J345" s="527" t="str">
        <f t="shared" si="200"/>
        <v/>
      </c>
      <c r="K345" s="527" t="str">
        <f t="shared" si="233"/>
        <v/>
      </c>
      <c r="L345" s="22" t="str">
        <f t="shared" si="234"/>
        <v>FCS0304</v>
      </c>
      <c r="M345" s="21">
        <f t="shared" si="238"/>
        <v>10</v>
      </c>
      <c r="N345" s="21">
        <f t="shared" si="239"/>
        <v>2</v>
      </c>
      <c r="O345" s="21">
        <v>8</v>
      </c>
      <c r="P345" s="83" t="str">
        <f t="shared" si="240"/>
        <v>AAI143-H</v>
      </c>
      <c r="Q345" s="22" t="str">
        <f t="shared" si="213"/>
        <v>AI</v>
      </c>
      <c r="R345" s="22" t="str">
        <f t="shared" si="241"/>
        <v>N</v>
      </c>
      <c r="S345" s="543" t="s">
        <v>111</v>
      </c>
      <c r="T345" s="22"/>
      <c r="U345" s="22"/>
      <c r="V345" s="22"/>
      <c r="W345" s="22"/>
      <c r="X345" s="22"/>
      <c r="Y345" s="22"/>
      <c r="Z345" s="25" t="str">
        <f t="shared" si="214"/>
        <v>%Z102108</v>
      </c>
      <c r="AA345" s="22" t="str">
        <f t="shared" si="215"/>
        <v/>
      </c>
      <c r="AB345" s="22" t="s">
        <v>812</v>
      </c>
      <c r="AC345" s="22" t="str">
        <f t="shared" si="235"/>
        <v>18-PA-2301 SPEED</v>
      </c>
      <c r="AD345" s="21" t="str">
        <f t="shared" si="217"/>
        <v/>
      </c>
      <c r="AE345" s="21" t="str">
        <f t="shared" si="218"/>
        <v/>
      </c>
      <c r="AF345" s="21" t="str">
        <f t="shared" si="219"/>
        <v/>
      </c>
      <c r="AG345" s="22">
        <v>0</v>
      </c>
      <c r="AH345" s="22">
        <v>0</v>
      </c>
      <c r="AI345" s="22">
        <v>0</v>
      </c>
      <c r="AJ345" s="22">
        <v>0</v>
      </c>
      <c r="AK345" s="23" t="s">
        <v>113</v>
      </c>
      <c r="AL345" s="23" t="s">
        <v>513</v>
      </c>
      <c r="AM345" s="23"/>
      <c r="AN345" s="84" t="s">
        <v>115</v>
      </c>
      <c r="AO345" s="27"/>
      <c r="AP345" s="27"/>
      <c r="AQ345" s="28"/>
      <c r="AR345" s="544" t="s">
        <v>514</v>
      </c>
      <c r="AS345" s="29"/>
      <c r="AT345" s="84" t="s">
        <v>116</v>
      </c>
      <c r="AU345" s="542" t="s">
        <v>106</v>
      </c>
      <c r="AV345" s="27"/>
      <c r="AW345" s="27"/>
      <c r="AX345" s="531"/>
      <c r="AY345" s="531"/>
      <c r="AZ345" s="27"/>
      <c r="BA345" s="27"/>
      <c r="BB345" s="27"/>
      <c r="BC345" s="27"/>
      <c r="BD345" s="27"/>
      <c r="BE345" s="33"/>
      <c r="BF345" s="33"/>
      <c r="BG345" s="33"/>
      <c r="BH345" s="33"/>
      <c r="BI345" s="33"/>
      <c r="BJ345" s="33"/>
      <c r="BK345" s="33"/>
      <c r="BL345" s="33"/>
      <c r="BM345" s="33"/>
      <c r="BN345" s="33"/>
      <c r="BO345" s="33"/>
      <c r="BP345" s="33"/>
      <c r="BQ345" s="33"/>
      <c r="BR345" s="33"/>
      <c r="BS345" s="33"/>
      <c r="BT345" s="33"/>
      <c r="BU345" s="33"/>
      <c r="BV345" s="33"/>
      <c r="BW345" s="27"/>
      <c r="BX345" s="33"/>
      <c r="BY345" s="33"/>
      <c r="BZ345" s="33"/>
      <c r="CA345" s="27"/>
      <c r="CB345" s="27"/>
      <c r="CC345" s="27"/>
      <c r="CD345" s="27"/>
      <c r="CE345" s="58"/>
      <c r="CF345" s="58"/>
      <c r="CG345" s="59" t="e">
        <f t="shared" si="220"/>
        <v>#VALUE!</v>
      </c>
      <c r="CH345" s="60" t="e">
        <f t="shared" si="221"/>
        <v>#VALUE!</v>
      </c>
      <c r="CI345" s="61"/>
      <c r="CJ345" s="62"/>
      <c r="CK345" s="59" t="e">
        <f t="shared" si="222"/>
        <v>#VALUE!</v>
      </c>
      <c r="CL345" s="60" t="e">
        <f t="shared" si="223"/>
        <v>#VALUE!</v>
      </c>
      <c r="CM345" s="61"/>
      <c r="CN345" s="62"/>
      <c r="CO345" s="59" t="e">
        <f t="shared" si="224"/>
        <v>#VALUE!</v>
      </c>
      <c r="CP345" s="60" t="e">
        <f t="shared" si="225"/>
        <v>#VALUE!</v>
      </c>
      <c r="CQ345" s="64"/>
      <c r="CR345" s="65"/>
      <c r="CS345" s="67"/>
      <c r="CT345" s="67"/>
      <c r="CU345" s="545">
        <v>1830</v>
      </c>
      <c r="CV345" s="518" t="str">
        <f t="shared" si="236"/>
        <v>18-</v>
      </c>
      <c r="CW345" s="47" t="s">
        <v>799</v>
      </c>
      <c r="CX345" s="47" t="str">
        <f t="shared" si="237"/>
        <v>-23105</v>
      </c>
      <c r="CY345" s="47" t="str">
        <f t="shared" si="228"/>
        <v>18-SI-23105</v>
      </c>
    </row>
    <row r="346" spans="1:103" ht="19.899999999999999" customHeight="1">
      <c r="A346" s="524">
        <v>345</v>
      </c>
      <c r="B346" s="15">
        <v>9</v>
      </c>
      <c r="C346" s="15">
        <v>1830</v>
      </c>
      <c r="D346" s="45" t="s">
        <v>814</v>
      </c>
      <c r="E346" s="45"/>
      <c r="F346" s="541" t="s">
        <v>106</v>
      </c>
      <c r="G346" s="542" t="s">
        <v>815</v>
      </c>
      <c r="H346" s="527"/>
      <c r="I346" s="527"/>
      <c r="J346" s="527" t="str">
        <f t="shared" si="200"/>
        <v/>
      </c>
      <c r="K346" s="527" t="str">
        <f t="shared" si="233"/>
        <v/>
      </c>
      <c r="L346" s="22" t="str">
        <f t="shared" si="234"/>
        <v>FCS0304</v>
      </c>
      <c r="M346" s="21">
        <f t="shared" si="238"/>
        <v>10</v>
      </c>
      <c r="N346" s="21">
        <f t="shared" si="239"/>
        <v>2</v>
      </c>
      <c r="O346" s="21">
        <v>9</v>
      </c>
      <c r="P346" s="83" t="str">
        <f t="shared" si="240"/>
        <v>AAI143-H</v>
      </c>
      <c r="Q346" s="22" t="str">
        <f t="shared" si="213"/>
        <v>AI</v>
      </c>
      <c r="R346" s="22" t="str">
        <f t="shared" si="241"/>
        <v>N</v>
      </c>
      <c r="S346" s="543" t="s">
        <v>111</v>
      </c>
      <c r="T346" s="22"/>
      <c r="U346" s="22"/>
      <c r="V346" s="22"/>
      <c r="W346" s="22"/>
      <c r="X346" s="22"/>
      <c r="Y346" s="22"/>
      <c r="Z346" s="25" t="str">
        <f t="shared" si="214"/>
        <v>%Z102109</v>
      </c>
      <c r="AA346" s="22" t="str">
        <f t="shared" si="215"/>
        <v/>
      </c>
      <c r="AB346" s="22" t="s">
        <v>814</v>
      </c>
      <c r="AC346" s="22" t="str">
        <f t="shared" si="235"/>
        <v>18-PP-2401 SPEED</v>
      </c>
      <c r="AD346" s="21" t="str">
        <f t="shared" si="217"/>
        <v/>
      </c>
      <c r="AE346" s="21" t="str">
        <f t="shared" si="218"/>
        <v/>
      </c>
      <c r="AF346" s="21" t="str">
        <f t="shared" si="219"/>
        <v/>
      </c>
      <c r="AG346" s="22"/>
      <c r="AH346" s="22"/>
      <c r="AI346" s="22"/>
      <c r="AJ346" s="22"/>
      <c r="AK346" s="23" t="s">
        <v>113</v>
      </c>
      <c r="AL346" s="23" t="s">
        <v>513</v>
      </c>
      <c r="AM346" s="23"/>
      <c r="AN346" s="84" t="s">
        <v>115</v>
      </c>
      <c r="AO346" s="27"/>
      <c r="AP346" s="27"/>
      <c r="AQ346" s="28"/>
      <c r="AR346" s="544" t="s">
        <v>514</v>
      </c>
      <c r="AS346" s="29"/>
      <c r="AT346" s="84" t="s">
        <v>116</v>
      </c>
      <c r="AU346" s="542" t="s">
        <v>106</v>
      </c>
      <c r="AV346" s="27"/>
      <c r="AW346" s="27"/>
      <c r="AX346" s="531"/>
      <c r="AY346" s="531"/>
      <c r="AZ346" s="27"/>
      <c r="BA346" s="27"/>
      <c r="BB346" s="27"/>
      <c r="BC346" s="27"/>
      <c r="BD346" s="27"/>
      <c r="BE346" s="33"/>
      <c r="BF346" s="33"/>
      <c r="BG346" s="33"/>
      <c r="BH346" s="33"/>
      <c r="BI346" s="33"/>
      <c r="BJ346" s="33"/>
      <c r="BK346" s="33"/>
      <c r="BL346" s="33"/>
      <c r="BM346" s="33"/>
      <c r="BN346" s="33"/>
      <c r="BO346" s="33"/>
      <c r="BP346" s="33"/>
      <c r="BQ346" s="33"/>
      <c r="BR346" s="33"/>
      <c r="BS346" s="33"/>
      <c r="BT346" s="33"/>
      <c r="BU346" s="33"/>
      <c r="BV346" s="33"/>
      <c r="BW346" s="27"/>
      <c r="BX346" s="33"/>
      <c r="BY346" s="33"/>
      <c r="BZ346" s="33"/>
      <c r="CA346" s="27"/>
      <c r="CB346" s="27"/>
      <c r="CC346" s="27"/>
      <c r="CD346" s="27"/>
      <c r="CE346" s="58"/>
      <c r="CF346" s="58"/>
      <c r="CG346" s="59" t="e">
        <f t="shared" si="220"/>
        <v>#VALUE!</v>
      </c>
      <c r="CH346" s="60" t="e">
        <f t="shared" si="221"/>
        <v>#VALUE!</v>
      </c>
      <c r="CI346" s="61"/>
      <c r="CJ346" s="62"/>
      <c r="CK346" s="59" t="e">
        <f t="shared" si="222"/>
        <v>#VALUE!</v>
      </c>
      <c r="CL346" s="60" t="e">
        <f t="shared" si="223"/>
        <v>#VALUE!</v>
      </c>
      <c r="CM346" s="61"/>
      <c r="CN346" s="62"/>
      <c r="CO346" s="59" t="e">
        <f t="shared" si="224"/>
        <v>#VALUE!</v>
      </c>
      <c r="CP346" s="60" t="e">
        <f t="shared" si="225"/>
        <v>#VALUE!</v>
      </c>
      <c r="CQ346" s="64"/>
      <c r="CR346" s="65"/>
      <c r="CS346" s="67"/>
      <c r="CT346" s="67"/>
      <c r="CU346" s="545">
        <v>1830</v>
      </c>
      <c r="CV346" s="518" t="str">
        <f t="shared" si="236"/>
        <v>18-</v>
      </c>
      <c r="CW346" s="47" t="s">
        <v>799</v>
      </c>
      <c r="CX346" s="47" t="str">
        <f t="shared" si="237"/>
        <v>-24101</v>
      </c>
      <c r="CY346" s="47" t="str">
        <f t="shared" si="228"/>
        <v>18-SI-24101</v>
      </c>
    </row>
    <row r="347" spans="1:103" ht="19.899999999999999" customHeight="1">
      <c r="A347" s="524">
        <v>346</v>
      </c>
      <c r="B347" s="15">
        <v>10</v>
      </c>
      <c r="C347" s="15">
        <v>1830</v>
      </c>
      <c r="D347" s="45" t="s">
        <v>816</v>
      </c>
      <c r="E347" s="45"/>
      <c r="F347" s="541" t="s">
        <v>106</v>
      </c>
      <c r="G347" s="542" t="s">
        <v>817</v>
      </c>
      <c r="H347" s="527"/>
      <c r="I347" s="527"/>
      <c r="J347" s="527" t="str">
        <f t="shared" si="200"/>
        <v/>
      </c>
      <c r="K347" s="527" t="str">
        <f t="shared" si="233"/>
        <v/>
      </c>
      <c r="L347" s="22" t="str">
        <f t="shared" si="234"/>
        <v>FCS0304</v>
      </c>
      <c r="M347" s="21">
        <f t="shared" si="238"/>
        <v>10</v>
      </c>
      <c r="N347" s="21">
        <f t="shared" si="239"/>
        <v>2</v>
      </c>
      <c r="O347" s="21">
        <v>10</v>
      </c>
      <c r="P347" s="83" t="str">
        <f t="shared" si="240"/>
        <v>AAI143-H</v>
      </c>
      <c r="Q347" s="22" t="str">
        <f t="shared" si="213"/>
        <v>AI</v>
      </c>
      <c r="R347" s="22" t="str">
        <f t="shared" si="241"/>
        <v>N</v>
      </c>
      <c r="S347" s="543" t="s">
        <v>111</v>
      </c>
      <c r="T347" s="22"/>
      <c r="U347" s="22"/>
      <c r="V347" s="22"/>
      <c r="W347" s="22"/>
      <c r="X347" s="22"/>
      <c r="Y347" s="22"/>
      <c r="Z347" s="25" t="str">
        <f t="shared" si="214"/>
        <v>%Z102110</v>
      </c>
      <c r="AA347" s="22" t="str">
        <f t="shared" si="215"/>
        <v/>
      </c>
      <c r="AB347" s="22" t="s">
        <v>816</v>
      </c>
      <c r="AC347" s="22" t="str">
        <f t="shared" si="235"/>
        <v>粉料仓旋转阀18-PF-3501X的速度显示</v>
      </c>
      <c r="AD347" s="21" t="str">
        <f t="shared" si="217"/>
        <v/>
      </c>
      <c r="AE347" s="21" t="str">
        <f t="shared" si="218"/>
        <v/>
      </c>
      <c r="AF347" s="21" t="str">
        <f t="shared" si="219"/>
        <v/>
      </c>
      <c r="AG347" s="22"/>
      <c r="AH347" s="22"/>
      <c r="AI347" s="22"/>
      <c r="AJ347" s="22"/>
      <c r="AK347" s="23" t="s">
        <v>113</v>
      </c>
      <c r="AL347" s="23" t="s">
        <v>513</v>
      </c>
      <c r="AM347" s="23"/>
      <c r="AN347" s="84" t="s">
        <v>115</v>
      </c>
      <c r="AO347" s="27"/>
      <c r="AP347" s="27"/>
      <c r="AQ347" s="28"/>
      <c r="AR347" s="544" t="s">
        <v>514</v>
      </c>
      <c r="AS347" s="29"/>
      <c r="AT347" s="84" t="s">
        <v>116</v>
      </c>
      <c r="AU347" s="542" t="s">
        <v>106</v>
      </c>
      <c r="AV347" s="27"/>
      <c r="AW347" s="27"/>
      <c r="AX347" s="531"/>
      <c r="AY347" s="531"/>
      <c r="AZ347" s="27"/>
      <c r="BA347" s="27"/>
      <c r="BB347" s="27"/>
      <c r="BC347" s="27"/>
      <c r="BD347" s="27"/>
      <c r="BE347" s="33"/>
      <c r="BF347" s="33"/>
      <c r="BG347" s="33"/>
      <c r="BH347" s="33"/>
      <c r="BI347" s="33"/>
      <c r="BJ347" s="33"/>
      <c r="BK347" s="33"/>
      <c r="BL347" s="33"/>
      <c r="BM347" s="33"/>
      <c r="BN347" s="33"/>
      <c r="BO347" s="33"/>
      <c r="BP347" s="33"/>
      <c r="BQ347" s="33"/>
      <c r="BR347" s="33"/>
      <c r="BS347" s="33"/>
      <c r="BT347" s="33"/>
      <c r="BU347" s="33"/>
      <c r="BV347" s="33"/>
      <c r="BW347" s="27"/>
      <c r="BX347" s="33"/>
      <c r="BY347" s="33"/>
      <c r="BZ347" s="33"/>
      <c r="CA347" s="27"/>
      <c r="CB347" s="27"/>
      <c r="CC347" s="27"/>
      <c r="CD347" s="27"/>
      <c r="CE347" s="58"/>
      <c r="CF347" s="58"/>
      <c r="CG347" s="59" t="e">
        <f t="shared" si="220"/>
        <v>#VALUE!</v>
      </c>
      <c r="CH347" s="60" t="e">
        <f t="shared" si="221"/>
        <v>#VALUE!</v>
      </c>
      <c r="CI347" s="61"/>
      <c r="CJ347" s="62"/>
      <c r="CK347" s="59" t="e">
        <f t="shared" si="222"/>
        <v>#VALUE!</v>
      </c>
      <c r="CL347" s="60" t="e">
        <f t="shared" si="223"/>
        <v>#VALUE!</v>
      </c>
      <c r="CM347" s="61"/>
      <c r="CN347" s="62"/>
      <c r="CO347" s="59" t="e">
        <f t="shared" si="224"/>
        <v>#VALUE!</v>
      </c>
      <c r="CP347" s="60" t="e">
        <f t="shared" si="225"/>
        <v>#VALUE!</v>
      </c>
      <c r="CQ347" s="64"/>
      <c r="CR347" s="65"/>
      <c r="CS347" s="67"/>
      <c r="CT347" s="67"/>
      <c r="CU347" s="545">
        <v>1830</v>
      </c>
      <c r="CV347" s="518" t="str">
        <f t="shared" si="236"/>
        <v>18-</v>
      </c>
      <c r="CW347" s="47" t="s">
        <v>799</v>
      </c>
      <c r="CX347" s="47" t="str">
        <f t="shared" si="237"/>
        <v>-35101</v>
      </c>
      <c r="CY347" s="47" t="str">
        <f t="shared" si="228"/>
        <v>18-SI-35101</v>
      </c>
    </row>
    <row r="348" spans="1:103" ht="19.899999999999999" customHeight="1">
      <c r="A348" s="524">
        <v>347</v>
      </c>
      <c r="B348" s="15">
        <v>11</v>
      </c>
      <c r="C348" s="15"/>
      <c r="D348" s="50" t="str">
        <f t="shared" ref="D348:D353" si="242">LEFT(L348,1)&amp;RIGHT(L348,2)&amp;"N"&amp;M348&amp;"S"&amp;N348&amp;O348</f>
        <v>F04N10S211</v>
      </c>
      <c r="E348" s="45"/>
      <c r="F348" s="43"/>
      <c r="G348" s="527" t="s">
        <v>161</v>
      </c>
      <c r="H348" s="527"/>
      <c r="I348" s="527"/>
      <c r="J348" s="527" t="str">
        <f t="shared" si="200"/>
        <v/>
      </c>
      <c r="K348" s="527" t="str">
        <f t="shared" si="233"/>
        <v/>
      </c>
      <c r="L348" s="22" t="str">
        <f t="shared" si="234"/>
        <v>FCS0304</v>
      </c>
      <c r="M348" s="21">
        <f t="shared" si="238"/>
        <v>10</v>
      </c>
      <c r="N348" s="21">
        <f t="shared" si="239"/>
        <v>2</v>
      </c>
      <c r="O348" s="21">
        <v>11</v>
      </c>
      <c r="P348" s="83" t="str">
        <f t="shared" si="240"/>
        <v>AAI143-H</v>
      </c>
      <c r="Q348" s="22" t="str">
        <f t="shared" si="213"/>
        <v>AI</v>
      </c>
      <c r="R348" s="22" t="str">
        <f t="shared" si="241"/>
        <v>N</v>
      </c>
      <c r="S348" s="83" t="s">
        <v>162</v>
      </c>
      <c r="T348" s="22"/>
      <c r="U348" s="22"/>
      <c r="V348" s="22"/>
      <c r="W348" s="22"/>
      <c r="X348" s="22"/>
      <c r="Y348" s="22"/>
      <c r="Z348" s="25" t="str">
        <f t="shared" si="214"/>
        <v>%Z102111</v>
      </c>
      <c r="AA348" s="22" t="str">
        <f t="shared" si="215"/>
        <v/>
      </c>
      <c r="AB348" s="22" t="str">
        <f t="shared" ref="AB348:AB353" si="243">IF(G348="Spare",D348,"")</f>
        <v>F04N10S211</v>
      </c>
      <c r="AC348" s="22" t="str">
        <f t="shared" si="235"/>
        <v>Spare</v>
      </c>
      <c r="AD348" s="21" t="str">
        <f t="shared" si="217"/>
        <v/>
      </c>
      <c r="AE348" s="21" t="str">
        <f t="shared" si="218"/>
        <v/>
      </c>
      <c r="AF348" s="21" t="str">
        <f t="shared" si="219"/>
        <v/>
      </c>
      <c r="AG348" s="22"/>
      <c r="AH348" s="22"/>
      <c r="AI348" s="22"/>
      <c r="AJ348" s="22"/>
      <c r="AK348" s="23"/>
      <c r="AL348" s="23" t="s">
        <v>513</v>
      </c>
      <c r="AM348" s="23"/>
      <c r="AN348" s="84" t="s">
        <v>115</v>
      </c>
      <c r="AO348" s="27"/>
      <c r="AP348" s="27"/>
      <c r="AQ348" s="28"/>
      <c r="AR348" s="33"/>
      <c r="AS348" s="29"/>
      <c r="AT348" s="84" t="s">
        <v>116</v>
      </c>
      <c r="AU348" s="27"/>
      <c r="AV348" s="27"/>
      <c r="AW348" s="27"/>
      <c r="AX348" s="531"/>
      <c r="AY348" s="531"/>
      <c r="AZ348" s="27"/>
      <c r="BA348" s="27"/>
      <c r="BB348" s="27"/>
      <c r="BC348" s="27"/>
      <c r="BD348" s="27"/>
      <c r="BE348" s="33"/>
      <c r="BF348" s="33"/>
      <c r="BG348" s="33"/>
      <c r="BH348" s="33"/>
      <c r="BI348" s="33"/>
      <c r="BJ348" s="33"/>
      <c r="BK348" s="33"/>
      <c r="BL348" s="33"/>
      <c r="BM348" s="33"/>
      <c r="BN348" s="33"/>
      <c r="BO348" s="33"/>
      <c r="BP348" s="33"/>
      <c r="BQ348" s="33"/>
      <c r="BR348" s="33"/>
      <c r="BS348" s="33"/>
      <c r="BT348" s="33"/>
      <c r="BU348" s="33"/>
      <c r="BV348" s="33"/>
      <c r="BW348" s="27"/>
      <c r="BX348" s="33"/>
      <c r="BY348" s="33"/>
      <c r="BZ348" s="33"/>
      <c r="CA348" s="27"/>
      <c r="CB348" s="27"/>
      <c r="CC348" s="27"/>
      <c r="CD348" s="27"/>
      <c r="CE348" s="58"/>
      <c r="CF348" s="58"/>
      <c r="CG348" s="59" t="e">
        <f t="shared" si="220"/>
        <v>#VALUE!</v>
      </c>
      <c r="CH348" s="60" t="e">
        <f t="shared" si="221"/>
        <v>#VALUE!</v>
      </c>
      <c r="CI348" s="61"/>
      <c r="CJ348" s="62"/>
      <c r="CK348" s="59" t="e">
        <f t="shared" si="222"/>
        <v>#VALUE!</v>
      </c>
      <c r="CL348" s="60" t="e">
        <f t="shared" si="223"/>
        <v>#VALUE!</v>
      </c>
      <c r="CM348" s="61"/>
      <c r="CN348" s="62"/>
      <c r="CO348" s="59" t="e">
        <f t="shared" si="224"/>
        <v>#VALUE!</v>
      </c>
      <c r="CP348" s="60" t="e">
        <f t="shared" si="225"/>
        <v>#VALUE!</v>
      </c>
      <c r="CQ348" s="64"/>
      <c r="CR348" s="65"/>
      <c r="CS348" s="67"/>
      <c r="CT348" s="67"/>
      <c r="CY348" s="47" t="str">
        <f t="shared" si="228"/>
        <v/>
      </c>
    </row>
    <row r="349" spans="1:103" ht="19.899999999999999" customHeight="1">
      <c r="A349" s="524">
        <v>348</v>
      </c>
      <c r="B349" s="15">
        <v>12</v>
      </c>
      <c r="C349" s="15"/>
      <c r="D349" s="50" t="str">
        <f t="shared" si="242"/>
        <v>F04N10S212</v>
      </c>
      <c r="E349" s="45"/>
      <c r="F349" s="43"/>
      <c r="G349" s="527" t="s">
        <v>161</v>
      </c>
      <c r="H349" s="527"/>
      <c r="I349" s="527"/>
      <c r="J349" s="527" t="str">
        <f t="shared" si="200"/>
        <v/>
      </c>
      <c r="K349" s="527" t="str">
        <f t="shared" si="233"/>
        <v/>
      </c>
      <c r="L349" s="22" t="str">
        <f t="shared" si="234"/>
        <v>FCS0304</v>
      </c>
      <c r="M349" s="21">
        <f t="shared" si="238"/>
        <v>10</v>
      </c>
      <c r="N349" s="21">
        <f t="shared" si="239"/>
        <v>2</v>
      </c>
      <c r="O349" s="21">
        <v>12</v>
      </c>
      <c r="P349" s="83" t="str">
        <f t="shared" si="240"/>
        <v>AAI143-H</v>
      </c>
      <c r="Q349" s="22" t="str">
        <f t="shared" si="213"/>
        <v>AI</v>
      </c>
      <c r="R349" s="22" t="str">
        <f t="shared" si="241"/>
        <v>N</v>
      </c>
      <c r="S349" s="83" t="s">
        <v>162</v>
      </c>
      <c r="T349" s="22"/>
      <c r="U349" s="22"/>
      <c r="V349" s="22"/>
      <c r="W349" s="22"/>
      <c r="X349" s="22"/>
      <c r="Y349" s="22"/>
      <c r="Z349" s="25" t="str">
        <f t="shared" si="214"/>
        <v>%Z102112</v>
      </c>
      <c r="AA349" s="22" t="str">
        <f t="shared" si="215"/>
        <v/>
      </c>
      <c r="AB349" s="22" t="str">
        <f t="shared" si="243"/>
        <v>F04N10S212</v>
      </c>
      <c r="AC349" s="22" t="str">
        <f t="shared" si="235"/>
        <v>Spare</v>
      </c>
      <c r="AD349" s="21" t="str">
        <f t="shared" si="217"/>
        <v/>
      </c>
      <c r="AE349" s="21" t="str">
        <f t="shared" si="218"/>
        <v/>
      </c>
      <c r="AF349" s="21" t="str">
        <f t="shared" si="219"/>
        <v/>
      </c>
      <c r="AG349" s="22"/>
      <c r="AH349" s="22"/>
      <c r="AI349" s="22"/>
      <c r="AJ349" s="22"/>
      <c r="AK349" s="23"/>
      <c r="AL349" s="23" t="s">
        <v>513</v>
      </c>
      <c r="AM349" s="23"/>
      <c r="AN349" s="84" t="s">
        <v>115</v>
      </c>
      <c r="AO349" s="27"/>
      <c r="AP349" s="27"/>
      <c r="AQ349" s="28"/>
      <c r="AR349" s="33"/>
      <c r="AS349" s="29"/>
      <c r="AT349" s="84" t="s">
        <v>116</v>
      </c>
      <c r="AU349" s="27"/>
      <c r="AV349" s="27"/>
      <c r="AW349" s="27"/>
      <c r="AX349" s="531"/>
      <c r="AY349" s="531"/>
      <c r="AZ349" s="27"/>
      <c r="BA349" s="27"/>
      <c r="BB349" s="27"/>
      <c r="BC349" s="27"/>
      <c r="BD349" s="27"/>
      <c r="BE349" s="33"/>
      <c r="BF349" s="33"/>
      <c r="BG349" s="33"/>
      <c r="BH349" s="33"/>
      <c r="BI349" s="33"/>
      <c r="BJ349" s="33"/>
      <c r="BK349" s="33"/>
      <c r="BL349" s="33"/>
      <c r="BM349" s="33"/>
      <c r="BN349" s="33"/>
      <c r="BO349" s="33"/>
      <c r="BP349" s="33"/>
      <c r="BQ349" s="33"/>
      <c r="BR349" s="33"/>
      <c r="BS349" s="33"/>
      <c r="BT349" s="33"/>
      <c r="BU349" s="33"/>
      <c r="BV349" s="33"/>
      <c r="BW349" s="27"/>
      <c r="BX349" s="33"/>
      <c r="BY349" s="33"/>
      <c r="BZ349" s="33"/>
      <c r="CA349" s="27"/>
      <c r="CB349" s="27"/>
      <c r="CC349" s="27"/>
      <c r="CD349" s="27"/>
      <c r="CE349" s="58"/>
      <c r="CF349" s="58"/>
      <c r="CG349" s="59" t="e">
        <f t="shared" si="220"/>
        <v>#VALUE!</v>
      </c>
      <c r="CH349" s="60" t="e">
        <f t="shared" si="221"/>
        <v>#VALUE!</v>
      </c>
      <c r="CI349" s="61"/>
      <c r="CJ349" s="62"/>
      <c r="CK349" s="59" t="e">
        <f t="shared" si="222"/>
        <v>#VALUE!</v>
      </c>
      <c r="CL349" s="60" t="e">
        <f t="shared" si="223"/>
        <v>#VALUE!</v>
      </c>
      <c r="CM349" s="61"/>
      <c r="CN349" s="62"/>
      <c r="CO349" s="59" t="e">
        <f t="shared" si="224"/>
        <v>#VALUE!</v>
      </c>
      <c r="CP349" s="60" t="e">
        <f t="shared" si="225"/>
        <v>#VALUE!</v>
      </c>
      <c r="CQ349" s="64"/>
      <c r="CR349" s="65"/>
      <c r="CS349" s="67"/>
      <c r="CT349" s="67"/>
      <c r="CY349" s="47" t="str">
        <f t="shared" si="228"/>
        <v/>
      </c>
    </row>
    <row r="350" spans="1:103" ht="19.899999999999999" customHeight="1">
      <c r="A350" s="524">
        <v>349</v>
      </c>
      <c r="B350" s="15">
        <v>13</v>
      </c>
      <c r="C350" s="15"/>
      <c r="D350" s="50" t="str">
        <f t="shared" si="242"/>
        <v>F04N10S213</v>
      </c>
      <c r="E350" s="45"/>
      <c r="F350" s="43"/>
      <c r="G350" s="527" t="s">
        <v>161</v>
      </c>
      <c r="H350" s="527"/>
      <c r="I350" s="527"/>
      <c r="J350" s="527" t="str">
        <f t="shared" si="200"/>
        <v/>
      </c>
      <c r="K350" s="527" t="str">
        <f t="shared" si="233"/>
        <v/>
      </c>
      <c r="L350" s="22" t="str">
        <f t="shared" si="234"/>
        <v>FCS0304</v>
      </c>
      <c r="M350" s="21">
        <f t="shared" si="238"/>
        <v>10</v>
      </c>
      <c r="N350" s="21">
        <f t="shared" si="239"/>
        <v>2</v>
      </c>
      <c r="O350" s="21">
        <v>13</v>
      </c>
      <c r="P350" s="83" t="str">
        <f t="shared" si="240"/>
        <v>AAI143-H</v>
      </c>
      <c r="Q350" s="22" t="str">
        <f t="shared" si="213"/>
        <v>AI</v>
      </c>
      <c r="R350" s="22" t="str">
        <f t="shared" si="241"/>
        <v>N</v>
      </c>
      <c r="S350" s="83" t="s">
        <v>162</v>
      </c>
      <c r="T350" s="22"/>
      <c r="U350" s="22"/>
      <c r="V350" s="22"/>
      <c r="W350" s="22"/>
      <c r="X350" s="22"/>
      <c r="Y350" s="22"/>
      <c r="Z350" s="25" t="str">
        <f t="shared" si="214"/>
        <v>%Z102113</v>
      </c>
      <c r="AA350" s="22" t="str">
        <f t="shared" si="215"/>
        <v/>
      </c>
      <c r="AB350" s="22" t="str">
        <f t="shared" si="243"/>
        <v>F04N10S213</v>
      </c>
      <c r="AC350" s="22" t="str">
        <f t="shared" si="235"/>
        <v>Spare</v>
      </c>
      <c r="AD350" s="21" t="str">
        <f t="shared" si="217"/>
        <v/>
      </c>
      <c r="AE350" s="21" t="str">
        <f t="shared" si="218"/>
        <v/>
      </c>
      <c r="AF350" s="21" t="str">
        <f t="shared" si="219"/>
        <v/>
      </c>
      <c r="AG350" s="22"/>
      <c r="AH350" s="22"/>
      <c r="AI350" s="22"/>
      <c r="AJ350" s="22"/>
      <c r="AK350" s="23"/>
      <c r="AL350" s="23" t="s">
        <v>513</v>
      </c>
      <c r="AM350" s="23"/>
      <c r="AN350" s="84" t="s">
        <v>115</v>
      </c>
      <c r="AO350" s="27"/>
      <c r="AP350" s="27"/>
      <c r="AQ350" s="28"/>
      <c r="AR350" s="33"/>
      <c r="AS350" s="29"/>
      <c r="AT350" s="84" t="s">
        <v>116</v>
      </c>
      <c r="AU350" s="27"/>
      <c r="AV350" s="27"/>
      <c r="AW350" s="27"/>
      <c r="AX350" s="531"/>
      <c r="AY350" s="531"/>
      <c r="AZ350" s="27"/>
      <c r="BA350" s="27"/>
      <c r="BB350" s="27"/>
      <c r="BC350" s="27"/>
      <c r="BD350" s="27"/>
      <c r="BE350" s="33"/>
      <c r="BF350" s="33"/>
      <c r="BG350" s="33"/>
      <c r="BH350" s="33"/>
      <c r="BI350" s="33"/>
      <c r="BJ350" s="33"/>
      <c r="BK350" s="33"/>
      <c r="BL350" s="33"/>
      <c r="BM350" s="33"/>
      <c r="BN350" s="33"/>
      <c r="BO350" s="33"/>
      <c r="BP350" s="33"/>
      <c r="BQ350" s="33"/>
      <c r="BR350" s="33"/>
      <c r="BS350" s="33"/>
      <c r="BT350" s="33"/>
      <c r="BU350" s="33"/>
      <c r="BV350" s="33"/>
      <c r="BW350" s="27"/>
      <c r="BX350" s="33"/>
      <c r="BY350" s="33"/>
      <c r="BZ350" s="33"/>
      <c r="CA350" s="27"/>
      <c r="CB350" s="27"/>
      <c r="CC350" s="27"/>
      <c r="CD350" s="27"/>
      <c r="CE350" s="58"/>
      <c r="CF350" s="58"/>
      <c r="CG350" s="59" t="e">
        <f t="shared" si="220"/>
        <v>#VALUE!</v>
      </c>
      <c r="CH350" s="60" t="e">
        <f t="shared" si="221"/>
        <v>#VALUE!</v>
      </c>
      <c r="CI350" s="61"/>
      <c r="CJ350" s="62"/>
      <c r="CK350" s="59" t="e">
        <f t="shared" si="222"/>
        <v>#VALUE!</v>
      </c>
      <c r="CL350" s="60" t="e">
        <f t="shared" si="223"/>
        <v>#VALUE!</v>
      </c>
      <c r="CM350" s="61"/>
      <c r="CN350" s="62"/>
      <c r="CO350" s="59" t="e">
        <f t="shared" si="224"/>
        <v>#VALUE!</v>
      </c>
      <c r="CP350" s="60" t="e">
        <f t="shared" si="225"/>
        <v>#VALUE!</v>
      </c>
      <c r="CQ350" s="64"/>
      <c r="CR350" s="65"/>
      <c r="CS350" s="67"/>
      <c r="CT350" s="67"/>
      <c r="CY350" s="47" t="str">
        <f t="shared" si="228"/>
        <v/>
      </c>
    </row>
    <row r="351" spans="1:103" ht="19.899999999999999" customHeight="1">
      <c r="A351" s="524">
        <v>350</v>
      </c>
      <c r="B351" s="16">
        <v>14</v>
      </c>
      <c r="C351" s="16"/>
      <c r="D351" s="50" t="str">
        <f t="shared" si="242"/>
        <v>F04N10S214</v>
      </c>
      <c r="E351" s="45"/>
      <c r="F351" s="43"/>
      <c r="G351" s="527" t="s">
        <v>161</v>
      </c>
      <c r="H351" s="527"/>
      <c r="I351" s="527"/>
      <c r="J351" s="527" t="str">
        <f t="shared" si="200"/>
        <v/>
      </c>
      <c r="K351" s="527" t="str">
        <f t="shared" si="233"/>
        <v/>
      </c>
      <c r="L351" s="22" t="str">
        <f t="shared" si="234"/>
        <v>FCS0304</v>
      </c>
      <c r="M351" s="21">
        <f t="shared" si="238"/>
        <v>10</v>
      </c>
      <c r="N351" s="21">
        <f t="shared" si="239"/>
        <v>2</v>
      </c>
      <c r="O351" s="21">
        <v>14</v>
      </c>
      <c r="P351" s="83" t="str">
        <f t="shared" si="240"/>
        <v>AAI143-H</v>
      </c>
      <c r="Q351" s="22" t="str">
        <f t="shared" si="213"/>
        <v>AI</v>
      </c>
      <c r="R351" s="22" t="str">
        <f t="shared" si="241"/>
        <v>N</v>
      </c>
      <c r="S351" s="83" t="s">
        <v>162</v>
      </c>
      <c r="T351" s="22"/>
      <c r="U351" s="22"/>
      <c r="V351" s="22"/>
      <c r="W351" s="22"/>
      <c r="X351" s="26"/>
      <c r="Y351" s="22"/>
      <c r="Z351" s="25" t="str">
        <f t="shared" si="214"/>
        <v>%Z102114</v>
      </c>
      <c r="AA351" s="22" t="str">
        <f t="shared" si="215"/>
        <v/>
      </c>
      <c r="AB351" s="22" t="str">
        <f t="shared" si="243"/>
        <v>F04N10S214</v>
      </c>
      <c r="AC351" s="22" t="str">
        <f t="shared" si="235"/>
        <v>Spare</v>
      </c>
      <c r="AD351" s="21" t="str">
        <f t="shared" si="217"/>
        <v/>
      </c>
      <c r="AE351" s="21" t="str">
        <f t="shared" si="218"/>
        <v/>
      </c>
      <c r="AF351" s="21" t="str">
        <f t="shared" si="219"/>
        <v/>
      </c>
      <c r="AG351" s="22"/>
      <c r="AH351" s="22"/>
      <c r="AI351" s="22"/>
      <c r="AJ351" s="22"/>
      <c r="AK351" s="23"/>
      <c r="AL351" s="23" t="s">
        <v>513</v>
      </c>
      <c r="AM351" s="23"/>
      <c r="AN351" s="84" t="s">
        <v>115</v>
      </c>
      <c r="AO351" s="27"/>
      <c r="AP351" s="27"/>
      <c r="AQ351" s="28"/>
      <c r="AR351" s="33"/>
      <c r="AS351" s="29"/>
      <c r="AT351" s="84" t="s">
        <v>116</v>
      </c>
      <c r="AU351" s="27"/>
      <c r="AV351" s="32"/>
      <c r="AW351" s="27"/>
      <c r="AX351" s="531"/>
      <c r="AY351" s="531"/>
      <c r="AZ351" s="27"/>
      <c r="BA351" s="27"/>
      <c r="BB351" s="27"/>
      <c r="BC351" s="27"/>
      <c r="BD351" s="27"/>
      <c r="BE351" s="33"/>
      <c r="BF351" s="33"/>
      <c r="BG351" s="33"/>
      <c r="BH351" s="33"/>
      <c r="BI351" s="33"/>
      <c r="BJ351" s="33"/>
      <c r="BK351" s="33"/>
      <c r="BL351" s="33"/>
      <c r="BM351" s="33"/>
      <c r="BN351" s="33"/>
      <c r="BO351" s="33"/>
      <c r="BP351" s="33"/>
      <c r="BQ351" s="33"/>
      <c r="BR351" s="33"/>
      <c r="BS351" s="33"/>
      <c r="BT351" s="33"/>
      <c r="BU351" s="33"/>
      <c r="BV351" s="33"/>
      <c r="BW351" s="27"/>
      <c r="BX351" s="33"/>
      <c r="BY351" s="33"/>
      <c r="BZ351" s="33"/>
      <c r="CA351" s="27"/>
      <c r="CB351" s="27"/>
      <c r="CC351" s="27"/>
      <c r="CD351" s="27"/>
      <c r="CE351" s="58"/>
      <c r="CF351" s="58"/>
      <c r="CG351" s="59" t="e">
        <f t="shared" si="220"/>
        <v>#VALUE!</v>
      </c>
      <c r="CH351" s="60" t="e">
        <f t="shared" si="221"/>
        <v>#VALUE!</v>
      </c>
      <c r="CI351" s="61"/>
      <c r="CJ351" s="62"/>
      <c r="CK351" s="59" t="e">
        <f t="shared" si="222"/>
        <v>#VALUE!</v>
      </c>
      <c r="CL351" s="60" t="e">
        <f t="shared" si="223"/>
        <v>#VALUE!</v>
      </c>
      <c r="CM351" s="61"/>
      <c r="CN351" s="62"/>
      <c r="CO351" s="59" t="e">
        <f t="shared" si="224"/>
        <v>#VALUE!</v>
      </c>
      <c r="CP351" s="60" t="e">
        <f t="shared" si="225"/>
        <v>#VALUE!</v>
      </c>
      <c r="CQ351" s="64"/>
      <c r="CR351" s="65"/>
      <c r="CS351" s="67"/>
      <c r="CT351" s="67"/>
      <c r="CY351" s="47" t="str">
        <f t="shared" si="228"/>
        <v/>
      </c>
    </row>
    <row r="352" spans="1:103" ht="19.899999999999999" customHeight="1">
      <c r="A352" s="524">
        <v>351</v>
      </c>
      <c r="B352" s="16">
        <v>15</v>
      </c>
      <c r="C352" s="16"/>
      <c r="D352" s="50" t="str">
        <f t="shared" si="242"/>
        <v>F04N10S215</v>
      </c>
      <c r="E352" s="45"/>
      <c r="F352" s="43"/>
      <c r="G352" s="527" t="s">
        <v>161</v>
      </c>
      <c r="H352" s="527"/>
      <c r="I352" s="527"/>
      <c r="J352" s="527" t="str">
        <f t="shared" si="200"/>
        <v/>
      </c>
      <c r="K352" s="527" t="str">
        <f t="shared" si="233"/>
        <v/>
      </c>
      <c r="L352" s="22" t="str">
        <f t="shared" si="234"/>
        <v>FCS0304</v>
      </c>
      <c r="M352" s="21">
        <f t="shared" si="238"/>
        <v>10</v>
      </c>
      <c r="N352" s="21">
        <f t="shared" si="239"/>
        <v>2</v>
      </c>
      <c r="O352" s="21">
        <v>15</v>
      </c>
      <c r="P352" s="83" t="str">
        <f t="shared" si="240"/>
        <v>AAI143-H</v>
      </c>
      <c r="Q352" s="22" t="str">
        <f t="shared" si="213"/>
        <v>AI</v>
      </c>
      <c r="R352" s="22" t="str">
        <f t="shared" si="241"/>
        <v>N</v>
      </c>
      <c r="S352" s="83" t="s">
        <v>162</v>
      </c>
      <c r="T352" s="22"/>
      <c r="U352" s="22"/>
      <c r="V352" s="22"/>
      <c r="W352" s="22"/>
      <c r="X352" s="22"/>
      <c r="Y352" s="22"/>
      <c r="Z352" s="25" t="str">
        <f t="shared" si="214"/>
        <v>%Z102115</v>
      </c>
      <c r="AA352" s="22" t="str">
        <f t="shared" si="215"/>
        <v/>
      </c>
      <c r="AB352" s="22" t="str">
        <f t="shared" si="243"/>
        <v>F04N10S215</v>
      </c>
      <c r="AC352" s="22" t="str">
        <f t="shared" si="235"/>
        <v>Spare</v>
      </c>
      <c r="AD352" s="21" t="str">
        <f t="shared" si="217"/>
        <v/>
      </c>
      <c r="AE352" s="21" t="str">
        <f t="shared" si="218"/>
        <v/>
      </c>
      <c r="AF352" s="21" t="str">
        <f t="shared" si="219"/>
        <v/>
      </c>
      <c r="AG352" s="22"/>
      <c r="AH352" s="22"/>
      <c r="AI352" s="22"/>
      <c r="AJ352" s="22"/>
      <c r="AK352" s="23"/>
      <c r="AL352" s="23" t="s">
        <v>513</v>
      </c>
      <c r="AM352" s="23"/>
      <c r="AN352" s="84" t="s">
        <v>115</v>
      </c>
      <c r="AO352" s="27"/>
      <c r="AP352" s="27"/>
      <c r="AQ352" s="28"/>
      <c r="AR352" s="33"/>
      <c r="AS352" s="29"/>
      <c r="AT352" s="84" t="s">
        <v>116</v>
      </c>
      <c r="AU352" s="27"/>
      <c r="AV352" s="33"/>
      <c r="AW352" s="27"/>
      <c r="AX352" s="531"/>
      <c r="AY352" s="531"/>
      <c r="AZ352" s="27"/>
      <c r="BA352" s="27"/>
      <c r="BB352" s="27"/>
      <c r="BC352" s="27"/>
      <c r="BD352" s="27"/>
      <c r="BE352" s="33"/>
      <c r="BF352" s="33"/>
      <c r="BG352" s="33"/>
      <c r="BH352" s="33"/>
      <c r="BI352" s="33"/>
      <c r="BJ352" s="33"/>
      <c r="BK352" s="33"/>
      <c r="BL352" s="33"/>
      <c r="BM352" s="33"/>
      <c r="BN352" s="33"/>
      <c r="BO352" s="33"/>
      <c r="BP352" s="33"/>
      <c r="BQ352" s="33"/>
      <c r="BR352" s="33"/>
      <c r="BS352" s="33"/>
      <c r="BT352" s="33"/>
      <c r="BU352" s="33"/>
      <c r="BV352" s="33"/>
      <c r="BW352" s="27"/>
      <c r="BX352" s="33"/>
      <c r="BY352" s="33"/>
      <c r="BZ352" s="33"/>
      <c r="CA352" s="27"/>
      <c r="CB352" s="27"/>
      <c r="CC352" s="27"/>
      <c r="CD352" s="27"/>
      <c r="CE352" s="58"/>
      <c r="CF352" s="58"/>
      <c r="CG352" s="59" t="e">
        <f t="shared" si="220"/>
        <v>#VALUE!</v>
      </c>
      <c r="CH352" s="60" t="e">
        <f t="shared" si="221"/>
        <v>#VALUE!</v>
      </c>
      <c r="CI352" s="61"/>
      <c r="CJ352" s="62"/>
      <c r="CK352" s="59" t="e">
        <f t="shared" si="222"/>
        <v>#VALUE!</v>
      </c>
      <c r="CL352" s="60" t="e">
        <f t="shared" si="223"/>
        <v>#VALUE!</v>
      </c>
      <c r="CM352" s="61"/>
      <c r="CN352" s="62"/>
      <c r="CO352" s="59" t="e">
        <f t="shared" si="224"/>
        <v>#VALUE!</v>
      </c>
      <c r="CP352" s="60" t="e">
        <f t="shared" si="225"/>
        <v>#VALUE!</v>
      </c>
      <c r="CQ352" s="64"/>
      <c r="CR352" s="65"/>
      <c r="CS352" s="67"/>
      <c r="CT352" s="67"/>
      <c r="CY352" s="47" t="str">
        <f t="shared" si="228"/>
        <v/>
      </c>
    </row>
    <row r="353" spans="1:103" ht="19.899999999999999" customHeight="1">
      <c r="A353" s="524">
        <v>352</v>
      </c>
      <c r="B353" s="16">
        <v>16</v>
      </c>
      <c r="C353" s="16"/>
      <c r="D353" s="50" t="str">
        <f t="shared" si="242"/>
        <v>F04N10S216</v>
      </c>
      <c r="E353" s="45"/>
      <c r="F353" s="43"/>
      <c r="G353" s="527" t="s">
        <v>161</v>
      </c>
      <c r="H353" s="527"/>
      <c r="I353" s="527"/>
      <c r="J353" s="527" t="str">
        <f t="shared" si="200"/>
        <v/>
      </c>
      <c r="K353" s="527" t="str">
        <f t="shared" si="233"/>
        <v/>
      </c>
      <c r="L353" s="22" t="str">
        <f t="shared" si="234"/>
        <v>FCS0304</v>
      </c>
      <c r="M353" s="21">
        <f t="shared" si="238"/>
        <v>10</v>
      </c>
      <c r="N353" s="21">
        <f t="shared" si="239"/>
        <v>2</v>
      </c>
      <c r="O353" s="21">
        <v>16</v>
      </c>
      <c r="P353" s="83" t="str">
        <f t="shared" si="240"/>
        <v>AAI143-H</v>
      </c>
      <c r="Q353" s="22" t="str">
        <f t="shared" si="213"/>
        <v>AI</v>
      </c>
      <c r="R353" s="22" t="str">
        <f t="shared" si="241"/>
        <v>N</v>
      </c>
      <c r="S353" s="83" t="s">
        <v>162</v>
      </c>
      <c r="T353" s="22"/>
      <c r="U353" s="22"/>
      <c r="V353" s="22"/>
      <c r="W353" s="22"/>
      <c r="X353" s="22"/>
      <c r="Y353" s="22"/>
      <c r="Z353" s="52" t="str">
        <f t="shared" si="214"/>
        <v>%Z102116</v>
      </c>
      <c r="AA353" s="22" t="str">
        <f t="shared" si="215"/>
        <v/>
      </c>
      <c r="AB353" s="22" t="str">
        <f t="shared" si="243"/>
        <v>F04N10S216</v>
      </c>
      <c r="AC353" s="22" t="str">
        <f t="shared" si="235"/>
        <v>Spare</v>
      </c>
      <c r="AD353" s="21" t="str">
        <f t="shared" si="217"/>
        <v/>
      </c>
      <c r="AE353" s="21" t="str">
        <f t="shared" si="218"/>
        <v/>
      </c>
      <c r="AF353" s="21" t="str">
        <f t="shared" si="219"/>
        <v/>
      </c>
      <c r="AG353" s="22"/>
      <c r="AH353" s="22"/>
      <c r="AI353" s="22"/>
      <c r="AJ353" s="22"/>
      <c r="AK353" s="23"/>
      <c r="AL353" s="23" t="s">
        <v>513</v>
      </c>
      <c r="AM353" s="23"/>
      <c r="AN353" s="84" t="s">
        <v>115</v>
      </c>
      <c r="AO353" s="27"/>
      <c r="AP353" s="27"/>
      <c r="AQ353" s="28"/>
      <c r="AR353" s="33"/>
      <c r="AS353" s="29"/>
      <c r="AT353" s="84" t="s">
        <v>116</v>
      </c>
      <c r="AU353" s="27"/>
      <c r="AV353" s="33"/>
      <c r="AW353" s="27"/>
      <c r="AX353" s="531"/>
      <c r="AY353" s="531"/>
      <c r="AZ353" s="27"/>
      <c r="BA353" s="27"/>
      <c r="BB353" s="27"/>
      <c r="BC353" s="27"/>
      <c r="BD353" s="27"/>
      <c r="BE353" s="33"/>
      <c r="BF353" s="33"/>
      <c r="BG353" s="33"/>
      <c r="BH353" s="33"/>
      <c r="BI353" s="33"/>
      <c r="BJ353" s="33"/>
      <c r="BK353" s="33"/>
      <c r="BL353" s="33"/>
      <c r="BM353" s="33"/>
      <c r="BN353" s="33"/>
      <c r="BO353" s="33"/>
      <c r="BP353" s="33"/>
      <c r="BQ353" s="33"/>
      <c r="BR353" s="33"/>
      <c r="BS353" s="33"/>
      <c r="BT353" s="33"/>
      <c r="BU353" s="33"/>
      <c r="BV353" s="33"/>
      <c r="BW353" s="27"/>
      <c r="BX353" s="33"/>
      <c r="BY353" s="33"/>
      <c r="BZ353" s="33"/>
      <c r="CA353" s="27"/>
      <c r="CB353" s="27"/>
      <c r="CC353" s="27"/>
      <c r="CD353" s="27"/>
      <c r="CE353" s="58"/>
      <c r="CF353" s="58"/>
      <c r="CG353" s="59" t="e">
        <f t="shared" si="220"/>
        <v>#VALUE!</v>
      </c>
      <c r="CH353" s="60" t="e">
        <f t="shared" si="221"/>
        <v>#VALUE!</v>
      </c>
      <c r="CI353" s="61"/>
      <c r="CJ353" s="62"/>
      <c r="CK353" s="59" t="e">
        <f t="shared" si="222"/>
        <v>#VALUE!</v>
      </c>
      <c r="CL353" s="60" t="e">
        <f t="shared" si="223"/>
        <v>#VALUE!</v>
      </c>
      <c r="CM353" s="61"/>
      <c r="CN353" s="62"/>
      <c r="CO353" s="59" t="e">
        <f t="shared" si="224"/>
        <v>#VALUE!</v>
      </c>
      <c r="CP353" s="60" t="e">
        <f t="shared" si="225"/>
        <v>#VALUE!</v>
      </c>
      <c r="CQ353" s="64"/>
      <c r="CR353" s="65"/>
      <c r="CS353" s="67"/>
      <c r="CT353" s="67"/>
      <c r="CY353" s="47" t="str">
        <f t="shared" si="228"/>
        <v/>
      </c>
    </row>
  </sheetData>
  <autoFilter ref="A1:CY353"/>
  <phoneticPr fontId="80" type="noConversion"/>
  <conditionalFormatting sqref="E236:E241 E204:E209 E160:E161 E10:E17 E31:E33 E40 E59:E65 E72:E81 E90:E97 E106:E113 E124:E129 E143:E145 E166:E177 E190:E193 E218:E225 E255:E257 E267:E273 E282:E289 D1:D4 D354:D1048576 E42:E49 D8:D40 D42:D289">
    <cfRule type="duplicateValues" dxfId="465" priority="92"/>
  </conditionalFormatting>
  <conditionalFormatting sqref="D50:D58">
    <cfRule type="duplicateValues" dxfId="464" priority="128"/>
  </conditionalFormatting>
  <conditionalFormatting sqref="D59:E65">
    <cfRule type="duplicateValues" dxfId="463" priority="192"/>
  </conditionalFormatting>
  <conditionalFormatting sqref="D110:E112">
    <cfRule type="duplicateValues" dxfId="462" priority="126"/>
  </conditionalFormatting>
  <conditionalFormatting sqref="D127:E129">
    <cfRule type="duplicateValues" dxfId="461" priority="177"/>
  </conditionalFormatting>
  <conditionalFormatting sqref="D142:D145 E143:E145">
    <cfRule type="duplicateValues" dxfId="460" priority="174"/>
  </conditionalFormatting>
  <conditionalFormatting sqref="D158:D161 E160:E161">
    <cfRule type="duplicateValues" dxfId="459" priority="168"/>
  </conditionalFormatting>
  <conditionalFormatting sqref="D174:E177">
    <cfRule type="duplicateValues" dxfId="458" priority="95"/>
  </conditionalFormatting>
  <conditionalFormatting sqref="D178:D189">
    <cfRule type="duplicateValues" dxfId="457" priority="165"/>
  </conditionalFormatting>
  <conditionalFormatting sqref="D190:E193">
    <cfRule type="duplicateValues" dxfId="456" priority="125"/>
  </conditionalFormatting>
  <conditionalFormatting sqref="D194:D200">
    <cfRule type="duplicateValues" dxfId="455" priority="134"/>
  </conditionalFormatting>
  <conditionalFormatting sqref="D201:D209 E204:E209">
    <cfRule type="duplicateValues" dxfId="454" priority="133"/>
  </conditionalFormatting>
  <conditionalFormatting sqref="D208:D216 E208:E209">
    <cfRule type="duplicateValues" dxfId="453" priority="151"/>
  </conditionalFormatting>
  <conditionalFormatting sqref="D217:D225 E218:E225">
    <cfRule type="duplicateValues" dxfId="452" priority="147"/>
  </conditionalFormatting>
  <conditionalFormatting sqref="E236:E241">
    <cfRule type="duplicateValues" dxfId="451" priority="143"/>
  </conditionalFormatting>
  <conditionalFormatting sqref="E255:E257">
    <cfRule type="duplicateValues" dxfId="450" priority="120"/>
  </conditionalFormatting>
  <conditionalFormatting sqref="D226:D232">
    <cfRule type="duplicateValues" dxfId="449" priority="112"/>
  </conditionalFormatting>
  <conditionalFormatting sqref="D233:D241">
    <cfRule type="duplicateValues" dxfId="448" priority="115"/>
  </conditionalFormatting>
  <conditionalFormatting sqref="D242:D248">
    <cfRule type="duplicateValues" dxfId="447" priority="107"/>
  </conditionalFormatting>
  <conditionalFormatting sqref="D249:D257">
    <cfRule type="duplicateValues" dxfId="446" priority="110"/>
  </conditionalFormatting>
  <conditionalFormatting sqref="D258:D264">
    <cfRule type="duplicateValues" dxfId="445" priority="102"/>
  </conditionalFormatting>
  <conditionalFormatting sqref="D265:D273 E267:E273">
    <cfRule type="duplicateValues" dxfId="444" priority="105"/>
  </conditionalFormatting>
  <conditionalFormatting sqref="D274:D280">
    <cfRule type="duplicateValues" dxfId="443" priority="97"/>
  </conditionalFormatting>
  <conditionalFormatting sqref="D281:D289 E282:E289">
    <cfRule type="duplicateValues" dxfId="442" priority="100"/>
  </conditionalFormatting>
  <conditionalFormatting sqref="E50:E58">
    <cfRule type="duplicateValues" dxfId="441" priority="187"/>
  </conditionalFormatting>
  <conditionalFormatting sqref="E142">
    <cfRule type="duplicateValues" dxfId="440" priority="172"/>
  </conditionalFormatting>
  <conditionalFormatting sqref="E158:E159">
    <cfRule type="duplicateValues" dxfId="439" priority="166"/>
  </conditionalFormatting>
  <conditionalFormatting sqref="E178:E189">
    <cfRule type="duplicateValues" dxfId="438" priority="163"/>
  </conditionalFormatting>
  <conditionalFormatting sqref="E194:E200">
    <cfRule type="duplicateValues" dxfId="437" priority="135"/>
  </conditionalFormatting>
  <conditionalFormatting sqref="E201:E203">
    <cfRule type="duplicateValues" dxfId="436" priority="132"/>
  </conditionalFormatting>
  <conditionalFormatting sqref="E210:E216">
    <cfRule type="duplicateValues" dxfId="435" priority="130"/>
  </conditionalFormatting>
  <conditionalFormatting sqref="E217">
    <cfRule type="duplicateValues" dxfId="434" priority="145"/>
  </conditionalFormatting>
  <conditionalFormatting sqref="E226:E232">
    <cfRule type="duplicateValues" dxfId="433" priority="111"/>
  </conditionalFormatting>
  <conditionalFormatting sqref="E233:E235">
    <cfRule type="duplicateValues" dxfId="432" priority="114"/>
  </conditionalFormatting>
  <conditionalFormatting sqref="E252:E254">
    <cfRule type="duplicateValues" dxfId="431" priority="109"/>
  </conditionalFormatting>
  <conditionalFormatting sqref="E258:E264">
    <cfRule type="duplicateValues" dxfId="430" priority="101"/>
  </conditionalFormatting>
  <conditionalFormatting sqref="E265:E266">
    <cfRule type="duplicateValues" dxfId="429" priority="104"/>
  </conditionalFormatting>
  <conditionalFormatting sqref="E274:E280">
    <cfRule type="duplicateValues" dxfId="428" priority="96"/>
  </conditionalFormatting>
  <conditionalFormatting sqref="E281">
    <cfRule type="duplicateValues" dxfId="427" priority="99"/>
  </conditionalFormatting>
  <conditionalFormatting sqref="P354:P1048576 P1:P161">
    <cfRule type="containsText" dxfId="426" priority="93" operator="containsText" text="543">
      <formula>NOT(ISERROR(SEARCH("543",P1)))</formula>
    </cfRule>
  </conditionalFormatting>
  <conditionalFormatting sqref="P194:P209">
    <cfRule type="containsText" dxfId="425" priority="148" operator="containsText" text="543">
      <formula>NOT(ISERROR(SEARCH("543",P194)))</formula>
    </cfRule>
  </conditionalFormatting>
  <conditionalFormatting sqref="P226:P241">
    <cfRule type="containsText" dxfId="424" priority="113" operator="containsText" text="543">
      <formula>NOT(ISERROR(SEARCH("543",P226)))</formula>
    </cfRule>
  </conditionalFormatting>
  <conditionalFormatting sqref="P242:P257">
    <cfRule type="containsText" dxfId="423" priority="108" operator="containsText" text="543">
      <formula>NOT(ISERROR(SEARCH("543",P242)))</formula>
    </cfRule>
  </conditionalFormatting>
  <conditionalFormatting sqref="P258:P273">
    <cfRule type="containsText" dxfId="422" priority="103" operator="containsText" text="543">
      <formula>NOT(ISERROR(SEARCH("543",P258)))</formula>
    </cfRule>
  </conditionalFormatting>
  <conditionalFormatting sqref="P274:P289">
    <cfRule type="containsText" dxfId="421" priority="98" operator="containsText" text="543">
      <formula>NOT(ISERROR(SEARCH("543",P274)))</formula>
    </cfRule>
  </conditionalFormatting>
  <conditionalFormatting sqref="D354:D1048576 D1 D16:E17 E32:E33 D32:D40 E40 D42:E49">
    <cfRule type="duplicateValues" dxfId="420" priority="194"/>
  </conditionalFormatting>
  <conditionalFormatting sqref="E354:F1048576 E18:E30 E1:F1 E34:E39">
    <cfRule type="duplicateValues" dxfId="419" priority="430"/>
  </conditionalFormatting>
  <conditionalFormatting sqref="E72:E81 E90:E97 E106:E113 D66:D129 E124:E129">
    <cfRule type="duplicateValues" dxfId="418" priority="127"/>
  </conditionalFormatting>
  <conditionalFormatting sqref="E66:E71 E114:E123 E82:E89 E98:E105">
    <cfRule type="duplicateValues" dxfId="417" priority="123"/>
  </conditionalFormatting>
  <conditionalFormatting sqref="D354:D62278 D1">
    <cfRule type="duplicateValues" dxfId="416" priority="540" stopIfTrue="1"/>
    <cfRule type="duplicateValues" dxfId="415" priority="541" stopIfTrue="1"/>
  </conditionalFormatting>
  <conditionalFormatting sqref="P162:P177">
    <cfRule type="containsText" dxfId="414" priority="90" operator="containsText" text="543">
      <formula>NOT(ISERROR(SEARCH("543",P162)))</formula>
    </cfRule>
  </conditionalFormatting>
  <conditionalFormatting sqref="E298:E305 D290:D302">
    <cfRule type="duplicateValues" dxfId="413" priority="84"/>
  </conditionalFormatting>
  <conditionalFormatting sqref="D290:D296">
    <cfRule type="duplicateValues" dxfId="412" priority="86"/>
  </conditionalFormatting>
  <conditionalFormatting sqref="D297:D302 E298:E305">
    <cfRule type="duplicateValues" dxfId="411" priority="89"/>
  </conditionalFormatting>
  <conditionalFormatting sqref="E290:E296">
    <cfRule type="duplicateValues" dxfId="410" priority="85"/>
  </conditionalFormatting>
  <conditionalFormatting sqref="E297">
    <cfRule type="duplicateValues" dxfId="409" priority="88"/>
  </conditionalFormatting>
  <conditionalFormatting sqref="P290:P305">
    <cfRule type="containsText" dxfId="408" priority="87" operator="containsText" text="543">
      <formula>NOT(ISERROR(SEARCH("543",P290)))</formula>
    </cfRule>
  </conditionalFormatting>
  <conditionalFormatting sqref="E315:E321 E330:E337 D306:D317 D322:D334">
    <cfRule type="duplicateValues" dxfId="407" priority="73"/>
  </conditionalFormatting>
  <conditionalFormatting sqref="D306:D312">
    <cfRule type="duplicateValues" dxfId="406" priority="80"/>
  </conditionalFormatting>
  <conditionalFormatting sqref="D313:D317 E315:E321">
    <cfRule type="duplicateValues" dxfId="405" priority="83"/>
  </conditionalFormatting>
  <conditionalFormatting sqref="D322:D328">
    <cfRule type="duplicateValues" dxfId="404" priority="75"/>
  </conditionalFormatting>
  <conditionalFormatting sqref="D329:D334 E330:E337">
    <cfRule type="duplicateValues" dxfId="403" priority="78"/>
  </conditionalFormatting>
  <conditionalFormatting sqref="E306:E312">
    <cfRule type="duplicateValues" dxfId="402" priority="79"/>
  </conditionalFormatting>
  <conditionalFormatting sqref="E313:E314">
    <cfRule type="duplicateValues" dxfId="401" priority="82"/>
  </conditionalFormatting>
  <conditionalFormatting sqref="E322:E328">
    <cfRule type="duplicateValues" dxfId="400" priority="74"/>
  </conditionalFormatting>
  <conditionalFormatting sqref="E329">
    <cfRule type="duplicateValues" dxfId="399" priority="77"/>
  </conditionalFormatting>
  <conditionalFormatting sqref="P306:P321">
    <cfRule type="containsText" dxfId="398" priority="81" operator="containsText" text="543">
      <formula>NOT(ISERROR(SEARCH("543",P306)))</formula>
    </cfRule>
  </conditionalFormatting>
  <conditionalFormatting sqref="P322:P337">
    <cfRule type="containsText" dxfId="397" priority="76" operator="containsText" text="543">
      <formula>NOT(ISERROR(SEARCH("543",P322)))</formula>
    </cfRule>
  </conditionalFormatting>
  <conditionalFormatting sqref="E346:E353 D338:D347">
    <cfRule type="duplicateValues" dxfId="396" priority="67"/>
  </conditionalFormatting>
  <conditionalFormatting sqref="D338:D344">
    <cfRule type="duplicateValues" dxfId="395" priority="69"/>
  </conditionalFormatting>
  <conditionalFormatting sqref="D345:D347 E346:E353">
    <cfRule type="duplicateValues" dxfId="394" priority="72"/>
  </conditionalFormatting>
  <conditionalFormatting sqref="E338:E344">
    <cfRule type="duplicateValues" dxfId="393" priority="68"/>
  </conditionalFormatting>
  <conditionalFormatting sqref="E345">
    <cfRule type="duplicateValues" dxfId="392" priority="71"/>
  </conditionalFormatting>
  <conditionalFormatting sqref="P338:P353">
    <cfRule type="containsText" dxfId="391" priority="70" operator="containsText" text="543">
      <formula>NOT(ISERROR(SEARCH("543",P338)))</formula>
    </cfRule>
  </conditionalFormatting>
  <conditionalFormatting sqref="D5:D6">
    <cfRule type="duplicateValues" dxfId="390" priority="66"/>
  </conditionalFormatting>
  <conditionalFormatting sqref="D7:E7">
    <cfRule type="duplicateValues" dxfId="389" priority="65"/>
  </conditionalFormatting>
  <conditionalFormatting sqref="D41:E41">
    <cfRule type="duplicateValues" dxfId="388" priority="63"/>
    <cfRule type="duplicateValues" dxfId="387" priority="64"/>
  </conditionalFormatting>
  <conditionalFormatting sqref="E242:E251">
    <cfRule type="duplicateValues" dxfId="386" priority="60"/>
  </conditionalFormatting>
  <conditionalFormatting sqref="E242:E248">
    <cfRule type="duplicateValues" dxfId="385" priority="61"/>
  </conditionalFormatting>
  <conditionalFormatting sqref="E249:E251">
    <cfRule type="duplicateValues" dxfId="384" priority="62"/>
  </conditionalFormatting>
  <conditionalFormatting sqref="P178:P193">
    <cfRule type="containsText" dxfId="383" priority="59" operator="containsText" text="543">
      <formula>NOT(ISERROR(SEARCH("543",P178)))</formula>
    </cfRule>
  </conditionalFormatting>
  <conditionalFormatting sqref="P210:P225">
    <cfRule type="containsText" dxfId="382" priority="58" operator="containsText" text="543">
      <formula>NOT(ISERROR(SEARCH("543",P210)))</formula>
    </cfRule>
  </conditionalFormatting>
  <conditionalFormatting sqref="D253:D257">
    <cfRule type="duplicateValues" dxfId="381" priority="57"/>
  </conditionalFormatting>
  <conditionalFormatting sqref="D269:D273">
    <cfRule type="duplicateValues" dxfId="380" priority="56"/>
  </conditionalFormatting>
  <conditionalFormatting sqref="D284:D289">
    <cfRule type="duplicateValues" dxfId="379" priority="55"/>
  </conditionalFormatting>
  <conditionalFormatting sqref="D303:D305">
    <cfRule type="duplicateValues" dxfId="378" priority="53"/>
    <cfRule type="duplicateValues" dxfId="377" priority="54"/>
  </conditionalFormatting>
  <conditionalFormatting sqref="D318:D321">
    <cfRule type="duplicateValues" dxfId="376" priority="51"/>
    <cfRule type="duplicateValues" dxfId="375" priority="52"/>
  </conditionalFormatting>
  <conditionalFormatting sqref="D335:D337">
    <cfRule type="duplicateValues" dxfId="374" priority="49"/>
    <cfRule type="duplicateValues" dxfId="373" priority="50"/>
  </conditionalFormatting>
  <conditionalFormatting sqref="D348:D353">
    <cfRule type="duplicateValues" dxfId="372" priority="47"/>
    <cfRule type="duplicateValues" dxfId="371" priority="48"/>
  </conditionalFormatting>
  <conditionalFormatting sqref="AC2:AC78 AC80:AC128 AC130:AC336 AC338:AC350 AC352:AC353">
    <cfRule type="expression" dxfId="370" priority="2">
      <formula>LENB($G2)&gt;24</formula>
    </cfRule>
  </conditionalFormatting>
  <conditionalFormatting sqref="AC351">
    <cfRule type="expression" dxfId="369" priority="1">
      <formula>LENB($G351)&gt;24</formula>
    </cfRule>
  </conditionalFormatting>
  <pageMargins left="0.70763888888888904" right="0.70763888888888904" top="0.74791666666666701" bottom="0.74791666666666701" header="0.31388888888888899" footer="0.31388888888888899"/>
  <pageSetup paperSize="8" scale="39" orientation="landscape" r:id="rId1"/>
  <rowBreaks count="21" manualBreakCount="21">
    <brk id="17" min="1" max="97" man="1"/>
    <brk id="33" min="1" max="97" man="1"/>
    <brk id="49" min="1" max="97" man="1"/>
    <brk id="65" max="16383" man="1"/>
    <brk id="81" min="1" max="97" man="1"/>
    <brk id="97" min="1" max="97" man="1"/>
    <brk id="113" min="1" max="97" man="1"/>
    <brk id="129" min="1" max="97" man="1"/>
    <brk id="145" min="1" max="97" man="1"/>
    <brk id="161" min="1" max="97" man="1"/>
    <brk id="177" max="16383" man="1"/>
    <brk id="193" min="1" max="97" man="1"/>
    <brk id="209" min="1" max="97" man="1"/>
    <brk id="225" min="1" max="97" man="1"/>
    <brk id="241" min="1" max="97" man="1"/>
    <brk id="257" min="1" max="97" man="1"/>
    <brk id="273" min="1" max="97" man="1"/>
    <brk id="289" max="16383" man="1"/>
    <brk id="305" max="16383" man="1"/>
    <brk id="321" max="16383" man="1"/>
    <brk id="337"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X577"/>
  <sheetViews>
    <sheetView view="pageBreakPreview" zoomScale="85" zoomScaleNormal="85" zoomScaleSheetLayoutView="85" workbookViewId="0">
      <pane xSplit="4" ySplit="1" topLeftCell="E2" activePane="bottomRight" state="frozen"/>
      <selection pane="topRight"/>
      <selection pane="bottomLeft"/>
      <selection pane="bottomRight" activeCell="N19" sqref="N19"/>
    </sheetView>
  </sheetViews>
  <sheetFormatPr defaultColWidth="8.875" defaultRowHeight="13.5" outlineLevelCol="1"/>
  <cols>
    <col min="1" max="1" width="4.75" style="47" bestFit="1" customWidth="1"/>
    <col min="2" max="2" width="4.625" style="47" customWidth="1"/>
    <col min="3" max="3" width="9.5" style="48" customWidth="1"/>
    <col min="4" max="4" width="16.5" style="12" customWidth="1"/>
    <col min="5" max="5" width="41" style="528" customWidth="1"/>
    <col min="6" max="6" width="11.5" style="47" customWidth="1"/>
    <col min="7" max="8" width="8.375" style="47" customWidth="1"/>
    <col min="9" max="9" width="11.5" style="47" customWidth="1"/>
    <col min="10" max="10" width="12.5" style="47" customWidth="1"/>
    <col min="11" max="11" width="7.5" style="47" customWidth="1"/>
    <col min="12" max="13" width="9.5" style="47" customWidth="1"/>
    <col min="14" max="14" width="10.5" style="47" customWidth="1"/>
    <col min="15" max="16" width="7.5" style="47" customWidth="1"/>
    <col min="17" max="17" width="15.25" style="47" customWidth="1"/>
    <col min="18" max="18" width="8.5" style="47" customWidth="1"/>
    <col min="19" max="19" width="11" style="47" customWidth="1"/>
    <col min="20" max="20" width="15.625" style="47" customWidth="1"/>
    <col min="21" max="21" width="19.25" style="525" customWidth="1"/>
    <col min="22" max="22" width="30.75" style="47" customWidth="1"/>
    <col min="23" max="23" width="13.75" style="11" customWidth="1"/>
    <col min="24" max="24" width="7.875" style="47" hidden="1" customWidth="1" outlineLevel="1"/>
    <col min="25" max="25" width="19.25" style="47" hidden="1" customWidth="1" outlineLevel="1"/>
    <col min="26" max="26" width="8.125" style="47" hidden="1" customWidth="1" outlineLevel="1"/>
    <col min="27" max="27" width="21.25" style="47" hidden="1" customWidth="1" outlineLevel="1"/>
    <col min="28" max="28" width="5.875" style="12" hidden="1" customWidth="1" outlineLevel="1"/>
    <col min="29" max="29" width="18.25" style="47" hidden="1" customWidth="1" outlineLevel="1"/>
    <col min="30" max="30" width="8.125" style="47" hidden="1" customWidth="1" outlineLevel="1"/>
    <col min="31" max="31" width="5.625" style="47" hidden="1" customWidth="1" outlineLevel="1"/>
    <col min="32" max="32" width="5" style="47" hidden="1" customWidth="1" outlineLevel="1"/>
    <col min="33" max="33" width="17" style="47" hidden="1" customWidth="1" outlineLevel="1"/>
    <col min="34" max="34" width="19.5" style="47" hidden="1" customWidth="1" outlineLevel="1"/>
    <col min="35" max="35" width="5.5" style="47" hidden="1" customWidth="1" outlineLevel="1"/>
    <col min="36" max="36" width="18.25" style="533" customWidth="1" collapsed="1"/>
    <col min="37" max="37" width="23.125" style="533" customWidth="1"/>
    <col min="38" max="38" width="6.5" style="47" hidden="1" customWidth="1" outlineLevel="1"/>
    <col min="39" max="39" width="8.375" style="47" hidden="1" customWidth="1" outlineLevel="1"/>
    <col min="40" max="40" width="17" style="47" hidden="1" customWidth="1" outlineLevel="1"/>
    <col min="41" max="41" width="19.25" style="47" hidden="1" customWidth="1" outlineLevel="1"/>
    <col min="42" max="42" width="12.5" style="47" hidden="1" customWidth="1" outlineLevel="1"/>
    <col min="43" max="43" width="5" style="12" hidden="1" customWidth="1" outlineLevel="1"/>
    <col min="44" max="44" width="6.125" style="12" hidden="1" customWidth="1" outlineLevel="1"/>
    <col min="45" max="46" width="4.75" style="12" hidden="1" customWidth="1" outlineLevel="1"/>
    <col min="47" max="47" width="5" style="12" hidden="1" customWidth="1" outlineLevel="1"/>
    <col min="48" max="48" width="5.75" style="12" hidden="1" customWidth="1" outlineLevel="1"/>
    <col min="49" max="49" width="5.625" style="12" hidden="1" customWidth="1" outlineLevel="1"/>
    <col min="50" max="50" width="7.5" style="12" hidden="1" customWidth="1" outlineLevel="1"/>
    <col min="51" max="59" width="4.625" style="12" hidden="1" customWidth="1" outlineLevel="1"/>
    <col min="60" max="60" width="9.75" style="12" hidden="1" customWidth="1" outlineLevel="1"/>
    <col min="61" max="61" width="28.5" style="47" hidden="1" customWidth="1" outlineLevel="1"/>
    <col min="62" max="62" width="8" style="12" hidden="1" customWidth="1" outlineLevel="1"/>
    <col min="63" max="63" width="7.5" style="12" hidden="1" customWidth="1" outlineLevel="1"/>
    <col min="64" max="64" width="7.625" style="12" hidden="1" customWidth="1" outlineLevel="1"/>
    <col min="65" max="65" width="9.25" style="47" hidden="1" customWidth="1" outlineLevel="1"/>
    <col min="66" max="66" width="13.25" style="47" hidden="1" customWidth="1" outlineLevel="1"/>
    <col min="67" max="67" width="17" style="47" hidden="1" customWidth="1" outlineLevel="1"/>
    <col min="68" max="68" width="10.5" style="47" hidden="1" customWidth="1" outlineLevel="1"/>
    <col min="69" max="70" width="10.625" style="553" hidden="1" customWidth="1" outlineLevel="1"/>
    <col min="71" max="72" width="10.625" style="13" hidden="1" customWidth="1" outlineLevel="1"/>
    <col min="73" max="73" width="15.5" style="553" hidden="1" customWidth="1" outlineLevel="1"/>
    <col min="74" max="74" width="8.875" style="47" customWidth="1" collapsed="1"/>
    <col min="75" max="94" width="8.875" style="47" customWidth="1"/>
    <col min="95" max="16384" width="8.875" style="47"/>
  </cols>
  <sheetData>
    <row r="1" spans="1:76" s="10" customFormat="1" ht="29.45" customHeight="1">
      <c r="A1" s="10">
        <v>1</v>
      </c>
      <c r="B1" s="526" t="s">
        <v>24</v>
      </c>
      <c r="C1" s="519" t="s">
        <v>25</v>
      </c>
      <c r="D1" s="526" t="s">
        <v>26</v>
      </c>
      <c r="E1" s="526" t="s">
        <v>28</v>
      </c>
      <c r="F1" s="51" t="s">
        <v>33</v>
      </c>
      <c r="G1" s="51" t="s">
        <v>34</v>
      </c>
      <c r="H1" s="51" t="s">
        <v>35</v>
      </c>
      <c r="I1" s="51" t="s">
        <v>36</v>
      </c>
      <c r="J1" s="51" t="s">
        <v>37</v>
      </c>
      <c r="K1" s="51" t="s">
        <v>38</v>
      </c>
      <c r="L1" s="19" t="s">
        <v>818</v>
      </c>
      <c r="M1" s="19" t="s">
        <v>819</v>
      </c>
      <c r="N1" s="51" t="s">
        <v>39</v>
      </c>
      <c r="O1" s="51" t="s">
        <v>43</v>
      </c>
      <c r="P1" s="51" t="s">
        <v>44</v>
      </c>
      <c r="Q1" s="51" t="s">
        <v>45</v>
      </c>
      <c r="R1" s="51" t="s">
        <v>46</v>
      </c>
      <c r="S1" s="51" t="s">
        <v>47</v>
      </c>
      <c r="T1" s="51" t="s">
        <v>48</v>
      </c>
      <c r="U1" s="51" t="s">
        <v>49</v>
      </c>
      <c r="V1" s="51" t="s">
        <v>50</v>
      </c>
      <c r="W1" s="20" t="s">
        <v>820</v>
      </c>
      <c r="X1" s="24" t="s">
        <v>58</v>
      </c>
      <c r="Y1" s="24" t="s">
        <v>59</v>
      </c>
      <c r="Z1" s="24" t="s">
        <v>60</v>
      </c>
      <c r="AA1" s="24" t="s">
        <v>61</v>
      </c>
      <c r="AB1" s="24" t="s">
        <v>62</v>
      </c>
      <c r="AC1" s="24" t="s">
        <v>63</v>
      </c>
      <c r="AD1" s="24" t="s">
        <v>42</v>
      </c>
      <c r="AE1" s="24" t="s">
        <v>821</v>
      </c>
      <c r="AF1" s="24" t="s">
        <v>64</v>
      </c>
      <c r="AG1" s="24" t="s">
        <v>65</v>
      </c>
      <c r="AH1" s="30" t="s">
        <v>66</v>
      </c>
      <c r="AI1" s="30" t="s">
        <v>818</v>
      </c>
      <c r="AJ1" s="529" t="s">
        <v>68</v>
      </c>
      <c r="AK1" s="530" t="s">
        <v>69</v>
      </c>
      <c r="AL1" s="30" t="s">
        <v>70</v>
      </c>
      <c r="AM1" s="30" t="s">
        <v>71</v>
      </c>
      <c r="AN1" s="30" t="s">
        <v>72</v>
      </c>
      <c r="AO1" s="30" t="s">
        <v>73</v>
      </c>
      <c r="AP1" s="30" t="s">
        <v>74</v>
      </c>
      <c r="AQ1" s="30" t="s">
        <v>75</v>
      </c>
      <c r="AR1" s="30" t="s">
        <v>76</v>
      </c>
      <c r="AS1" s="30" t="s">
        <v>77</v>
      </c>
      <c r="AT1" s="30" t="s">
        <v>78</v>
      </c>
      <c r="AU1" s="30" t="s">
        <v>79</v>
      </c>
      <c r="AV1" s="30" t="s">
        <v>80</v>
      </c>
      <c r="AW1" s="30" t="s">
        <v>81</v>
      </c>
      <c r="AX1" s="30" t="s">
        <v>82</v>
      </c>
      <c r="AY1" s="30" t="s">
        <v>83</v>
      </c>
      <c r="AZ1" s="30" t="s">
        <v>84</v>
      </c>
      <c r="BA1" s="30" t="s">
        <v>85</v>
      </c>
      <c r="BB1" s="30" t="s">
        <v>86</v>
      </c>
      <c r="BC1" s="30" t="s">
        <v>87</v>
      </c>
      <c r="BD1" s="30" t="s">
        <v>88</v>
      </c>
      <c r="BE1" s="30" t="s">
        <v>89</v>
      </c>
      <c r="BF1" s="30" t="s">
        <v>90</v>
      </c>
      <c r="BG1" s="30" t="s">
        <v>91</v>
      </c>
      <c r="BH1" s="30" t="s">
        <v>92</v>
      </c>
      <c r="BI1" s="30" t="s">
        <v>93</v>
      </c>
      <c r="BJ1" s="30" t="s">
        <v>94</v>
      </c>
      <c r="BK1" s="30" t="s">
        <v>95</v>
      </c>
      <c r="BL1" s="30" t="s">
        <v>96</v>
      </c>
      <c r="BM1" s="30" t="s">
        <v>97</v>
      </c>
      <c r="BN1" s="31" t="s">
        <v>98</v>
      </c>
      <c r="BO1" s="31" t="s">
        <v>99</v>
      </c>
      <c r="BP1" s="31" t="s">
        <v>100</v>
      </c>
      <c r="BQ1" s="34"/>
      <c r="BR1" s="35"/>
      <c r="BS1" s="34"/>
      <c r="BT1" s="35"/>
      <c r="BU1" s="38"/>
      <c r="BV1" s="10" t="s">
        <v>103</v>
      </c>
    </row>
    <row r="2" spans="1:76" ht="19.899999999999999" customHeight="1">
      <c r="A2" s="10">
        <v>2</v>
      </c>
      <c r="B2" s="15">
        <v>1</v>
      </c>
      <c r="C2" s="519">
        <v>1830</v>
      </c>
      <c r="D2" s="527" t="s">
        <v>822</v>
      </c>
      <c r="E2" s="557" t="s">
        <v>823</v>
      </c>
      <c r="F2" s="22" t="s">
        <v>108</v>
      </c>
      <c r="G2" s="21">
        <v>1</v>
      </c>
      <c r="H2" s="21">
        <v>5</v>
      </c>
      <c r="I2" s="21">
        <v>1</v>
      </c>
      <c r="J2" s="85" t="s">
        <v>824</v>
      </c>
      <c r="K2" s="83" t="str">
        <f t="shared" ref="K2:K65" si="0">IF(MID(J2,4,3)="551","DO","DI")</f>
        <v>DI</v>
      </c>
      <c r="L2" s="22"/>
      <c r="M2" s="22"/>
      <c r="N2" s="22" t="s">
        <v>110</v>
      </c>
      <c r="O2" s="22"/>
      <c r="P2" s="22"/>
      <c r="Q2" s="83"/>
      <c r="R2" s="22"/>
      <c r="S2" s="25" t="str">
        <f t="shared" ref="S2:S65" si="1">"%Z"&amp;TEXT(G2,"00")&amp;TEXT(H2,"0")&amp;"1"&amp;TEXT(I2,"00")</f>
        <v>%Z015101</v>
      </c>
      <c r="T2" s="22" t="str">
        <f t="shared" ref="T2:T65" si="2">IF(D2&lt;&gt;"",D2,"")</f>
        <v>18-LS-36202</v>
      </c>
      <c r="U2" s="22" t="s">
        <v>825</v>
      </c>
      <c r="V2" s="22" t="str">
        <f t="shared" ref="V2:V65" si="3">IF(E2&lt;&gt;"",E2,"")</f>
        <v>18-VE-3620211</v>
      </c>
      <c r="W2" s="23" t="s">
        <v>826</v>
      </c>
      <c r="X2" s="84" t="s">
        <v>115</v>
      </c>
      <c r="Y2" s="27"/>
      <c r="Z2" s="27"/>
      <c r="AA2" s="28"/>
      <c r="AB2" s="33"/>
      <c r="AC2" s="29"/>
      <c r="AD2" s="27"/>
      <c r="AE2" s="27"/>
      <c r="AF2" s="27"/>
      <c r="AG2" s="27"/>
      <c r="AH2" s="27"/>
      <c r="AI2" s="27"/>
      <c r="AJ2" s="531" t="s">
        <v>827</v>
      </c>
      <c r="AK2" s="531" t="s">
        <v>828</v>
      </c>
      <c r="AL2" s="27"/>
      <c r="AM2" s="27"/>
      <c r="AN2" s="27"/>
      <c r="AO2" s="27"/>
      <c r="AP2" s="27"/>
      <c r="AQ2" s="33"/>
      <c r="AR2" s="33"/>
      <c r="AS2" s="33"/>
      <c r="AT2" s="33"/>
      <c r="AU2" s="33"/>
      <c r="AV2" s="33"/>
      <c r="AW2" s="33"/>
      <c r="AX2" s="33"/>
      <c r="AY2" s="33"/>
      <c r="AZ2" s="33"/>
      <c r="BA2" s="33"/>
      <c r="BB2" s="33"/>
      <c r="BC2" s="33"/>
      <c r="BD2" s="33"/>
      <c r="BE2" s="33"/>
      <c r="BF2" s="33"/>
      <c r="BG2" s="33"/>
      <c r="BH2" s="33"/>
      <c r="BI2" s="27"/>
      <c r="BJ2" s="33"/>
      <c r="BK2" s="33"/>
      <c r="BL2" s="33"/>
      <c r="BM2" s="27"/>
      <c r="BN2" s="27"/>
      <c r="BO2" s="27"/>
      <c r="BP2" s="27"/>
      <c r="BQ2" s="522" t="s">
        <v>106</v>
      </c>
      <c r="BR2" s="37"/>
      <c r="BS2" s="36"/>
      <c r="BT2" s="37"/>
      <c r="BU2" s="39"/>
      <c r="BV2" s="523">
        <v>1830</v>
      </c>
    </row>
    <row r="3" spans="1:76" ht="19.899999999999999" customHeight="1">
      <c r="A3" s="10">
        <v>3</v>
      </c>
      <c r="B3" s="15">
        <v>2</v>
      </c>
      <c r="C3" s="519"/>
      <c r="D3" s="50" t="str">
        <f t="shared" ref="D3:D33" si="4">LEFT(F3,1)&amp;RIGHT(F3,2)&amp;"N"&amp;G3&amp;"S"&amp;H3&amp;"C"&amp;I3</f>
        <v>F04N1S5C2</v>
      </c>
      <c r="E3" s="527" t="s">
        <v>161</v>
      </c>
      <c r="F3" s="22" t="str">
        <f t="shared" ref="F3:F33" si="5">F2</f>
        <v>FCS0304</v>
      </c>
      <c r="G3" s="21">
        <f t="shared" ref="G3:G33" si="6">G2</f>
        <v>1</v>
      </c>
      <c r="H3" s="21">
        <f t="shared" ref="H3:H33" si="7">H2</f>
        <v>5</v>
      </c>
      <c r="I3" s="21">
        <v>2</v>
      </c>
      <c r="J3" s="85" t="str">
        <f t="shared" ref="J3:J33" si="8">J2</f>
        <v>ADV151-P</v>
      </c>
      <c r="K3" s="83" t="str">
        <f t="shared" si="0"/>
        <v>DI</v>
      </c>
      <c r="L3" s="22"/>
      <c r="M3" s="22"/>
      <c r="N3" s="22" t="str">
        <f t="shared" ref="N3:N33" si="9">IF(N2&lt;&gt;"",N2,"")</f>
        <v>Y</v>
      </c>
      <c r="O3" s="22"/>
      <c r="P3" s="22"/>
      <c r="Q3" s="22"/>
      <c r="R3" s="22"/>
      <c r="S3" s="25" t="str">
        <f t="shared" si="1"/>
        <v>%Z015102</v>
      </c>
      <c r="T3" s="22" t="str">
        <f t="shared" si="2"/>
        <v>F04N1S5C2</v>
      </c>
      <c r="U3" s="22"/>
      <c r="V3" s="22" t="str">
        <f t="shared" si="3"/>
        <v>Spare</v>
      </c>
      <c r="W3" s="23" t="s">
        <v>826</v>
      </c>
      <c r="X3" s="84" t="s">
        <v>115</v>
      </c>
      <c r="Y3" s="27"/>
      <c r="Z3" s="27"/>
      <c r="AA3" s="28"/>
      <c r="AB3" s="33"/>
      <c r="AC3" s="29"/>
      <c r="AD3" s="27"/>
      <c r="AE3" s="27"/>
      <c r="AF3" s="27"/>
      <c r="AG3" s="27"/>
      <c r="AH3" s="27"/>
      <c r="AI3" s="27"/>
      <c r="AJ3" s="531"/>
      <c r="AK3" s="531"/>
      <c r="AL3" s="27"/>
      <c r="AM3" s="27"/>
      <c r="AN3" s="27"/>
      <c r="AO3" s="27"/>
      <c r="AP3" s="27"/>
      <c r="AQ3" s="33"/>
      <c r="AR3" s="33"/>
      <c r="AS3" s="33"/>
      <c r="AT3" s="33"/>
      <c r="AU3" s="33"/>
      <c r="AV3" s="33"/>
      <c r="AW3" s="33"/>
      <c r="AX3" s="33"/>
      <c r="AY3" s="33"/>
      <c r="AZ3" s="33"/>
      <c r="BA3" s="33"/>
      <c r="BB3" s="33"/>
      <c r="BC3" s="33"/>
      <c r="BD3" s="33"/>
      <c r="BE3" s="33"/>
      <c r="BF3" s="33"/>
      <c r="BG3" s="33"/>
      <c r="BH3" s="33"/>
      <c r="BI3" s="27"/>
      <c r="BJ3" s="33"/>
      <c r="BK3" s="33"/>
      <c r="BL3" s="33"/>
      <c r="BM3" s="27"/>
      <c r="BN3" s="27"/>
      <c r="BO3" s="27"/>
      <c r="BP3" s="27"/>
      <c r="BQ3" s="36"/>
      <c r="BR3" s="37"/>
      <c r="BS3" s="36"/>
      <c r="BT3" s="37"/>
      <c r="BU3" s="39"/>
    </row>
    <row r="4" spans="1:76" ht="19.899999999999999" customHeight="1">
      <c r="A4" s="10">
        <v>4</v>
      </c>
      <c r="B4" s="15">
        <v>3</v>
      </c>
      <c r="C4" s="519"/>
      <c r="D4" s="50" t="str">
        <f t="shared" si="4"/>
        <v>F04N1S5C3</v>
      </c>
      <c r="E4" s="527" t="s">
        <v>161</v>
      </c>
      <c r="F4" s="22" t="str">
        <f t="shared" si="5"/>
        <v>FCS0304</v>
      </c>
      <c r="G4" s="21">
        <f t="shared" si="6"/>
        <v>1</v>
      </c>
      <c r="H4" s="21">
        <f t="shared" si="7"/>
        <v>5</v>
      </c>
      <c r="I4" s="21">
        <v>3</v>
      </c>
      <c r="J4" s="85" t="str">
        <f t="shared" si="8"/>
        <v>ADV151-P</v>
      </c>
      <c r="K4" s="83" t="str">
        <f t="shared" si="0"/>
        <v>DI</v>
      </c>
      <c r="L4" s="22"/>
      <c r="M4" s="22"/>
      <c r="N4" s="22" t="str">
        <f t="shared" si="9"/>
        <v>Y</v>
      </c>
      <c r="O4" s="22"/>
      <c r="P4" s="22"/>
      <c r="Q4" s="83"/>
      <c r="R4" s="22"/>
      <c r="S4" s="25" t="str">
        <f t="shared" si="1"/>
        <v>%Z015103</v>
      </c>
      <c r="T4" s="22" t="str">
        <f t="shared" si="2"/>
        <v>F04N1S5C3</v>
      </c>
      <c r="U4" s="22"/>
      <c r="V4" s="22" t="str">
        <f t="shared" si="3"/>
        <v>Spare</v>
      </c>
      <c r="W4" s="23" t="s">
        <v>826</v>
      </c>
      <c r="X4" s="84" t="s">
        <v>115</v>
      </c>
      <c r="Y4" s="27"/>
      <c r="Z4" s="27"/>
      <c r="AA4" s="28"/>
      <c r="AB4" s="33"/>
      <c r="AC4" s="29"/>
      <c r="AD4" s="27"/>
      <c r="AE4" s="27"/>
      <c r="AF4" s="27"/>
      <c r="AG4" s="27"/>
      <c r="AH4" s="27"/>
      <c r="AI4" s="27"/>
      <c r="AJ4" s="531"/>
      <c r="AK4" s="531"/>
      <c r="AL4" s="27"/>
      <c r="AM4" s="27"/>
      <c r="AN4" s="27"/>
      <c r="AO4" s="27"/>
      <c r="AP4" s="27"/>
      <c r="AQ4" s="33"/>
      <c r="AR4" s="33"/>
      <c r="AS4" s="33"/>
      <c r="AT4" s="33"/>
      <c r="AU4" s="33"/>
      <c r="AV4" s="33"/>
      <c r="AW4" s="33"/>
      <c r="AX4" s="33"/>
      <c r="AY4" s="33"/>
      <c r="AZ4" s="33"/>
      <c r="BA4" s="33"/>
      <c r="BB4" s="33"/>
      <c r="BC4" s="33"/>
      <c r="BD4" s="33"/>
      <c r="BE4" s="33"/>
      <c r="BF4" s="33"/>
      <c r="BG4" s="33"/>
      <c r="BH4" s="33"/>
      <c r="BI4" s="27"/>
      <c r="BJ4" s="33"/>
      <c r="BK4" s="33"/>
      <c r="BL4" s="33"/>
      <c r="BM4" s="27"/>
      <c r="BN4" s="27"/>
      <c r="BO4" s="27"/>
      <c r="BP4" s="27"/>
      <c r="BQ4" s="36"/>
      <c r="BR4" s="37"/>
      <c r="BS4" s="36"/>
      <c r="BT4" s="37"/>
      <c r="BU4" s="39"/>
    </row>
    <row r="5" spans="1:76" ht="19.899999999999999" customHeight="1">
      <c r="A5" s="10">
        <v>5</v>
      </c>
      <c r="B5" s="15">
        <v>4</v>
      </c>
      <c r="C5" s="519"/>
      <c r="D5" s="50" t="str">
        <f t="shared" si="4"/>
        <v>F04N1S5C4</v>
      </c>
      <c r="E5" s="527" t="s">
        <v>161</v>
      </c>
      <c r="F5" s="22" t="str">
        <f t="shared" si="5"/>
        <v>FCS0304</v>
      </c>
      <c r="G5" s="21">
        <f t="shared" si="6"/>
        <v>1</v>
      </c>
      <c r="H5" s="21">
        <f t="shared" si="7"/>
        <v>5</v>
      </c>
      <c r="I5" s="21">
        <v>4</v>
      </c>
      <c r="J5" s="85" t="str">
        <f t="shared" si="8"/>
        <v>ADV151-P</v>
      </c>
      <c r="K5" s="83" t="str">
        <f t="shared" si="0"/>
        <v>DI</v>
      </c>
      <c r="L5" s="22"/>
      <c r="M5" s="22"/>
      <c r="N5" s="22" t="str">
        <f t="shared" si="9"/>
        <v>Y</v>
      </c>
      <c r="O5" s="22"/>
      <c r="P5" s="22"/>
      <c r="Q5" s="22"/>
      <c r="R5" s="22"/>
      <c r="S5" s="25" t="str">
        <f t="shared" si="1"/>
        <v>%Z015104</v>
      </c>
      <c r="T5" s="22" t="str">
        <f t="shared" si="2"/>
        <v>F04N1S5C4</v>
      </c>
      <c r="U5" s="22"/>
      <c r="V5" s="22" t="str">
        <f t="shared" si="3"/>
        <v>Spare</v>
      </c>
      <c r="W5" s="23" t="s">
        <v>826</v>
      </c>
      <c r="X5" s="84" t="s">
        <v>115</v>
      </c>
      <c r="Y5" s="27"/>
      <c r="Z5" s="27"/>
      <c r="AA5" s="28"/>
      <c r="AB5" s="33"/>
      <c r="AC5" s="29"/>
      <c r="AD5" s="27"/>
      <c r="AE5" s="27"/>
      <c r="AF5" s="27"/>
      <c r="AG5" s="27"/>
      <c r="AH5" s="27"/>
      <c r="AI5" s="27"/>
      <c r="AJ5" s="531"/>
      <c r="AK5" s="531"/>
      <c r="AL5" s="27"/>
      <c r="AM5" s="27"/>
      <c r="AN5" s="27"/>
      <c r="AO5" s="27"/>
      <c r="AP5" s="27"/>
      <c r="AQ5" s="33"/>
      <c r="AR5" s="33"/>
      <c r="AS5" s="33"/>
      <c r="AT5" s="33"/>
      <c r="AU5" s="33"/>
      <c r="AV5" s="33"/>
      <c r="AW5" s="33"/>
      <c r="AX5" s="33"/>
      <c r="AY5" s="33"/>
      <c r="AZ5" s="33"/>
      <c r="BA5" s="33"/>
      <c r="BB5" s="33"/>
      <c r="BC5" s="33"/>
      <c r="BD5" s="33"/>
      <c r="BE5" s="33"/>
      <c r="BF5" s="33"/>
      <c r="BG5" s="33"/>
      <c r="BH5" s="33"/>
      <c r="BI5" s="27"/>
      <c r="BJ5" s="33"/>
      <c r="BK5" s="33"/>
      <c r="BL5" s="33"/>
      <c r="BM5" s="27"/>
      <c r="BN5" s="27"/>
      <c r="BO5" s="27"/>
      <c r="BP5" s="27"/>
      <c r="BQ5" s="36"/>
      <c r="BR5" s="37"/>
      <c r="BS5" s="36"/>
      <c r="BT5" s="37"/>
      <c r="BU5" s="39"/>
    </row>
    <row r="6" spans="1:76" ht="19.899999999999999" customHeight="1">
      <c r="A6" s="10">
        <v>6</v>
      </c>
      <c r="B6" s="15">
        <v>5</v>
      </c>
      <c r="C6" s="519"/>
      <c r="D6" s="50" t="str">
        <f t="shared" si="4"/>
        <v>F04N1S5C5</v>
      </c>
      <c r="E6" s="527" t="s">
        <v>161</v>
      </c>
      <c r="F6" s="22" t="str">
        <f t="shared" si="5"/>
        <v>FCS0304</v>
      </c>
      <c r="G6" s="21">
        <f t="shared" si="6"/>
        <v>1</v>
      </c>
      <c r="H6" s="21">
        <f t="shared" si="7"/>
        <v>5</v>
      </c>
      <c r="I6" s="21">
        <v>5</v>
      </c>
      <c r="J6" s="85" t="str">
        <f t="shared" si="8"/>
        <v>ADV151-P</v>
      </c>
      <c r="K6" s="83" t="str">
        <f t="shared" si="0"/>
        <v>DI</v>
      </c>
      <c r="L6" s="22"/>
      <c r="M6" s="22"/>
      <c r="N6" s="22" t="str">
        <f t="shared" si="9"/>
        <v>Y</v>
      </c>
      <c r="O6" s="22"/>
      <c r="P6" s="22"/>
      <c r="Q6" s="22"/>
      <c r="R6" s="22"/>
      <c r="S6" s="25" t="str">
        <f t="shared" si="1"/>
        <v>%Z015105</v>
      </c>
      <c r="T6" s="22" t="str">
        <f t="shared" si="2"/>
        <v>F04N1S5C5</v>
      </c>
      <c r="U6" s="22"/>
      <c r="V6" s="22" t="str">
        <f t="shared" si="3"/>
        <v>Spare</v>
      </c>
      <c r="W6" s="23" t="s">
        <v>826</v>
      </c>
      <c r="X6" s="84" t="s">
        <v>115</v>
      </c>
      <c r="Y6" s="27"/>
      <c r="Z6" s="27"/>
      <c r="AA6" s="28"/>
      <c r="AB6" s="33"/>
      <c r="AC6" s="29"/>
      <c r="AD6" s="27"/>
      <c r="AE6" s="27"/>
      <c r="AF6" s="27"/>
      <c r="AG6" s="27"/>
      <c r="AH6" s="27"/>
      <c r="AI6" s="27"/>
      <c r="AJ6" s="531"/>
      <c r="AK6" s="531"/>
      <c r="AL6" s="27"/>
      <c r="AM6" s="27"/>
      <c r="AN6" s="27"/>
      <c r="AO6" s="27"/>
      <c r="AP6" s="27"/>
      <c r="AQ6" s="33"/>
      <c r="AR6" s="33"/>
      <c r="AS6" s="33"/>
      <c r="AT6" s="33"/>
      <c r="AU6" s="33"/>
      <c r="AV6" s="33"/>
      <c r="AW6" s="33"/>
      <c r="AX6" s="33"/>
      <c r="AY6" s="33"/>
      <c r="AZ6" s="33"/>
      <c r="BA6" s="33"/>
      <c r="BB6" s="33"/>
      <c r="BC6" s="33"/>
      <c r="BD6" s="33"/>
      <c r="BE6" s="33"/>
      <c r="BF6" s="33"/>
      <c r="BG6" s="33"/>
      <c r="BH6" s="33"/>
      <c r="BI6" s="27"/>
      <c r="BJ6" s="33"/>
      <c r="BK6" s="33"/>
      <c r="BL6" s="33"/>
      <c r="BM6" s="27"/>
      <c r="BN6" s="27"/>
      <c r="BO6" s="27"/>
      <c r="BP6" s="27"/>
      <c r="BQ6" s="36"/>
      <c r="BR6" s="37"/>
      <c r="BS6" s="36"/>
      <c r="BT6" s="37"/>
      <c r="BU6" s="39"/>
      <c r="BX6" s="10" t="s">
        <v>103</v>
      </c>
    </row>
    <row r="7" spans="1:76" ht="19.899999999999999" customHeight="1">
      <c r="A7" s="10">
        <v>7</v>
      </c>
      <c r="B7" s="15">
        <v>6</v>
      </c>
      <c r="C7" s="519"/>
      <c r="D7" s="50" t="str">
        <f t="shared" si="4"/>
        <v>F04N1S5C6</v>
      </c>
      <c r="E7" s="527" t="s">
        <v>161</v>
      </c>
      <c r="F7" s="22" t="str">
        <f t="shared" si="5"/>
        <v>FCS0304</v>
      </c>
      <c r="G7" s="21">
        <f t="shared" si="6"/>
        <v>1</v>
      </c>
      <c r="H7" s="21">
        <f t="shared" si="7"/>
        <v>5</v>
      </c>
      <c r="I7" s="21">
        <v>6</v>
      </c>
      <c r="J7" s="85" t="str">
        <f t="shared" si="8"/>
        <v>ADV151-P</v>
      </c>
      <c r="K7" s="83" t="str">
        <f t="shared" si="0"/>
        <v>DI</v>
      </c>
      <c r="L7" s="22"/>
      <c r="M7" s="22"/>
      <c r="N7" s="22" t="str">
        <f t="shared" si="9"/>
        <v>Y</v>
      </c>
      <c r="O7" s="22"/>
      <c r="P7" s="22"/>
      <c r="Q7" s="22"/>
      <c r="R7" s="22"/>
      <c r="S7" s="25" t="str">
        <f t="shared" si="1"/>
        <v>%Z015106</v>
      </c>
      <c r="T7" s="22" t="str">
        <f t="shared" si="2"/>
        <v>F04N1S5C6</v>
      </c>
      <c r="U7" s="22"/>
      <c r="V7" s="22" t="str">
        <f t="shared" si="3"/>
        <v>Spare</v>
      </c>
      <c r="W7" s="23" t="s">
        <v>826</v>
      </c>
      <c r="X7" s="84" t="s">
        <v>115</v>
      </c>
      <c r="Y7" s="27"/>
      <c r="Z7" s="27"/>
      <c r="AA7" s="28"/>
      <c r="AB7" s="33"/>
      <c r="AC7" s="29"/>
      <c r="AD7" s="27"/>
      <c r="AE7" s="27"/>
      <c r="AF7" s="27"/>
      <c r="AG7" s="27"/>
      <c r="AH7" s="27"/>
      <c r="AI7" s="27"/>
      <c r="AJ7" s="531"/>
      <c r="AK7" s="531"/>
      <c r="AL7" s="27"/>
      <c r="AM7" s="27"/>
      <c r="AN7" s="27"/>
      <c r="AO7" s="27"/>
      <c r="AP7" s="27"/>
      <c r="AQ7" s="33"/>
      <c r="AR7" s="33"/>
      <c r="AS7" s="33"/>
      <c r="AT7" s="33"/>
      <c r="AU7" s="33"/>
      <c r="AV7" s="33"/>
      <c r="AW7" s="33"/>
      <c r="AX7" s="33"/>
      <c r="AY7" s="33"/>
      <c r="AZ7" s="33"/>
      <c r="BA7" s="33"/>
      <c r="BB7" s="33"/>
      <c r="BC7" s="33"/>
      <c r="BD7" s="33"/>
      <c r="BE7" s="33"/>
      <c r="BF7" s="33"/>
      <c r="BG7" s="33"/>
      <c r="BH7" s="33"/>
      <c r="BI7" s="27"/>
      <c r="BJ7" s="33"/>
      <c r="BK7" s="33"/>
      <c r="BL7" s="33"/>
      <c r="BM7" s="27"/>
      <c r="BN7" s="27"/>
      <c r="BO7" s="27"/>
      <c r="BP7" s="27"/>
      <c r="BQ7" s="36"/>
      <c r="BR7" s="37"/>
      <c r="BS7" s="36"/>
      <c r="BT7" s="37"/>
      <c r="BU7" s="39"/>
    </row>
    <row r="8" spans="1:76" ht="19.899999999999999" customHeight="1">
      <c r="A8" s="10">
        <v>8</v>
      </c>
      <c r="B8" s="15">
        <v>7</v>
      </c>
      <c r="C8" s="519"/>
      <c r="D8" s="50" t="str">
        <f t="shared" si="4"/>
        <v>F04N1S5C7</v>
      </c>
      <c r="E8" s="527" t="s">
        <v>161</v>
      </c>
      <c r="F8" s="22" t="str">
        <f t="shared" si="5"/>
        <v>FCS0304</v>
      </c>
      <c r="G8" s="21">
        <f t="shared" si="6"/>
        <v>1</v>
      </c>
      <c r="H8" s="21">
        <f t="shared" si="7"/>
        <v>5</v>
      </c>
      <c r="I8" s="21">
        <v>7</v>
      </c>
      <c r="J8" s="85" t="str">
        <f t="shared" si="8"/>
        <v>ADV151-P</v>
      </c>
      <c r="K8" s="83" t="str">
        <f t="shared" si="0"/>
        <v>DI</v>
      </c>
      <c r="L8" s="22"/>
      <c r="M8" s="22"/>
      <c r="N8" s="22" t="str">
        <f t="shared" si="9"/>
        <v>Y</v>
      </c>
      <c r="O8" s="22"/>
      <c r="P8" s="22"/>
      <c r="Q8" s="22"/>
      <c r="R8" s="22"/>
      <c r="S8" s="25" t="str">
        <f t="shared" si="1"/>
        <v>%Z015107</v>
      </c>
      <c r="T8" s="22" t="str">
        <f t="shared" si="2"/>
        <v>F04N1S5C7</v>
      </c>
      <c r="U8" s="22"/>
      <c r="V8" s="22" t="str">
        <f t="shared" si="3"/>
        <v>Spare</v>
      </c>
      <c r="W8" s="23" t="s">
        <v>826</v>
      </c>
      <c r="X8" s="84" t="s">
        <v>115</v>
      </c>
      <c r="Y8" s="27"/>
      <c r="Z8" s="27"/>
      <c r="AA8" s="28"/>
      <c r="AB8" s="33"/>
      <c r="AC8" s="29"/>
      <c r="AD8" s="27"/>
      <c r="AE8" s="27"/>
      <c r="AF8" s="27"/>
      <c r="AG8" s="27"/>
      <c r="AH8" s="27"/>
      <c r="AI8" s="27"/>
      <c r="AJ8" s="531"/>
      <c r="AK8" s="531"/>
      <c r="AL8" s="27"/>
      <c r="AM8" s="27"/>
      <c r="AN8" s="27"/>
      <c r="AO8" s="27"/>
      <c r="AP8" s="27"/>
      <c r="AQ8" s="33"/>
      <c r="AR8" s="33"/>
      <c r="AS8" s="33"/>
      <c r="AT8" s="33"/>
      <c r="AU8" s="33"/>
      <c r="AV8" s="33"/>
      <c r="AW8" s="33"/>
      <c r="AX8" s="33"/>
      <c r="AY8" s="33"/>
      <c r="AZ8" s="33"/>
      <c r="BA8" s="33"/>
      <c r="BB8" s="33"/>
      <c r="BC8" s="33"/>
      <c r="BD8" s="33"/>
      <c r="BE8" s="33"/>
      <c r="BF8" s="33"/>
      <c r="BG8" s="33"/>
      <c r="BH8" s="33"/>
      <c r="BI8" s="27"/>
      <c r="BJ8" s="33"/>
      <c r="BK8" s="33"/>
      <c r="BL8" s="33"/>
      <c r="BM8" s="27"/>
      <c r="BN8" s="27"/>
      <c r="BO8" s="27"/>
      <c r="BP8" s="27"/>
      <c r="BQ8" s="36"/>
      <c r="BR8" s="37"/>
      <c r="BS8" s="36"/>
      <c r="BT8" s="37"/>
      <c r="BU8" s="39"/>
    </row>
    <row r="9" spans="1:76" ht="19.899999999999999" customHeight="1">
      <c r="A9" s="10">
        <v>9</v>
      </c>
      <c r="B9" s="15">
        <v>8</v>
      </c>
      <c r="C9" s="519"/>
      <c r="D9" s="50" t="str">
        <f t="shared" si="4"/>
        <v>F04N1S5C8</v>
      </c>
      <c r="E9" s="527" t="s">
        <v>161</v>
      </c>
      <c r="F9" s="22" t="str">
        <f t="shared" si="5"/>
        <v>FCS0304</v>
      </c>
      <c r="G9" s="21">
        <f t="shared" si="6"/>
        <v>1</v>
      </c>
      <c r="H9" s="21">
        <f t="shared" si="7"/>
        <v>5</v>
      </c>
      <c r="I9" s="21">
        <v>8</v>
      </c>
      <c r="J9" s="85" t="str">
        <f t="shared" si="8"/>
        <v>ADV151-P</v>
      </c>
      <c r="K9" s="83" t="str">
        <f t="shared" si="0"/>
        <v>DI</v>
      </c>
      <c r="L9" s="22"/>
      <c r="M9" s="22"/>
      <c r="N9" s="22" t="str">
        <f t="shared" si="9"/>
        <v>Y</v>
      </c>
      <c r="O9" s="22"/>
      <c r="P9" s="22"/>
      <c r="Q9" s="22"/>
      <c r="R9" s="22"/>
      <c r="S9" s="25" t="str">
        <f t="shared" si="1"/>
        <v>%Z015108</v>
      </c>
      <c r="T9" s="22" t="str">
        <f t="shared" si="2"/>
        <v>F04N1S5C8</v>
      </c>
      <c r="U9" s="22"/>
      <c r="V9" s="22" t="str">
        <f t="shared" si="3"/>
        <v>Spare</v>
      </c>
      <c r="W9" s="23" t="s">
        <v>826</v>
      </c>
      <c r="X9" s="84" t="s">
        <v>115</v>
      </c>
      <c r="Y9" s="27"/>
      <c r="Z9" s="27"/>
      <c r="AA9" s="28"/>
      <c r="AB9" s="33"/>
      <c r="AC9" s="29"/>
      <c r="AD9" s="27"/>
      <c r="AE9" s="27"/>
      <c r="AF9" s="27"/>
      <c r="AG9" s="27"/>
      <c r="AH9" s="27"/>
      <c r="AI9" s="27"/>
      <c r="AJ9" s="531"/>
      <c r="AK9" s="531"/>
      <c r="AL9" s="27"/>
      <c r="AM9" s="27"/>
      <c r="AN9" s="27"/>
      <c r="AO9" s="27"/>
      <c r="AP9" s="27"/>
      <c r="AQ9" s="33"/>
      <c r="AR9" s="33"/>
      <c r="AS9" s="33"/>
      <c r="AT9" s="33"/>
      <c r="AU9" s="33"/>
      <c r="AV9" s="33"/>
      <c r="AW9" s="33"/>
      <c r="AX9" s="33"/>
      <c r="AY9" s="33"/>
      <c r="AZ9" s="33"/>
      <c r="BA9" s="33"/>
      <c r="BB9" s="33"/>
      <c r="BC9" s="33"/>
      <c r="BD9" s="33"/>
      <c r="BE9" s="33"/>
      <c r="BF9" s="33"/>
      <c r="BG9" s="33"/>
      <c r="BH9" s="33"/>
      <c r="BI9" s="27"/>
      <c r="BJ9" s="33"/>
      <c r="BK9" s="33"/>
      <c r="BL9" s="33"/>
      <c r="BM9" s="27"/>
      <c r="BN9" s="27"/>
      <c r="BO9" s="27"/>
      <c r="BP9" s="27"/>
      <c r="BQ9" s="36"/>
      <c r="BR9" s="37"/>
      <c r="BS9" s="36"/>
      <c r="BT9" s="37"/>
      <c r="BU9" s="39"/>
    </row>
    <row r="10" spans="1:76" ht="19.899999999999999" customHeight="1">
      <c r="A10" s="10">
        <v>10</v>
      </c>
      <c r="B10" s="15">
        <v>9</v>
      </c>
      <c r="C10" s="519"/>
      <c r="D10" s="50" t="str">
        <f t="shared" si="4"/>
        <v>F04N1S5C9</v>
      </c>
      <c r="E10" s="527" t="s">
        <v>161</v>
      </c>
      <c r="F10" s="22" t="str">
        <f t="shared" si="5"/>
        <v>FCS0304</v>
      </c>
      <c r="G10" s="21">
        <f t="shared" si="6"/>
        <v>1</v>
      </c>
      <c r="H10" s="21">
        <f t="shared" si="7"/>
        <v>5</v>
      </c>
      <c r="I10" s="21">
        <v>9</v>
      </c>
      <c r="J10" s="85" t="str">
        <f t="shared" si="8"/>
        <v>ADV151-P</v>
      </c>
      <c r="K10" s="83" t="str">
        <f t="shared" si="0"/>
        <v>DI</v>
      </c>
      <c r="L10" s="22"/>
      <c r="M10" s="22"/>
      <c r="N10" s="22" t="str">
        <f t="shared" si="9"/>
        <v>Y</v>
      </c>
      <c r="O10" s="22"/>
      <c r="P10" s="22"/>
      <c r="Q10" s="22"/>
      <c r="R10" s="22"/>
      <c r="S10" s="25" t="str">
        <f t="shared" si="1"/>
        <v>%Z015109</v>
      </c>
      <c r="T10" s="22" t="str">
        <f t="shared" si="2"/>
        <v>F04N1S5C9</v>
      </c>
      <c r="U10" s="22"/>
      <c r="V10" s="22" t="str">
        <f t="shared" si="3"/>
        <v>Spare</v>
      </c>
      <c r="W10" s="23" t="s">
        <v>826</v>
      </c>
      <c r="X10" s="84" t="s">
        <v>115</v>
      </c>
      <c r="Y10" s="27"/>
      <c r="Z10" s="27"/>
      <c r="AA10" s="28"/>
      <c r="AB10" s="33"/>
      <c r="AC10" s="29"/>
      <c r="AD10" s="27"/>
      <c r="AE10" s="27"/>
      <c r="AF10" s="27"/>
      <c r="AG10" s="27"/>
      <c r="AH10" s="27"/>
      <c r="AI10" s="27"/>
      <c r="AJ10" s="531"/>
      <c r="AK10" s="531"/>
      <c r="AL10" s="27"/>
      <c r="AM10" s="27"/>
      <c r="AN10" s="27"/>
      <c r="AO10" s="27"/>
      <c r="AP10" s="27"/>
      <c r="AQ10" s="33"/>
      <c r="AR10" s="33"/>
      <c r="AS10" s="33"/>
      <c r="AT10" s="33"/>
      <c r="AU10" s="33"/>
      <c r="AV10" s="33"/>
      <c r="AW10" s="33"/>
      <c r="AX10" s="33"/>
      <c r="AY10" s="33"/>
      <c r="AZ10" s="33"/>
      <c r="BA10" s="33"/>
      <c r="BB10" s="33"/>
      <c r="BC10" s="33"/>
      <c r="BD10" s="33"/>
      <c r="BE10" s="33"/>
      <c r="BF10" s="33"/>
      <c r="BG10" s="33"/>
      <c r="BH10" s="33"/>
      <c r="BI10" s="27"/>
      <c r="BJ10" s="33"/>
      <c r="BK10" s="33"/>
      <c r="BL10" s="33"/>
      <c r="BM10" s="27"/>
      <c r="BN10" s="27"/>
      <c r="BO10" s="27"/>
      <c r="BP10" s="27"/>
      <c r="BQ10" s="36"/>
      <c r="BR10" s="37"/>
      <c r="BS10" s="36"/>
      <c r="BT10" s="37"/>
      <c r="BU10" s="39"/>
    </row>
    <row r="11" spans="1:76" ht="19.899999999999999" customHeight="1">
      <c r="A11" s="10">
        <v>11</v>
      </c>
      <c r="B11" s="15">
        <v>10</v>
      </c>
      <c r="C11" s="519"/>
      <c r="D11" s="50" t="str">
        <f t="shared" si="4"/>
        <v>F04N1S5C10</v>
      </c>
      <c r="E11" s="527" t="s">
        <v>161</v>
      </c>
      <c r="F11" s="22" t="str">
        <f t="shared" si="5"/>
        <v>FCS0304</v>
      </c>
      <c r="G11" s="21">
        <f t="shared" si="6"/>
        <v>1</v>
      </c>
      <c r="H11" s="21">
        <f t="shared" si="7"/>
        <v>5</v>
      </c>
      <c r="I11" s="21">
        <v>10</v>
      </c>
      <c r="J11" s="85" t="str">
        <f t="shared" si="8"/>
        <v>ADV151-P</v>
      </c>
      <c r="K11" s="83" t="str">
        <f t="shared" si="0"/>
        <v>DI</v>
      </c>
      <c r="L11" s="22"/>
      <c r="M11" s="22"/>
      <c r="N11" s="22" t="str">
        <f t="shared" si="9"/>
        <v>Y</v>
      </c>
      <c r="O11" s="22"/>
      <c r="P11" s="22"/>
      <c r="Q11" s="22"/>
      <c r="R11" s="22"/>
      <c r="S11" s="25" t="str">
        <f t="shared" si="1"/>
        <v>%Z015110</v>
      </c>
      <c r="T11" s="22" t="str">
        <f t="shared" si="2"/>
        <v>F04N1S5C10</v>
      </c>
      <c r="U11" s="22"/>
      <c r="V11" s="22" t="str">
        <f t="shared" si="3"/>
        <v>Spare</v>
      </c>
      <c r="W11" s="23" t="s">
        <v>826</v>
      </c>
      <c r="X11" s="84" t="s">
        <v>115</v>
      </c>
      <c r="Y11" s="27"/>
      <c r="Z11" s="27"/>
      <c r="AA11" s="28"/>
      <c r="AB11" s="33"/>
      <c r="AC11" s="29"/>
      <c r="AD11" s="27"/>
      <c r="AE11" s="27"/>
      <c r="AF11" s="27"/>
      <c r="AG11" s="27"/>
      <c r="AH11" s="27"/>
      <c r="AI11" s="27"/>
      <c r="AJ11" s="531"/>
      <c r="AK11" s="531"/>
      <c r="AL11" s="27"/>
      <c r="AM11" s="27"/>
      <c r="AN11" s="27"/>
      <c r="AO11" s="27"/>
      <c r="AP11" s="27"/>
      <c r="AQ11" s="33"/>
      <c r="AR11" s="33"/>
      <c r="AS11" s="33"/>
      <c r="AT11" s="33"/>
      <c r="AU11" s="33"/>
      <c r="AV11" s="33"/>
      <c r="AW11" s="33"/>
      <c r="AX11" s="33"/>
      <c r="AY11" s="33"/>
      <c r="AZ11" s="33"/>
      <c r="BA11" s="33"/>
      <c r="BB11" s="33"/>
      <c r="BC11" s="33"/>
      <c r="BD11" s="33"/>
      <c r="BE11" s="33"/>
      <c r="BF11" s="33"/>
      <c r="BG11" s="33"/>
      <c r="BH11" s="33"/>
      <c r="BI11" s="27"/>
      <c r="BJ11" s="33"/>
      <c r="BK11" s="33"/>
      <c r="BL11" s="33"/>
      <c r="BM11" s="27"/>
      <c r="BN11" s="27"/>
      <c r="BO11" s="27"/>
      <c r="BP11" s="27"/>
      <c r="BQ11" s="36"/>
      <c r="BR11" s="37"/>
      <c r="BS11" s="36"/>
      <c r="BT11" s="37"/>
      <c r="BU11" s="39"/>
    </row>
    <row r="12" spans="1:76" ht="19.899999999999999" customHeight="1">
      <c r="A12" s="10">
        <v>12</v>
      </c>
      <c r="B12" s="15">
        <v>11</v>
      </c>
      <c r="C12" s="519"/>
      <c r="D12" s="50" t="str">
        <f t="shared" si="4"/>
        <v>F04N1S5C11</v>
      </c>
      <c r="E12" s="527" t="s">
        <v>161</v>
      </c>
      <c r="F12" s="22" t="str">
        <f t="shared" si="5"/>
        <v>FCS0304</v>
      </c>
      <c r="G12" s="21">
        <f t="shared" si="6"/>
        <v>1</v>
      </c>
      <c r="H12" s="21">
        <f t="shared" si="7"/>
        <v>5</v>
      </c>
      <c r="I12" s="21">
        <v>11</v>
      </c>
      <c r="J12" s="85" t="str">
        <f t="shared" si="8"/>
        <v>ADV151-P</v>
      </c>
      <c r="K12" s="83" t="str">
        <f t="shared" si="0"/>
        <v>DI</v>
      </c>
      <c r="L12" s="22"/>
      <c r="M12" s="22"/>
      <c r="N12" s="22" t="str">
        <f t="shared" si="9"/>
        <v>Y</v>
      </c>
      <c r="O12" s="22"/>
      <c r="P12" s="22"/>
      <c r="Q12" s="22"/>
      <c r="R12" s="22"/>
      <c r="S12" s="25" t="str">
        <f t="shared" si="1"/>
        <v>%Z015111</v>
      </c>
      <c r="T12" s="22" t="str">
        <f t="shared" si="2"/>
        <v>F04N1S5C11</v>
      </c>
      <c r="U12" s="22"/>
      <c r="V12" s="22" t="str">
        <f t="shared" si="3"/>
        <v>Spare</v>
      </c>
      <c r="W12" s="23" t="s">
        <v>826</v>
      </c>
      <c r="X12" s="84" t="s">
        <v>115</v>
      </c>
      <c r="Y12" s="27"/>
      <c r="Z12" s="27"/>
      <c r="AA12" s="28"/>
      <c r="AB12" s="33"/>
      <c r="AC12" s="29"/>
      <c r="AD12" s="27"/>
      <c r="AE12" s="27"/>
      <c r="AF12" s="27"/>
      <c r="AG12" s="27"/>
      <c r="AH12" s="27"/>
      <c r="AI12" s="27"/>
      <c r="AJ12" s="531"/>
      <c r="AK12" s="531"/>
      <c r="AL12" s="27"/>
      <c r="AM12" s="27"/>
      <c r="AN12" s="27"/>
      <c r="AO12" s="27"/>
      <c r="AP12" s="27"/>
      <c r="AQ12" s="33"/>
      <c r="AR12" s="33"/>
      <c r="AS12" s="33"/>
      <c r="AT12" s="33"/>
      <c r="AU12" s="33"/>
      <c r="AV12" s="33"/>
      <c r="AW12" s="33"/>
      <c r="AX12" s="33"/>
      <c r="AY12" s="33"/>
      <c r="AZ12" s="33"/>
      <c r="BA12" s="33"/>
      <c r="BB12" s="33"/>
      <c r="BC12" s="33"/>
      <c r="BD12" s="33"/>
      <c r="BE12" s="33"/>
      <c r="BF12" s="33"/>
      <c r="BG12" s="33"/>
      <c r="BH12" s="33"/>
      <c r="BI12" s="27"/>
      <c r="BJ12" s="33"/>
      <c r="BK12" s="33"/>
      <c r="BL12" s="33"/>
      <c r="BM12" s="27"/>
      <c r="BN12" s="27"/>
      <c r="BO12" s="27"/>
      <c r="BP12" s="27"/>
      <c r="BQ12" s="36"/>
      <c r="BR12" s="37"/>
      <c r="BS12" s="36"/>
      <c r="BT12" s="37"/>
      <c r="BU12" s="39"/>
    </row>
    <row r="13" spans="1:76" ht="19.899999999999999" customHeight="1">
      <c r="A13" s="10">
        <v>13</v>
      </c>
      <c r="B13" s="15">
        <v>12</v>
      </c>
      <c r="C13" s="519"/>
      <c r="D13" s="50" t="str">
        <f t="shared" si="4"/>
        <v>F04N1S5C12</v>
      </c>
      <c r="E13" s="527" t="s">
        <v>161</v>
      </c>
      <c r="F13" s="22" t="str">
        <f t="shared" si="5"/>
        <v>FCS0304</v>
      </c>
      <c r="G13" s="21">
        <f t="shared" si="6"/>
        <v>1</v>
      </c>
      <c r="H13" s="21">
        <f t="shared" si="7"/>
        <v>5</v>
      </c>
      <c r="I13" s="21">
        <v>12</v>
      </c>
      <c r="J13" s="85" t="str">
        <f t="shared" si="8"/>
        <v>ADV151-P</v>
      </c>
      <c r="K13" s="83" t="str">
        <f t="shared" si="0"/>
        <v>DI</v>
      </c>
      <c r="L13" s="22"/>
      <c r="M13" s="22"/>
      <c r="N13" s="22" t="str">
        <f t="shared" si="9"/>
        <v>Y</v>
      </c>
      <c r="O13" s="22"/>
      <c r="P13" s="22"/>
      <c r="Q13" s="22"/>
      <c r="R13" s="22"/>
      <c r="S13" s="25" t="str">
        <f t="shared" si="1"/>
        <v>%Z015112</v>
      </c>
      <c r="T13" s="22" t="str">
        <f t="shared" si="2"/>
        <v>F04N1S5C12</v>
      </c>
      <c r="U13" s="22"/>
      <c r="V13" s="22" t="str">
        <f t="shared" si="3"/>
        <v>Spare</v>
      </c>
      <c r="W13" s="23" t="s">
        <v>826</v>
      </c>
      <c r="X13" s="84" t="s">
        <v>115</v>
      </c>
      <c r="Y13" s="27"/>
      <c r="Z13" s="27"/>
      <c r="AA13" s="28"/>
      <c r="AB13" s="33"/>
      <c r="AC13" s="29"/>
      <c r="AD13" s="27"/>
      <c r="AE13" s="27"/>
      <c r="AF13" s="27"/>
      <c r="AG13" s="27"/>
      <c r="AH13" s="27"/>
      <c r="AI13" s="27"/>
      <c r="AJ13" s="531"/>
      <c r="AK13" s="531"/>
      <c r="AL13" s="27"/>
      <c r="AM13" s="27"/>
      <c r="AN13" s="27"/>
      <c r="AO13" s="27"/>
      <c r="AP13" s="27"/>
      <c r="AQ13" s="33"/>
      <c r="AR13" s="33"/>
      <c r="AS13" s="33"/>
      <c r="AT13" s="33"/>
      <c r="AU13" s="33"/>
      <c r="AV13" s="33"/>
      <c r="AW13" s="33"/>
      <c r="AX13" s="33"/>
      <c r="AY13" s="33"/>
      <c r="AZ13" s="33"/>
      <c r="BA13" s="33"/>
      <c r="BB13" s="33"/>
      <c r="BC13" s="33"/>
      <c r="BD13" s="33"/>
      <c r="BE13" s="33"/>
      <c r="BF13" s="33"/>
      <c r="BG13" s="33"/>
      <c r="BH13" s="33"/>
      <c r="BI13" s="27"/>
      <c r="BJ13" s="33"/>
      <c r="BK13" s="33"/>
      <c r="BL13" s="33"/>
      <c r="BM13" s="27"/>
      <c r="BN13" s="27"/>
      <c r="BO13" s="27"/>
      <c r="BP13" s="27"/>
      <c r="BQ13" s="36"/>
      <c r="BR13" s="37"/>
      <c r="BS13" s="36"/>
      <c r="BT13" s="37"/>
      <c r="BU13" s="39"/>
    </row>
    <row r="14" spans="1:76" ht="19.899999999999999" customHeight="1">
      <c r="A14" s="10">
        <v>14</v>
      </c>
      <c r="B14" s="15">
        <v>13</v>
      </c>
      <c r="C14" s="519"/>
      <c r="D14" s="50" t="str">
        <f t="shared" si="4"/>
        <v>F04N1S5C13</v>
      </c>
      <c r="E14" s="527" t="s">
        <v>161</v>
      </c>
      <c r="F14" s="22" t="str">
        <f t="shared" si="5"/>
        <v>FCS0304</v>
      </c>
      <c r="G14" s="21">
        <f t="shared" si="6"/>
        <v>1</v>
      </c>
      <c r="H14" s="21">
        <f t="shared" si="7"/>
        <v>5</v>
      </c>
      <c r="I14" s="21">
        <v>13</v>
      </c>
      <c r="J14" s="85" t="str">
        <f t="shared" si="8"/>
        <v>ADV151-P</v>
      </c>
      <c r="K14" s="83" t="str">
        <f t="shared" si="0"/>
        <v>DI</v>
      </c>
      <c r="L14" s="22"/>
      <c r="M14" s="22"/>
      <c r="N14" s="22" t="str">
        <f t="shared" si="9"/>
        <v>Y</v>
      </c>
      <c r="O14" s="22"/>
      <c r="P14" s="22"/>
      <c r="Q14" s="22"/>
      <c r="R14" s="22"/>
      <c r="S14" s="25" t="str">
        <f t="shared" si="1"/>
        <v>%Z015113</v>
      </c>
      <c r="T14" s="22" t="str">
        <f t="shared" si="2"/>
        <v>F04N1S5C13</v>
      </c>
      <c r="U14" s="22"/>
      <c r="V14" s="22" t="str">
        <f t="shared" si="3"/>
        <v>Spare</v>
      </c>
      <c r="W14" s="23" t="s">
        <v>826</v>
      </c>
      <c r="X14" s="84" t="s">
        <v>115</v>
      </c>
      <c r="Y14" s="27"/>
      <c r="Z14" s="27"/>
      <c r="AA14" s="28"/>
      <c r="AB14" s="33"/>
      <c r="AC14" s="29"/>
      <c r="AD14" s="27"/>
      <c r="AE14" s="27"/>
      <c r="AF14" s="27"/>
      <c r="AG14" s="27"/>
      <c r="AH14" s="27"/>
      <c r="AI14" s="27"/>
      <c r="AJ14" s="531"/>
      <c r="AK14" s="531"/>
      <c r="AL14" s="27"/>
      <c r="AM14" s="27"/>
      <c r="AN14" s="27"/>
      <c r="AO14" s="27"/>
      <c r="AP14" s="27"/>
      <c r="AQ14" s="33"/>
      <c r="AR14" s="33"/>
      <c r="AS14" s="33"/>
      <c r="AT14" s="33"/>
      <c r="AU14" s="33"/>
      <c r="AV14" s="33"/>
      <c r="AW14" s="33"/>
      <c r="AX14" s="33"/>
      <c r="AY14" s="33"/>
      <c r="AZ14" s="33"/>
      <c r="BA14" s="33"/>
      <c r="BB14" s="33"/>
      <c r="BC14" s="33"/>
      <c r="BD14" s="33"/>
      <c r="BE14" s="33"/>
      <c r="BF14" s="33"/>
      <c r="BG14" s="33"/>
      <c r="BH14" s="33"/>
      <c r="BI14" s="27"/>
      <c r="BJ14" s="33"/>
      <c r="BK14" s="33"/>
      <c r="BL14" s="33"/>
      <c r="BM14" s="27"/>
      <c r="BN14" s="27"/>
      <c r="BO14" s="27"/>
      <c r="BP14" s="27"/>
      <c r="BQ14" s="36"/>
      <c r="BR14" s="37"/>
      <c r="BS14" s="36"/>
      <c r="BT14" s="37"/>
      <c r="BU14" s="39"/>
    </row>
    <row r="15" spans="1:76" ht="19.899999999999999" customHeight="1">
      <c r="A15" s="10">
        <v>15</v>
      </c>
      <c r="B15" s="15">
        <v>14</v>
      </c>
      <c r="C15" s="519"/>
      <c r="D15" s="50" t="str">
        <f t="shared" si="4"/>
        <v>F04N1S5C14</v>
      </c>
      <c r="E15" s="527" t="s">
        <v>161</v>
      </c>
      <c r="F15" s="22" t="str">
        <f t="shared" si="5"/>
        <v>FCS0304</v>
      </c>
      <c r="G15" s="21">
        <f t="shared" si="6"/>
        <v>1</v>
      </c>
      <c r="H15" s="21">
        <f t="shared" si="7"/>
        <v>5</v>
      </c>
      <c r="I15" s="21">
        <v>14</v>
      </c>
      <c r="J15" s="85" t="str">
        <f t="shared" si="8"/>
        <v>ADV151-P</v>
      </c>
      <c r="K15" s="83" t="str">
        <f t="shared" si="0"/>
        <v>DI</v>
      </c>
      <c r="L15" s="22"/>
      <c r="M15" s="22"/>
      <c r="N15" s="22" t="str">
        <f t="shared" si="9"/>
        <v>Y</v>
      </c>
      <c r="O15" s="22"/>
      <c r="P15" s="22"/>
      <c r="Q15" s="22"/>
      <c r="R15" s="22"/>
      <c r="S15" s="25" t="str">
        <f t="shared" si="1"/>
        <v>%Z015114</v>
      </c>
      <c r="T15" s="22" t="str">
        <f t="shared" si="2"/>
        <v>F04N1S5C14</v>
      </c>
      <c r="U15" s="22"/>
      <c r="V15" s="22" t="str">
        <f t="shared" si="3"/>
        <v>Spare</v>
      </c>
      <c r="W15" s="23" t="s">
        <v>826</v>
      </c>
      <c r="X15" s="84" t="s">
        <v>115</v>
      </c>
      <c r="Y15" s="27"/>
      <c r="Z15" s="27"/>
      <c r="AA15" s="28"/>
      <c r="AB15" s="33"/>
      <c r="AC15" s="29"/>
      <c r="AD15" s="27"/>
      <c r="AE15" s="27"/>
      <c r="AF15" s="27"/>
      <c r="AG15" s="27"/>
      <c r="AH15" s="27"/>
      <c r="AI15" s="27"/>
      <c r="AJ15" s="531"/>
      <c r="AK15" s="531"/>
      <c r="AL15" s="27"/>
      <c r="AM15" s="27"/>
      <c r="AN15" s="27"/>
      <c r="AO15" s="27"/>
      <c r="AP15" s="27"/>
      <c r="AQ15" s="33"/>
      <c r="AR15" s="33"/>
      <c r="AS15" s="33"/>
      <c r="AT15" s="33"/>
      <c r="AU15" s="33"/>
      <c r="AV15" s="33"/>
      <c r="AW15" s="33"/>
      <c r="AX15" s="33"/>
      <c r="AY15" s="33"/>
      <c r="AZ15" s="33"/>
      <c r="BA15" s="33"/>
      <c r="BB15" s="33"/>
      <c r="BC15" s="33"/>
      <c r="BD15" s="33"/>
      <c r="BE15" s="33"/>
      <c r="BF15" s="33"/>
      <c r="BG15" s="33"/>
      <c r="BH15" s="33"/>
      <c r="BI15" s="27"/>
      <c r="BJ15" s="33"/>
      <c r="BK15" s="33"/>
      <c r="BL15" s="33"/>
      <c r="BM15" s="27"/>
      <c r="BN15" s="27"/>
      <c r="BO15" s="27"/>
      <c r="BP15" s="27"/>
      <c r="BQ15" s="36"/>
      <c r="BR15" s="37"/>
      <c r="BS15" s="36"/>
      <c r="BT15" s="37"/>
      <c r="BU15" s="39"/>
    </row>
    <row r="16" spans="1:76" ht="19.899999999999999" customHeight="1">
      <c r="A16" s="10">
        <v>16</v>
      </c>
      <c r="B16" s="15">
        <v>15</v>
      </c>
      <c r="C16" s="519"/>
      <c r="D16" s="50" t="str">
        <f t="shared" si="4"/>
        <v>F04N1S5C15</v>
      </c>
      <c r="E16" s="527" t="s">
        <v>161</v>
      </c>
      <c r="F16" s="22" t="str">
        <f t="shared" si="5"/>
        <v>FCS0304</v>
      </c>
      <c r="G16" s="21">
        <f t="shared" si="6"/>
        <v>1</v>
      </c>
      <c r="H16" s="21">
        <f t="shared" si="7"/>
        <v>5</v>
      </c>
      <c r="I16" s="21">
        <v>15</v>
      </c>
      <c r="J16" s="85" t="str">
        <f t="shared" si="8"/>
        <v>ADV151-P</v>
      </c>
      <c r="K16" s="83" t="str">
        <f t="shared" si="0"/>
        <v>DI</v>
      </c>
      <c r="L16" s="22"/>
      <c r="M16" s="22"/>
      <c r="N16" s="22" t="str">
        <f t="shared" si="9"/>
        <v>Y</v>
      </c>
      <c r="O16" s="22"/>
      <c r="P16" s="22"/>
      <c r="Q16" s="22"/>
      <c r="R16" s="22"/>
      <c r="S16" s="25" t="str">
        <f t="shared" si="1"/>
        <v>%Z015115</v>
      </c>
      <c r="T16" s="22" t="str">
        <f t="shared" si="2"/>
        <v>F04N1S5C15</v>
      </c>
      <c r="U16" s="22"/>
      <c r="V16" s="22" t="str">
        <f t="shared" si="3"/>
        <v>Spare</v>
      </c>
      <c r="W16" s="23" t="s">
        <v>826</v>
      </c>
      <c r="X16" s="84" t="s">
        <v>115</v>
      </c>
      <c r="Y16" s="27"/>
      <c r="Z16" s="27"/>
      <c r="AA16" s="28"/>
      <c r="AB16" s="33"/>
      <c r="AC16" s="29"/>
      <c r="AD16" s="27"/>
      <c r="AE16" s="27"/>
      <c r="AF16" s="27"/>
      <c r="AG16" s="27"/>
      <c r="AH16" s="27"/>
      <c r="AI16" s="27"/>
      <c r="AJ16" s="531"/>
      <c r="AK16" s="531"/>
      <c r="AL16" s="27"/>
      <c r="AM16" s="27"/>
      <c r="AN16" s="27"/>
      <c r="AO16" s="27"/>
      <c r="AP16" s="27"/>
      <c r="AQ16" s="33"/>
      <c r="AR16" s="33"/>
      <c r="AS16" s="33"/>
      <c r="AT16" s="33"/>
      <c r="AU16" s="33"/>
      <c r="AV16" s="33"/>
      <c r="AW16" s="33"/>
      <c r="AX16" s="33"/>
      <c r="AY16" s="33"/>
      <c r="AZ16" s="33"/>
      <c r="BA16" s="33"/>
      <c r="BB16" s="33"/>
      <c r="BC16" s="33"/>
      <c r="BD16" s="33"/>
      <c r="BE16" s="33"/>
      <c r="BF16" s="33"/>
      <c r="BG16" s="33"/>
      <c r="BH16" s="33"/>
      <c r="BI16" s="27"/>
      <c r="BJ16" s="33"/>
      <c r="BK16" s="33"/>
      <c r="BL16" s="33"/>
      <c r="BM16" s="27"/>
      <c r="BN16" s="27"/>
      <c r="BO16" s="27"/>
      <c r="BP16" s="27"/>
      <c r="BQ16" s="36"/>
      <c r="BR16" s="37"/>
      <c r="BS16" s="36"/>
      <c r="BT16" s="37"/>
      <c r="BU16" s="39"/>
    </row>
    <row r="17" spans="1:73" ht="19.899999999999999" customHeight="1">
      <c r="A17" s="10">
        <v>17</v>
      </c>
      <c r="B17" s="15">
        <v>16</v>
      </c>
      <c r="C17" s="519"/>
      <c r="D17" s="50" t="str">
        <f t="shared" si="4"/>
        <v>F04N1S5C16</v>
      </c>
      <c r="E17" s="527" t="s">
        <v>161</v>
      </c>
      <c r="F17" s="22" t="str">
        <f t="shared" si="5"/>
        <v>FCS0304</v>
      </c>
      <c r="G17" s="21">
        <f t="shared" si="6"/>
        <v>1</v>
      </c>
      <c r="H17" s="21">
        <f t="shared" si="7"/>
        <v>5</v>
      </c>
      <c r="I17" s="21">
        <v>16</v>
      </c>
      <c r="J17" s="85" t="str">
        <f t="shared" si="8"/>
        <v>ADV151-P</v>
      </c>
      <c r="K17" s="83" t="str">
        <f t="shared" si="0"/>
        <v>DI</v>
      </c>
      <c r="L17" s="22"/>
      <c r="M17" s="22"/>
      <c r="N17" s="22" t="str">
        <f t="shared" si="9"/>
        <v>Y</v>
      </c>
      <c r="O17" s="22"/>
      <c r="P17" s="22"/>
      <c r="Q17" s="22"/>
      <c r="R17" s="22"/>
      <c r="S17" s="25" t="str">
        <f t="shared" si="1"/>
        <v>%Z015116</v>
      </c>
      <c r="T17" s="22" t="str">
        <f t="shared" si="2"/>
        <v>F04N1S5C16</v>
      </c>
      <c r="U17" s="22"/>
      <c r="V17" s="22" t="str">
        <f t="shared" si="3"/>
        <v>Spare</v>
      </c>
      <c r="W17" s="23" t="s">
        <v>826</v>
      </c>
      <c r="X17" s="84" t="s">
        <v>115</v>
      </c>
      <c r="Y17" s="27"/>
      <c r="Z17" s="27"/>
      <c r="AA17" s="28"/>
      <c r="AB17" s="33"/>
      <c r="AC17" s="29"/>
      <c r="AD17" s="27"/>
      <c r="AE17" s="27"/>
      <c r="AF17" s="27"/>
      <c r="AG17" s="27"/>
      <c r="AH17" s="27"/>
      <c r="AI17" s="27"/>
      <c r="AJ17" s="531"/>
      <c r="AK17" s="531"/>
      <c r="AL17" s="27"/>
      <c r="AM17" s="27"/>
      <c r="AN17" s="27"/>
      <c r="AO17" s="27"/>
      <c r="AP17" s="27"/>
      <c r="AQ17" s="33"/>
      <c r="AR17" s="33"/>
      <c r="AS17" s="33"/>
      <c r="AT17" s="33"/>
      <c r="AU17" s="33"/>
      <c r="AV17" s="33"/>
      <c r="AW17" s="33"/>
      <c r="AX17" s="33"/>
      <c r="AY17" s="33"/>
      <c r="AZ17" s="33"/>
      <c r="BA17" s="33"/>
      <c r="BB17" s="33"/>
      <c r="BC17" s="33"/>
      <c r="BD17" s="33"/>
      <c r="BE17" s="33"/>
      <c r="BF17" s="33"/>
      <c r="BG17" s="33"/>
      <c r="BH17" s="33"/>
      <c r="BI17" s="27"/>
      <c r="BJ17" s="33"/>
      <c r="BK17" s="33"/>
      <c r="BL17" s="33"/>
      <c r="BM17" s="27"/>
      <c r="BN17" s="27"/>
      <c r="BO17" s="27"/>
      <c r="BP17" s="27"/>
      <c r="BQ17" s="36"/>
      <c r="BR17" s="37"/>
      <c r="BS17" s="36"/>
      <c r="BT17" s="37"/>
      <c r="BU17" s="39"/>
    </row>
    <row r="18" spans="1:73" ht="19.899999999999999" customHeight="1">
      <c r="A18" s="10">
        <v>18</v>
      </c>
      <c r="B18" s="15">
        <v>17</v>
      </c>
      <c r="C18" s="519"/>
      <c r="D18" s="50" t="str">
        <f t="shared" si="4"/>
        <v>F04N1S5C17</v>
      </c>
      <c r="E18" s="527" t="s">
        <v>161</v>
      </c>
      <c r="F18" s="22" t="str">
        <f t="shared" si="5"/>
        <v>FCS0304</v>
      </c>
      <c r="G18" s="21">
        <f t="shared" si="6"/>
        <v>1</v>
      </c>
      <c r="H18" s="21">
        <f t="shared" si="7"/>
        <v>5</v>
      </c>
      <c r="I18" s="21">
        <v>17</v>
      </c>
      <c r="J18" s="85" t="str">
        <f t="shared" si="8"/>
        <v>ADV151-P</v>
      </c>
      <c r="K18" s="83" t="str">
        <f t="shared" si="0"/>
        <v>DI</v>
      </c>
      <c r="L18" s="22"/>
      <c r="M18" s="22"/>
      <c r="N18" s="22" t="str">
        <f t="shared" si="9"/>
        <v>Y</v>
      </c>
      <c r="O18" s="22"/>
      <c r="P18" s="22"/>
      <c r="Q18" s="22"/>
      <c r="R18" s="22"/>
      <c r="S18" s="25" t="str">
        <f t="shared" si="1"/>
        <v>%Z015117</v>
      </c>
      <c r="T18" s="22" t="str">
        <f t="shared" si="2"/>
        <v>F04N1S5C17</v>
      </c>
      <c r="U18" s="22"/>
      <c r="V18" s="22" t="str">
        <f t="shared" si="3"/>
        <v>Spare</v>
      </c>
      <c r="W18" s="23" t="s">
        <v>826</v>
      </c>
      <c r="X18" s="84" t="s">
        <v>115</v>
      </c>
      <c r="Y18" s="27"/>
      <c r="Z18" s="27"/>
      <c r="AA18" s="28"/>
      <c r="AB18" s="33"/>
      <c r="AC18" s="29"/>
      <c r="AD18" s="27"/>
      <c r="AE18" s="27"/>
      <c r="AF18" s="27"/>
      <c r="AG18" s="27"/>
      <c r="AH18" s="27"/>
      <c r="AI18" s="27"/>
      <c r="AJ18" s="531"/>
      <c r="AK18" s="531"/>
      <c r="AL18" s="27"/>
      <c r="AM18" s="27"/>
      <c r="AN18" s="27"/>
      <c r="AO18" s="27"/>
      <c r="AP18" s="27"/>
      <c r="AQ18" s="33"/>
      <c r="AR18" s="33"/>
      <c r="AS18" s="33"/>
      <c r="AT18" s="33"/>
      <c r="AU18" s="33"/>
      <c r="AV18" s="33"/>
      <c r="AW18" s="33"/>
      <c r="AX18" s="33"/>
      <c r="AY18" s="33"/>
      <c r="AZ18" s="33"/>
      <c r="BA18" s="33"/>
      <c r="BB18" s="33"/>
      <c r="BC18" s="33"/>
      <c r="BD18" s="33"/>
      <c r="BE18" s="33"/>
      <c r="BF18" s="33"/>
      <c r="BG18" s="33"/>
      <c r="BH18" s="33"/>
      <c r="BI18" s="27"/>
      <c r="BJ18" s="33"/>
      <c r="BK18" s="33"/>
      <c r="BL18" s="33"/>
      <c r="BM18" s="27"/>
      <c r="BN18" s="27"/>
      <c r="BO18" s="27"/>
      <c r="BP18" s="27"/>
      <c r="BQ18" s="36"/>
      <c r="BR18" s="37"/>
      <c r="BS18" s="36"/>
      <c r="BT18" s="37"/>
      <c r="BU18" s="39"/>
    </row>
    <row r="19" spans="1:73" ht="19.899999999999999" customHeight="1">
      <c r="A19" s="10">
        <v>19</v>
      </c>
      <c r="B19" s="15">
        <v>18</v>
      </c>
      <c r="C19" s="519"/>
      <c r="D19" s="50" t="str">
        <f t="shared" si="4"/>
        <v>F04N1S5C18</v>
      </c>
      <c r="E19" s="527" t="s">
        <v>161</v>
      </c>
      <c r="F19" s="22" t="str">
        <f t="shared" si="5"/>
        <v>FCS0304</v>
      </c>
      <c r="G19" s="21">
        <f t="shared" si="6"/>
        <v>1</v>
      </c>
      <c r="H19" s="21">
        <f t="shared" si="7"/>
        <v>5</v>
      </c>
      <c r="I19" s="21">
        <v>18</v>
      </c>
      <c r="J19" s="85" t="str">
        <f t="shared" si="8"/>
        <v>ADV151-P</v>
      </c>
      <c r="K19" s="83" t="str">
        <f t="shared" si="0"/>
        <v>DI</v>
      </c>
      <c r="L19" s="22"/>
      <c r="M19" s="22"/>
      <c r="N19" s="22" t="str">
        <f t="shared" si="9"/>
        <v>Y</v>
      </c>
      <c r="O19" s="22"/>
      <c r="P19" s="22"/>
      <c r="Q19" s="22"/>
      <c r="R19" s="22"/>
      <c r="S19" s="25" t="str">
        <f t="shared" si="1"/>
        <v>%Z015118</v>
      </c>
      <c r="T19" s="22" t="str">
        <f t="shared" si="2"/>
        <v>F04N1S5C18</v>
      </c>
      <c r="U19" s="22"/>
      <c r="V19" s="22" t="str">
        <f t="shared" si="3"/>
        <v>Spare</v>
      </c>
      <c r="W19" s="23" t="s">
        <v>826</v>
      </c>
      <c r="X19" s="84" t="s">
        <v>115</v>
      </c>
      <c r="Y19" s="27"/>
      <c r="Z19" s="27"/>
      <c r="AA19" s="28"/>
      <c r="AB19" s="33"/>
      <c r="AC19" s="29"/>
      <c r="AD19" s="27"/>
      <c r="AE19" s="27"/>
      <c r="AF19" s="27"/>
      <c r="AG19" s="27"/>
      <c r="AH19" s="27"/>
      <c r="AI19" s="27"/>
      <c r="AJ19" s="531"/>
      <c r="AK19" s="531"/>
      <c r="AL19" s="27"/>
      <c r="AM19" s="27"/>
      <c r="AN19" s="27"/>
      <c r="AO19" s="27"/>
      <c r="AP19" s="27"/>
      <c r="AQ19" s="33"/>
      <c r="AR19" s="33"/>
      <c r="AS19" s="33"/>
      <c r="AT19" s="33"/>
      <c r="AU19" s="33"/>
      <c r="AV19" s="33"/>
      <c r="AW19" s="33"/>
      <c r="AX19" s="33"/>
      <c r="AY19" s="33"/>
      <c r="AZ19" s="33"/>
      <c r="BA19" s="33"/>
      <c r="BB19" s="33"/>
      <c r="BC19" s="33"/>
      <c r="BD19" s="33"/>
      <c r="BE19" s="33"/>
      <c r="BF19" s="33"/>
      <c r="BG19" s="33"/>
      <c r="BH19" s="33"/>
      <c r="BI19" s="27"/>
      <c r="BJ19" s="33"/>
      <c r="BK19" s="33"/>
      <c r="BL19" s="33"/>
      <c r="BM19" s="27"/>
      <c r="BN19" s="27"/>
      <c r="BO19" s="27"/>
      <c r="BP19" s="27"/>
      <c r="BQ19" s="36"/>
      <c r="BR19" s="37"/>
      <c r="BS19" s="36"/>
      <c r="BT19" s="37"/>
      <c r="BU19" s="39"/>
    </row>
    <row r="20" spans="1:73" ht="19.899999999999999" customHeight="1">
      <c r="A20" s="10">
        <v>20</v>
      </c>
      <c r="B20" s="15">
        <v>19</v>
      </c>
      <c r="C20" s="519"/>
      <c r="D20" s="50" t="str">
        <f t="shared" si="4"/>
        <v>F04N1S5C19</v>
      </c>
      <c r="E20" s="527" t="s">
        <v>161</v>
      </c>
      <c r="F20" s="22" t="str">
        <f t="shared" si="5"/>
        <v>FCS0304</v>
      </c>
      <c r="G20" s="21">
        <f t="shared" si="6"/>
        <v>1</v>
      </c>
      <c r="H20" s="21">
        <f t="shared" si="7"/>
        <v>5</v>
      </c>
      <c r="I20" s="21">
        <v>19</v>
      </c>
      <c r="J20" s="85" t="str">
        <f t="shared" si="8"/>
        <v>ADV151-P</v>
      </c>
      <c r="K20" s="83" t="str">
        <f t="shared" si="0"/>
        <v>DI</v>
      </c>
      <c r="L20" s="22"/>
      <c r="M20" s="22"/>
      <c r="N20" s="22" t="str">
        <f t="shared" si="9"/>
        <v>Y</v>
      </c>
      <c r="O20" s="22"/>
      <c r="P20" s="22"/>
      <c r="Q20" s="22"/>
      <c r="R20" s="22"/>
      <c r="S20" s="25" t="str">
        <f t="shared" si="1"/>
        <v>%Z015119</v>
      </c>
      <c r="T20" s="22" t="str">
        <f t="shared" si="2"/>
        <v>F04N1S5C19</v>
      </c>
      <c r="U20" s="22"/>
      <c r="V20" s="22" t="str">
        <f t="shared" si="3"/>
        <v>Spare</v>
      </c>
      <c r="W20" s="23" t="s">
        <v>826</v>
      </c>
      <c r="X20" s="84" t="s">
        <v>115</v>
      </c>
      <c r="Y20" s="27"/>
      <c r="Z20" s="27"/>
      <c r="AA20" s="28"/>
      <c r="AB20" s="33"/>
      <c r="AC20" s="29"/>
      <c r="AD20" s="27"/>
      <c r="AE20" s="27"/>
      <c r="AF20" s="27"/>
      <c r="AG20" s="27"/>
      <c r="AH20" s="27"/>
      <c r="AI20" s="27"/>
      <c r="AJ20" s="531"/>
      <c r="AK20" s="531"/>
      <c r="AL20" s="27"/>
      <c r="AM20" s="27"/>
      <c r="AN20" s="27"/>
      <c r="AO20" s="27"/>
      <c r="AP20" s="27"/>
      <c r="AQ20" s="33"/>
      <c r="AR20" s="33"/>
      <c r="AS20" s="33"/>
      <c r="AT20" s="33"/>
      <c r="AU20" s="33"/>
      <c r="AV20" s="33"/>
      <c r="AW20" s="33"/>
      <c r="AX20" s="33"/>
      <c r="AY20" s="33"/>
      <c r="AZ20" s="33"/>
      <c r="BA20" s="33"/>
      <c r="BB20" s="33"/>
      <c r="BC20" s="33"/>
      <c r="BD20" s="33"/>
      <c r="BE20" s="33"/>
      <c r="BF20" s="33"/>
      <c r="BG20" s="33"/>
      <c r="BH20" s="33"/>
      <c r="BI20" s="27"/>
      <c r="BJ20" s="33"/>
      <c r="BK20" s="33"/>
      <c r="BL20" s="33"/>
      <c r="BM20" s="27"/>
      <c r="BN20" s="27"/>
      <c r="BO20" s="27"/>
      <c r="BP20" s="27"/>
      <c r="BQ20" s="36"/>
      <c r="BR20" s="37"/>
      <c r="BS20" s="36"/>
      <c r="BT20" s="37"/>
      <c r="BU20" s="39"/>
    </row>
    <row r="21" spans="1:73" ht="19.899999999999999" customHeight="1">
      <c r="A21" s="10">
        <v>21</v>
      </c>
      <c r="B21" s="15">
        <v>20</v>
      </c>
      <c r="C21" s="519"/>
      <c r="D21" s="50" t="str">
        <f t="shared" si="4"/>
        <v>F04N1S5C20</v>
      </c>
      <c r="E21" s="527" t="s">
        <v>161</v>
      </c>
      <c r="F21" s="22" t="str">
        <f t="shared" si="5"/>
        <v>FCS0304</v>
      </c>
      <c r="G21" s="21">
        <f t="shared" si="6"/>
        <v>1</v>
      </c>
      <c r="H21" s="21">
        <f t="shared" si="7"/>
        <v>5</v>
      </c>
      <c r="I21" s="21">
        <v>20</v>
      </c>
      <c r="J21" s="85" t="str">
        <f t="shared" si="8"/>
        <v>ADV151-P</v>
      </c>
      <c r="K21" s="83" t="str">
        <f t="shared" si="0"/>
        <v>DI</v>
      </c>
      <c r="L21" s="22"/>
      <c r="M21" s="22"/>
      <c r="N21" s="22" t="str">
        <f t="shared" si="9"/>
        <v>Y</v>
      </c>
      <c r="O21" s="22"/>
      <c r="P21" s="22"/>
      <c r="Q21" s="22"/>
      <c r="R21" s="22"/>
      <c r="S21" s="25" t="str">
        <f t="shared" si="1"/>
        <v>%Z015120</v>
      </c>
      <c r="T21" s="22" t="str">
        <f t="shared" si="2"/>
        <v>F04N1S5C20</v>
      </c>
      <c r="U21" s="22"/>
      <c r="V21" s="22" t="str">
        <f t="shared" si="3"/>
        <v>Spare</v>
      </c>
      <c r="W21" s="23" t="s">
        <v>826</v>
      </c>
      <c r="X21" s="84" t="s">
        <v>115</v>
      </c>
      <c r="Y21" s="27"/>
      <c r="Z21" s="27"/>
      <c r="AA21" s="28"/>
      <c r="AB21" s="33"/>
      <c r="AC21" s="29"/>
      <c r="AD21" s="27"/>
      <c r="AE21" s="27"/>
      <c r="AF21" s="27"/>
      <c r="AG21" s="27"/>
      <c r="AH21" s="27"/>
      <c r="AI21" s="27"/>
      <c r="AJ21" s="531"/>
      <c r="AK21" s="531"/>
      <c r="AL21" s="27"/>
      <c r="AM21" s="27"/>
      <c r="AN21" s="27"/>
      <c r="AO21" s="27"/>
      <c r="AP21" s="27"/>
      <c r="AQ21" s="33"/>
      <c r="AR21" s="33"/>
      <c r="AS21" s="33"/>
      <c r="AT21" s="33"/>
      <c r="AU21" s="33"/>
      <c r="AV21" s="33"/>
      <c r="AW21" s="33"/>
      <c r="AX21" s="33"/>
      <c r="AY21" s="33"/>
      <c r="AZ21" s="33"/>
      <c r="BA21" s="33"/>
      <c r="BB21" s="33"/>
      <c r="BC21" s="33"/>
      <c r="BD21" s="33"/>
      <c r="BE21" s="33"/>
      <c r="BF21" s="33"/>
      <c r="BG21" s="33"/>
      <c r="BH21" s="33"/>
      <c r="BI21" s="27"/>
      <c r="BJ21" s="33"/>
      <c r="BK21" s="33"/>
      <c r="BL21" s="33"/>
      <c r="BM21" s="27"/>
      <c r="BN21" s="27"/>
      <c r="BO21" s="27"/>
      <c r="BP21" s="27"/>
      <c r="BQ21" s="36"/>
      <c r="BR21" s="37"/>
      <c r="BS21" s="36"/>
      <c r="BT21" s="37"/>
      <c r="BU21" s="39"/>
    </row>
    <row r="22" spans="1:73" ht="19.899999999999999" customHeight="1">
      <c r="A22" s="10">
        <v>22</v>
      </c>
      <c r="B22" s="15">
        <v>21</v>
      </c>
      <c r="C22" s="519"/>
      <c r="D22" s="50" t="str">
        <f t="shared" si="4"/>
        <v>F04N1S5C21</v>
      </c>
      <c r="E22" s="527" t="s">
        <v>161</v>
      </c>
      <c r="F22" s="22" t="str">
        <f t="shared" si="5"/>
        <v>FCS0304</v>
      </c>
      <c r="G22" s="21">
        <f t="shared" si="6"/>
        <v>1</v>
      </c>
      <c r="H22" s="21">
        <f t="shared" si="7"/>
        <v>5</v>
      </c>
      <c r="I22" s="21">
        <v>21</v>
      </c>
      <c r="J22" s="85" t="str">
        <f t="shared" si="8"/>
        <v>ADV151-P</v>
      </c>
      <c r="K22" s="83" t="str">
        <f t="shared" si="0"/>
        <v>DI</v>
      </c>
      <c r="L22" s="22"/>
      <c r="M22" s="22"/>
      <c r="N22" s="22" t="str">
        <f t="shared" si="9"/>
        <v>Y</v>
      </c>
      <c r="O22" s="22"/>
      <c r="P22" s="22"/>
      <c r="Q22" s="22"/>
      <c r="R22" s="22"/>
      <c r="S22" s="25" t="str">
        <f t="shared" si="1"/>
        <v>%Z015121</v>
      </c>
      <c r="T22" s="22" t="str">
        <f t="shared" si="2"/>
        <v>F04N1S5C21</v>
      </c>
      <c r="U22" s="22"/>
      <c r="V22" s="22" t="str">
        <f t="shared" si="3"/>
        <v>Spare</v>
      </c>
      <c r="W22" s="23" t="s">
        <v>826</v>
      </c>
      <c r="X22" s="84" t="s">
        <v>115</v>
      </c>
      <c r="Y22" s="27"/>
      <c r="Z22" s="27"/>
      <c r="AA22" s="28"/>
      <c r="AB22" s="33"/>
      <c r="AC22" s="29"/>
      <c r="AD22" s="27"/>
      <c r="AE22" s="27"/>
      <c r="AF22" s="27"/>
      <c r="AG22" s="27"/>
      <c r="AH22" s="27"/>
      <c r="AI22" s="27"/>
      <c r="AJ22" s="531"/>
      <c r="AK22" s="531"/>
      <c r="AL22" s="27"/>
      <c r="AM22" s="27"/>
      <c r="AN22" s="27"/>
      <c r="AO22" s="27"/>
      <c r="AP22" s="27"/>
      <c r="AQ22" s="33"/>
      <c r="AR22" s="33"/>
      <c r="AS22" s="33"/>
      <c r="AT22" s="33"/>
      <c r="AU22" s="33"/>
      <c r="AV22" s="33"/>
      <c r="AW22" s="33"/>
      <c r="AX22" s="33"/>
      <c r="AY22" s="33"/>
      <c r="AZ22" s="33"/>
      <c r="BA22" s="33"/>
      <c r="BB22" s="33"/>
      <c r="BC22" s="33"/>
      <c r="BD22" s="33"/>
      <c r="BE22" s="33"/>
      <c r="BF22" s="33"/>
      <c r="BG22" s="33"/>
      <c r="BH22" s="33"/>
      <c r="BI22" s="27"/>
      <c r="BJ22" s="33"/>
      <c r="BK22" s="33"/>
      <c r="BL22" s="33"/>
      <c r="BM22" s="27"/>
      <c r="BN22" s="27"/>
      <c r="BO22" s="27"/>
      <c r="BP22" s="27"/>
      <c r="BQ22" s="36"/>
      <c r="BR22" s="37"/>
      <c r="BS22" s="36"/>
      <c r="BT22" s="37"/>
      <c r="BU22" s="39"/>
    </row>
    <row r="23" spans="1:73" ht="19.899999999999999" customHeight="1">
      <c r="A23" s="10">
        <v>23</v>
      </c>
      <c r="B23" s="15">
        <v>22</v>
      </c>
      <c r="C23" s="519"/>
      <c r="D23" s="50" t="str">
        <f t="shared" si="4"/>
        <v>F04N1S5C22</v>
      </c>
      <c r="E23" s="527" t="s">
        <v>161</v>
      </c>
      <c r="F23" s="22" t="str">
        <f t="shared" si="5"/>
        <v>FCS0304</v>
      </c>
      <c r="G23" s="21">
        <f t="shared" si="6"/>
        <v>1</v>
      </c>
      <c r="H23" s="21">
        <f t="shared" si="7"/>
        <v>5</v>
      </c>
      <c r="I23" s="21">
        <v>22</v>
      </c>
      <c r="J23" s="85" t="str">
        <f t="shared" si="8"/>
        <v>ADV151-P</v>
      </c>
      <c r="K23" s="83" t="str">
        <f t="shared" si="0"/>
        <v>DI</v>
      </c>
      <c r="L23" s="22"/>
      <c r="M23" s="22"/>
      <c r="N23" s="22" t="str">
        <f t="shared" si="9"/>
        <v>Y</v>
      </c>
      <c r="O23" s="22"/>
      <c r="P23" s="22"/>
      <c r="Q23" s="22"/>
      <c r="R23" s="22"/>
      <c r="S23" s="25" t="str">
        <f t="shared" si="1"/>
        <v>%Z015122</v>
      </c>
      <c r="T23" s="22" t="str">
        <f t="shared" si="2"/>
        <v>F04N1S5C22</v>
      </c>
      <c r="U23" s="22"/>
      <c r="V23" s="22" t="str">
        <f t="shared" si="3"/>
        <v>Spare</v>
      </c>
      <c r="W23" s="23" t="s">
        <v>826</v>
      </c>
      <c r="X23" s="84" t="s">
        <v>115</v>
      </c>
      <c r="Y23" s="27"/>
      <c r="Z23" s="27"/>
      <c r="AA23" s="28"/>
      <c r="AB23" s="33"/>
      <c r="AC23" s="29"/>
      <c r="AD23" s="27"/>
      <c r="AE23" s="27"/>
      <c r="AF23" s="27"/>
      <c r="AG23" s="27"/>
      <c r="AH23" s="27"/>
      <c r="AI23" s="27"/>
      <c r="AJ23" s="531"/>
      <c r="AK23" s="531"/>
      <c r="AL23" s="27"/>
      <c r="AM23" s="27"/>
      <c r="AN23" s="27"/>
      <c r="AO23" s="27"/>
      <c r="AP23" s="27"/>
      <c r="AQ23" s="33"/>
      <c r="AR23" s="33"/>
      <c r="AS23" s="33"/>
      <c r="AT23" s="33"/>
      <c r="AU23" s="33"/>
      <c r="AV23" s="33"/>
      <c r="AW23" s="33"/>
      <c r="AX23" s="33"/>
      <c r="AY23" s="33"/>
      <c r="AZ23" s="33"/>
      <c r="BA23" s="33"/>
      <c r="BB23" s="33"/>
      <c r="BC23" s="33"/>
      <c r="BD23" s="33"/>
      <c r="BE23" s="33"/>
      <c r="BF23" s="33"/>
      <c r="BG23" s="33"/>
      <c r="BH23" s="33"/>
      <c r="BI23" s="27"/>
      <c r="BJ23" s="33"/>
      <c r="BK23" s="33"/>
      <c r="BL23" s="33"/>
      <c r="BM23" s="27"/>
      <c r="BN23" s="27"/>
      <c r="BO23" s="27"/>
      <c r="BP23" s="27"/>
      <c r="BQ23" s="36"/>
      <c r="BR23" s="37"/>
      <c r="BS23" s="36"/>
      <c r="BT23" s="37"/>
      <c r="BU23" s="39"/>
    </row>
    <row r="24" spans="1:73" ht="19.899999999999999" customHeight="1">
      <c r="A24" s="10">
        <v>24</v>
      </c>
      <c r="B24" s="15">
        <v>23</v>
      </c>
      <c r="C24" s="519"/>
      <c r="D24" s="50" t="str">
        <f t="shared" si="4"/>
        <v>F04N1S5C23</v>
      </c>
      <c r="E24" s="527" t="s">
        <v>161</v>
      </c>
      <c r="F24" s="22" t="str">
        <f t="shared" si="5"/>
        <v>FCS0304</v>
      </c>
      <c r="G24" s="21">
        <f t="shared" si="6"/>
        <v>1</v>
      </c>
      <c r="H24" s="21">
        <f t="shared" si="7"/>
        <v>5</v>
      </c>
      <c r="I24" s="21">
        <v>23</v>
      </c>
      <c r="J24" s="85" t="str">
        <f t="shared" si="8"/>
        <v>ADV151-P</v>
      </c>
      <c r="K24" s="83" t="str">
        <f t="shared" si="0"/>
        <v>DI</v>
      </c>
      <c r="L24" s="22"/>
      <c r="M24" s="22"/>
      <c r="N24" s="22" t="str">
        <f t="shared" si="9"/>
        <v>Y</v>
      </c>
      <c r="O24" s="22"/>
      <c r="P24" s="22"/>
      <c r="Q24" s="22"/>
      <c r="R24" s="22"/>
      <c r="S24" s="25" t="str">
        <f t="shared" si="1"/>
        <v>%Z015123</v>
      </c>
      <c r="T24" s="22" t="str">
        <f t="shared" si="2"/>
        <v>F04N1S5C23</v>
      </c>
      <c r="U24" s="22"/>
      <c r="V24" s="22" t="str">
        <f t="shared" si="3"/>
        <v>Spare</v>
      </c>
      <c r="W24" s="23" t="s">
        <v>826</v>
      </c>
      <c r="X24" s="84" t="s">
        <v>115</v>
      </c>
      <c r="Y24" s="27"/>
      <c r="Z24" s="27"/>
      <c r="AA24" s="28"/>
      <c r="AB24" s="33"/>
      <c r="AC24" s="29"/>
      <c r="AD24" s="27"/>
      <c r="AE24" s="27"/>
      <c r="AF24" s="27"/>
      <c r="AG24" s="27"/>
      <c r="AH24" s="27"/>
      <c r="AI24" s="27"/>
      <c r="AJ24" s="531"/>
      <c r="AK24" s="531"/>
      <c r="AL24" s="27"/>
      <c r="AM24" s="27"/>
      <c r="AN24" s="27"/>
      <c r="AO24" s="27"/>
      <c r="AP24" s="27"/>
      <c r="AQ24" s="33"/>
      <c r="AR24" s="33"/>
      <c r="AS24" s="33"/>
      <c r="AT24" s="33"/>
      <c r="AU24" s="33"/>
      <c r="AV24" s="33"/>
      <c r="AW24" s="33"/>
      <c r="AX24" s="33"/>
      <c r="AY24" s="33"/>
      <c r="AZ24" s="33"/>
      <c r="BA24" s="33"/>
      <c r="BB24" s="33"/>
      <c r="BC24" s="33"/>
      <c r="BD24" s="33"/>
      <c r="BE24" s="33"/>
      <c r="BF24" s="33"/>
      <c r="BG24" s="33"/>
      <c r="BH24" s="33"/>
      <c r="BI24" s="27"/>
      <c r="BJ24" s="33"/>
      <c r="BK24" s="33"/>
      <c r="BL24" s="33"/>
      <c r="BM24" s="27"/>
      <c r="BN24" s="27"/>
      <c r="BO24" s="27"/>
      <c r="BP24" s="27"/>
      <c r="BQ24" s="36"/>
      <c r="BR24" s="37"/>
      <c r="BS24" s="36"/>
      <c r="BT24" s="37"/>
      <c r="BU24" s="39"/>
    </row>
    <row r="25" spans="1:73" ht="19.899999999999999" customHeight="1">
      <c r="A25" s="10">
        <v>25</v>
      </c>
      <c r="B25" s="15">
        <v>24</v>
      </c>
      <c r="C25" s="519"/>
      <c r="D25" s="50" t="str">
        <f t="shared" si="4"/>
        <v>F04N1S5C24</v>
      </c>
      <c r="E25" s="527" t="s">
        <v>161</v>
      </c>
      <c r="F25" s="22" t="str">
        <f t="shared" si="5"/>
        <v>FCS0304</v>
      </c>
      <c r="G25" s="21">
        <f t="shared" si="6"/>
        <v>1</v>
      </c>
      <c r="H25" s="21">
        <f t="shared" si="7"/>
        <v>5</v>
      </c>
      <c r="I25" s="21">
        <v>24</v>
      </c>
      <c r="J25" s="85" t="str">
        <f t="shared" si="8"/>
        <v>ADV151-P</v>
      </c>
      <c r="K25" s="83" t="str">
        <f t="shared" si="0"/>
        <v>DI</v>
      </c>
      <c r="L25" s="22"/>
      <c r="M25" s="22"/>
      <c r="N25" s="22" t="str">
        <f t="shared" si="9"/>
        <v>Y</v>
      </c>
      <c r="O25" s="22"/>
      <c r="P25" s="22"/>
      <c r="Q25" s="22"/>
      <c r="R25" s="22"/>
      <c r="S25" s="25" t="str">
        <f t="shared" si="1"/>
        <v>%Z015124</v>
      </c>
      <c r="T25" s="22" t="str">
        <f t="shared" si="2"/>
        <v>F04N1S5C24</v>
      </c>
      <c r="U25" s="22"/>
      <c r="V25" s="22" t="str">
        <f t="shared" si="3"/>
        <v>Spare</v>
      </c>
      <c r="W25" s="23" t="s">
        <v>826</v>
      </c>
      <c r="X25" s="84" t="s">
        <v>115</v>
      </c>
      <c r="Y25" s="27"/>
      <c r="Z25" s="27"/>
      <c r="AA25" s="28"/>
      <c r="AB25" s="33"/>
      <c r="AC25" s="29"/>
      <c r="AD25" s="27"/>
      <c r="AE25" s="27"/>
      <c r="AF25" s="27"/>
      <c r="AG25" s="27"/>
      <c r="AH25" s="27"/>
      <c r="AI25" s="27"/>
      <c r="AJ25" s="531"/>
      <c r="AK25" s="531"/>
      <c r="AL25" s="27"/>
      <c r="AM25" s="27"/>
      <c r="AN25" s="27"/>
      <c r="AO25" s="27"/>
      <c r="AP25" s="27"/>
      <c r="AQ25" s="33"/>
      <c r="AR25" s="33"/>
      <c r="AS25" s="33"/>
      <c r="AT25" s="33"/>
      <c r="AU25" s="33"/>
      <c r="AV25" s="33"/>
      <c r="AW25" s="33"/>
      <c r="AX25" s="33"/>
      <c r="AY25" s="33"/>
      <c r="AZ25" s="33"/>
      <c r="BA25" s="33"/>
      <c r="BB25" s="33"/>
      <c r="BC25" s="33"/>
      <c r="BD25" s="33"/>
      <c r="BE25" s="33"/>
      <c r="BF25" s="33"/>
      <c r="BG25" s="33"/>
      <c r="BH25" s="33"/>
      <c r="BI25" s="27"/>
      <c r="BJ25" s="33"/>
      <c r="BK25" s="33"/>
      <c r="BL25" s="33"/>
      <c r="BM25" s="27"/>
      <c r="BN25" s="27"/>
      <c r="BO25" s="27"/>
      <c r="BP25" s="27"/>
      <c r="BQ25" s="36"/>
      <c r="BR25" s="37"/>
      <c r="BS25" s="36"/>
      <c r="BT25" s="37"/>
      <c r="BU25" s="39"/>
    </row>
    <row r="26" spans="1:73" ht="19.899999999999999" customHeight="1">
      <c r="A26" s="10">
        <v>26</v>
      </c>
      <c r="B26" s="15">
        <v>25</v>
      </c>
      <c r="D26" s="50" t="str">
        <f t="shared" si="4"/>
        <v>F04N1S5C25</v>
      </c>
      <c r="E26" s="527" t="s">
        <v>161</v>
      </c>
      <c r="F26" s="22" t="str">
        <f t="shared" si="5"/>
        <v>FCS0304</v>
      </c>
      <c r="G26" s="21">
        <f t="shared" si="6"/>
        <v>1</v>
      </c>
      <c r="H26" s="21">
        <f t="shared" si="7"/>
        <v>5</v>
      </c>
      <c r="I26" s="21">
        <v>25</v>
      </c>
      <c r="J26" s="85" t="str">
        <f t="shared" si="8"/>
        <v>ADV151-P</v>
      </c>
      <c r="K26" s="83" t="str">
        <f t="shared" si="0"/>
        <v>DI</v>
      </c>
      <c r="L26" s="22"/>
      <c r="M26" s="22"/>
      <c r="N26" s="22" t="str">
        <f t="shared" si="9"/>
        <v>Y</v>
      </c>
      <c r="O26" s="22"/>
      <c r="P26" s="22"/>
      <c r="Q26" s="22"/>
      <c r="R26" s="22"/>
      <c r="S26" s="25" t="str">
        <f t="shared" si="1"/>
        <v>%Z015125</v>
      </c>
      <c r="T26" s="22" t="str">
        <f t="shared" si="2"/>
        <v>F04N1S5C25</v>
      </c>
      <c r="U26" s="22"/>
      <c r="V26" s="22" t="str">
        <f t="shared" si="3"/>
        <v>Spare</v>
      </c>
      <c r="W26" s="23" t="s">
        <v>826</v>
      </c>
      <c r="X26" s="84" t="s">
        <v>115</v>
      </c>
      <c r="Y26" s="27"/>
      <c r="Z26" s="27"/>
      <c r="AA26" s="28"/>
      <c r="AB26" s="33"/>
      <c r="AC26" s="29"/>
      <c r="AD26" s="27"/>
      <c r="AE26" s="27"/>
      <c r="AF26" s="27"/>
      <c r="AG26" s="27"/>
      <c r="AH26" s="27"/>
      <c r="AI26" s="27"/>
      <c r="AJ26" s="531"/>
      <c r="AK26" s="531"/>
      <c r="AL26" s="27"/>
      <c r="AM26" s="27"/>
      <c r="AN26" s="27"/>
      <c r="AO26" s="27"/>
      <c r="AP26" s="27"/>
      <c r="AQ26" s="33"/>
      <c r="AR26" s="33"/>
      <c r="AS26" s="33"/>
      <c r="AT26" s="33"/>
      <c r="AU26" s="33"/>
      <c r="AV26" s="33"/>
      <c r="AW26" s="33"/>
      <c r="AX26" s="33"/>
      <c r="AY26" s="33"/>
      <c r="AZ26" s="33"/>
      <c r="BA26" s="33"/>
      <c r="BB26" s="33"/>
      <c r="BC26" s="33"/>
      <c r="BD26" s="33"/>
      <c r="BE26" s="33"/>
      <c r="BF26" s="33"/>
      <c r="BG26" s="33"/>
      <c r="BH26" s="33"/>
      <c r="BI26" s="27"/>
      <c r="BJ26" s="33"/>
      <c r="BK26" s="33"/>
      <c r="BL26" s="33"/>
      <c r="BM26" s="27"/>
      <c r="BN26" s="27"/>
      <c r="BO26" s="27"/>
      <c r="BP26" s="27"/>
      <c r="BQ26" s="36"/>
      <c r="BR26" s="37"/>
      <c r="BS26" s="36"/>
      <c r="BT26" s="37"/>
      <c r="BU26" s="39"/>
    </row>
    <row r="27" spans="1:73" ht="19.899999999999999" customHeight="1">
      <c r="A27" s="10">
        <v>27</v>
      </c>
      <c r="B27" s="15">
        <v>26</v>
      </c>
      <c r="C27" s="519"/>
      <c r="D27" s="50" t="str">
        <f t="shared" si="4"/>
        <v>F04N1S5C26</v>
      </c>
      <c r="E27" s="527" t="s">
        <v>161</v>
      </c>
      <c r="F27" s="22" t="str">
        <f t="shared" si="5"/>
        <v>FCS0304</v>
      </c>
      <c r="G27" s="21">
        <f t="shared" si="6"/>
        <v>1</v>
      </c>
      <c r="H27" s="21">
        <f t="shared" si="7"/>
        <v>5</v>
      </c>
      <c r="I27" s="21">
        <v>26</v>
      </c>
      <c r="J27" s="85" t="str">
        <f t="shared" si="8"/>
        <v>ADV151-P</v>
      </c>
      <c r="K27" s="83" t="str">
        <f t="shared" si="0"/>
        <v>DI</v>
      </c>
      <c r="L27" s="22"/>
      <c r="M27" s="22"/>
      <c r="N27" s="22" t="str">
        <f t="shared" si="9"/>
        <v>Y</v>
      </c>
      <c r="O27" s="22"/>
      <c r="P27" s="22"/>
      <c r="Q27" s="22"/>
      <c r="R27" s="22"/>
      <c r="S27" s="25" t="str">
        <f t="shared" si="1"/>
        <v>%Z015126</v>
      </c>
      <c r="T27" s="22" t="str">
        <f t="shared" si="2"/>
        <v>F04N1S5C26</v>
      </c>
      <c r="U27" s="22"/>
      <c r="V27" s="22" t="str">
        <f t="shared" si="3"/>
        <v>Spare</v>
      </c>
      <c r="W27" s="23" t="s">
        <v>826</v>
      </c>
      <c r="X27" s="84" t="s">
        <v>115</v>
      </c>
      <c r="Y27" s="27"/>
      <c r="Z27" s="27"/>
      <c r="AA27" s="28"/>
      <c r="AB27" s="33"/>
      <c r="AC27" s="29"/>
      <c r="AD27" s="27"/>
      <c r="AE27" s="27"/>
      <c r="AF27" s="27"/>
      <c r="AG27" s="27"/>
      <c r="AH27" s="27"/>
      <c r="AI27" s="27"/>
      <c r="AJ27" s="531"/>
      <c r="AK27" s="531"/>
      <c r="AL27" s="27"/>
      <c r="AM27" s="27"/>
      <c r="AN27" s="27"/>
      <c r="AO27" s="27"/>
      <c r="AP27" s="27"/>
      <c r="AQ27" s="33"/>
      <c r="AR27" s="33"/>
      <c r="AS27" s="33"/>
      <c r="AT27" s="33"/>
      <c r="AU27" s="33"/>
      <c r="AV27" s="33"/>
      <c r="AW27" s="33"/>
      <c r="AX27" s="33"/>
      <c r="AY27" s="33"/>
      <c r="AZ27" s="33"/>
      <c r="BA27" s="33"/>
      <c r="BB27" s="33"/>
      <c r="BC27" s="33"/>
      <c r="BD27" s="33"/>
      <c r="BE27" s="33"/>
      <c r="BF27" s="33"/>
      <c r="BG27" s="33"/>
      <c r="BH27" s="33"/>
      <c r="BI27" s="27"/>
      <c r="BJ27" s="33"/>
      <c r="BK27" s="33"/>
      <c r="BL27" s="33"/>
      <c r="BM27" s="27"/>
      <c r="BN27" s="27"/>
      <c r="BO27" s="27"/>
      <c r="BP27" s="27"/>
      <c r="BQ27" s="36"/>
      <c r="BR27" s="37"/>
      <c r="BS27" s="36"/>
      <c r="BT27" s="37"/>
      <c r="BU27" s="39"/>
    </row>
    <row r="28" spans="1:73" ht="19.899999999999999" customHeight="1">
      <c r="A28" s="10">
        <v>28</v>
      </c>
      <c r="B28" s="15">
        <v>27</v>
      </c>
      <c r="C28" s="519"/>
      <c r="D28" s="50" t="str">
        <f t="shared" si="4"/>
        <v>F04N1S5C27</v>
      </c>
      <c r="E28" s="527" t="s">
        <v>161</v>
      </c>
      <c r="F28" s="22" t="str">
        <f t="shared" si="5"/>
        <v>FCS0304</v>
      </c>
      <c r="G28" s="21">
        <f t="shared" si="6"/>
        <v>1</v>
      </c>
      <c r="H28" s="21">
        <f t="shared" si="7"/>
        <v>5</v>
      </c>
      <c r="I28" s="21">
        <v>27</v>
      </c>
      <c r="J28" s="85" t="str">
        <f t="shared" si="8"/>
        <v>ADV151-P</v>
      </c>
      <c r="K28" s="83" t="str">
        <f t="shared" si="0"/>
        <v>DI</v>
      </c>
      <c r="L28" s="22"/>
      <c r="M28" s="22"/>
      <c r="N28" s="22" t="str">
        <f t="shared" si="9"/>
        <v>Y</v>
      </c>
      <c r="O28" s="22"/>
      <c r="P28" s="22"/>
      <c r="Q28" s="22"/>
      <c r="R28" s="22"/>
      <c r="S28" s="25" t="str">
        <f t="shared" si="1"/>
        <v>%Z015127</v>
      </c>
      <c r="T28" s="22" t="str">
        <f t="shared" si="2"/>
        <v>F04N1S5C27</v>
      </c>
      <c r="U28" s="22"/>
      <c r="V28" s="22" t="str">
        <f t="shared" si="3"/>
        <v>Spare</v>
      </c>
      <c r="W28" s="23" t="s">
        <v>826</v>
      </c>
      <c r="X28" s="84" t="s">
        <v>115</v>
      </c>
      <c r="Y28" s="27"/>
      <c r="Z28" s="27"/>
      <c r="AA28" s="28"/>
      <c r="AB28" s="33"/>
      <c r="AC28" s="29"/>
      <c r="AD28" s="27"/>
      <c r="AE28" s="27"/>
      <c r="AF28" s="27"/>
      <c r="AG28" s="27"/>
      <c r="AH28" s="27"/>
      <c r="AI28" s="27"/>
      <c r="AJ28" s="531"/>
      <c r="AK28" s="531"/>
      <c r="AL28" s="27"/>
      <c r="AM28" s="27"/>
      <c r="AN28" s="27"/>
      <c r="AO28" s="27"/>
      <c r="AP28" s="27"/>
      <c r="AQ28" s="33"/>
      <c r="AR28" s="33"/>
      <c r="AS28" s="33"/>
      <c r="AT28" s="33"/>
      <c r="AU28" s="33"/>
      <c r="AV28" s="33"/>
      <c r="AW28" s="33"/>
      <c r="AX28" s="33"/>
      <c r="AY28" s="33"/>
      <c r="AZ28" s="33"/>
      <c r="BA28" s="33"/>
      <c r="BB28" s="33"/>
      <c r="BC28" s="33"/>
      <c r="BD28" s="33"/>
      <c r="BE28" s="33"/>
      <c r="BF28" s="33"/>
      <c r="BG28" s="33"/>
      <c r="BH28" s="33"/>
      <c r="BI28" s="27"/>
      <c r="BJ28" s="33"/>
      <c r="BK28" s="33"/>
      <c r="BL28" s="33"/>
      <c r="BM28" s="27"/>
      <c r="BN28" s="27"/>
      <c r="BO28" s="27"/>
      <c r="BP28" s="27"/>
      <c r="BQ28" s="36"/>
      <c r="BR28" s="37"/>
      <c r="BS28" s="36"/>
      <c r="BT28" s="37"/>
      <c r="BU28" s="39"/>
    </row>
    <row r="29" spans="1:73" ht="19.899999999999999" customHeight="1">
      <c r="A29" s="10">
        <v>29</v>
      </c>
      <c r="B29" s="15">
        <v>28</v>
      </c>
      <c r="C29" s="519"/>
      <c r="D29" s="50" t="str">
        <f t="shared" si="4"/>
        <v>F04N1S5C28</v>
      </c>
      <c r="E29" s="527" t="s">
        <v>161</v>
      </c>
      <c r="F29" s="22" t="str">
        <f t="shared" si="5"/>
        <v>FCS0304</v>
      </c>
      <c r="G29" s="21">
        <f t="shared" si="6"/>
        <v>1</v>
      </c>
      <c r="H29" s="21">
        <f t="shared" si="7"/>
        <v>5</v>
      </c>
      <c r="I29" s="21">
        <v>28</v>
      </c>
      <c r="J29" s="85" t="str">
        <f t="shared" si="8"/>
        <v>ADV151-P</v>
      </c>
      <c r="K29" s="83" t="str">
        <f t="shared" si="0"/>
        <v>DI</v>
      </c>
      <c r="L29" s="22"/>
      <c r="M29" s="22"/>
      <c r="N29" s="22" t="str">
        <f t="shared" si="9"/>
        <v>Y</v>
      </c>
      <c r="O29" s="22"/>
      <c r="P29" s="22"/>
      <c r="Q29" s="22"/>
      <c r="R29" s="22"/>
      <c r="S29" s="25" t="str">
        <f t="shared" si="1"/>
        <v>%Z015128</v>
      </c>
      <c r="T29" s="22" t="str">
        <f t="shared" si="2"/>
        <v>F04N1S5C28</v>
      </c>
      <c r="U29" s="22"/>
      <c r="V29" s="22" t="str">
        <f t="shared" si="3"/>
        <v>Spare</v>
      </c>
      <c r="W29" s="23" t="s">
        <v>826</v>
      </c>
      <c r="X29" s="84" t="s">
        <v>115</v>
      </c>
      <c r="Y29" s="27"/>
      <c r="Z29" s="27"/>
      <c r="AA29" s="28"/>
      <c r="AB29" s="33"/>
      <c r="AC29" s="29"/>
      <c r="AD29" s="27"/>
      <c r="AE29" s="27"/>
      <c r="AF29" s="27"/>
      <c r="AG29" s="27"/>
      <c r="AH29" s="27"/>
      <c r="AI29" s="27"/>
      <c r="AJ29" s="531"/>
      <c r="AK29" s="531"/>
      <c r="AL29" s="27"/>
      <c r="AM29" s="27"/>
      <c r="AN29" s="27"/>
      <c r="AO29" s="27"/>
      <c r="AP29" s="27"/>
      <c r="AQ29" s="33"/>
      <c r="AR29" s="33"/>
      <c r="AS29" s="33"/>
      <c r="AT29" s="33"/>
      <c r="AU29" s="33"/>
      <c r="AV29" s="33"/>
      <c r="AW29" s="33"/>
      <c r="AX29" s="33"/>
      <c r="AY29" s="33"/>
      <c r="AZ29" s="33"/>
      <c r="BA29" s="33"/>
      <c r="BB29" s="33"/>
      <c r="BC29" s="33"/>
      <c r="BD29" s="33"/>
      <c r="BE29" s="33"/>
      <c r="BF29" s="33"/>
      <c r="BG29" s="33"/>
      <c r="BH29" s="33"/>
      <c r="BI29" s="27"/>
      <c r="BJ29" s="33"/>
      <c r="BK29" s="33"/>
      <c r="BL29" s="33"/>
      <c r="BM29" s="27"/>
      <c r="BN29" s="27"/>
      <c r="BO29" s="27"/>
      <c r="BP29" s="27"/>
      <c r="BQ29" s="36"/>
      <c r="BR29" s="37"/>
      <c r="BS29" s="36"/>
      <c r="BT29" s="37"/>
      <c r="BU29" s="39"/>
    </row>
    <row r="30" spans="1:73" ht="19.899999999999999" customHeight="1">
      <c r="A30" s="10">
        <v>30</v>
      </c>
      <c r="B30" s="15">
        <v>29</v>
      </c>
      <c r="C30" s="519"/>
      <c r="D30" s="50" t="str">
        <f t="shared" si="4"/>
        <v>F04N1S5C29</v>
      </c>
      <c r="E30" s="527" t="s">
        <v>161</v>
      </c>
      <c r="F30" s="22" t="str">
        <f t="shared" si="5"/>
        <v>FCS0304</v>
      </c>
      <c r="G30" s="21">
        <f t="shared" si="6"/>
        <v>1</v>
      </c>
      <c r="H30" s="21">
        <f t="shared" si="7"/>
        <v>5</v>
      </c>
      <c r="I30" s="21">
        <v>29</v>
      </c>
      <c r="J30" s="85" t="str">
        <f t="shared" si="8"/>
        <v>ADV151-P</v>
      </c>
      <c r="K30" s="83" t="str">
        <f t="shared" si="0"/>
        <v>DI</v>
      </c>
      <c r="L30" s="22"/>
      <c r="M30" s="22"/>
      <c r="N30" s="22" t="str">
        <f t="shared" si="9"/>
        <v>Y</v>
      </c>
      <c r="O30" s="22"/>
      <c r="P30" s="22"/>
      <c r="Q30" s="22"/>
      <c r="R30" s="22"/>
      <c r="S30" s="25" t="str">
        <f t="shared" si="1"/>
        <v>%Z015129</v>
      </c>
      <c r="T30" s="22" t="str">
        <f t="shared" si="2"/>
        <v>F04N1S5C29</v>
      </c>
      <c r="U30" s="22"/>
      <c r="V30" s="22" t="str">
        <f t="shared" si="3"/>
        <v>Spare</v>
      </c>
      <c r="W30" s="23" t="s">
        <v>826</v>
      </c>
      <c r="X30" s="84" t="s">
        <v>115</v>
      </c>
      <c r="Y30" s="27"/>
      <c r="Z30" s="27"/>
      <c r="AA30" s="28"/>
      <c r="AB30" s="33"/>
      <c r="AC30" s="29"/>
      <c r="AD30" s="27"/>
      <c r="AE30" s="27"/>
      <c r="AF30" s="27"/>
      <c r="AG30" s="27"/>
      <c r="AH30" s="27"/>
      <c r="AI30" s="27"/>
      <c r="AJ30" s="531"/>
      <c r="AK30" s="531"/>
      <c r="AL30" s="27"/>
      <c r="AM30" s="27"/>
      <c r="AN30" s="27"/>
      <c r="AO30" s="27"/>
      <c r="AP30" s="27"/>
      <c r="AQ30" s="33"/>
      <c r="AR30" s="33"/>
      <c r="AS30" s="33"/>
      <c r="AT30" s="33"/>
      <c r="AU30" s="33"/>
      <c r="AV30" s="33"/>
      <c r="AW30" s="33"/>
      <c r="AX30" s="33"/>
      <c r="AY30" s="33"/>
      <c r="AZ30" s="33"/>
      <c r="BA30" s="33"/>
      <c r="BB30" s="33"/>
      <c r="BC30" s="33"/>
      <c r="BD30" s="33"/>
      <c r="BE30" s="33"/>
      <c r="BF30" s="33"/>
      <c r="BG30" s="33"/>
      <c r="BH30" s="33"/>
      <c r="BI30" s="27"/>
      <c r="BJ30" s="33"/>
      <c r="BK30" s="33"/>
      <c r="BL30" s="33"/>
      <c r="BM30" s="27"/>
      <c r="BN30" s="27"/>
      <c r="BO30" s="27"/>
      <c r="BP30" s="27"/>
      <c r="BQ30" s="36"/>
      <c r="BR30" s="37"/>
      <c r="BS30" s="36"/>
      <c r="BT30" s="37"/>
      <c r="BU30" s="39"/>
    </row>
    <row r="31" spans="1:73" ht="19.899999999999999" customHeight="1">
      <c r="A31" s="10">
        <v>31</v>
      </c>
      <c r="B31" s="16">
        <v>30</v>
      </c>
      <c r="C31" s="520"/>
      <c r="D31" s="50" t="str">
        <f t="shared" si="4"/>
        <v>F04N1S5C30</v>
      </c>
      <c r="E31" s="527" t="s">
        <v>161</v>
      </c>
      <c r="F31" s="22" t="str">
        <f t="shared" si="5"/>
        <v>FCS0304</v>
      </c>
      <c r="G31" s="21">
        <f t="shared" si="6"/>
        <v>1</v>
      </c>
      <c r="H31" s="21">
        <f t="shared" si="7"/>
        <v>5</v>
      </c>
      <c r="I31" s="21">
        <v>30</v>
      </c>
      <c r="J31" s="85" t="str">
        <f t="shared" si="8"/>
        <v>ADV151-P</v>
      </c>
      <c r="K31" s="83" t="str">
        <f t="shared" si="0"/>
        <v>DI</v>
      </c>
      <c r="L31" s="22"/>
      <c r="M31" s="22"/>
      <c r="N31" s="22" t="str">
        <f t="shared" si="9"/>
        <v>Y</v>
      </c>
      <c r="O31" s="22"/>
      <c r="P31" s="22"/>
      <c r="Q31" s="26"/>
      <c r="R31" s="26"/>
      <c r="S31" s="25" t="str">
        <f t="shared" si="1"/>
        <v>%Z015130</v>
      </c>
      <c r="T31" s="22" t="str">
        <f t="shared" si="2"/>
        <v>F04N1S5C30</v>
      </c>
      <c r="U31" s="26"/>
      <c r="V31" s="22" t="str">
        <f t="shared" si="3"/>
        <v>Spare</v>
      </c>
      <c r="W31" s="23" t="s">
        <v>826</v>
      </c>
      <c r="X31" s="84" t="s">
        <v>115</v>
      </c>
      <c r="Y31" s="27"/>
      <c r="Z31" s="27"/>
      <c r="AA31" s="28"/>
      <c r="AB31" s="33"/>
      <c r="AC31" s="29"/>
      <c r="AD31" s="27"/>
      <c r="AE31" s="27"/>
      <c r="AF31" s="27"/>
      <c r="AG31" s="27"/>
      <c r="AH31" s="32"/>
      <c r="AI31" s="27"/>
      <c r="AJ31" s="531"/>
      <c r="AK31" s="531"/>
      <c r="AL31" s="27"/>
      <c r="AM31" s="27"/>
      <c r="AN31" s="27"/>
      <c r="AO31" s="27"/>
      <c r="AP31" s="27"/>
      <c r="AQ31" s="33"/>
      <c r="AR31" s="33"/>
      <c r="AS31" s="33"/>
      <c r="AT31" s="33"/>
      <c r="AU31" s="33"/>
      <c r="AV31" s="33"/>
      <c r="AW31" s="33"/>
      <c r="AX31" s="33"/>
      <c r="AY31" s="33"/>
      <c r="AZ31" s="33"/>
      <c r="BA31" s="33"/>
      <c r="BB31" s="33"/>
      <c r="BC31" s="33"/>
      <c r="BD31" s="33"/>
      <c r="BE31" s="33"/>
      <c r="BF31" s="33"/>
      <c r="BG31" s="33"/>
      <c r="BH31" s="33"/>
      <c r="BI31" s="27"/>
      <c r="BJ31" s="33"/>
      <c r="BK31" s="33"/>
      <c r="BL31" s="33"/>
      <c r="BM31" s="27"/>
      <c r="BN31" s="27"/>
      <c r="BO31" s="27"/>
      <c r="BP31" s="27"/>
      <c r="BQ31" s="36"/>
      <c r="BR31" s="37"/>
      <c r="BS31" s="36"/>
      <c r="BT31" s="37"/>
      <c r="BU31" s="39"/>
    </row>
    <row r="32" spans="1:73" ht="19.899999999999999" customHeight="1">
      <c r="A32" s="10">
        <v>32</v>
      </c>
      <c r="B32" s="16">
        <v>31</v>
      </c>
      <c r="C32" s="520"/>
      <c r="D32" s="50" t="str">
        <f t="shared" si="4"/>
        <v>F04N1S5C31</v>
      </c>
      <c r="E32" s="527" t="s">
        <v>161</v>
      </c>
      <c r="F32" s="22" t="str">
        <f t="shared" si="5"/>
        <v>FCS0304</v>
      </c>
      <c r="G32" s="21">
        <f t="shared" si="6"/>
        <v>1</v>
      </c>
      <c r="H32" s="21">
        <f t="shared" si="7"/>
        <v>5</v>
      </c>
      <c r="I32" s="21">
        <v>31</v>
      </c>
      <c r="J32" s="85" t="str">
        <f t="shared" si="8"/>
        <v>ADV151-P</v>
      </c>
      <c r="K32" s="83" t="str">
        <f t="shared" si="0"/>
        <v>DI</v>
      </c>
      <c r="L32" s="22"/>
      <c r="M32" s="22"/>
      <c r="N32" s="22" t="str">
        <f t="shared" si="9"/>
        <v>Y</v>
      </c>
      <c r="O32" s="22"/>
      <c r="P32" s="22"/>
      <c r="Q32" s="22"/>
      <c r="R32" s="22"/>
      <c r="S32" s="25" t="str">
        <f t="shared" si="1"/>
        <v>%Z015131</v>
      </c>
      <c r="T32" s="22" t="str">
        <f t="shared" si="2"/>
        <v>F04N1S5C31</v>
      </c>
      <c r="U32" s="26"/>
      <c r="V32" s="22" t="str">
        <f t="shared" si="3"/>
        <v>Spare</v>
      </c>
      <c r="W32" s="23" t="s">
        <v>826</v>
      </c>
      <c r="X32" s="27"/>
      <c r="Y32" s="27"/>
      <c r="Z32" s="27"/>
      <c r="AA32" s="28"/>
      <c r="AB32" s="33"/>
      <c r="AC32" s="29"/>
      <c r="AD32" s="27"/>
      <c r="AE32" s="27"/>
      <c r="AF32" s="27"/>
      <c r="AG32" s="27"/>
      <c r="AH32" s="33"/>
      <c r="AI32" s="27"/>
      <c r="AJ32" s="531"/>
      <c r="AK32" s="531"/>
      <c r="AL32" s="27"/>
      <c r="AM32" s="27"/>
      <c r="AN32" s="27"/>
      <c r="AO32" s="27"/>
      <c r="AP32" s="27"/>
      <c r="AQ32" s="33"/>
      <c r="AR32" s="33"/>
      <c r="AS32" s="33"/>
      <c r="AT32" s="33"/>
      <c r="AU32" s="33"/>
      <c r="AV32" s="33"/>
      <c r="AW32" s="33"/>
      <c r="AX32" s="33"/>
      <c r="AY32" s="33"/>
      <c r="AZ32" s="33"/>
      <c r="BA32" s="33"/>
      <c r="BB32" s="33"/>
      <c r="BC32" s="33"/>
      <c r="BD32" s="33"/>
      <c r="BE32" s="33"/>
      <c r="BF32" s="33"/>
      <c r="BG32" s="33"/>
      <c r="BH32" s="33"/>
      <c r="BI32" s="27"/>
      <c r="BJ32" s="33"/>
      <c r="BK32" s="33"/>
      <c r="BL32" s="33"/>
      <c r="BM32" s="27"/>
      <c r="BN32" s="27"/>
      <c r="BO32" s="27"/>
      <c r="BP32" s="27"/>
      <c r="BQ32" s="36"/>
      <c r="BR32" s="37"/>
      <c r="BS32" s="36"/>
      <c r="BT32" s="37"/>
      <c r="BU32" s="39"/>
    </row>
    <row r="33" spans="1:74" ht="19.899999999999999" customHeight="1">
      <c r="A33" s="10">
        <v>33</v>
      </c>
      <c r="B33" s="16">
        <v>32</v>
      </c>
      <c r="C33" s="520"/>
      <c r="D33" s="50" t="str">
        <f t="shared" si="4"/>
        <v>F04N1S5C32</v>
      </c>
      <c r="E33" s="527" t="s">
        <v>161</v>
      </c>
      <c r="F33" s="22" t="str">
        <f t="shared" si="5"/>
        <v>FCS0304</v>
      </c>
      <c r="G33" s="21">
        <f t="shared" si="6"/>
        <v>1</v>
      </c>
      <c r="H33" s="21">
        <f t="shared" si="7"/>
        <v>5</v>
      </c>
      <c r="I33" s="21">
        <v>32</v>
      </c>
      <c r="J33" s="85" t="str">
        <f t="shared" si="8"/>
        <v>ADV151-P</v>
      </c>
      <c r="K33" s="83" t="str">
        <f t="shared" si="0"/>
        <v>DI</v>
      </c>
      <c r="L33" s="22"/>
      <c r="M33" s="22"/>
      <c r="N33" s="22" t="str">
        <f t="shared" si="9"/>
        <v>Y</v>
      </c>
      <c r="O33" s="22"/>
      <c r="P33" s="22"/>
      <c r="Q33" s="22"/>
      <c r="R33" s="22"/>
      <c r="S33" s="25" t="str">
        <f t="shared" si="1"/>
        <v>%Z015132</v>
      </c>
      <c r="T33" s="22" t="str">
        <f t="shared" si="2"/>
        <v>F04N1S5C32</v>
      </c>
      <c r="U33" s="26"/>
      <c r="V33" s="22" t="str">
        <f t="shared" si="3"/>
        <v>Spare</v>
      </c>
      <c r="W33" s="23" t="s">
        <v>826</v>
      </c>
      <c r="X33" s="27"/>
      <c r="Y33" s="27"/>
      <c r="Z33" s="27"/>
      <c r="AA33" s="28"/>
      <c r="AB33" s="33"/>
      <c r="AC33" s="29"/>
      <c r="AD33" s="27"/>
      <c r="AE33" s="27"/>
      <c r="AF33" s="27"/>
      <c r="AG33" s="27"/>
      <c r="AH33" s="33"/>
      <c r="AI33" s="27"/>
      <c r="AJ33" s="531"/>
      <c r="AK33" s="531"/>
      <c r="AL33" s="27"/>
      <c r="AM33" s="27"/>
      <c r="AN33" s="27"/>
      <c r="AO33" s="27"/>
      <c r="AP33" s="27"/>
      <c r="AQ33" s="33"/>
      <c r="AR33" s="33"/>
      <c r="AS33" s="33"/>
      <c r="AT33" s="33"/>
      <c r="AU33" s="33"/>
      <c r="AV33" s="33"/>
      <c r="AW33" s="33"/>
      <c r="AX33" s="33"/>
      <c r="AY33" s="33"/>
      <c r="AZ33" s="33"/>
      <c r="BA33" s="33"/>
      <c r="BB33" s="33"/>
      <c r="BC33" s="33"/>
      <c r="BD33" s="33"/>
      <c r="BE33" s="33"/>
      <c r="BF33" s="33"/>
      <c r="BG33" s="33"/>
      <c r="BH33" s="33"/>
      <c r="BI33" s="27"/>
      <c r="BJ33" s="33"/>
      <c r="BK33" s="33"/>
      <c r="BL33" s="33"/>
      <c r="BM33" s="27"/>
      <c r="BN33" s="27"/>
      <c r="BO33" s="27"/>
      <c r="BP33" s="27"/>
      <c r="BQ33" s="36"/>
      <c r="BR33" s="37"/>
      <c r="BS33" s="36"/>
      <c r="BT33" s="37"/>
      <c r="BU33" s="39"/>
    </row>
    <row r="34" spans="1:74" ht="19.899999999999999" customHeight="1">
      <c r="A34" s="10">
        <v>34</v>
      </c>
      <c r="B34" s="15">
        <v>1</v>
      </c>
      <c r="C34" s="519">
        <v>1830</v>
      </c>
      <c r="D34" s="527" t="s">
        <v>829</v>
      </c>
      <c r="E34" s="534" t="s">
        <v>830</v>
      </c>
      <c r="F34" s="22" t="str">
        <f t="shared" ref="F34:F97" si="10">F33</f>
        <v>FCS0304</v>
      </c>
      <c r="G34" s="21">
        <v>2</v>
      </c>
      <c r="H34" s="21">
        <v>5</v>
      </c>
      <c r="I34" s="21">
        <v>1</v>
      </c>
      <c r="J34" s="85" t="s">
        <v>824</v>
      </c>
      <c r="K34" s="83" t="str">
        <f t="shared" si="0"/>
        <v>DI</v>
      </c>
      <c r="L34" s="22"/>
      <c r="M34" s="22"/>
      <c r="N34" s="22" t="s">
        <v>514</v>
      </c>
      <c r="O34" s="22"/>
      <c r="P34" s="22"/>
      <c r="Q34" s="83"/>
      <c r="R34" s="22"/>
      <c r="S34" s="25" t="str">
        <f t="shared" si="1"/>
        <v>%Z025101</v>
      </c>
      <c r="T34" s="22" t="str">
        <f t="shared" si="2"/>
        <v>18-LAHH-35102</v>
      </c>
      <c r="U34" s="22" t="s">
        <v>829</v>
      </c>
      <c r="V34" s="22" t="str">
        <f t="shared" si="3"/>
        <v>料仓18-VS-3501X高高报</v>
      </c>
      <c r="W34" s="23" t="s">
        <v>114</v>
      </c>
      <c r="X34" s="84" t="s">
        <v>115</v>
      </c>
      <c r="Y34" s="27"/>
      <c r="Z34" s="27"/>
      <c r="AA34" s="28"/>
      <c r="AB34" s="33"/>
      <c r="AC34" s="29"/>
      <c r="AD34" s="27"/>
      <c r="AE34" s="27"/>
      <c r="AF34" s="27"/>
      <c r="AG34" s="27"/>
      <c r="AH34" s="27"/>
      <c r="AI34" s="27"/>
      <c r="AJ34" s="531" t="s">
        <v>831</v>
      </c>
      <c r="AK34" s="531" t="s">
        <v>115</v>
      </c>
      <c r="AL34" s="27"/>
      <c r="AM34" s="27"/>
      <c r="AN34" s="27"/>
      <c r="AO34" s="27"/>
      <c r="AP34" s="27"/>
      <c r="AQ34" s="33"/>
      <c r="AR34" s="33"/>
      <c r="AS34" s="33"/>
      <c r="AT34" s="33"/>
      <c r="AU34" s="33"/>
      <c r="AV34" s="33"/>
      <c r="AW34" s="33"/>
      <c r="AX34" s="33"/>
      <c r="AY34" s="33"/>
      <c r="AZ34" s="33"/>
      <c r="BA34" s="33"/>
      <c r="BB34" s="33"/>
      <c r="BC34" s="33"/>
      <c r="BD34" s="33"/>
      <c r="BE34" s="33"/>
      <c r="BF34" s="33"/>
      <c r="BG34" s="33"/>
      <c r="BH34" s="33"/>
      <c r="BI34" s="27"/>
      <c r="BJ34" s="33"/>
      <c r="BK34" s="33"/>
      <c r="BL34" s="33"/>
      <c r="BM34" s="27"/>
      <c r="BN34" s="27"/>
      <c r="BO34" s="27"/>
      <c r="BP34" s="27"/>
      <c r="BQ34" s="522" t="s">
        <v>106</v>
      </c>
      <c r="BR34" s="37"/>
      <c r="BS34" s="36"/>
      <c r="BT34" s="37"/>
      <c r="BU34" s="39"/>
      <c r="BV34" s="523">
        <v>1830</v>
      </c>
    </row>
    <row r="35" spans="1:74" ht="19.899999999999999" customHeight="1">
      <c r="A35" s="10">
        <v>35</v>
      </c>
      <c r="B35" s="15">
        <v>2</v>
      </c>
      <c r="C35" s="519">
        <v>1830</v>
      </c>
      <c r="D35" s="527" t="s">
        <v>832</v>
      </c>
      <c r="E35" s="534" t="s">
        <v>833</v>
      </c>
      <c r="F35" s="22" t="str">
        <f t="shared" si="10"/>
        <v>FCS0304</v>
      </c>
      <c r="G35" s="21">
        <f t="shared" ref="G35:G65" si="11">G34</f>
        <v>2</v>
      </c>
      <c r="H35" s="21">
        <f t="shared" ref="H35:H65" si="12">H34</f>
        <v>5</v>
      </c>
      <c r="I35" s="21">
        <v>2</v>
      </c>
      <c r="J35" s="85" t="str">
        <f t="shared" ref="J35:J65" si="13">J34</f>
        <v>ADV151-P</v>
      </c>
      <c r="K35" s="83" t="str">
        <f t="shared" si="0"/>
        <v>DI</v>
      </c>
      <c r="L35" s="22"/>
      <c r="M35" s="22"/>
      <c r="N35" s="22" t="str">
        <f t="shared" ref="N35:N65" si="14">IF(N34&lt;&gt;"",N34,"")</f>
        <v>N</v>
      </c>
      <c r="O35" s="22"/>
      <c r="P35" s="22"/>
      <c r="Q35" s="22"/>
      <c r="R35" s="22"/>
      <c r="S35" s="25" t="str">
        <f t="shared" si="1"/>
        <v>%Z025102</v>
      </c>
      <c r="T35" s="22" t="str">
        <f t="shared" si="2"/>
        <v>18-LAHH-35103</v>
      </c>
      <c r="U35" s="22" t="s">
        <v>832</v>
      </c>
      <c r="V35" s="22" t="str">
        <f t="shared" si="3"/>
        <v>料仓18-VS-3501X低低报</v>
      </c>
      <c r="W35" s="23" t="s">
        <v>114</v>
      </c>
      <c r="X35" s="84" t="s">
        <v>115</v>
      </c>
      <c r="Y35" s="27"/>
      <c r="Z35" s="27"/>
      <c r="AA35" s="28"/>
      <c r="AB35" s="33"/>
      <c r="AC35" s="29"/>
      <c r="AD35" s="27"/>
      <c r="AE35" s="27"/>
      <c r="AF35" s="27"/>
      <c r="AG35" s="27"/>
      <c r="AH35" s="27"/>
      <c r="AI35" s="27"/>
      <c r="AJ35" s="531" t="s">
        <v>834</v>
      </c>
      <c r="AK35" s="531" t="s">
        <v>115</v>
      </c>
      <c r="AL35" s="27"/>
      <c r="AM35" s="27"/>
      <c r="AN35" s="27"/>
      <c r="AO35" s="27"/>
      <c r="AP35" s="27"/>
      <c r="AQ35" s="33"/>
      <c r="AR35" s="33"/>
      <c r="AS35" s="33"/>
      <c r="AT35" s="33"/>
      <c r="AU35" s="33"/>
      <c r="AV35" s="33"/>
      <c r="AW35" s="33"/>
      <c r="AX35" s="33"/>
      <c r="AY35" s="33"/>
      <c r="AZ35" s="33"/>
      <c r="BA35" s="33"/>
      <c r="BB35" s="33"/>
      <c r="BC35" s="33"/>
      <c r="BD35" s="33"/>
      <c r="BE35" s="33"/>
      <c r="BF35" s="33"/>
      <c r="BG35" s="33"/>
      <c r="BH35" s="33"/>
      <c r="BI35" s="27"/>
      <c r="BJ35" s="33"/>
      <c r="BK35" s="33"/>
      <c r="BL35" s="33"/>
      <c r="BM35" s="27"/>
      <c r="BN35" s="27"/>
      <c r="BO35" s="27"/>
      <c r="BP35" s="27"/>
      <c r="BQ35" s="522" t="s">
        <v>106</v>
      </c>
      <c r="BR35" s="37"/>
      <c r="BS35" s="36"/>
      <c r="BT35" s="37"/>
      <c r="BU35" s="39"/>
      <c r="BV35" s="523">
        <v>1830</v>
      </c>
    </row>
    <row r="36" spans="1:74" ht="19.899999999999999" customHeight="1">
      <c r="A36" s="10">
        <v>36</v>
      </c>
      <c r="B36" s="15">
        <v>3</v>
      </c>
      <c r="C36" s="519"/>
      <c r="D36" s="50" t="str">
        <f t="shared" ref="D36:D65" si="15">LEFT(F36,1)&amp;RIGHT(F36,2)&amp;"N"&amp;G36&amp;"S"&amp;H36&amp;"C"&amp;I36</f>
        <v>F04N2S5C3</v>
      </c>
      <c r="E36" s="527" t="s">
        <v>161</v>
      </c>
      <c r="F36" s="22" t="str">
        <f t="shared" si="10"/>
        <v>FCS0304</v>
      </c>
      <c r="G36" s="21">
        <f t="shared" si="11"/>
        <v>2</v>
      </c>
      <c r="H36" s="21">
        <f t="shared" si="12"/>
        <v>5</v>
      </c>
      <c r="I36" s="21">
        <v>3</v>
      </c>
      <c r="J36" s="85" t="str">
        <f t="shared" si="13"/>
        <v>ADV151-P</v>
      </c>
      <c r="K36" s="83" t="str">
        <f t="shared" si="0"/>
        <v>DI</v>
      </c>
      <c r="L36" s="22"/>
      <c r="M36" s="22"/>
      <c r="N36" s="22" t="str">
        <f t="shared" si="14"/>
        <v>N</v>
      </c>
      <c r="O36" s="22"/>
      <c r="P36" s="22"/>
      <c r="Q36" s="22"/>
      <c r="R36" s="22"/>
      <c r="S36" s="25" t="str">
        <f t="shared" si="1"/>
        <v>%Z025103</v>
      </c>
      <c r="T36" s="22" t="str">
        <f t="shared" si="2"/>
        <v>F04N2S5C3</v>
      </c>
      <c r="U36" s="22"/>
      <c r="V36" s="22" t="str">
        <f t="shared" si="3"/>
        <v>Spare</v>
      </c>
      <c r="W36" s="23" t="s">
        <v>114</v>
      </c>
      <c r="X36" s="84" t="s">
        <v>115</v>
      </c>
      <c r="Y36" s="27"/>
      <c r="Z36" s="27"/>
      <c r="AA36" s="28"/>
      <c r="AB36" s="33"/>
      <c r="AC36" s="29"/>
      <c r="AD36" s="27"/>
      <c r="AE36" s="27"/>
      <c r="AF36" s="27"/>
      <c r="AG36" s="27"/>
      <c r="AH36" s="27"/>
      <c r="AI36" s="27"/>
      <c r="AJ36" s="531"/>
      <c r="AK36" s="531"/>
      <c r="AL36" s="27"/>
      <c r="AM36" s="27"/>
      <c r="AN36" s="27"/>
      <c r="AO36" s="27"/>
      <c r="AP36" s="27"/>
      <c r="AQ36" s="33"/>
      <c r="AR36" s="33"/>
      <c r="AS36" s="33"/>
      <c r="AT36" s="33"/>
      <c r="AU36" s="33"/>
      <c r="AV36" s="33"/>
      <c r="AW36" s="33"/>
      <c r="AX36" s="33"/>
      <c r="AY36" s="33"/>
      <c r="AZ36" s="33"/>
      <c r="BA36" s="33"/>
      <c r="BB36" s="33"/>
      <c r="BC36" s="33"/>
      <c r="BD36" s="33"/>
      <c r="BE36" s="33"/>
      <c r="BF36" s="33"/>
      <c r="BG36" s="33"/>
      <c r="BH36" s="33"/>
      <c r="BI36" s="27"/>
      <c r="BJ36" s="33"/>
      <c r="BK36" s="33"/>
      <c r="BL36" s="33"/>
      <c r="BM36" s="27"/>
      <c r="BN36" s="27"/>
      <c r="BO36" s="27"/>
      <c r="BP36" s="27"/>
      <c r="BQ36" s="36"/>
      <c r="BR36" s="37"/>
      <c r="BS36" s="36"/>
      <c r="BT36" s="37"/>
      <c r="BU36" s="39"/>
    </row>
    <row r="37" spans="1:74" ht="19.899999999999999" customHeight="1">
      <c r="A37" s="10">
        <v>37</v>
      </c>
      <c r="B37" s="15">
        <v>4</v>
      </c>
      <c r="C37" s="519"/>
      <c r="D37" s="50" t="str">
        <f t="shared" si="15"/>
        <v>F04N2S5C4</v>
      </c>
      <c r="E37" s="527" t="s">
        <v>161</v>
      </c>
      <c r="F37" s="22" t="str">
        <f t="shared" si="10"/>
        <v>FCS0304</v>
      </c>
      <c r="G37" s="21">
        <f t="shared" si="11"/>
        <v>2</v>
      </c>
      <c r="H37" s="21">
        <f t="shared" si="12"/>
        <v>5</v>
      </c>
      <c r="I37" s="21">
        <v>4</v>
      </c>
      <c r="J37" s="85" t="str">
        <f t="shared" si="13"/>
        <v>ADV151-P</v>
      </c>
      <c r="K37" s="83" t="str">
        <f t="shared" si="0"/>
        <v>DI</v>
      </c>
      <c r="L37" s="22"/>
      <c r="M37" s="22"/>
      <c r="N37" s="22" t="str">
        <f t="shared" si="14"/>
        <v>N</v>
      </c>
      <c r="O37" s="22"/>
      <c r="P37" s="22"/>
      <c r="Q37" s="22"/>
      <c r="R37" s="22"/>
      <c r="S37" s="25" t="str">
        <f t="shared" si="1"/>
        <v>%Z025104</v>
      </c>
      <c r="T37" s="22" t="str">
        <f t="shared" si="2"/>
        <v>F04N2S5C4</v>
      </c>
      <c r="U37" s="22"/>
      <c r="V37" s="22" t="str">
        <f t="shared" si="3"/>
        <v>Spare</v>
      </c>
      <c r="W37" s="23" t="s">
        <v>114</v>
      </c>
      <c r="X37" s="84" t="s">
        <v>115</v>
      </c>
      <c r="Y37" s="27"/>
      <c r="Z37" s="27"/>
      <c r="AA37" s="28"/>
      <c r="AB37" s="33"/>
      <c r="AC37" s="29"/>
      <c r="AD37" s="27"/>
      <c r="AE37" s="27"/>
      <c r="AF37" s="27"/>
      <c r="AG37" s="27"/>
      <c r="AH37" s="27"/>
      <c r="AI37" s="27"/>
      <c r="AJ37" s="531"/>
      <c r="AK37" s="531"/>
      <c r="AL37" s="27"/>
      <c r="AM37" s="27"/>
      <c r="AN37" s="27"/>
      <c r="AO37" s="27"/>
      <c r="AP37" s="27"/>
      <c r="AQ37" s="33"/>
      <c r="AR37" s="33"/>
      <c r="AS37" s="33"/>
      <c r="AT37" s="33"/>
      <c r="AU37" s="33"/>
      <c r="AV37" s="33"/>
      <c r="AW37" s="33"/>
      <c r="AX37" s="33"/>
      <c r="AY37" s="33"/>
      <c r="AZ37" s="33"/>
      <c r="BA37" s="33"/>
      <c r="BB37" s="33"/>
      <c r="BC37" s="33"/>
      <c r="BD37" s="33"/>
      <c r="BE37" s="33"/>
      <c r="BF37" s="33"/>
      <c r="BG37" s="33"/>
      <c r="BH37" s="33"/>
      <c r="BI37" s="27"/>
      <c r="BJ37" s="33"/>
      <c r="BK37" s="33"/>
      <c r="BL37" s="33"/>
      <c r="BM37" s="27"/>
      <c r="BN37" s="27"/>
      <c r="BO37" s="27"/>
      <c r="BP37" s="27"/>
      <c r="BQ37" s="36"/>
      <c r="BR37" s="37"/>
      <c r="BS37" s="36"/>
      <c r="BT37" s="37"/>
      <c r="BU37" s="39"/>
    </row>
    <row r="38" spans="1:74" ht="19.899999999999999" customHeight="1">
      <c r="A38" s="10">
        <v>38</v>
      </c>
      <c r="B38" s="15">
        <v>5</v>
      </c>
      <c r="C38" s="519"/>
      <c r="D38" s="50" t="str">
        <f t="shared" si="15"/>
        <v>F04N2S5C5</v>
      </c>
      <c r="E38" s="527" t="s">
        <v>161</v>
      </c>
      <c r="F38" s="22" t="str">
        <f t="shared" si="10"/>
        <v>FCS0304</v>
      </c>
      <c r="G38" s="21">
        <f t="shared" si="11"/>
        <v>2</v>
      </c>
      <c r="H38" s="21">
        <f t="shared" si="12"/>
        <v>5</v>
      </c>
      <c r="I38" s="21">
        <v>5</v>
      </c>
      <c r="J38" s="85" t="str">
        <f t="shared" si="13"/>
        <v>ADV151-P</v>
      </c>
      <c r="K38" s="83" t="str">
        <f t="shared" si="0"/>
        <v>DI</v>
      </c>
      <c r="L38" s="22"/>
      <c r="M38" s="22"/>
      <c r="N38" s="22" t="str">
        <f t="shared" si="14"/>
        <v>N</v>
      </c>
      <c r="O38" s="22"/>
      <c r="P38" s="22"/>
      <c r="Q38" s="22"/>
      <c r="R38" s="22"/>
      <c r="S38" s="25" t="str">
        <f t="shared" si="1"/>
        <v>%Z025105</v>
      </c>
      <c r="T38" s="22" t="str">
        <f t="shared" si="2"/>
        <v>F04N2S5C5</v>
      </c>
      <c r="U38" s="22"/>
      <c r="V38" s="22" t="str">
        <f t="shared" si="3"/>
        <v>Spare</v>
      </c>
      <c r="W38" s="23" t="s">
        <v>114</v>
      </c>
      <c r="X38" s="84" t="s">
        <v>115</v>
      </c>
      <c r="Y38" s="27"/>
      <c r="Z38" s="27"/>
      <c r="AA38" s="28"/>
      <c r="AB38" s="33"/>
      <c r="AC38" s="29"/>
      <c r="AD38" s="27"/>
      <c r="AE38" s="27"/>
      <c r="AF38" s="27"/>
      <c r="AG38" s="27"/>
      <c r="AH38" s="27"/>
      <c r="AI38" s="27"/>
      <c r="AJ38" s="531"/>
      <c r="AK38" s="531"/>
      <c r="AL38" s="27"/>
      <c r="AM38" s="27"/>
      <c r="AN38" s="27"/>
      <c r="AO38" s="27"/>
      <c r="AP38" s="27"/>
      <c r="AQ38" s="33"/>
      <c r="AR38" s="33"/>
      <c r="AS38" s="33"/>
      <c r="AT38" s="33"/>
      <c r="AU38" s="33"/>
      <c r="AV38" s="33"/>
      <c r="AW38" s="33"/>
      <c r="AX38" s="33"/>
      <c r="AY38" s="33"/>
      <c r="AZ38" s="33"/>
      <c r="BA38" s="33"/>
      <c r="BB38" s="33"/>
      <c r="BC38" s="33"/>
      <c r="BD38" s="33"/>
      <c r="BE38" s="33"/>
      <c r="BF38" s="33"/>
      <c r="BG38" s="33"/>
      <c r="BH38" s="33"/>
      <c r="BI38" s="27"/>
      <c r="BJ38" s="33"/>
      <c r="BK38" s="33"/>
      <c r="BL38" s="33"/>
      <c r="BM38" s="27"/>
      <c r="BN38" s="27"/>
      <c r="BO38" s="27"/>
      <c r="BP38" s="27"/>
      <c r="BQ38" s="36"/>
      <c r="BR38" s="37"/>
      <c r="BS38" s="36"/>
      <c r="BT38" s="37"/>
      <c r="BU38" s="39"/>
    </row>
    <row r="39" spans="1:74" ht="19.899999999999999" customHeight="1">
      <c r="A39" s="10">
        <v>39</v>
      </c>
      <c r="B39" s="15">
        <v>6</v>
      </c>
      <c r="C39" s="519"/>
      <c r="D39" s="50" t="str">
        <f t="shared" si="15"/>
        <v>F04N2S5C6</v>
      </c>
      <c r="E39" s="527" t="s">
        <v>161</v>
      </c>
      <c r="F39" s="22" t="str">
        <f t="shared" si="10"/>
        <v>FCS0304</v>
      </c>
      <c r="G39" s="21">
        <f t="shared" si="11"/>
        <v>2</v>
      </c>
      <c r="H39" s="21">
        <f t="shared" si="12"/>
        <v>5</v>
      </c>
      <c r="I39" s="21">
        <v>6</v>
      </c>
      <c r="J39" s="85" t="str">
        <f t="shared" si="13"/>
        <v>ADV151-P</v>
      </c>
      <c r="K39" s="83" t="str">
        <f t="shared" si="0"/>
        <v>DI</v>
      </c>
      <c r="L39" s="22"/>
      <c r="M39" s="22"/>
      <c r="N39" s="22" t="str">
        <f t="shared" si="14"/>
        <v>N</v>
      </c>
      <c r="O39" s="22"/>
      <c r="P39" s="22"/>
      <c r="Q39" s="22"/>
      <c r="R39" s="22"/>
      <c r="S39" s="25" t="str">
        <f t="shared" si="1"/>
        <v>%Z025106</v>
      </c>
      <c r="T39" s="22" t="str">
        <f t="shared" si="2"/>
        <v>F04N2S5C6</v>
      </c>
      <c r="U39" s="22"/>
      <c r="V39" s="22" t="str">
        <f t="shared" si="3"/>
        <v>Spare</v>
      </c>
      <c r="W39" s="23" t="s">
        <v>114</v>
      </c>
      <c r="X39" s="84" t="s">
        <v>115</v>
      </c>
      <c r="Y39" s="27"/>
      <c r="Z39" s="27"/>
      <c r="AA39" s="28"/>
      <c r="AB39" s="33"/>
      <c r="AC39" s="29"/>
      <c r="AD39" s="27"/>
      <c r="AE39" s="27"/>
      <c r="AF39" s="27"/>
      <c r="AG39" s="27"/>
      <c r="AH39" s="27"/>
      <c r="AI39" s="27"/>
      <c r="AJ39" s="531"/>
      <c r="AK39" s="531"/>
      <c r="AL39" s="27"/>
      <c r="AM39" s="27"/>
      <c r="AN39" s="27"/>
      <c r="AO39" s="27"/>
      <c r="AP39" s="27"/>
      <c r="AQ39" s="33"/>
      <c r="AR39" s="33"/>
      <c r="AS39" s="33"/>
      <c r="AT39" s="33"/>
      <c r="AU39" s="33"/>
      <c r="AV39" s="33"/>
      <c r="AW39" s="33"/>
      <c r="AX39" s="33"/>
      <c r="AY39" s="33"/>
      <c r="AZ39" s="33"/>
      <c r="BA39" s="33"/>
      <c r="BB39" s="33"/>
      <c r="BC39" s="33"/>
      <c r="BD39" s="33"/>
      <c r="BE39" s="33"/>
      <c r="BF39" s="33"/>
      <c r="BG39" s="33"/>
      <c r="BH39" s="33"/>
      <c r="BI39" s="27"/>
      <c r="BJ39" s="33"/>
      <c r="BK39" s="33"/>
      <c r="BL39" s="33"/>
      <c r="BM39" s="27"/>
      <c r="BN39" s="27"/>
      <c r="BO39" s="27"/>
      <c r="BP39" s="27"/>
      <c r="BQ39" s="36"/>
      <c r="BR39" s="37"/>
      <c r="BS39" s="36"/>
      <c r="BT39" s="37"/>
      <c r="BU39" s="39"/>
    </row>
    <row r="40" spans="1:74" ht="19.899999999999999" customHeight="1">
      <c r="A40" s="10">
        <v>40</v>
      </c>
      <c r="B40" s="15">
        <v>7</v>
      </c>
      <c r="C40" s="519"/>
      <c r="D40" s="50" t="str">
        <f t="shared" si="15"/>
        <v>F04N2S5C7</v>
      </c>
      <c r="E40" s="527" t="s">
        <v>161</v>
      </c>
      <c r="F40" s="22" t="str">
        <f t="shared" si="10"/>
        <v>FCS0304</v>
      </c>
      <c r="G40" s="21">
        <f t="shared" si="11"/>
        <v>2</v>
      </c>
      <c r="H40" s="21">
        <f t="shared" si="12"/>
        <v>5</v>
      </c>
      <c r="I40" s="21">
        <v>7</v>
      </c>
      <c r="J40" s="85" t="str">
        <f t="shared" si="13"/>
        <v>ADV151-P</v>
      </c>
      <c r="K40" s="83" t="str">
        <f t="shared" si="0"/>
        <v>DI</v>
      </c>
      <c r="L40" s="22"/>
      <c r="M40" s="22"/>
      <c r="N40" s="22" t="str">
        <f t="shared" si="14"/>
        <v>N</v>
      </c>
      <c r="O40" s="22"/>
      <c r="P40" s="22"/>
      <c r="Q40" s="22"/>
      <c r="R40" s="22"/>
      <c r="S40" s="25" t="str">
        <f t="shared" si="1"/>
        <v>%Z025107</v>
      </c>
      <c r="T40" s="22" t="str">
        <f t="shared" si="2"/>
        <v>F04N2S5C7</v>
      </c>
      <c r="U40" s="22"/>
      <c r="V40" s="22" t="str">
        <f t="shared" si="3"/>
        <v>Spare</v>
      </c>
      <c r="W40" s="23" t="s">
        <v>114</v>
      </c>
      <c r="X40" s="84" t="s">
        <v>115</v>
      </c>
      <c r="Y40" s="27"/>
      <c r="Z40" s="27"/>
      <c r="AA40" s="28"/>
      <c r="AB40" s="33"/>
      <c r="AC40" s="29"/>
      <c r="AD40" s="27"/>
      <c r="AE40" s="27"/>
      <c r="AF40" s="27"/>
      <c r="AG40" s="27"/>
      <c r="AH40" s="27"/>
      <c r="AI40" s="27"/>
      <c r="AJ40" s="531"/>
      <c r="AK40" s="531"/>
      <c r="AL40" s="27"/>
      <c r="AM40" s="27"/>
      <c r="AN40" s="27"/>
      <c r="AO40" s="27"/>
      <c r="AP40" s="27"/>
      <c r="AQ40" s="33"/>
      <c r="AR40" s="33"/>
      <c r="AS40" s="33"/>
      <c r="AT40" s="33"/>
      <c r="AU40" s="33"/>
      <c r="AV40" s="33"/>
      <c r="AW40" s="33"/>
      <c r="AX40" s="33"/>
      <c r="AY40" s="33"/>
      <c r="AZ40" s="33"/>
      <c r="BA40" s="33"/>
      <c r="BB40" s="33"/>
      <c r="BC40" s="33"/>
      <c r="BD40" s="33"/>
      <c r="BE40" s="33"/>
      <c r="BF40" s="33"/>
      <c r="BG40" s="33"/>
      <c r="BH40" s="33"/>
      <c r="BI40" s="27"/>
      <c r="BJ40" s="33"/>
      <c r="BK40" s="33"/>
      <c r="BL40" s="33"/>
      <c r="BM40" s="27"/>
      <c r="BN40" s="27"/>
      <c r="BO40" s="27"/>
      <c r="BP40" s="27"/>
      <c r="BQ40" s="36"/>
      <c r="BR40" s="37"/>
      <c r="BS40" s="36"/>
      <c r="BT40" s="37"/>
      <c r="BU40" s="39"/>
    </row>
    <row r="41" spans="1:74" ht="19.899999999999999" customHeight="1">
      <c r="A41" s="10">
        <v>41</v>
      </c>
      <c r="B41" s="15">
        <v>8</v>
      </c>
      <c r="C41" s="519"/>
      <c r="D41" s="50" t="str">
        <f t="shared" si="15"/>
        <v>F04N2S5C8</v>
      </c>
      <c r="E41" s="527" t="s">
        <v>161</v>
      </c>
      <c r="F41" s="22" t="str">
        <f t="shared" si="10"/>
        <v>FCS0304</v>
      </c>
      <c r="G41" s="21">
        <f t="shared" si="11"/>
        <v>2</v>
      </c>
      <c r="H41" s="21">
        <f t="shared" si="12"/>
        <v>5</v>
      </c>
      <c r="I41" s="21">
        <v>8</v>
      </c>
      <c r="J41" s="85" t="str">
        <f t="shared" si="13"/>
        <v>ADV151-P</v>
      </c>
      <c r="K41" s="83" t="str">
        <f t="shared" si="0"/>
        <v>DI</v>
      </c>
      <c r="L41" s="22"/>
      <c r="M41" s="22"/>
      <c r="N41" s="22" t="str">
        <f t="shared" si="14"/>
        <v>N</v>
      </c>
      <c r="O41" s="22"/>
      <c r="P41" s="22"/>
      <c r="Q41" s="22"/>
      <c r="R41" s="22"/>
      <c r="S41" s="25" t="str">
        <f t="shared" si="1"/>
        <v>%Z025108</v>
      </c>
      <c r="T41" s="22" t="str">
        <f t="shared" si="2"/>
        <v>F04N2S5C8</v>
      </c>
      <c r="U41" s="22"/>
      <c r="V41" s="22" t="str">
        <f t="shared" si="3"/>
        <v>Spare</v>
      </c>
      <c r="W41" s="23" t="s">
        <v>114</v>
      </c>
      <c r="X41" s="84" t="s">
        <v>115</v>
      </c>
      <c r="Y41" s="27"/>
      <c r="Z41" s="27"/>
      <c r="AA41" s="28"/>
      <c r="AB41" s="33"/>
      <c r="AC41" s="29"/>
      <c r="AD41" s="27"/>
      <c r="AE41" s="27"/>
      <c r="AF41" s="27"/>
      <c r="AG41" s="27"/>
      <c r="AH41" s="27"/>
      <c r="AI41" s="27"/>
      <c r="AJ41" s="531"/>
      <c r="AK41" s="531"/>
      <c r="AL41" s="27"/>
      <c r="AM41" s="27"/>
      <c r="AN41" s="27"/>
      <c r="AO41" s="27"/>
      <c r="AP41" s="27"/>
      <c r="AQ41" s="33"/>
      <c r="AR41" s="33"/>
      <c r="AS41" s="33"/>
      <c r="AT41" s="33"/>
      <c r="AU41" s="33"/>
      <c r="AV41" s="33"/>
      <c r="AW41" s="33"/>
      <c r="AX41" s="33"/>
      <c r="AY41" s="33"/>
      <c r="AZ41" s="33"/>
      <c r="BA41" s="33"/>
      <c r="BB41" s="33"/>
      <c r="BC41" s="33"/>
      <c r="BD41" s="33"/>
      <c r="BE41" s="33"/>
      <c r="BF41" s="33"/>
      <c r="BG41" s="33"/>
      <c r="BH41" s="33"/>
      <c r="BI41" s="27"/>
      <c r="BJ41" s="33"/>
      <c r="BK41" s="33"/>
      <c r="BL41" s="33"/>
      <c r="BM41" s="27"/>
      <c r="BN41" s="27"/>
      <c r="BO41" s="27"/>
      <c r="BP41" s="27"/>
      <c r="BQ41" s="36"/>
      <c r="BR41" s="37"/>
      <c r="BS41" s="36"/>
      <c r="BT41" s="37"/>
      <c r="BU41" s="39"/>
    </row>
    <row r="42" spans="1:74" ht="19.899999999999999" customHeight="1">
      <c r="A42" s="10">
        <v>42</v>
      </c>
      <c r="B42" s="15">
        <v>9</v>
      </c>
      <c r="C42" s="519"/>
      <c r="D42" s="50" t="str">
        <f t="shared" si="15"/>
        <v>F04N2S5C9</v>
      </c>
      <c r="E42" s="527" t="s">
        <v>161</v>
      </c>
      <c r="F42" s="22" t="str">
        <f t="shared" si="10"/>
        <v>FCS0304</v>
      </c>
      <c r="G42" s="21">
        <f t="shared" si="11"/>
        <v>2</v>
      </c>
      <c r="H42" s="21">
        <f t="shared" si="12"/>
        <v>5</v>
      </c>
      <c r="I42" s="21">
        <v>9</v>
      </c>
      <c r="J42" s="85" t="str">
        <f t="shared" si="13"/>
        <v>ADV151-P</v>
      </c>
      <c r="K42" s="83" t="str">
        <f t="shared" si="0"/>
        <v>DI</v>
      </c>
      <c r="L42" s="22"/>
      <c r="M42" s="22"/>
      <c r="N42" s="22" t="str">
        <f t="shared" si="14"/>
        <v>N</v>
      </c>
      <c r="O42" s="22"/>
      <c r="P42" s="22"/>
      <c r="Q42" s="22"/>
      <c r="R42" s="22"/>
      <c r="S42" s="25" t="str">
        <f t="shared" si="1"/>
        <v>%Z025109</v>
      </c>
      <c r="T42" s="22" t="str">
        <f t="shared" si="2"/>
        <v>F04N2S5C9</v>
      </c>
      <c r="U42" s="22"/>
      <c r="V42" s="22" t="str">
        <f t="shared" si="3"/>
        <v>Spare</v>
      </c>
      <c r="W42" s="23" t="s">
        <v>114</v>
      </c>
      <c r="X42" s="84" t="s">
        <v>115</v>
      </c>
      <c r="Y42" s="27"/>
      <c r="Z42" s="27"/>
      <c r="AA42" s="28"/>
      <c r="AB42" s="33"/>
      <c r="AC42" s="29"/>
      <c r="AD42" s="27"/>
      <c r="AE42" s="27"/>
      <c r="AF42" s="27"/>
      <c r="AG42" s="27"/>
      <c r="AH42" s="27"/>
      <c r="AI42" s="27"/>
      <c r="AJ42" s="531"/>
      <c r="AK42" s="531"/>
      <c r="AL42" s="27"/>
      <c r="AM42" s="27"/>
      <c r="AN42" s="27"/>
      <c r="AO42" s="27"/>
      <c r="AP42" s="27"/>
      <c r="AQ42" s="33"/>
      <c r="AR42" s="33"/>
      <c r="AS42" s="33"/>
      <c r="AT42" s="33"/>
      <c r="AU42" s="33"/>
      <c r="AV42" s="33"/>
      <c r="AW42" s="33"/>
      <c r="AX42" s="33"/>
      <c r="AY42" s="33"/>
      <c r="AZ42" s="33"/>
      <c r="BA42" s="33"/>
      <c r="BB42" s="33"/>
      <c r="BC42" s="33"/>
      <c r="BD42" s="33"/>
      <c r="BE42" s="33"/>
      <c r="BF42" s="33"/>
      <c r="BG42" s="33"/>
      <c r="BH42" s="33"/>
      <c r="BI42" s="27"/>
      <c r="BJ42" s="33"/>
      <c r="BK42" s="33"/>
      <c r="BL42" s="33"/>
      <c r="BM42" s="27"/>
      <c r="BN42" s="27"/>
      <c r="BO42" s="27"/>
      <c r="BP42" s="27"/>
      <c r="BQ42" s="36"/>
      <c r="BR42" s="37"/>
      <c r="BS42" s="36"/>
      <c r="BT42" s="37"/>
      <c r="BU42" s="39"/>
    </row>
    <row r="43" spans="1:74" ht="19.899999999999999" customHeight="1">
      <c r="A43" s="10">
        <v>43</v>
      </c>
      <c r="B43" s="15">
        <v>10</v>
      </c>
      <c r="C43" s="519"/>
      <c r="D43" s="50" t="str">
        <f t="shared" si="15"/>
        <v>F04N2S5C10</v>
      </c>
      <c r="E43" s="527" t="s">
        <v>161</v>
      </c>
      <c r="F43" s="22" t="str">
        <f t="shared" si="10"/>
        <v>FCS0304</v>
      </c>
      <c r="G43" s="21">
        <f t="shared" si="11"/>
        <v>2</v>
      </c>
      <c r="H43" s="21">
        <f t="shared" si="12"/>
        <v>5</v>
      </c>
      <c r="I43" s="21">
        <v>10</v>
      </c>
      <c r="J43" s="85" t="str">
        <f t="shared" si="13"/>
        <v>ADV151-P</v>
      </c>
      <c r="K43" s="83" t="str">
        <f t="shared" si="0"/>
        <v>DI</v>
      </c>
      <c r="L43" s="22"/>
      <c r="M43" s="22"/>
      <c r="N43" s="22" t="str">
        <f t="shared" si="14"/>
        <v>N</v>
      </c>
      <c r="O43" s="22"/>
      <c r="P43" s="22"/>
      <c r="Q43" s="22"/>
      <c r="R43" s="22"/>
      <c r="S43" s="25" t="str">
        <f t="shared" si="1"/>
        <v>%Z025110</v>
      </c>
      <c r="T43" s="22" t="str">
        <f t="shared" si="2"/>
        <v>F04N2S5C10</v>
      </c>
      <c r="U43" s="22"/>
      <c r="V43" s="22" t="str">
        <f t="shared" si="3"/>
        <v>Spare</v>
      </c>
      <c r="W43" s="23" t="s">
        <v>114</v>
      </c>
      <c r="X43" s="84" t="s">
        <v>115</v>
      </c>
      <c r="Y43" s="27"/>
      <c r="Z43" s="27"/>
      <c r="AA43" s="28"/>
      <c r="AB43" s="33"/>
      <c r="AC43" s="29"/>
      <c r="AD43" s="27"/>
      <c r="AE43" s="27"/>
      <c r="AF43" s="27"/>
      <c r="AG43" s="27"/>
      <c r="AH43" s="27"/>
      <c r="AI43" s="27"/>
      <c r="AJ43" s="531"/>
      <c r="AK43" s="531"/>
      <c r="AL43" s="27"/>
      <c r="AM43" s="27"/>
      <c r="AN43" s="27"/>
      <c r="AO43" s="27"/>
      <c r="AP43" s="27"/>
      <c r="AQ43" s="33"/>
      <c r="AR43" s="33"/>
      <c r="AS43" s="33"/>
      <c r="AT43" s="33"/>
      <c r="AU43" s="33"/>
      <c r="AV43" s="33"/>
      <c r="AW43" s="33"/>
      <c r="AX43" s="33"/>
      <c r="AY43" s="33"/>
      <c r="AZ43" s="33"/>
      <c r="BA43" s="33"/>
      <c r="BB43" s="33"/>
      <c r="BC43" s="33"/>
      <c r="BD43" s="33"/>
      <c r="BE43" s="33"/>
      <c r="BF43" s="33"/>
      <c r="BG43" s="33"/>
      <c r="BH43" s="33"/>
      <c r="BI43" s="27"/>
      <c r="BJ43" s="33"/>
      <c r="BK43" s="33"/>
      <c r="BL43" s="33"/>
      <c r="BM43" s="27"/>
      <c r="BN43" s="27"/>
      <c r="BO43" s="27"/>
      <c r="BP43" s="27"/>
      <c r="BQ43" s="36"/>
      <c r="BR43" s="37"/>
      <c r="BS43" s="36"/>
      <c r="BT43" s="37"/>
      <c r="BU43" s="39"/>
    </row>
    <row r="44" spans="1:74" ht="19.899999999999999" customHeight="1">
      <c r="A44" s="10">
        <v>44</v>
      </c>
      <c r="B44" s="15">
        <v>11</v>
      </c>
      <c r="C44" s="519"/>
      <c r="D44" s="50" t="str">
        <f t="shared" si="15"/>
        <v>F04N2S5C11</v>
      </c>
      <c r="E44" s="527" t="s">
        <v>161</v>
      </c>
      <c r="F44" s="22" t="str">
        <f t="shared" si="10"/>
        <v>FCS0304</v>
      </c>
      <c r="G44" s="21">
        <f t="shared" si="11"/>
        <v>2</v>
      </c>
      <c r="H44" s="21">
        <f t="shared" si="12"/>
        <v>5</v>
      </c>
      <c r="I44" s="21">
        <v>11</v>
      </c>
      <c r="J44" s="85" t="str">
        <f t="shared" si="13"/>
        <v>ADV151-P</v>
      </c>
      <c r="K44" s="83" t="str">
        <f t="shared" si="0"/>
        <v>DI</v>
      </c>
      <c r="L44" s="22"/>
      <c r="M44" s="22"/>
      <c r="N44" s="22" t="str">
        <f t="shared" si="14"/>
        <v>N</v>
      </c>
      <c r="O44" s="22"/>
      <c r="P44" s="22"/>
      <c r="Q44" s="22"/>
      <c r="R44" s="22"/>
      <c r="S44" s="25" t="str">
        <f t="shared" si="1"/>
        <v>%Z025111</v>
      </c>
      <c r="T44" s="22" t="str">
        <f t="shared" si="2"/>
        <v>F04N2S5C11</v>
      </c>
      <c r="U44" s="22"/>
      <c r="V44" s="22" t="str">
        <f t="shared" si="3"/>
        <v>Spare</v>
      </c>
      <c r="W44" s="23" t="s">
        <v>114</v>
      </c>
      <c r="X44" s="84" t="s">
        <v>115</v>
      </c>
      <c r="Y44" s="27"/>
      <c r="Z44" s="27"/>
      <c r="AA44" s="28"/>
      <c r="AB44" s="33"/>
      <c r="AC44" s="29"/>
      <c r="AD44" s="27"/>
      <c r="AE44" s="27"/>
      <c r="AF44" s="27"/>
      <c r="AG44" s="27"/>
      <c r="AH44" s="27"/>
      <c r="AI44" s="27"/>
      <c r="AJ44" s="531"/>
      <c r="AK44" s="531"/>
      <c r="AL44" s="27"/>
      <c r="AM44" s="27"/>
      <c r="AN44" s="27"/>
      <c r="AO44" s="27"/>
      <c r="AP44" s="27"/>
      <c r="AQ44" s="33"/>
      <c r="AR44" s="33"/>
      <c r="AS44" s="33"/>
      <c r="AT44" s="33"/>
      <c r="AU44" s="33"/>
      <c r="AV44" s="33"/>
      <c r="AW44" s="33"/>
      <c r="AX44" s="33"/>
      <c r="AY44" s="33"/>
      <c r="AZ44" s="33"/>
      <c r="BA44" s="33"/>
      <c r="BB44" s="33"/>
      <c r="BC44" s="33"/>
      <c r="BD44" s="33"/>
      <c r="BE44" s="33"/>
      <c r="BF44" s="33"/>
      <c r="BG44" s="33"/>
      <c r="BH44" s="33"/>
      <c r="BI44" s="27"/>
      <c r="BJ44" s="33"/>
      <c r="BK44" s="33"/>
      <c r="BL44" s="33"/>
      <c r="BM44" s="27"/>
      <c r="BN44" s="27"/>
      <c r="BO44" s="27"/>
      <c r="BP44" s="27"/>
      <c r="BQ44" s="36"/>
      <c r="BR44" s="37"/>
      <c r="BS44" s="36"/>
      <c r="BT44" s="37"/>
      <c r="BU44" s="39"/>
    </row>
    <row r="45" spans="1:74" ht="19.899999999999999" customHeight="1">
      <c r="A45" s="10">
        <v>45</v>
      </c>
      <c r="B45" s="15">
        <v>12</v>
      </c>
      <c r="C45" s="519"/>
      <c r="D45" s="50" t="str">
        <f t="shared" si="15"/>
        <v>F04N2S5C12</v>
      </c>
      <c r="E45" s="535" t="s">
        <v>161</v>
      </c>
      <c r="F45" s="22" t="str">
        <f t="shared" si="10"/>
        <v>FCS0304</v>
      </c>
      <c r="G45" s="21">
        <f t="shared" si="11"/>
        <v>2</v>
      </c>
      <c r="H45" s="21">
        <f t="shared" si="12"/>
        <v>5</v>
      </c>
      <c r="I45" s="21">
        <v>12</v>
      </c>
      <c r="J45" s="85" t="str">
        <f t="shared" si="13"/>
        <v>ADV151-P</v>
      </c>
      <c r="K45" s="83" t="str">
        <f t="shared" si="0"/>
        <v>DI</v>
      </c>
      <c r="L45" s="22"/>
      <c r="M45" s="22"/>
      <c r="N45" s="22" t="str">
        <f t="shared" si="14"/>
        <v>N</v>
      </c>
      <c r="O45" s="22"/>
      <c r="P45" s="22"/>
      <c r="Q45" s="22"/>
      <c r="R45" s="22"/>
      <c r="S45" s="25" t="str">
        <f t="shared" si="1"/>
        <v>%Z025112</v>
      </c>
      <c r="T45" s="22" t="str">
        <f t="shared" si="2"/>
        <v>F04N2S5C12</v>
      </c>
      <c r="U45" s="22"/>
      <c r="V45" s="22" t="str">
        <f t="shared" si="3"/>
        <v>Spare</v>
      </c>
      <c r="W45" s="23" t="s">
        <v>114</v>
      </c>
      <c r="X45" s="84" t="s">
        <v>115</v>
      </c>
      <c r="Y45" s="27"/>
      <c r="Z45" s="27"/>
      <c r="AA45" s="28"/>
      <c r="AB45" s="33"/>
      <c r="AC45" s="29"/>
      <c r="AD45" s="27"/>
      <c r="AE45" s="27"/>
      <c r="AF45" s="27"/>
      <c r="AG45" s="27"/>
      <c r="AH45" s="27"/>
      <c r="AI45" s="27"/>
      <c r="AJ45" s="531"/>
      <c r="AK45" s="531"/>
      <c r="AL45" s="27"/>
      <c r="AM45" s="27"/>
      <c r="AN45" s="27"/>
      <c r="AO45" s="27"/>
      <c r="AP45" s="27"/>
      <c r="AQ45" s="33"/>
      <c r="AR45" s="33"/>
      <c r="AS45" s="33"/>
      <c r="AT45" s="33"/>
      <c r="AU45" s="33"/>
      <c r="AV45" s="33"/>
      <c r="AW45" s="33"/>
      <c r="AX45" s="33"/>
      <c r="AY45" s="33"/>
      <c r="AZ45" s="33"/>
      <c r="BA45" s="33"/>
      <c r="BB45" s="33"/>
      <c r="BC45" s="33"/>
      <c r="BD45" s="33"/>
      <c r="BE45" s="33"/>
      <c r="BF45" s="33"/>
      <c r="BG45" s="33"/>
      <c r="BH45" s="33"/>
      <c r="BI45" s="27"/>
      <c r="BJ45" s="33"/>
      <c r="BK45" s="33"/>
      <c r="BL45" s="33"/>
      <c r="BM45" s="27"/>
      <c r="BN45" s="27"/>
      <c r="BO45" s="27"/>
      <c r="BP45" s="27"/>
      <c r="BQ45" s="36"/>
      <c r="BR45" s="37"/>
      <c r="BS45" s="36"/>
      <c r="BT45" s="37"/>
      <c r="BU45" s="39"/>
    </row>
    <row r="46" spans="1:74" ht="19.899999999999999" customHeight="1">
      <c r="A46" s="10">
        <v>46</v>
      </c>
      <c r="B46" s="15">
        <v>13</v>
      </c>
      <c r="C46" s="519"/>
      <c r="D46" s="50" t="str">
        <f t="shared" si="15"/>
        <v>F04N2S5C13</v>
      </c>
      <c r="E46" s="535" t="s">
        <v>161</v>
      </c>
      <c r="F46" s="22" t="str">
        <f t="shared" si="10"/>
        <v>FCS0304</v>
      </c>
      <c r="G46" s="21">
        <f t="shared" si="11"/>
        <v>2</v>
      </c>
      <c r="H46" s="21">
        <f t="shared" si="12"/>
        <v>5</v>
      </c>
      <c r="I46" s="21">
        <v>13</v>
      </c>
      <c r="J46" s="85" t="str">
        <f t="shared" si="13"/>
        <v>ADV151-P</v>
      </c>
      <c r="K46" s="83" t="str">
        <f t="shared" si="0"/>
        <v>DI</v>
      </c>
      <c r="L46" s="22"/>
      <c r="M46" s="22"/>
      <c r="N46" s="22" t="str">
        <f t="shared" si="14"/>
        <v>N</v>
      </c>
      <c r="O46" s="22"/>
      <c r="P46" s="22"/>
      <c r="Q46" s="22"/>
      <c r="R46" s="22"/>
      <c r="S46" s="25" t="str">
        <f t="shared" si="1"/>
        <v>%Z025113</v>
      </c>
      <c r="T46" s="22" t="str">
        <f t="shared" si="2"/>
        <v>F04N2S5C13</v>
      </c>
      <c r="U46" s="22"/>
      <c r="V46" s="22" t="str">
        <f t="shared" si="3"/>
        <v>Spare</v>
      </c>
      <c r="W46" s="23" t="s">
        <v>114</v>
      </c>
      <c r="X46" s="84" t="s">
        <v>115</v>
      </c>
      <c r="Y46" s="27"/>
      <c r="Z46" s="27"/>
      <c r="AA46" s="28"/>
      <c r="AB46" s="33"/>
      <c r="AC46" s="29"/>
      <c r="AD46" s="27"/>
      <c r="AE46" s="27"/>
      <c r="AF46" s="27"/>
      <c r="AG46" s="27"/>
      <c r="AH46" s="27"/>
      <c r="AI46" s="27"/>
      <c r="AJ46" s="531"/>
      <c r="AK46" s="531"/>
      <c r="AL46" s="27"/>
      <c r="AM46" s="27"/>
      <c r="AN46" s="27"/>
      <c r="AO46" s="27"/>
      <c r="AP46" s="27"/>
      <c r="AQ46" s="33"/>
      <c r="AR46" s="33"/>
      <c r="AS46" s="33"/>
      <c r="AT46" s="33"/>
      <c r="AU46" s="33"/>
      <c r="AV46" s="33"/>
      <c r="AW46" s="33"/>
      <c r="AX46" s="33"/>
      <c r="AY46" s="33"/>
      <c r="AZ46" s="33"/>
      <c r="BA46" s="33"/>
      <c r="BB46" s="33"/>
      <c r="BC46" s="33"/>
      <c r="BD46" s="33"/>
      <c r="BE46" s="33"/>
      <c r="BF46" s="33"/>
      <c r="BG46" s="33"/>
      <c r="BH46" s="33"/>
      <c r="BI46" s="27"/>
      <c r="BJ46" s="33"/>
      <c r="BK46" s="33"/>
      <c r="BL46" s="33"/>
      <c r="BM46" s="27"/>
      <c r="BN46" s="27"/>
      <c r="BO46" s="27"/>
      <c r="BP46" s="27"/>
      <c r="BQ46" s="36"/>
      <c r="BR46" s="37"/>
      <c r="BS46" s="36"/>
      <c r="BT46" s="37"/>
      <c r="BU46" s="39"/>
    </row>
    <row r="47" spans="1:74" ht="19.899999999999999" customHeight="1">
      <c r="A47" s="10">
        <v>47</v>
      </c>
      <c r="B47" s="15">
        <v>14</v>
      </c>
      <c r="C47" s="519"/>
      <c r="D47" s="50" t="str">
        <f t="shared" si="15"/>
        <v>F04N2S5C14</v>
      </c>
      <c r="E47" s="535" t="s">
        <v>161</v>
      </c>
      <c r="F47" s="22" t="str">
        <f t="shared" si="10"/>
        <v>FCS0304</v>
      </c>
      <c r="G47" s="21">
        <f t="shared" si="11"/>
        <v>2</v>
      </c>
      <c r="H47" s="21">
        <f t="shared" si="12"/>
        <v>5</v>
      </c>
      <c r="I47" s="21">
        <v>14</v>
      </c>
      <c r="J47" s="85" t="str">
        <f t="shared" si="13"/>
        <v>ADV151-P</v>
      </c>
      <c r="K47" s="83" t="str">
        <f t="shared" si="0"/>
        <v>DI</v>
      </c>
      <c r="L47" s="22"/>
      <c r="M47" s="22"/>
      <c r="N47" s="22" t="str">
        <f t="shared" si="14"/>
        <v>N</v>
      </c>
      <c r="O47" s="22"/>
      <c r="P47" s="22"/>
      <c r="Q47" s="22"/>
      <c r="R47" s="22"/>
      <c r="S47" s="25" t="str">
        <f t="shared" si="1"/>
        <v>%Z025114</v>
      </c>
      <c r="T47" s="22" t="str">
        <f t="shared" si="2"/>
        <v>F04N2S5C14</v>
      </c>
      <c r="U47" s="22"/>
      <c r="V47" s="22" t="str">
        <f t="shared" si="3"/>
        <v>Spare</v>
      </c>
      <c r="W47" s="23" t="s">
        <v>114</v>
      </c>
      <c r="X47" s="84" t="s">
        <v>115</v>
      </c>
      <c r="Y47" s="27"/>
      <c r="Z47" s="27"/>
      <c r="AA47" s="28"/>
      <c r="AB47" s="33"/>
      <c r="AC47" s="29"/>
      <c r="AD47" s="27"/>
      <c r="AE47" s="27"/>
      <c r="AF47" s="27"/>
      <c r="AG47" s="27"/>
      <c r="AH47" s="27"/>
      <c r="AI47" s="27"/>
      <c r="AJ47" s="531"/>
      <c r="AK47" s="531"/>
      <c r="AL47" s="27"/>
      <c r="AM47" s="27"/>
      <c r="AN47" s="27"/>
      <c r="AO47" s="27"/>
      <c r="AP47" s="27"/>
      <c r="AQ47" s="33"/>
      <c r="AR47" s="33"/>
      <c r="AS47" s="33"/>
      <c r="AT47" s="33"/>
      <c r="AU47" s="33"/>
      <c r="AV47" s="33"/>
      <c r="AW47" s="33"/>
      <c r="AX47" s="33"/>
      <c r="AY47" s="33"/>
      <c r="AZ47" s="33"/>
      <c r="BA47" s="33"/>
      <c r="BB47" s="33"/>
      <c r="BC47" s="33"/>
      <c r="BD47" s="33"/>
      <c r="BE47" s="33"/>
      <c r="BF47" s="33"/>
      <c r="BG47" s="33"/>
      <c r="BH47" s="33"/>
      <c r="BI47" s="27"/>
      <c r="BJ47" s="33"/>
      <c r="BK47" s="33"/>
      <c r="BL47" s="33"/>
      <c r="BM47" s="27"/>
      <c r="BN47" s="27"/>
      <c r="BO47" s="27"/>
      <c r="BP47" s="27"/>
      <c r="BQ47" s="36"/>
      <c r="BR47" s="37"/>
      <c r="BS47" s="36"/>
      <c r="BT47" s="37"/>
      <c r="BU47" s="39"/>
    </row>
    <row r="48" spans="1:74" ht="19.899999999999999" customHeight="1">
      <c r="A48" s="10">
        <v>48</v>
      </c>
      <c r="B48" s="15">
        <v>15</v>
      </c>
      <c r="C48" s="519"/>
      <c r="D48" s="50" t="str">
        <f t="shared" si="15"/>
        <v>F04N2S5C15</v>
      </c>
      <c r="E48" s="535" t="s">
        <v>161</v>
      </c>
      <c r="F48" s="22" t="str">
        <f t="shared" si="10"/>
        <v>FCS0304</v>
      </c>
      <c r="G48" s="21">
        <f t="shared" si="11"/>
        <v>2</v>
      </c>
      <c r="H48" s="21">
        <f t="shared" si="12"/>
        <v>5</v>
      </c>
      <c r="I48" s="21">
        <v>15</v>
      </c>
      <c r="J48" s="85" t="str">
        <f t="shared" si="13"/>
        <v>ADV151-P</v>
      </c>
      <c r="K48" s="83" t="str">
        <f t="shared" si="0"/>
        <v>DI</v>
      </c>
      <c r="L48" s="22"/>
      <c r="M48" s="22"/>
      <c r="N48" s="22" t="str">
        <f t="shared" si="14"/>
        <v>N</v>
      </c>
      <c r="O48" s="22"/>
      <c r="P48" s="22"/>
      <c r="Q48" s="22"/>
      <c r="R48" s="22"/>
      <c r="S48" s="25" t="str">
        <f t="shared" si="1"/>
        <v>%Z025115</v>
      </c>
      <c r="T48" s="22" t="str">
        <f t="shared" si="2"/>
        <v>F04N2S5C15</v>
      </c>
      <c r="U48" s="22"/>
      <c r="V48" s="22" t="str">
        <f t="shared" si="3"/>
        <v>Spare</v>
      </c>
      <c r="W48" s="23" t="s">
        <v>114</v>
      </c>
      <c r="X48" s="84" t="s">
        <v>115</v>
      </c>
      <c r="Y48" s="27"/>
      <c r="Z48" s="27"/>
      <c r="AA48" s="28"/>
      <c r="AB48" s="33"/>
      <c r="AC48" s="29"/>
      <c r="AD48" s="27"/>
      <c r="AE48" s="27"/>
      <c r="AF48" s="27"/>
      <c r="AG48" s="27"/>
      <c r="AH48" s="27"/>
      <c r="AI48" s="27"/>
      <c r="AJ48" s="531"/>
      <c r="AK48" s="531"/>
      <c r="AL48" s="27"/>
      <c r="AM48" s="27"/>
      <c r="AN48" s="27"/>
      <c r="AO48" s="27"/>
      <c r="AP48" s="27"/>
      <c r="AQ48" s="33"/>
      <c r="AR48" s="33"/>
      <c r="AS48" s="33"/>
      <c r="AT48" s="33"/>
      <c r="AU48" s="33"/>
      <c r="AV48" s="33"/>
      <c r="AW48" s="33"/>
      <c r="AX48" s="33"/>
      <c r="AY48" s="33"/>
      <c r="AZ48" s="33"/>
      <c r="BA48" s="33"/>
      <c r="BB48" s="33"/>
      <c r="BC48" s="33"/>
      <c r="BD48" s="33"/>
      <c r="BE48" s="33"/>
      <c r="BF48" s="33"/>
      <c r="BG48" s="33"/>
      <c r="BH48" s="33"/>
      <c r="BI48" s="27"/>
      <c r="BJ48" s="33"/>
      <c r="BK48" s="33"/>
      <c r="BL48" s="33"/>
      <c r="BM48" s="27"/>
      <c r="BN48" s="27"/>
      <c r="BO48" s="27"/>
      <c r="BP48" s="27"/>
      <c r="BQ48" s="36"/>
      <c r="BR48" s="37"/>
      <c r="BS48" s="36"/>
      <c r="BT48" s="37"/>
      <c r="BU48" s="39"/>
    </row>
    <row r="49" spans="1:73" ht="19.899999999999999" customHeight="1">
      <c r="A49" s="10">
        <v>49</v>
      </c>
      <c r="B49" s="15">
        <v>16</v>
      </c>
      <c r="C49" s="519"/>
      <c r="D49" s="50" t="str">
        <f t="shared" si="15"/>
        <v>F04N2S5C16</v>
      </c>
      <c r="E49" s="535" t="s">
        <v>161</v>
      </c>
      <c r="F49" s="22" t="str">
        <f t="shared" si="10"/>
        <v>FCS0304</v>
      </c>
      <c r="G49" s="21">
        <f t="shared" si="11"/>
        <v>2</v>
      </c>
      <c r="H49" s="21">
        <f t="shared" si="12"/>
        <v>5</v>
      </c>
      <c r="I49" s="21">
        <v>16</v>
      </c>
      <c r="J49" s="85" t="str">
        <f t="shared" si="13"/>
        <v>ADV151-P</v>
      </c>
      <c r="K49" s="83" t="str">
        <f t="shared" si="0"/>
        <v>DI</v>
      </c>
      <c r="L49" s="22"/>
      <c r="M49" s="22"/>
      <c r="N49" s="22" t="str">
        <f t="shared" si="14"/>
        <v>N</v>
      </c>
      <c r="O49" s="22"/>
      <c r="P49" s="22"/>
      <c r="Q49" s="22"/>
      <c r="R49" s="22"/>
      <c r="S49" s="25" t="str">
        <f t="shared" si="1"/>
        <v>%Z025116</v>
      </c>
      <c r="T49" s="22" t="str">
        <f t="shared" si="2"/>
        <v>F04N2S5C16</v>
      </c>
      <c r="U49" s="22"/>
      <c r="V49" s="22" t="str">
        <f t="shared" si="3"/>
        <v>Spare</v>
      </c>
      <c r="W49" s="23" t="s">
        <v>114</v>
      </c>
      <c r="X49" s="84" t="s">
        <v>115</v>
      </c>
      <c r="Y49" s="27"/>
      <c r="Z49" s="27"/>
      <c r="AA49" s="28"/>
      <c r="AB49" s="33"/>
      <c r="AC49" s="29"/>
      <c r="AD49" s="27"/>
      <c r="AE49" s="27"/>
      <c r="AF49" s="27"/>
      <c r="AG49" s="27"/>
      <c r="AH49" s="27"/>
      <c r="AI49" s="27"/>
      <c r="AJ49" s="531"/>
      <c r="AK49" s="531"/>
      <c r="AL49" s="27"/>
      <c r="AM49" s="27"/>
      <c r="AN49" s="27"/>
      <c r="AO49" s="27"/>
      <c r="AP49" s="27"/>
      <c r="AQ49" s="33"/>
      <c r="AR49" s="33"/>
      <c r="AS49" s="33"/>
      <c r="AT49" s="33"/>
      <c r="AU49" s="33"/>
      <c r="AV49" s="33"/>
      <c r="AW49" s="33"/>
      <c r="AX49" s="33"/>
      <c r="AY49" s="33"/>
      <c r="AZ49" s="33"/>
      <c r="BA49" s="33"/>
      <c r="BB49" s="33"/>
      <c r="BC49" s="33"/>
      <c r="BD49" s="33"/>
      <c r="BE49" s="33"/>
      <c r="BF49" s="33"/>
      <c r="BG49" s="33"/>
      <c r="BH49" s="33"/>
      <c r="BI49" s="27"/>
      <c r="BJ49" s="33"/>
      <c r="BK49" s="33"/>
      <c r="BL49" s="33"/>
      <c r="BM49" s="27"/>
      <c r="BN49" s="27"/>
      <c r="BO49" s="27"/>
      <c r="BP49" s="27"/>
      <c r="BQ49" s="36"/>
      <c r="BR49" s="37"/>
      <c r="BS49" s="36"/>
      <c r="BT49" s="37"/>
      <c r="BU49" s="39"/>
    </row>
    <row r="50" spans="1:73" ht="19.899999999999999" customHeight="1">
      <c r="A50" s="10">
        <v>50</v>
      </c>
      <c r="B50" s="15">
        <v>17</v>
      </c>
      <c r="C50" s="519"/>
      <c r="D50" s="50" t="str">
        <f t="shared" si="15"/>
        <v>F04N2S5C17</v>
      </c>
      <c r="E50" s="535" t="s">
        <v>161</v>
      </c>
      <c r="F50" s="22" t="str">
        <f t="shared" si="10"/>
        <v>FCS0304</v>
      </c>
      <c r="G50" s="21">
        <f t="shared" si="11"/>
        <v>2</v>
      </c>
      <c r="H50" s="21">
        <f t="shared" si="12"/>
        <v>5</v>
      </c>
      <c r="I50" s="21">
        <v>17</v>
      </c>
      <c r="J50" s="85" t="str">
        <f t="shared" si="13"/>
        <v>ADV151-P</v>
      </c>
      <c r="K50" s="83" t="str">
        <f t="shared" si="0"/>
        <v>DI</v>
      </c>
      <c r="L50" s="22"/>
      <c r="M50" s="22"/>
      <c r="N50" s="22" t="str">
        <f t="shared" si="14"/>
        <v>N</v>
      </c>
      <c r="O50" s="22"/>
      <c r="P50" s="22"/>
      <c r="Q50" s="22"/>
      <c r="R50" s="22"/>
      <c r="S50" s="25" t="str">
        <f t="shared" si="1"/>
        <v>%Z025117</v>
      </c>
      <c r="T50" s="22" t="str">
        <f t="shared" si="2"/>
        <v>F04N2S5C17</v>
      </c>
      <c r="U50" s="22"/>
      <c r="V50" s="22" t="str">
        <f t="shared" si="3"/>
        <v>Spare</v>
      </c>
      <c r="W50" s="23" t="s">
        <v>114</v>
      </c>
      <c r="X50" s="84" t="s">
        <v>115</v>
      </c>
      <c r="Y50" s="27"/>
      <c r="Z50" s="27"/>
      <c r="AA50" s="28"/>
      <c r="AB50" s="33"/>
      <c r="AC50" s="29"/>
      <c r="AD50" s="27"/>
      <c r="AE50" s="27"/>
      <c r="AF50" s="27"/>
      <c r="AG50" s="27"/>
      <c r="AH50" s="27"/>
      <c r="AI50" s="27"/>
      <c r="AJ50" s="531"/>
      <c r="AK50" s="531"/>
      <c r="AL50" s="27"/>
      <c r="AM50" s="27"/>
      <c r="AN50" s="27"/>
      <c r="AO50" s="27"/>
      <c r="AP50" s="27"/>
      <c r="AQ50" s="33"/>
      <c r="AR50" s="33"/>
      <c r="AS50" s="33"/>
      <c r="AT50" s="33"/>
      <c r="AU50" s="33"/>
      <c r="AV50" s="33"/>
      <c r="AW50" s="33"/>
      <c r="AX50" s="33"/>
      <c r="AY50" s="33"/>
      <c r="AZ50" s="33"/>
      <c r="BA50" s="33"/>
      <c r="BB50" s="33"/>
      <c r="BC50" s="33"/>
      <c r="BD50" s="33"/>
      <c r="BE50" s="33"/>
      <c r="BF50" s="33"/>
      <c r="BG50" s="33"/>
      <c r="BH50" s="33"/>
      <c r="BI50" s="27"/>
      <c r="BJ50" s="33"/>
      <c r="BK50" s="33"/>
      <c r="BL50" s="33"/>
      <c r="BM50" s="27"/>
      <c r="BN50" s="27"/>
      <c r="BO50" s="27"/>
      <c r="BP50" s="27"/>
      <c r="BQ50" s="36"/>
      <c r="BR50" s="37"/>
      <c r="BS50" s="36"/>
      <c r="BT50" s="37"/>
    </row>
    <row r="51" spans="1:73" ht="19.899999999999999" customHeight="1">
      <c r="A51" s="10">
        <v>51</v>
      </c>
      <c r="B51" s="15">
        <v>18</v>
      </c>
      <c r="C51" s="519"/>
      <c r="D51" s="50" t="str">
        <f t="shared" si="15"/>
        <v>F04N2S5C18</v>
      </c>
      <c r="E51" s="535" t="s">
        <v>161</v>
      </c>
      <c r="F51" s="22" t="str">
        <f t="shared" si="10"/>
        <v>FCS0304</v>
      </c>
      <c r="G51" s="21">
        <f t="shared" si="11"/>
        <v>2</v>
      </c>
      <c r="H51" s="21">
        <f t="shared" si="12"/>
        <v>5</v>
      </c>
      <c r="I51" s="21">
        <v>18</v>
      </c>
      <c r="J51" s="85" t="str">
        <f t="shared" si="13"/>
        <v>ADV151-P</v>
      </c>
      <c r="K51" s="83" t="str">
        <f t="shared" si="0"/>
        <v>DI</v>
      </c>
      <c r="L51" s="22"/>
      <c r="M51" s="22"/>
      <c r="N51" s="22" t="str">
        <f t="shared" si="14"/>
        <v>N</v>
      </c>
      <c r="O51" s="22"/>
      <c r="P51" s="22"/>
      <c r="Q51" s="22"/>
      <c r="R51" s="22"/>
      <c r="S51" s="25" t="str">
        <f t="shared" si="1"/>
        <v>%Z025118</v>
      </c>
      <c r="T51" s="22" t="str">
        <f t="shared" si="2"/>
        <v>F04N2S5C18</v>
      </c>
      <c r="U51" s="22"/>
      <c r="V51" s="22" t="str">
        <f t="shared" si="3"/>
        <v>Spare</v>
      </c>
      <c r="W51" s="23" t="s">
        <v>114</v>
      </c>
      <c r="X51" s="84" t="s">
        <v>115</v>
      </c>
      <c r="Y51" s="27"/>
      <c r="Z51" s="27"/>
      <c r="AA51" s="28"/>
      <c r="AB51" s="33"/>
      <c r="AC51" s="29"/>
      <c r="AD51" s="27"/>
      <c r="AE51" s="27"/>
      <c r="AF51" s="27"/>
      <c r="AG51" s="27"/>
      <c r="AH51" s="27"/>
      <c r="AI51" s="27"/>
      <c r="AJ51" s="531"/>
      <c r="AK51" s="531"/>
      <c r="AL51" s="27"/>
      <c r="AM51" s="27"/>
      <c r="AN51" s="27"/>
      <c r="AO51" s="27"/>
      <c r="AP51" s="27"/>
      <c r="AQ51" s="33"/>
      <c r="AR51" s="33"/>
      <c r="AS51" s="33"/>
      <c r="AT51" s="33"/>
      <c r="AU51" s="33"/>
      <c r="AV51" s="33"/>
      <c r="AW51" s="33"/>
      <c r="AX51" s="33"/>
      <c r="AY51" s="33"/>
      <c r="AZ51" s="33"/>
      <c r="BA51" s="33"/>
      <c r="BB51" s="33"/>
      <c r="BC51" s="33"/>
      <c r="BD51" s="33"/>
      <c r="BE51" s="33"/>
      <c r="BF51" s="33"/>
      <c r="BG51" s="33"/>
      <c r="BH51" s="33"/>
      <c r="BI51" s="27"/>
      <c r="BJ51" s="33"/>
      <c r="BK51" s="33"/>
      <c r="BL51" s="33"/>
      <c r="BM51" s="27"/>
      <c r="BN51" s="27"/>
      <c r="BO51" s="27"/>
      <c r="BP51" s="27"/>
      <c r="BQ51" s="36"/>
      <c r="BR51" s="37"/>
      <c r="BS51" s="36"/>
      <c r="BT51" s="37"/>
    </row>
    <row r="52" spans="1:73" ht="19.899999999999999" customHeight="1">
      <c r="A52" s="10">
        <v>52</v>
      </c>
      <c r="B52" s="15">
        <v>19</v>
      </c>
      <c r="C52" s="519"/>
      <c r="D52" s="50" t="str">
        <f t="shared" si="15"/>
        <v>F04N2S5C19</v>
      </c>
      <c r="E52" s="535" t="s">
        <v>161</v>
      </c>
      <c r="F52" s="22" t="str">
        <f t="shared" si="10"/>
        <v>FCS0304</v>
      </c>
      <c r="G52" s="21">
        <f t="shared" si="11"/>
        <v>2</v>
      </c>
      <c r="H52" s="21">
        <f t="shared" si="12"/>
        <v>5</v>
      </c>
      <c r="I52" s="21">
        <v>19</v>
      </c>
      <c r="J52" s="85" t="str">
        <f t="shared" si="13"/>
        <v>ADV151-P</v>
      </c>
      <c r="K52" s="83" t="str">
        <f t="shared" si="0"/>
        <v>DI</v>
      </c>
      <c r="L52" s="22"/>
      <c r="M52" s="22"/>
      <c r="N52" s="22" t="str">
        <f t="shared" si="14"/>
        <v>N</v>
      </c>
      <c r="O52" s="22"/>
      <c r="P52" s="22"/>
      <c r="Q52" s="22"/>
      <c r="R52" s="22"/>
      <c r="S52" s="25" t="str">
        <f t="shared" si="1"/>
        <v>%Z025119</v>
      </c>
      <c r="T52" s="22" t="str">
        <f t="shared" si="2"/>
        <v>F04N2S5C19</v>
      </c>
      <c r="U52" s="22"/>
      <c r="V52" s="22" t="str">
        <f t="shared" si="3"/>
        <v>Spare</v>
      </c>
      <c r="W52" s="23" t="s">
        <v>114</v>
      </c>
      <c r="X52" s="84" t="s">
        <v>115</v>
      </c>
      <c r="Y52" s="27"/>
      <c r="Z52" s="27"/>
      <c r="AA52" s="28"/>
      <c r="AB52" s="33"/>
      <c r="AC52" s="29"/>
      <c r="AD52" s="27"/>
      <c r="AE52" s="27"/>
      <c r="AF52" s="27"/>
      <c r="AG52" s="27"/>
      <c r="AH52" s="27"/>
      <c r="AI52" s="27"/>
      <c r="AJ52" s="531"/>
      <c r="AK52" s="531"/>
      <c r="AL52" s="27"/>
      <c r="AM52" s="27"/>
      <c r="AN52" s="27"/>
      <c r="AO52" s="27"/>
      <c r="AP52" s="27"/>
      <c r="AQ52" s="33"/>
      <c r="AR52" s="33"/>
      <c r="AS52" s="33"/>
      <c r="AT52" s="33"/>
      <c r="AU52" s="33"/>
      <c r="AV52" s="33"/>
      <c r="AW52" s="33"/>
      <c r="AX52" s="33"/>
      <c r="AY52" s="33"/>
      <c r="AZ52" s="33"/>
      <c r="BA52" s="33"/>
      <c r="BB52" s="33"/>
      <c r="BC52" s="33"/>
      <c r="BD52" s="33"/>
      <c r="BE52" s="33"/>
      <c r="BF52" s="33"/>
      <c r="BG52" s="33"/>
      <c r="BH52" s="33"/>
      <c r="BI52" s="27"/>
      <c r="BJ52" s="33"/>
      <c r="BK52" s="33"/>
      <c r="BL52" s="33"/>
      <c r="BM52" s="27"/>
      <c r="BN52" s="27"/>
      <c r="BO52" s="27"/>
      <c r="BP52" s="27"/>
      <c r="BQ52" s="36"/>
      <c r="BR52" s="37"/>
      <c r="BS52" s="36"/>
      <c r="BT52" s="37"/>
    </row>
    <row r="53" spans="1:73" ht="19.899999999999999" customHeight="1">
      <c r="A53" s="10">
        <v>53</v>
      </c>
      <c r="B53" s="15">
        <v>20</v>
      </c>
      <c r="C53" s="519"/>
      <c r="D53" s="50" t="str">
        <f t="shared" si="15"/>
        <v>F04N2S5C20</v>
      </c>
      <c r="E53" s="535" t="s">
        <v>161</v>
      </c>
      <c r="F53" s="22" t="str">
        <f t="shared" si="10"/>
        <v>FCS0304</v>
      </c>
      <c r="G53" s="21">
        <f t="shared" si="11"/>
        <v>2</v>
      </c>
      <c r="H53" s="21">
        <f t="shared" si="12"/>
        <v>5</v>
      </c>
      <c r="I53" s="21">
        <v>20</v>
      </c>
      <c r="J53" s="85" t="str">
        <f t="shared" si="13"/>
        <v>ADV151-P</v>
      </c>
      <c r="K53" s="83" t="str">
        <f t="shared" si="0"/>
        <v>DI</v>
      </c>
      <c r="L53" s="22"/>
      <c r="M53" s="22"/>
      <c r="N53" s="22" t="str">
        <f t="shared" si="14"/>
        <v>N</v>
      </c>
      <c r="O53" s="22"/>
      <c r="P53" s="22"/>
      <c r="Q53" s="22"/>
      <c r="R53" s="22"/>
      <c r="S53" s="25" t="str">
        <f t="shared" si="1"/>
        <v>%Z025120</v>
      </c>
      <c r="T53" s="22" t="str">
        <f t="shared" si="2"/>
        <v>F04N2S5C20</v>
      </c>
      <c r="U53" s="22"/>
      <c r="V53" s="22" t="str">
        <f t="shared" si="3"/>
        <v>Spare</v>
      </c>
      <c r="W53" s="23" t="s">
        <v>114</v>
      </c>
      <c r="X53" s="84" t="s">
        <v>115</v>
      </c>
      <c r="Y53" s="27"/>
      <c r="Z53" s="27"/>
      <c r="AA53" s="28"/>
      <c r="AB53" s="33"/>
      <c r="AC53" s="29"/>
      <c r="AD53" s="27"/>
      <c r="AE53" s="27"/>
      <c r="AF53" s="27"/>
      <c r="AG53" s="27"/>
      <c r="AH53" s="27"/>
      <c r="AI53" s="27"/>
      <c r="AJ53" s="531"/>
      <c r="AK53" s="531"/>
      <c r="AL53" s="27"/>
      <c r="AM53" s="27"/>
      <c r="AN53" s="27"/>
      <c r="AO53" s="27"/>
      <c r="AP53" s="27"/>
      <c r="AQ53" s="33"/>
      <c r="AR53" s="33"/>
      <c r="AS53" s="33"/>
      <c r="AT53" s="33"/>
      <c r="AU53" s="33"/>
      <c r="AV53" s="33"/>
      <c r="AW53" s="33"/>
      <c r="AX53" s="33"/>
      <c r="AY53" s="33"/>
      <c r="AZ53" s="33"/>
      <c r="BA53" s="33"/>
      <c r="BB53" s="33"/>
      <c r="BC53" s="33"/>
      <c r="BD53" s="33"/>
      <c r="BE53" s="33"/>
      <c r="BF53" s="33"/>
      <c r="BG53" s="33"/>
      <c r="BH53" s="33"/>
      <c r="BI53" s="27"/>
      <c r="BJ53" s="33"/>
      <c r="BK53" s="33"/>
      <c r="BL53" s="33"/>
      <c r="BM53" s="27"/>
      <c r="BN53" s="27"/>
      <c r="BO53" s="27"/>
      <c r="BP53" s="27"/>
      <c r="BQ53" s="36"/>
      <c r="BR53" s="37"/>
      <c r="BS53" s="36"/>
      <c r="BT53" s="37"/>
    </row>
    <row r="54" spans="1:73" ht="19.899999999999999" customHeight="1">
      <c r="A54" s="10">
        <v>54</v>
      </c>
      <c r="B54" s="15">
        <v>21</v>
      </c>
      <c r="C54" s="519"/>
      <c r="D54" s="50" t="str">
        <f t="shared" si="15"/>
        <v>F04N2S5C21</v>
      </c>
      <c r="E54" s="535" t="s">
        <v>161</v>
      </c>
      <c r="F54" s="22" t="str">
        <f t="shared" si="10"/>
        <v>FCS0304</v>
      </c>
      <c r="G54" s="21">
        <f t="shared" si="11"/>
        <v>2</v>
      </c>
      <c r="H54" s="21">
        <f t="shared" si="12"/>
        <v>5</v>
      </c>
      <c r="I54" s="21">
        <v>21</v>
      </c>
      <c r="J54" s="85" t="str">
        <f t="shared" si="13"/>
        <v>ADV151-P</v>
      </c>
      <c r="K54" s="83" t="str">
        <f t="shared" si="0"/>
        <v>DI</v>
      </c>
      <c r="L54" s="22"/>
      <c r="M54" s="22"/>
      <c r="N54" s="22" t="str">
        <f t="shared" si="14"/>
        <v>N</v>
      </c>
      <c r="O54" s="22"/>
      <c r="P54" s="22"/>
      <c r="Q54" s="22"/>
      <c r="R54" s="22"/>
      <c r="S54" s="25" t="str">
        <f t="shared" si="1"/>
        <v>%Z025121</v>
      </c>
      <c r="T54" s="22" t="str">
        <f t="shared" si="2"/>
        <v>F04N2S5C21</v>
      </c>
      <c r="U54" s="22"/>
      <c r="V54" s="22" t="str">
        <f t="shared" si="3"/>
        <v>Spare</v>
      </c>
      <c r="W54" s="23" t="s">
        <v>114</v>
      </c>
      <c r="X54" s="84" t="s">
        <v>115</v>
      </c>
      <c r="Y54" s="27"/>
      <c r="Z54" s="27"/>
      <c r="AA54" s="28"/>
      <c r="AB54" s="33"/>
      <c r="AC54" s="29"/>
      <c r="AD54" s="27"/>
      <c r="AE54" s="27"/>
      <c r="AF54" s="27"/>
      <c r="AG54" s="27"/>
      <c r="AH54" s="27"/>
      <c r="AI54" s="27"/>
      <c r="AJ54" s="531"/>
      <c r="AK54" s="531"/>
      <c r="AL54" s="27"/>
      <c r="AM54" s="27"/>
      <c r="AN54" s="27"/>
      <c r="AO54" s="27"/>
      <c r="AP54" s="27"/>
      <c r="AQ54" s="33"/>
      <c r="AR54" s="33"/>
      <c r="AS54" s="33"/>
      <c r="AT54" s="33"/>
      <c r="AU54" s="33"/>
      <c r="AV54" s="33"/>
      <c r="AW54" s="33"/>
      <c r="AX54" s="33"/>
      <c r="AY54" s="33"/>
      <c r="AZ54" s="33"/>
      <c r="BA54" s="33"/>
      <c r="BB54" s="33"/>
      <c r="BC54" s="33"/>
      <c r="BD54" s="33"/>
      <c r="BE54" s="33"/>
      <c r="BF54" s="33"/>
      <c r="BG54" s="33"/>
      <c r="BH54" s="33"/>
      <c r="BI54" s="27"/>
      <c r="BJ54" s="33"/>
      <c r="BK54" s="33"/>
      <c r="BL54" s="33"/>
      <c r="BM54" s="27"/>
      <c r="BN54" s="27"/>
      <c r="BO54" s="27"/>
      <c r="BP54" s="27"/>
      <c r="BQ54" s="36"/>
      <c r="BR54" s="37"/>
      <c r="BS54" s="36"/>
      <c r="BT54" s="37"/>
    </row>
    <row r="55" spans="1:73" ht="19.899999999999999" customHeight="1">
      <c r="A55" s="10">
        <v>55</v>
      </c>
      <c r="B55" s="15">
        <v>22</v>
      </c>
      <c r="C55" s="519"/>
      <c r="D55" s="50" t="str">
        <f t="shared" si="15"/>
        <v>F04N2S5C22</v>
      </c>
      <c r="E55" s="527" t="s">
        <v>161</v>
      </c>
      <c r="F55" s="22" t="str">
        <f t="shared" si="10"/>
        <v>FCS0304</v>
      </c>
      <c r="G55" s="21">
        <f t="shared" si="11"/>
        <v>2</v>
      </c>
      <c r="H55" s="21">
        <f t="shared" si="12"/>
        <v>5</v>
      </c>
      <c r="I55" s="21">
        <v>22</v>
      </c>
      <c r="J55" s="85" t="str">
        <f t="shared" si="13"/>
        <v>ADV151-P</v>
      </c>
      <c r="K55" s="83" t="str">
        <f t="shared" si="0"/>
        <v>DI</v>
      </c>
      <c r="L55" s="22"/>
      <c r="M55" s="22"/>
      <c r="N55" s="22" t="str">
        <f t="shared" si="14"/>
        <v>N</v>
      </c>
      <c r="O55" s="22"/>
      <c r="P55" s="22"/>
      <c r="Q55" s="22"/>
      <c r="R55" s="22"/>
      <c r="S55" s="25" t="str">
        <f t="shared" si="1"/>
        <v>%Z025122</v>
      </c>
      <c r="T55" s="22" t="str">
        <f t="shared" si="2"/>
        <v>F04N2S5C22</v>
      </c>
      <c r="U55" s="22"/>
      <c r="V55" s="22" t="str">
        <f t="shared" si="3"/>
        <v>Spare</v>
      </c>
      <c r="W55" s="23" t="s">
        <v>114</v>
      </c>
      <c r="X55" s="84" t="s">
        <v>115</v>
      </c>
      <c r="Y55" s="27"/>
      <c r="Z55" s="27"/>
      <c r="AA55" s="28"/>
      <c r="AB55" s="33"/>
      <c r="AC55" s="29"/>
      <c r="AD55" s="27"/>
      <c r="AE55" s="27"/>
      <c r="AF55" s="27"/>
      <c r="AG55" s="27"/>
      <c r="AH55" s="27"/>
      <c r="AI55" s="27"/>
      <c r="AJ55" s="531"/>
      <c r="AK55" s="531"/>
      <c r="AL55" s="27"/>
      <c r="AM55" s="27"/>
      <c r="AN55" s="27"/>
      <c r="AO55" s="27"/>
      <c r="AP55" s="27"/>
      <c r="AQ55" s="33"/>
      <c r="AR55" s="33"/>
      <c r="AS55" s="33"/>
      <c r="AT55" s="33"/>
      <c r="AU55" s="33"/>
      <c r="AV55" s="33"/>
      <c r="AW55" s="33"/>
      <c r="AX55" s="33"/>
      <c r="AY55" s="33"/>
      <c r="AZ55" s="33"/>
      <c r="BA55" s="33"/>
      <c r="BB55" s="33"/>
      <c r="BC55" s="33"/>
      <c r="BD55" s="33"/>
      <c r="BE55" s="33"/>
      <c r="BF55" s="33"/>
      <c r="BG55" s="33"/>
      <c r="BH55" s="33"/>
      <c r="BI55" s="27"/>
      <c r="BJ55" s="33"/>
      <c r="BK55" s="33"/>
      <c r="BL55" s="33"/>
      <c r="BM55" s="27"/>
      <c r="BN55" s="27"/>
      <c r="BO55" s="27"/>
      <c r="BP55" s="27"/>
      <c r="BQ55" s="36"/>
      <c r="BR55" s="37"/>
      <c r="BS55" s="36"/>
      <c r="BT55" s="37"/>
    </row>
    <row r="56" spans="1:73" ht="19.899999999999999" customHeight="1">
      <c r="A56" s="10">
        <v>56</v>
      </c>
      <c r="B56" s="15">
        <v>23</v>
      </c>
      <c r="C56" s="519"/>
      <c r="D56" s="50" t="str">
        <f t="shared" si="15"/>
        <v>F04N2S5C23</v>
      </c>
      <c r="E56" s="527" t="s">
        <v>161</v>
      </c>
      <c r="F56" s="22" t="str">
        <f t="shared" si="10"/>
        <v>FCS0304</v>
      </c>
      <c r="G56" s="21">
        <f t="shared" si="11"/>
        <v>2</v>
      </c>
      <c r="H56" s="21">
        <f t="shared" si="12"/>
        <v>5</v>
      </c>
      <c r="I56" s="21">
        <v>23</v>
      </c>
      <c r="J56" s="85" t="str">
        <f t="shared" si="13"/>
        <v>ADV151-P</v>
      </c>
      <c r="K56" s="83" t="str">
        <f t="shared" si="0"/>
        <v>DI</v>
      </c>
      <c r="L56" s="22"/>
      <c r="M56" s="22"/>
      <c r="N56" s="22" t="str">
        <f t="shared" si="14"/>
        <v>N</v>
      </c>
      <c r="O56" s="22"/>
      <c r="P56" s="22"/>
      <c r="Q56" s="22"/>
      <c r="R56" s="22"/>
      <c r="S56" s="25" t="str">
        <f t="shared" si="1"/>
        <v>%Z025123</v>
      </c>
      <c r="T56" s="22" t="str">
        <f t="shared" si="2"/>
        <v>F04N2S5C23</v>
      </c>
      <c r="U56" s="22"/>
      <c r="V56" s="22" t="str">
        <f t="shared" si="3"/>
        <v>Spare</v>
      </c>
      <c r="W56" s="23" t="s">
        <v>114</v>
      </c>
      <c r="X56" s="84" t="s">
        <v>115</v>
      </c>
      <c r="Y56" s="27"/>
      <c r="Z56" s="27"/>
      <c r="AA56" s="28"/>
      <c r="AB56" s="33"/>
      <c r="AC56" s="29"/>
      <c r="AD56" s="27"/>
      <c r="AE56" s="27"/>
      <c r="AF56" s="27"/>
      <c r="AG56" s="27"/>
      <c r="AH56" s="27"/>
      <c r="AI56" s="27"/>
      <c r="AJ56" s="531"/>
      <c r="AK56" s="531"/>
      <c r="AL56" s="27"/>
      <c r="AM56" s="27"/>
      <c r="AN56" s="27"/>
      <c r="AO56" s="27"/>
      <c r="AP56" s="27"/>
      <c r="AQ56" s="33"/>
      <c r="AR56" s="33"/>
      <c r="AS56" s="33"/>
      <c r="AT56" s="33"/>
      <c r="AU56" s="33"/>
      <c r="AV56" s="33"/>
      <c r="AW56" s="33"/>
      <c r="AX56" s="33"/>
      <c r="AY56" s="33"/>
      <c r="AZ56" s="33"/>
      <c r="BA56" s="33"/>
      <c r="BB56" s="33"/>
      <c r="BC56" s="33"/>
      <c r="BD56" s="33"/>
      <c r="BE56" s="33"/>
      <c r="BF56" s="33"/>
      <c r="BG56" s="33"/>
      <c r="BH56" s="33"/>
      <c r="BI56" s="27"/>
      <c r="BJ56" s="33"/>
      <c r="BK56" s="33"/>
      <c r="BL56" s="33"/>
      <c r="BM56" s="27"/>
      <c r="BN56" s="27"/>
      <c r="BO56" s="27"/>
      <c r="BP56" s="27"/>
      <c r="BQ56" s="36"/>
      <c r="BR56" s="37"/>
      <c r="BS56" s="36"/>
      <c r="BT56" s="37"/>
    </row>
    <row r="57" spans="1:73" ht="19.899999999999999" customHeight="1">
      <c r="A57" s="10">
        <v>57</v>
      </c>
      <c r="B57" s="15">
        <v>24</v>
      </c>
      <c r="C57" s="519"/>
      <c r="D57" s="50" t="str">
        <f t="shared" si="15"/>
        <v>F04N2S5C24</v>
      </c>
      <c r="E57" s="527" t="s">
        <v>161</v>
      </c>
      <c r="F57" s="22" t="str">
        <f t="shared" si="10"/>
        <v>FCS0304</v>
      </c>
      <c r="G57" s="21">
        <f t="shared" si="11"/>
        <v>2</v>
      </c>
      <c r="H57" s="21">
        <f t="shared" si="12"/>
        <v>5</v>
      </c>
      <c r="I57" s="21">
        <v>24</v>
      </c>
      <c r="J57" s="85" t="str">
        <f t="shared" si="13"/>
        <v>ADV151-P</v>
      </c>
      <c r="K57" s="83" t="str">
        <f t="shared" si="0"/>
        <v>DI</v>
      </c>
      <c r="L57" s="22"/>
      <c r="M57" s="22"/>
      <c r="N57" s="22" t="str">
        <f t="shared" si="14"/>
        <v>N</v>
      </c>
      <c r="O57" s="22"/>
      <c r="P57" s="22"/>
      <c r="Q57" s="22"/>
      <c r="R57" s="22"/>
      <c r="S57" s="25" t="str">
        <f t="shared" si="1"/>
        <v>%Z025124</v>
      </c>
      <c r="T57" s="22" t="str">
        <f t="shared" si="2"/>
        <v>F04N2S5C24</v>
      </c>
      <c r="U57" s="22"/>
      <c r="V57" s="22" t="str">
        <f t="shared" si="3"/>
        <v>Spare</v>
      </c>
      <c r="W57" s="23" t="s">
        <v>114</v>
      </c>
      <c r="X57" s="84" t="s">
        <v>115</v>
      </c>
      <c r="Y57" s="27"/>
      <c r="Z57" s="27"/>
      <c r="AA57" s="28"/>
      <c r="AB57" s="33"/>
      <c r="AC57" s="29"/>
      <c r="AD57" s="27"/>
      <c r="AE57" s="27"/>
      <c r="AF57" s="27"/>
      <c r="AG57" s="27"/>
      <c r="AH57" s="27"/>
      <c r="AI57" s="27"/>
      <c r="AJ57" s="531"/>
      <c r="AK57" s="531"/>
      <c r="AL57" s="27"/>
      <c r="AM57" s="27"/>
      <c r="AN57" s="27"/>
      <c r="AO57" s="27"/>
      <c r="AP57" s="27"/>
      <c r="AQ57" s="33"/>
      <c r="AR57" s="33"/>
      <c r="AS57" s="33"/>
      <c r="AT57" s="33"/>
      <c r="AU57" s="33"/>
      <c r="AV57" s="33"/>
      <c r="AW57" s="33"/>
      <c r="AX57" s="33"/>
      <c r="AY57" s="33"/>
      <c r="AZ57" s="33"/>
      <c r="BA57" s="33"/>
      <c r="BB57" s="33"/>
      <c r="BC57" s="33"/>
      <c r="BD57" s="33"/>
      <c r="BE57" s="33"/>
      <c r="BF57" s="33"/>
      <c r="BG57" s="33"/>
      <c r="BH57" s="33"/>
      <c r="BI57" s="27"/>
      <c r="BJ57" s="33"/>
      <c r="BK57" s="33"/>
      <c r="BL57" s="33"/>
      <c r="BM57" s="27"/>
      <c r="BN57" s="27"/>
      <c r="BO57" s="27"/>
      <c r="BP57" s="27"/>
      <c r="BQ57" s="36"/>
      <c r="BR57" s="37"/>
      <c r="BS57" s="36"/>
      <c r="BT57" s="37"/>
    </row>
    <row r="58" spans="1:73" ht="19.899999999999999" customHeight="1">
      <c r="A58" s="10">
        <v>58</v>
      </c>
      <c r="B58" s="15">
        <v>25</v>
      </c>
      <c r="C58" s="519"/>
      <c r="D58" s="50" t="str">
        <f t="shared" si="15"/>
        <v>F04N2S5C25</v>
      </c>
      <c r="E58" s="527" t="s">
        <v>161</v>
      </c>
      <c r="F58" s="22" t="str">
        <f t="shared" si="10"/>
        <v>FCS0304</v>
      </c>
      <c r="G58" s="21">
        <f t="shared" si="11"/>
        <v>2</v>
      </c>
      <c r="H58" s="21">
        <f t="shared" si="12"/>
        <v>5</v>
      </c>
      <c r="I58" s="21">
        <v>25</v>
      </c>
      <c r="J58" s="85" t="str">
        <f t="shared" si="13"/>
        <v>ADV151-P</v>
      </c>
      <c r="K58" s="83" t="str">
        <f t="shared" si="0"/>
        <v>DI</v>
      </c>
      <c r="L58" s="22"/>
      <c r="M58" s="22"/>
      <c r="N58" s="22" t="str">
        <f t="shared" si="14"/>
        <v>N</v>
      </c>
      <c r="O58" s="22"/>
      <c r="P58" s="22"/>
      <c r="Q58" s="22"/>
      <c r="R58" s="22"/>
      <c r="S58" s="25" t="str">
        <f t="shared" si="1"/>
        <v>%Z025125</v>
      </c>
      <c r="T58" s="22" t="str">
        <f t="shared" si="2"/>
        <v>F04N2S5C25</v>
      </c>
      <c r="U58" s="22"/>
      <c r="V58" s="22" t="str">
        <f t="shared" si="3"/>
        <v>Spare</v>
      </c>
      <c r="W58" s="23" t="s">
        <v>114</v>
      </c>
      <c r="X58" s="84" t="s">
        <v>115</v>
      </c>
      <c r="Y58" s="27"/>
      <c r="Z58" s="27"/>
      <c r="AA58" s="28"/>
      <c r="AB58" s="33"/>
      <c r="AC58" s="29"/>
      <c r="AD58" s="27"/>
      <c r="AE58" s="27"/>
      <c r="AF58" s="27"/>
      <c r="AG58" s="27"/>
      <c r="AH58" s="27"/>
      <c r="AI58" s="27"/>
      <c r="AJ58" s="531"/>
      <c r="AK58" s="531"/>
      <c r="AL58" s="27"/>
      <c r="AM58" s="27"/>
      <c r="AN58" s="27"/>
      <c r="AO58" s="27"/>
      <c r="AP58" s="27"/>
      <c r="AQ58" s="33"/>
      <c r="AR58" s="33"/>
      <c r="AS58" s="33"/>
      <c r="AT58" s="33"/>
      <c r="AU58" s="33"/>
      <c r="AV58" s="33"/>
      <c r="AW58" s="33"/>
      <c r="AX58" s="33"/>
      <c r="AY58" s="33"/>
      <c r="AZ58" s="33"/>
      <c r="BA58" s="33"/>
      <c r="BB58" s="33"/>
      <c r="BC58" s="33"/>
      <c r="BD58" s="33"/>
      <c r="BE58" s="33"/>
      <c r="BF58" s="33"/>
      <c r="BG58" s="33"/>
      <c r="BH58" s="33"/>
      <c r="BI58" s="27"/>
      <c r="BJ58" s="33"/>
      <c r="BK58" s="33"/>
      <c r="BL58" s="33"/>
      <c r="BM58" s="27"/>
      <c r="BN58" s="27"/>
      <c r="BO58" s="27"/>
      <c r="BP58" s="27"/>
      <c r="BQ58" s="36"/>
      <c r="BR58" s="37"/>
      <c r="BS58" s="36"/>
      <c r="BT58" s="37"/>
    </row>
    <row r="59" spans="1:73" ht="19.899999999999999" customHeight="1">
      <c r="A59" s="10">
        <v>59</v>
      </c>
      <c r="B59" s="15">
        <v>26</v>
      </c>
      <c r="C59" s="519"/>
      <c r="D59" s="50" t="str">
        <f t="shared" si="15"/>
        <v>F04N2S5C26</v>
      </c>
      <c r="E59" s="527" t="s">
        <v>161</v>
      </c>
      <c r="F59" s="22" t="str">
        <f t="shared" si="10"/>
        <v>FCS0304</v>
      </c>
      <c r="G59" s="21">
        <f t="shared" si="11"/>
        <v>2</v>
      </c>
      <c r="H59" s="21">
        <f t="shared" si="12"/>
        <v>5</v>
      </c>
      <c r="I59" s="21">
        <v>26</v>
      </c>
      <c r="J59" s="85" t="str">
        <f t="shared" si="13"/>
        <v>ADV151-P</v>
      </c>
      <c r="K59" s="83" t="str">
        <f t="shared" si="0"/>
        <v>DI</v>
      </c>
      <c r="L59" s="22"/>
      <c r="M59" s="22"/>
      <c r="N59" s="22" t="str">
        <f t="shared" si="14"/>
        <v>N</v>
      </c>
      <c r="O59" s="22"/>
      <c r="P59" s="22"/>
      <c r="Q59" s="22"/>
      <c r="R59" s="22"/>
      <c r="S59" s="25" t="str">
        <f t="shared" si="1"/>
        <v>%Z025126</v>
      </c>
      <c r="T59" s="22" t="str">
        <f t="shared" si="2"/>
        <v>F04N2S5C26</v>
      </c>
      <c r="U59" s="22"/>
      <c r="V59" s="22" t="str">
        <f t="shared" si="3"/>
        <v>Spare</v>
      </c>
      <c r="W59" s="23" t="s">
        <v>114</v>
      </c>
      <c r="X59" s="84" t="s">
        <v>115</v>
      </c>
      <c r="Y59" s="27"/>
      <c r="Z59" s="27"/>
      <c r="AA59" s="28"/>
      <c r="AB59" s="33"/>
      <c r="AC59" s="29"/>
      <c r="AD59" s="27"/>
      <c r="AE59" s="27"/>
      <c r="AF59" s="27"/>
      <c r="AG59" s="27"/>
      <c r="AH59" s="27"/>
      <c r="AI59" s="27"/>
      <c r="AJ59" s="531"/>
      <c r="AK59" s="531"/>
      <c r="AL59" s="27"/>
      <c r="AM59" s="27"/>
      <c r="AN59" s="27"/>
      <c r="AO59" s="27"/>
      <c r="AP59" s="27"/>
      <c r="AQ59" s="33"/>
      <c r="AR59" s="33"/>
      <c r="AS59" s="33"/>
      <c r="AT59" s="33"/>
      <c r="AU59" s="33"/>
      <c r="AV59" s="33"/>
      <c r="AW59" s="33"/>
      <c r="AX59" s="33"/>
      <c r="AY59" s="33"/>
      <c r="AZ59" s="33"/>
      <c r="BA59" s="33"/>
      <c r="BB59" s="33"/>
      <c r="BC59" s="33"/>
      <c r="BD59" s="33"/>
      <c r="BE59" s="33"/>
      <c r="BF59" s="33"/>
      <c r="BG59" s="33"/>
      <c r="BH59" s="33"/>
      <c r="BI59" s="27"/>
      <c r="BJ59" s="33"/>
      <c r="BK59" s="33"/>
      <c r="BL59" s="33"/>
      <c r="BM59" s="27"/>
      <c r="BN59" s="27"/>
      <c r="BO59" s="27"/>
      <c r="BP59" s="27"/>
      <c r="BQ59" s="36"/>
      <c r="BR59" s="37"/>
      <c r="BS59" s="36"/>
      <c r="BT59" s="37"/>
    </row>
    <row r="60" spans="1:73" ht="19.899999999999999" customHeight="1">
      <c r="A60" s="10">
        <v>60</v>
      </c>
      <c r="B60" s="15">
        <v>27</v>
      </c>
      <c r="C60" s="519"/>
      <c r="D60" s="50" t="str">
        <f t="shared" si="15"/>
        <v>F04N2S5C27</v>
      </c>
      <c r="E60" s="527" t="s">
        <v>161</v>
      </c>
      <c r="F60" s="22" t="str">
        <f t="shared" si="10"/>
        <v>FCS0304</v>
      </c>
      <c r="G60" s="21">
        <f t="shared" si="11"/>
        <v>2</v>
      </c>
      <c r="H60" s="21">
        <f t="shared" si="12"/>
        <v>5</v>
      </c>
      <c r="I60" s="21">
        <v>27</v>
      </c>
      <c r="J60" s="85" t="str">
        <f t="shared" si="13"/>
        <v>ADV151-P</v>
      </c>
      <c r="K60" s="83" t="str">
        <f t="shared" si="0"/>
        <v>DI</v>
      </c>
      <c r="L60" s="22"/>
      <c r="M60" s="22"/>
      <c r="N60" s="22" t="str">
        <f t="shared" si="14"/>
        <v>N</v>
      </c>
      <c r="O60" s="22"/>
      <c r="P60" s="22"/>
      <c r="Q60" s="22"/>
      <c r="R60" s="22"/>
      <c r="S60" s="25" t="str">
        <f t="shared" si="1"/>
        <v>%Z025127</v>
      </c>
      <c r="T60" s="22" t="str">
        <f t="shared" si="2"/>
        <v>F04N2S5C27</v>
      </c>
      <c r="U60" s="22"/>
      <c r="V60" s="22" t="str">
        <f t="shared" si="3"/>
        <v>Spare</v>
      </c>
      <c r="W60" s="23" t="s">
        <v>114</v>
      </c>
      <c r="X60" s="84" t="s">
        <v>115</v>
      </c>
      <c r="Y60" s="27"/>
      <c r="Z60" s="27"/>
      <c r="AA60" s="28"/>
      <c r="AB60" s="33"/>
      <c r="AC60" s="29"/>
      <c r="AD60" s="27"/>
      <c r="AE60" s="27"/>
      <c r="AF60" s="27"/>
      <c r="AG60" s="27"/>
      <c r="AH60" s="27"/>
      <c r="AI60" s="27"/>
      <c r="AJ60" s="531"/>
      <c r="AK60" s="531"/>
      <c r="AL60" s="27"/>
      <c r="AM60" s="27"/>
      <c r="AN60" s="27"/>
      <c r="AO60" s="27"/>
      <c r="AP60" s="27"/>
      <c r="AQ60" s="33"/>
      <c r="AR60" s="33"/>
      <c r="AS60" s="33"/>
      <c r="AT60" s="33"/>
      <c r="AU60" s="33"/>
      <c r="AV60" s="33"/>
      <c r="AW60" s="33"/>
      <c r="AX60" s="33"/>
      <c r="AY60" s="33"/>
      <c r="AZ60" s="33"/>
      <c r="BA60" s="33"/>
      <c r="BB60" s="33"/>
      <c r="BC60" s="33"/>
      <c r="BD60" s="33"/>
      <c r="BE60" s="33"/>
      <c r="BF60" s="33"/>
      <c r="BG60" s="33"/>
      <c r="BH60" s="33"/>
      <c r="BI60" s="27"/>
      <c r="BJ60" s="33"/>
      <c r="BK60" s="33"/>
      <c r="BL60" s="33"/>
      <c r="BM60" s="27"/>
      <c r="BN60" s="27"/>
      <c r="BO60" s="27"/>
      <c r="BP60" s="27"/>
      <c r="BQ60" s="36"/>
      <c r="BR60" s="37"/>
      <c r="BS60" s="36"/>
      <c r="BT60" s="37"/>
    </row>
    <row r="61" spans="1:73" ht="19.899999999999999" customHeight="1">
      <c r="A61" s="10">
        <v>61</v>
      </c>
      <c r="B61" s="15">
        <v>28</v>
      </c>
      <c r="C61" s="519"/>
      <c r="D61" s="50" t="str">
        <f t="shared" si="15"/>
        <v>F04N2S5C28</v>
      </c>
      <c r="E61" s="527" t="s">
        <v>161</v>
      </c>
      <c r="F61" s="22" t="str">
        <f t="shared" si="10"/>
        <v>FCS0304</v>
      </c>
      <c r="G61" s="21">
        <f t="shared" si="11"/>
        <v>2</v>
      </c>
      <c r="H61" s="21">
        <f t="shared" si="12"/>
        <v>5</v>
      </c>
      <c r="I61" s="21">
        <v>28</v>
      </c>
      <c r="J61" s="85" t="str">
        <f t="shared" si="13"/>
        <v>ADV151-P</v>
      </c>
      <c r="K61" s="83" t="str">
        <f t="shared" si="0"/>
        <v>DI</v>
      </c>
      <c r="L61" s="22"/>
      <c r="M61" s="22"/>
      <c r="N61" s="22" t="str">
        <f t="shared" si="14"/>
        <v>N</v>
      </c>
      <c r="O61" s="22"/>
      <c r="P61" s="22"/>
      <c r="Q61" s="22"/>
      <c r="R61" s="22"/>
      <c r="S61" s="25" t="str">
        <f t="shared" si="1"/>
        <v>%Z025128</v>
      </c>
      <c r="T61" s="22" t="str">
        <f t="shared" si="2"/>
        <v>F04N2S5C28</v>
      </c>
      <c r="U61" s="22"/>
      <c r="V61" s="22" t="str">
        <f t="shared" si="3"/>
        <v>Spare</v>
      </c>
      <c r="W61" s="23" t="s">
        <v>114</v>
      </c>
      <c r="X61" s="84" t="s">
        <v>115</v>
      </c>
      <c r="Y61" s="27"/>
      <c r="Z61" s="27"/>
      <c r="AA61" s="28"/>
      <c r="AB61" s="33"/>
      <c r="AC61" s="29"/>
      <c r="AD61" s="27"/>
      <c r="AE61" s="27"/>
      <c r="AF61" s="27"/>
      <c r="AG61" s="27"/>
      <c r="AH61" s="27"/>
      <c r="AI61" s="27"/>
      <c r="AJ61" s="531"/>
      <c r="AK61" s="531"/>
      <c r="AL61" s="27"/>
      <c r="AM61" s="27"/>
      <c r="AN61" s="27"/>
      <c r="AO61" s="27"/>
      <c r="AP61" s="27"/>
      <c r="AQ61" s="33"/>
      <c r="AR61" s="33"/>
      <c r="AS61" s="33"/>
      <c r="AT61" s="33"/>
      <c r="AU61" s="33"/>
      <c r="AV61" s="33"/>
      <c r="AW61" s="33"/>
      <c r="AX61" s="33"/>
      <c r="AY61" s="33"/>
      <c r="AZ61" s="33"/>
      <c r="BA61" s="33"/>
      <c r="BB61" s="33"/>
      <c r="BC61" s="33"/>
      <c r="BD61" s="33"/>
      <c r="BE61" s="33"/>
      <c r="BF61" s="33"/>
      <c r="BG61" s="33"/>
      <c r="BH61" s="33"/>
      <c r="BI61" s="27"/>
      <c r="BJ61" s="33"/>
      <c r="BK61" s="33"/>
      <c r="BL61" s="33"/>
      <c r="BM61" s="27"/>
      <c r="BN61" s="27"/>
      <c r="BO61" s="27"/>
      <c r="BP61" s="27"/>
      <c r="BQ61" s="36"/>
      <c r="BR61" s="37"/>
      <c r="BS61" s="36"/>
      <c r="BT61" s="37"/>
    </row>
    <row r="62" spans="1:73" ht="19.899999999999999" customHeight="1">
      <c r="A62" s="10">
        <v>62</v>
      </c>
      <c r="B62" s="15">
        <v>29</v>
      </c>
      <c r="C62" s="519"/>
      <c r="D62" s="50" t="str">
        <f t="shared" si="15"/>
        <v>F04N2S5C29</v>
      </c>
      <c r="E62" s="534" t="s">
        <v>161</v>
      </c>
      <c r="F62" s="22" t="str">
        <f t="shared" si="10"/>
        <v>FCS0304</v>
      </c>
      <c r="G62" s="21">
        <f t="shared" si="11"/>
        <v>2</v>
      </c>
      <c r="H62" s="21">
        <f t="shared" si="12"/>
        <v>5</v>
      </c>
      <c r="I62" s="21">
        <v>29</v>
      </c>
      <c r="J62" s="85" t="str">
        <f t="shared" si="13"/>
        <v>ADV151-P</v>
      </c>
      <c r="K62" s="83" t="str">
        <f t="shared" si="0"/>
        <v>DI</v>
      </c>
      <c r="L62" s="22"/>
      <c r="M62" s="22"/>
      <c r="N62" s="22" t="str">
        <f t="shared" si="14"/>
        <v>N</v>
      </c>
      <c r="O62" s="22"/>
      <c r="P62" s="22"/>
      <c r="Q62" s="22"/>
      <c r="R62" s="22"/>
      <c r="S62" s="25" t="str">
        <f t="shared" si="1"/>
        <v>%Z025129</v>
      </c>
      <c r="T62" s="22" t="str">
        <f t="shared" si="2"/>
        <v>F04N2S5C29</v>
      </c>
      <c r="U62" s="22"/>
      <c r="V62" s="22" t="str">
        <f t="shared" si="3"/>
        <v>Spare</v>
      </c>
      <c r="W62" s="23" t="s">
        <v>114</v>
      </c>
      <c r="X62" s="84" t="s">
        <v>115</v>
      </c>
      <c r="Y62" s="27"/>
      <c r="Z62" s="27"/>
      <c r="AA62" s="28"/>
      <c r="AB62" s="33"/>
      <c r="AC62" s="29"/>
      <c r="AD62" s="27"/>
      <c r="AE62" s="27"/>
      <c r="AF62" s="27"/>
      <c r="AG62" s="27"/>
      <c r="AH62" s="27"/>
      <c r="AI62" s="27"/>
      <c r="AJ62" s="531"/>
      <c r="AK62" s="531"/>
      <c r="AL62" s="27"/>
      <c r="AM62" s="27"/>
      <c r="AN62" s="27"/>
      <c r="AO62" s="27"/>
      <c r="AP62" s="27"/>
      <c r="AQ62" s="33"/>
      <c r="AR62" s="33"/>
      <c r="AS62" s="33"/>
      <c r="AT62" s="33"/>
      <c r="AU62" s="33"/>
      <c r="AV62" s="33"/>
      <c r="AW62" s="33"/>
      <c r="AX62" s="33"/>
      <c r="AY62" s="33"/>
      <c r="AZ62" s="33"/>
      <c r="BA62" s="33"/>
      <c r="BB62" s="33"/>
      <c r="BC62" s="33"/>
      <c r="BD62" s="33"/>
      <c r="BE62" s="33"/>
      <c r="BF62" s="33"/>
      <c r="BG62" s="33"/>
      <c r="BH62" s="33"/>
      <c r="BI62" s="27"/>
      <c r="BJ62" s="33"/>
      <c r="BK62" s="33"/>
      <c r="BL62" s="33"/>
      <c r="BM62" s="27"/>
      <c r="BN62" s="27"/>
      <c r="BO62" s="27"/>
      <c r="BP62" s="27"/>
      <c r="BQ62" s="36"/>
      <c r="BR62" s="37"/>
      <c r="BS62" s="36"/>
      <c r="BT62" s="37"/>
    </row>
    <row r="63" spans="1:73" ht="19.899999999999999" customHeight="1">
      <c r="A63" s="10">
        <v>63</v>
      </c>
      <c r="B63" s="16">
        <v>30</v>
      </c>
      <c r="C63" s="520"/>
      <c r="D63" s="50" t="str">
        <f t="shared" si="15"/>
        <v>F04N2S5C30</v>
      </c>
      <c r="E63" s="534" t="s">
        <v>161</v>
      </c>
      <c r="F63" s="22" t="str">
        <f t="shared" si="10"/>
        <v>FCS0304</v>
      </c>
      <c r="G63" s="21">
        <f t="shared" si="11"/>
        <v>2</v>
      </c>
      <c r="H63" s="21">
        <f t="shared" si="12"/>
        <v>5</v>
      </c>
      <c r="I63" s="21">
        <v>30</v>
      </c>
      <c r="J63" s="85" t="str">
        <f t="shared" si="13"/>
        <v>ADV151-P</v>
      </c>
      <c r="K63" s="83" t="str">
        <f t="shared" si="0"/>
        <v>DI</v>
      </c>
      <c r="L63" s="22"/>
      <c r="M63" s="22"/>
      <c r="N63" s="22" t="str">
        <f t="shared" si="14"/>
        <v>N</v>
      </c>
      <c r="O63" s="22"/>
      <c r="P63" s="22"/>
      <c r="Q63" s="26"/>
      <c r="R63" s="26"/>
      <c r="S63" s="25" t="str">
        <f t="shared" si="1"/>
        <v>%Z025130</v>
      </c>
      <c r="T63" s="22" t="str">
        <f t="shared" si="2"/>
        <v>F04N2S5C30</v>
      </c>
      <c r="U63" s="26"/>
      <c r="V63" s="22" t="str">
        <f t="shared" si="3"/>
        <v>Spare</v>
      </c>
      <c r="W63" s="23" t="s">
        <v>114</v>
      </c>
      <c r="X63" s="84" t="s">
        <v>115</v>
      </c>
      <c r="Y63" s="27"/>
      <c r="Z63" s="27"/>
      <c r="AA63" s="28"/>
      <c r="AB63" s="33"/>
      <c r="AC63" s="29"/>
      <c r="AD63" s="27"/>
      <c r="AE63" s="27"/>
      <c r="AF63" s="27"/>
      <c r="AG63" s="27"/>
      <c r="AH63" s="32"/>
      <c r="AI63" s="27"/>
      <c r="AJ63" s="531"/>
      <c r="AK63" s="531"/>
      <c r="AL63" s="27"/>
      <c r="AM63" s="27"/>
      <c r="AN63" s="27"/>
      <c r="AO63" s="27"/>
      <c r="AP63" s="27"/>
      <c r="AQ63" s="33"/>
      <c r="AR63" s="33"/>
      <c r="AS63" s="33"/>
      <c r="AT63" s="33"/>
      <c r="AU63" s="33"/>
      <c r="AV63" s="33"/>
      <c r="AW63" s="33"/>
      <c r="AX63" s="33"/>
      <c r="AY63" s="33"/>
      <c r="AZ63" s="33"/>
      <c r="BA63" s="33"/>
      <c r="BB63" s="33"/>
      <c r="BC63" s="33"/>
      <c r="BD63" s="33"/>
      <c r="BE63" s="33"/>
      <c r="BF63" s="33"/>
      <c r="BG63" s="33"/>
      <c r="BH63" s="33"/>
      <c r="BI63" s="27"/>
      <c r="BJ63" s="33"/>
      <c r="BK63" s="33"/>
      <c r="BL63" s="33"/>
      <c r="BM63" s="27"/>
      <c r="BN63" s="27"/>
      <c r="BO63" s="27"/>
      <c r="BP63" s="27"/>
      <c r="BQ63" s="36"/>
      <c r="BR63" s="37"/>
      <c r="BS63" s="36"/>
      <c r="BT63" s="37"/>
    </row>
    <row r="64" spans="1:73" ht="19.899999999999999" customHeight="1">
      <c r="A64" s="10">
        <v>64</v>
      </c>
      <c r="B64" s="16">
        <v>31</v>
      </c>
      <c r="D64" s="50" t="str">
        <f t="shared" si="15"/>
        <v>F04N2S5C31</v>
      </c>
      <c r="E64" s="536" t="s">
        <v>161</v>
      </c>
      <c r="F64" s="22" t="str">
        <f t="shared" si="10"/>
        <v>FCS0304</v>
      </c>
      <c r="G64" s="21">
        <f t="shared" si="11"/>
        <v>2</v>
      </c>
      <c r="H64" s="21">
        <f t="shared" si="12"/>
        <v>5</v>
      </c>
      <c r="I64" s="21">
        <v>31</v>
      </c>
      <c r="J64" s="85" t="str">
        <f t="shared" si="13"/>
        <v>ADV151-P</v>
      </c>
      <c r="K64" s="83" t="str">
        <f t="shared" si="0"/>
        <v>DI</v>
      </c>
      <c r="L64" s="22"/>
      <c r="M64" s="22"/>
      <c r="N64" s="22" t="str">
        <f t="shared" si="14"/>
        <v>N</v>
      </c>
      <c r="O64" s="22"/>
      <c r="P64" s="22"/>
      <c r="Q64" s="22"/>
      <c r="R64" s="22"/>
      <c r="S64" s="25" t="str">
        <f t="shared" si="1"/>
        <v>%Z025131</v>
      </c>
      <c r="T64" s="22" t="str">
        <f t="shared" si="2"/>
        <v>F04N2S5C31</v>
      </c>
      <c r="U64" s="26"/>
      <c r="V64" s="22" t="str">
        <f t="shared" si="3"/>
        <v>Spare</v>
      </c>
      <c r="W64" s="23" t="s">
        <v>114</v>
      </c>
      <c r="X64" s="84" t="s">
        <v>115</v>
      </c>
      <c r="Y64" s="27"/>
      <c r="Z64" s="27"/>
      <c r="AA64" s="28"/>
      <c r="AB64" s="33"/>
      <c r="AC64" s="29"/>
      <c r="AD64" s="27"/>
      <c r="AE64" s="27"/>
      <c r="AF64" s="27"/>
      <c r="AG64" s="27"/>
      <c r="AH64" s="33"/>
      <c r="AI64" s="27"/>
      <c r="AJ64" s="531"/>
      <c r="AK64" s="531"/>
      <c r="AL64" s="27"/>
      <c r="AM64" s="27"/>
      <c r="AN64" s="27"/>
      <c r="AO64" s="27"/>
      <c r="AP64" s="27"/>
      <c r="AQ64" s="33"/>
      <c r="AR64" s="33"/>
      <c r="AS64" s="33"/>
      <c r="AT64" s="33"/>
      <c r="AU64" s="33"/>
      <c r="AV64" s="33"/>
      <c r="AW64" s="33"/>
      <c r="AX64" s="33"/>
      <c r="AY64" s="33"/>
      <c r="AZ64" s="33"/>
      <c r="BA64" s="33"/>
      <c r="BB64" s="33"/>
      <c r="BC64" s="33"/>
      <c r="BD64" s="33"/>
      <c r="BE64" s="33"/>
      <c r="BF64" s="33"/>
      <c r="BG64" s="33"/>
      <c r="BH64" s="33"/>
      <c r="BI64" s="27"/>
      <c r="BJ64" s="33"/>
      <c r="BK64" s="33"/>
      <c r="BL64" s="33"/>
      <c r="BM64" s="27"/>
      <c r="BN64" s="27"/>
      <c r="BO64" s="27"/>
      <c r="BP64" s="27"/>
      <c r="BQ64" s="36"/>
      <c r="BR64" s="37"/>
      <c r="BS64" s="36"/>
      <c r="BT64" s="37"/>
    </row>
    <row r="65" spans="1:74" ht="19.899999999999999" customHeight="1">
      <c r="A65" s="10">
        <v>65</v>
      </c>
      <c r="B65" s="16">
        <v>32</v>
      </c>
      <c r="C65" s="520"/>
      <c r="D65" s="50" t="str">
        <f t="shared" si="15"/>
        <v>F04N2S5C32</v>
      </c>
      <c r="E65" s="528" t="s">
        <v>161</v>
      </c>
      <c r="F65" s="22" t="str">
        <f t="shared" si="10"/>
        <v>FCS0304</v>
      </c>
      <c r="G65" s="21">
        <f t="shared" si="11"/>
        <v>2</v>
      </c>
      <c r="H65" s="21">
        <f t="shared" si="12"/>
        <v>5</v>
      </c>
      <c r="I65" s="21">
        <v>32</v>
      </c>
      <c r="J65" s="85" t="str">
        <f t="shared" si="13"/>
        <v>ADV151-P</v>
      </c>
      <c r="K65" s="83" t="str">
        <f t="shared" si="0"/>
        <v>DI</v>
      </c>
      <c r="L65" s="22"/>
      <c r="M65" s="22"/>
      <c r="N65" s="22" t="str">
        <f t="shared" si="14"/>
        <v>N</v>
      </c>
      <c r="O65" s="22"/>
      <c r="P65" s="22"/>
      <c r="Q65" s="22"/>
      <c r="R65" s="22"/>
      <c r="S65" s="25" t="str">
        <f t="shared" si="1"/>
        <v>%Z025132</v>
      </c>
      <c r="T65" s="22" t="str">
        <f t="shared" si="2"/>
        <v>F04N2S5C32</v>
      </c>
      <c r="U65" s="26"/>
      <c r="V65" s="22" t="str">
        <f t="shared" si="3"/>
        <v>Spare</v>
      </c>
      <c r="W65" s="23" t="s">
        <v>114</v>
      </c>
      <c r="X65" s="84" t="s">
        <v>115</v>
      </c>
      <c r="Y65" s="27"/>
      <c r="Z65" s="27"/>
      <c r="AA65" s="28"/>
      <c r="AB65" s="33"/>
      <c r="AC65" s="29"/>
      <c r="AD65" s="27"/>
      <c r="AE65" s="27"/>
      <c r="AF65" s="27"/>
      <c r="AG65" s="27"/>
      <c r="AH65" s="33"/>
      <c r="AI65" s="27"/>
      <c r="AJ65" s="531"/>
      <c r="AK65" s="531"/>
      <c r="AL65" s="27"/>
      <c r="AM65" s="27"/>
      <c r="AN65" s="27"/>
      <c r="AO65" s="27"/>
      <c r="AP65" s="27"/>
      <c r="AQ65" s="33"/>
      <c r="AR65" s="33"/>
      <c r="AS65" s="33"/>
      <c r="AT65" s="33"/>
      <c r="AU65" s="33"/>
      <c r="AV65" s="33"/>
      <c r="AW65" s="33"/>
      <c r="AX65" s="33"/>
      <c r="AY65" s="33"/>
      <c r="AZ65" s="33"/>
      <c r="BA65" s="33"/>
      <c r="BB65" s="33"/>
      <c r="BC65" s="33"/>
      <c r="BD65" s="33"/>
      <c r="BE65" s="33"/>
      <c r="BF65" s="33"/>
      <c r="BG65" s="33"/>
      <c r="BH65" s="33"/>
      <c r="BI65" s="27"/>
      <c r="BJ65" s="33"/>
      <c r="BK65" s="33"/>
      <c r="BL65" s="33"/>
      <c r="BM65" s="27"/>
      <c r="BN65" s="27"/>
      <c r="BO65" s="27"/>
      <c r="BP65" s="27"/>
      <c r="BQ65" s="36"/>
      <c r="BR65" s="37"/>
      <c r="BS65" s="36"/>
      <c r="BT65" s="37"/>
    </row>
    <row r="66" spans="1:74" ht="19.899999999999999" customHeight="1">
      <c r="A66" s="10">
        <v>66</v>
      </c>
      <c r="B66" s="15">
        <v>1</v>
      </c>
      <c r="C66" s="519">
        <v>1840</v>
      </c>
      <c r="D66" s="17" t="s">
        <v>835</v>
      </c>
      <c r="E66" s="527" t="s">
        <v>836</v>
      </c>
      <c r="F66" s="22" t="str">
        <f t="shared" si="10"/>
        <v>FCS0304</v>
      </c>
      <c r="G66" s="21">
        <v>2</v>
      </c>
      <c r="H66" s="21">
        <v>7</v>
      </c>
      <c r="I66" s="21">
        <v>1</v>
      </c>
      <c r="J66" s="85" t="s">
        <v>824</v>
      </c>
      <c r="K66" s="83" t="str">
        <f t="shared" ref="K66:K129" si="16">IF(MID(J66,4,3)="551","DO","DI")</f>
        <v>DI</v>
      </c>
      <c r="L66" s="22"/>
      <c r="M66" s="22"/>
      <c r="N66" s="22" t="s">
        <v>514</v>
      </c>
      <c r="O66" s="22"/>
      <c r="P66" s="22"/>
      <c r="Q66" s="83"/>
      <c r="R66" s="22"/>
      <c r="S66" s="25" t="str">
        <f t="shared" ref="S66:S129" si="17">"%Z"&amp;TEXT(G66,"00")&amp;TEXT(H66,"0")&amp;"1"&amp;TEXT(I66,"00")</f>
        <v>%Z027101</v>
      </c>
      <c r="T66" s="22" t="str">
        <f t="shared" ref="T66:T129" si="18">IF(D66&lt;&gt;"",D66,"")</f>
        <v>18-XZSH-62301</v>
      </c>
      <c r="U66" s="22" t="s">
        <v>835</v>
      </c>
      <c r="V66" s="22" t="str">
        <f t="shared" ref="V66:V129" si="19">IF(E66&lt;&gt;"",E66,"")</f>
        <v>LLS TO ET-6203 VALVE ON</v>
      </c>
      <c r="W66" s="23" t="s">
        <v>826</v>
      </c>
      <c r="X66" s="84" t="s">
        <v>115</v>
      </c>
      <c r="Y66" s="27"/>
      <c r="Z66" s="27"/>
      <c r="AA66" s="28"/>
      <c r="AB66" s="33"/>
      <c r="AC66" s="29"/>
      <c r="AD66" s="27"/>
      <c r="AE66" s="27"/>
      <c r="AF66" s="27"/>
      <c r="AG66" s="27"/>
      <c r="AH66" s="27"/>
      <c r="AI66" s="27"/>
      <c r="AJ66" s="531" t="s">
        <v>837</v>
      </c>
      <c r="AK66" s="531" t="s">
        <v>838</v>
      </c>
      <c r="AL66" s="27"/>
      <c r="AM66" s="27"/>
      <c r="AN66" s="27"/>
      <c r="AO66" s="27"/>
      <c r="AP66" s="27"/>
      <c r="AQ66" s="33"/>
      <c r="AR66" s="33"/>
      <c r="AS66" s="33"/>
      <c r="AT66" s="33"/>
      <c r="AU66" s="33"/>
      <c r="AV66" s="33"/>
      <c r="AW66" s="33"/>
      <c r="AX66" s="33"/>
      <c r="AY66" s="33"/>
      <c r="AZ66" s="33"/>
      <c r="BA66" s="33"/>
      <c r="BB66" s="33"/>
      <c r="BC66" s="33"/>
      <c r="BD66" s="33"/>
      <c r="BE66" s="33"/>
      <c r="BF66" s="33"/>
      <c r="BG66" s="33"/>
      <c r="BH66" s="33"/>
      <c r="BI66" s="27"/>
      <c r="BJ66" s="33"/>
      <c r="BK66" s="33"/>
      <c r="BL66" s="33"/>
      <c r="BM66" s="27"/>
      <c r="BN66" s="27"/>
      <c r="BO66" s="27"/>
      <c r="BP66" s="27"/>
      <c r="BQ66" s="522" t="s">
        <v>106</v>
      </c>
      <c r="BR66" s="37"/>
      <c r="BS66" s="36"/>
      <c r="BT66" s="37"/>
      <c r="BU66" s="39"/>
      <c r="BV66" s="523">
        <v>1840</v>
      </c>
    </row>
    <row r="67" spans="1:74" ht="19.899999999999999" customHeight="1">
      <c r="A67" s="10">
        <v>67</v>
      </c>
      <c r="B67" s="15">
        <v>2</v>
      </c>
      <c r="C67" s="519">
        <v>1840</v>
      </c>
      <c r="D67" s="527" t="s">
        <v>839</v>
      </c>
      <c r="E67" s="527" t="s">
        <v>840</v>
      </c>
      <c r="F67" s="22" t="str">
        <f t="shared" si="10"/>
        <v>FCS0304</v>
      </c>
      <c r="G67" s="21">
        <f t="shared" ref="G67:G97" si="20">G66</f>
        <v>2</v>
      </c>
      <c r="H67" s="21">
        <f t="shared" ref="H67:H97" si="21">H66</f>
        <v>7</v>
      </c>
      <c r="I67" s="21">
        <v>2</v>
      </c>
      <c r="J67" s="85" t="str">
        <f t="shared" ref="J67:J97" si="22">J66</f>
        <v>ADV151-P</v>
      </c>
      <c r="K67" s="22" t="str">
        <f t="shared" si="16"/>
        <v>DI</v>
      </c>
      <c r="L67" s="22"/>
      <c r="M67" s="22"/>
      <c r="N67" s="22" t="str">
        <f t="shared" ref="N67:N97" si="23">IF(N66&lt;&gt;"",N66,"")</f>
        <v>N</v>
      </c>
      <c r="O67" s="22"/>
      <c r="P67" s="22"/>
      <c r="Q67" s="22"/>
      <c r="R67" s="22"/>
      <c r="S67" s="25" t="str">
        <f t="shared" si="17"/>
        <v>%Z027102</v>
      </c>
      <c r="T67" s="22" t="str">
        <f t="shared" si="18"/>
        <v>18-XZSL-62301</v>
      </c>
      <c r="U67" s="22" t="s">
        <v>839</v>
      </c>
      <c r="V67" s="22" t="str">
        <f t="shared" si="19"/>
        <v>LLS TO ET-6203 VALVE OFF</v>
      </c>
      <c r="W67" s="23" t="s">
        <v>826</v>
      </c>
      <c r="X67" s="84" t="s">
        <v>115</v>
      </c>
      <c r="Y67" s="27"/>
      <c r="Z67" s="27"/>
      <c r="AA67" s="28"/>
      <c r="AB67" s="33"/>
      <c r="AC67" s="29"/>
      <c r="AD67" s="27"/>
      <c r="AE67" s="27"/>
      <c r="AF67" s="27"/>
      <c r="AG67" s="27"/>
      <c r="AH67" s="27"/>
      <c r="AI67" s="27"/>
      <c r="AJ67" s="531" t="s">
        <v>837</v>
      </c>
      <c r="AK67" s="531" t="s">
        <v>838</v>
      </c>
      <c r="AL67" s="27"/>
      <c r="AM67" s="27"/>
      <c r="AN67" s="27"/>
      <c r="AO67" s="27"/>
      <c r="AP67" s="27"/>
      <c r="AQ67" s="33"/>
      <c r="AR67" s="33"/>
      <c r="AS67" s="33"/>
      <c r="AT67" s="33"/>
      <c r="AU67" s="33"/>
      <c r="AV67" s="33"/>
      <c r="AW67" s="33"/>
      <c r="AX67" s="33"/>
      <c r="AY67" s="33"/>
      <c r="AZ67" s="33"/>
      <c r="BA67" s="33"/>
      <c r="BB67" s="33"/>
      <c r="BC67" s="33"/>
      <c r="BD67" s="33"/>
      <c r="BE67" s="33"/>
      <c r="BF67" s="33"/>
      <c r="BG67" s="33"/>
      <c r="BH67" s="33"/>
      <c r="BI67" s="27"/>
      <c r="BJ67" s="33"/>
      <c r="BK67" s="33"/>
      <c r="BL67" s="33"/>
      <c r="BM67" s="27"/>
      <c r="BN67" s="27"/>
      <c r="BO67" s="27"/>
      <c r="BP67" s="27"/>
      <c r="BQ67" s="522" t="s">
        <v>106</v>
      </c>
      <c r="BR67" s="37"/>
      <c r="BS67" s="36"/>
      <c r="BT67" s="37"/>
      <c r="BU67" s="39"/>
      <c r="BV67" s="523">
        <v>1840</v>
      </c>
    </row>
    <row r="68" spans="1:74" ht="19.899999999999999" customHeight="1">
      <c r="A68" s="10">
        <v>68</v>
      </c>
      <c r="B68" s="15">
        <v>3</v>
      </c>
      <c r="C68" s="48">
        <v>1840</v>
      </c>
      <c r="D68" s="18" t="s">
        <v>841</v>
      </c>
      <c r="E68" s="527" t="s">
        <v>842</v>
      </c>
      <c r="F68" s="22" t="str">
        <f t="shared" si="10"/>
        <v>FCS0304</v>
      </c>
      <c r="G68" s="21">
        <f t="shared" si="20"/>
        <v>2</v>
      </c>
      <c r="H68" s="21">
        <f t="shared" si="21"/>
        <v>7</v>
      </c>
      <c r="I68" s="21">
        <v>3</v>
      </c>
      <c r="J68" s="85" t="str">
        <f t="shared" si="22"/>
        <v>ADV151-P</v>
      </c>
      <c r="K68" s="22" t="str">
        <f t="shared" si="16"/>
        <v>DI</v>
      </c>
      <c r="L68" s="22"/>
      <c r="M68" s="22"/>
      <c r="N68" s="22" t="str">
        <f t="shared" si="23"/>
        <v>N</v>
      </c>
      <c r="O68" s="22"/>
      <c r="P68" s="22"/>
      <c r="Q68" s="22"/>
      <c r="R68" s="22"/>
      <c r="S68" s="25" t="str">
        <f t="shared" si="17"/>
        <v>%Z027103</v>
      </c>
      <c r="T68" s="22" t="str">
        <f t="shared" si="18"/>
        <v>18-XZSH-62302</v>
      </c>
      <c r="U68" s="22" t="s">
        <v>841</v>
      </c>
      <c r="V68" s="22" t="str">
        <f t="shared" si="19"/>
        <v>LLSCformET-6203 VALVE ON</v>
      </c>
      <c r="W68" s="23" t="s">
        <v>826</v>
      </c>
      <c r="X68" s="84" t="s">
        <v>115</v>
      </c>
      <c r="Y68" s="27"/>
      <c r="Z68" s="27"/>
      <c r="AA68" s="28"/>
      <c r="AB68" s="33"/>
      <c r="AC68" s="29"/>
      <c r="AD68" s="27"/>
      <c r="AE68" s="27"/>
      <c r="AF68" s="27"/>
      <c r="AG68" s="27"/>
      <c r="AH68" s="27"/>
      <c r="AI68" s="27"/>
      <c r="AJ68" s="531" t="s">
        <v>837</v>
      </c>
      <c r="AK68" s="531" t="s">
        <v>838</v>
      </c>
      <c r="AL68" s="27"/>
      <c r="AM68" s="27"/>
      <c r="AN68" s="27"/>
      <c r="AO68" s="27"/>
      <c r="AP68" s="27"/>
      <c r="AQ68" s="33"/>
      <c r="AR68" s="33"/>
      <c r="AS68" s="33"/>
      <c r="AT68" s="33"/>
      <c r="AU68" s="33"/>
      <c r="AV68" s="33"/>
      <c r="AW68" s="33"/>
      <c r="AX68" s="33"/>
      <c r="AY68" s="33"/>
      <c r="AZ68" s="33"/>
      <c r="BA68" s="33"/>
      <c r="BB68" s="33"/>
      <c r="BC68" s="33"/>
      <c r="BD68" s="33"/>
      <c r="BE68" s="33"/>
      <c r="BF68" s="33"/>
      <c r="BG68" s="33"/>
      <c r="BH68" s="33"/>
      <c r="BI68" s="27"/>
      <c r="BJ68" s="33"/>
      <c r="BK68" s="33"/>
      <c r="BL68" s="33"/>
      <c r="BM68" s="27"/>
      <c r="BN68" s="27"/>
      <c r="BO68" s="27"/>
      <c r="BP68" s="27"/>
      <c r="BQ68" s="522" t="s">
        <v>106</v>
      </c>
      <c r="BR68" s="37"/>
      <c r="BS68" s="36"/>
      <c r="BT68" s="37"/>
      <c r="BU68" s="39"/>
      <c r="BV68" s="523">
        <v>1840</v>
      </c>
    </row>
    <row r="69" spans="1:74" ht="19.899999999999999" customHeight="1">
      <c r="A69" s="10">
        <v>69</v>
      </c>
      <c r="B69" s="15">
        <v>4</v>
      </c>
      <c r="C69" s="519">
        <v>1840</v>
      </c>
      <c r="D69" s="18" t="s">
        <v>843</v>
      </c>
      <c r="E69" s="527" t="s">
        <v>844</v>
      </c>
      <c r="F69" s="22" t="str">
        <f t="shared" si="10"/>
        <v>FCS0304</v>
      </c>
      <c r="G69" s="21">
        <f t="shared" si="20"/>
        <v>2</v>
      </c>
      <c r="H69" s="21">
        <f t="shared" si="21"/>
        <v>7</v>
      </c>
      <c r="I69" s="21">
        <v>4</v>
      </c>
      <c r="J69" s="85" t="str">
        <f t="shared" si="22"/>
        <v>ADV151-P</v>
      </c>
      <c r="K69" s="22" t="str">
        <f t="shared" si="16"/>
        <v>DI</v>
      </c>
      <c r="L69" s="22"/>
      <c r="M69" s="22"/>
      <c r="N69" s="22" t="str">
        <f t="shared" si="23"/>
        <v>N</v>
      </c>
      <c r="O69" s="22"/>
      <c r="P69" s="22"/>
      <c r="Q69" s="22"/>
      <c r="R69" s="22"/>
      <c r="S69" s="25" t="str">
        <f t="shared" si="17"/>
        <v>%Z027104</v>
      </c>
      <c r="T69" s="22" t="str">
        <f t="shared" si="18"/>
        <v>18-XZSL-62302</v>
      </c>
      <c r="U69" s="22" t="s">
        <v>843</v>
      </c>
      <c r="V69" s="22" t="str">
        <f t="shared" si="19"/>
        <v>LLSCformET-6203VALVE OFF</v>
      </c>
      <c r="W69" s="23" t="s">
        <v>826</v>
      </c>
      <c r="X69" s="84" t="s">
        <v>115</v>
      </c>
      <c r="Y69" s="27"/>
      <c r="Z69" s="27"/>
      <c r="AA69" s="28"/>
      <c r="AB69" s="33"/>
      <c r="AC69" s="29"/>
      <c r="AD69" s="27"/>
      <c r="AE69" s="27"/>
      <c r="AF69" s="27"/>
      <c r="AG69" s="27"/>
      <c r="AH69" s="27"/>
      <c r="AI69" s="27"/>
      <c r="AJ69" s="531" t="s">
        <v>837</v>
      </c>
      <c r="AK69" s="531" t="s">
        <v>838</v>
      </c>
      <c r="AL69" s="27"/>
      <c r="AM69" s="27"/>
      <c r="AN69" s="27"/>
      <c r="AO69" s="27"/>
      <c r="AP69" s="27"/>
      <c r="AQ69" s="33"/>
      <c r="AR69" s="33"/>
      <c r="AS69" s="33"/>
      <c r="AT69" s="33"/>
      <c r="AU69" s="33"/>
      <c r="AV69" s="33"/>
      <c r="AW69" s="33"/>
      <c r="AX69" s="33"/>
      <c r="AY69" s="33"/>
      <c r="AZ69" s="33"/>
      <c r="BA69" s="33"/>
      <c r="BB69" s="33"/>
      <c r="BC69" s="33"/>
      <c r="BD69" s="33"/>
      <c r="BE69" s="33"/>
      <c r="BF69" s="33"/>
      <c r="BG69" s="33"/>
      <c r="BH69" s="33"/>
      <c r="BI69" s="27"/>
      <c r="BJ69" s="33"/>
      <c r="BK69" s="33"/>
      <c r="BL69" s="33"/>
      <c r="BM69" s="27"/>
      <c r="BN69" s="27"/>
      <c r="BO69" s="27"/>
      <c r="BP69" s="27"/>
      <c r="BQ69" s="522" t="s">
        <v>106</v>
      </c>
      <c r="BR69" s="37"/>
      <c r="BS69" s="36"/>
      <c r="BT69" s="37"/>
      <c r="BU69" s="39"/>
      <c r="BV69" s="523">
        <v>1840</v>
      </c>
    </row>
    <row r="70" spans="1:74" ht="19.899999999999999" customHeight="1">
      <c r="A70" s="10">
        <v>70</v>
      </c>
      <c r="B70" s="15">
        <v>5</v>
      </c>
      <c r="C70" s="48">
        <v>1840</v>
      </c>
      <c r="D70" s="527" t="s">
        <v>845</v>
      </c>
      <c r="E70" s="527" t="s">
        <v>846</v>
      </c>
      <c r="F70" s="22" t="str">
        <f t="shared" si="10"/>
        <v>FCS0304</v>
      </c>
      <c r="G70" s="21">
        <f t="shared" si="20"/>
        <v>2</v>
      </c>
      <c r="H70" s="21">
        <f t="shared" si="21"/>
        <v>7</v>
      </c>
      <c r="I70" s="21">
        <v>5</v>
      </c>
      <c r="J70" s="85" t="str">
        <f t="shared" si="22"/>
        <v>ADV151-P</v>
      </c>
      <c r="K70" s="22" t="str">
        <f t="shared" si="16"/>
        <v>DI</v>
      </c>
      <c r="L70" s="22"/>
      <c r="M70" s="22"/>
      <c r="N70" s="22" t="str">
        <f t="shared" si="23"/>
        <v>N</v>
      </c>
      <c r="O70" s="22"/>
      <c r="P70" s="22"/>
      <c r="Q70" s="22"/>
      <c r="R70" s="22"/>
      <c r="S70" s="25" t="str">
        <f t="shared" si="17"/>
        <v>%Z027105</v>
      </c>
      <c r="T70" s="22" t="str">
        <f t="shared" si="18"/>
        <v>18-XZSH-62303</v>
      </c>
      <c r="U70" s="22" t="s">
        <v>845</v>
      </c>
      <c r="V70" s="22" t="str">
        <f t="shared" si="19"/>
        <v>P TO POSM VALVE ON</v>
      </c>
      <c r="W70" s="23" t="s">
        <v>826</v>
      </c>
      <c r="X70" s="84" t="s">
        <v>115</v>
      </c>
      <c r="Y70" s="27"/>
      <c r="Z70" s="27"/>
      <c r="AA70" s="28"/>
      <c r="AB70" s="33"/>
      <c r="AC70" s="29"/>
      <c r="AD70" s="27"/>
      <c r="AE70" s="27"/>
      <c r="AF70" s="27"/>
      <c r="AG70" s="27"/>
      <c r="AH70" s="27"/>
      <c r="AI70" s="27"/>
      <c r="AJ70" s="531" t="s">
        <v>837</v>
      </c>
      <c r="AK70" s="531" t="s">
        <v>838</v>
      </c>
      <c r="AL70" s="27"/>
      <c r="AM70" s="27"/>
      <c r="AN70" s="27"/>
      <c r="AO70" s="27"/>
      <c r="AP70" s="27"/>
      <c r="AQ70" s="33"/>
      <c r="AR70" s="33"/>
      <c r="AS70" s="33"/>
      <c r="AT70" s="33"/>
      <c r="AU70" s="33"/>
      <c r="AV70" s="33"/>
      <c r="AW70" s="33"/>
      <c r="AX70" s="33"/>
      <c r="AY70" s="33"/>
      <c r="AZ70" s="33"/>
      <c r="BA70" s="33"/>
      <c r="BB70" s="33"/>
      <c r="BC70" s="33"/>
      <c r="BD70" s="33"/>
      <c r="BE70" s="33"/>
      <c r="BF70" s="33"/>
      <c r="BG70" s="33"/>
      <c r="BH70" s="33"/>
      <c r="BI70" s="27"/>
      <c r="BJ70" s="33"/>
      <c r="BK70" s="33"/>
      <c r="BL70" s="33"/>
      <c r="BM70" s="27"/>
      <c r="BN70" s="27"/>
      <c r="BO70" s="27"/>
      <c r="BP70" s="27"/>
      <c r="BQ70" s="522" t="s">
        <v>106</v>
      </c>
      <c r="BR70" s="37"/>
      <c r="BS70" s="36"/>
      <c r="BT70" s="37"/>
      <c r="BU70" s="39"/>
      <c r="BV70" s="523">
        <v>1840</v>
      </c>
    </row>
    <row r="71" spans="1:74" ht="19.899999999999999" customHeight="1">
      <c r="A71" s="10">
        <v>71</v>
      </c>
      <c r="B71" s="15">
        <v>6</v>
      </c>
      <c r="C71" s="519">
        <v>1840</v>
      </c>
      <c r="D71" s="18" t="s">
        <v>847</v>
      </c>
      <c r="E71" s="527" t="s">
        <v>848</v>
      </c>
      <c r="F71" s="22" t="str">
        <f t="shared" si="10"/>
        <v>FCS0304</v>
      </c>
      <c r="G71" s="21">
        <f t="shared" si="20"/>
        <v>2</v>
      </c>
      <c r="H71" s="21">
        <f t="shared" si="21"/>
        <v>7</v>
      </c>
      <c r="I71" s="21">
        <v>6</v>
      </c>
      <c r="J71" s="85" t="str">
        <f t="shared" si="22"/>
        <v>ADV151-P</v>
      </c>
      <c r="K71" s="22" t="str">
        <f t="shared" si="16"/>
        <v>DI</v>
      </c>
      <c r="L71" s="22"/>
      <c r="M71" s="22"/>
      <c r="N71" s="22" t="str">
        <f t="shared" si="23"/>
        <v>N</v>
      </c>
      <c r="O71" s="22"/>
      <c r="P71" s="22"/>
      <c r="Q71" s="22"/>
      <c r="R71" s="22"/>
      <c r="S71" s="25" t="str">
        <f t="shared" si="17"/>
        <v>%Z027106</v>
      </c>
      <c r="T71" s="22" t="str">
        <f t="shared" si="18"/>
        <v>18-XZSL-62303</v>
      </c>
      <c r="U71" s="22" t="s">
        <v>847</v>
      </c>
      <c r="V71" s="22" t="str">
        <f t="shared" si="19"/>
        <v>P TO POSM VALVE OFF</v>
      </c>
      <c r="W71" s="23" t="s">
        <v>826</v>
      </c>
      <c r="X71" s="84" t="s">
        <v>115</v>
      </c>
      <c r="Y71" s="27"/>
      <c r="Z71" s="27"/>
      <c r="AA71" s="28"/>
      <c r="AB71" s="33"/>
      <c r="AC71" s="29"/>
      <c r="AD71" s="27"/>
      <c r="AE71" s="27"/>
      <c r="AF71" s="27"/>
      <c r="AG71" s="27"/>
      <c r="AH71" s="27"/>
      <c r="AI71" s="27"/>
      <c r="AJ71" s="531" t="s">
        <v>837</v>
      </c>
      <c r="AK71" s="531" t="s">
        <v>838</v>
      </c>
      <c r="AL71" s="27"/>
      <c r="AM71" s="27"/>
      <c r="AN71" s="27"/>
      <c r="AO71" s="27"/>
      <c r="AP71" s="27"/>
      <c r="AQ71" s="33"/>
      <c r="AR71" s="33"/>
      <c r="AS71" s="33"/>
      <c r="AT71" s="33"/>
      <c r="AU71" s="33"/>
      <c r="AV71" s="33"/>
      <c r="AW71" s="33"/>
      <c r="AX71" s="33"/>
      <c r="AY71" s="33"/>
      <c r="AZ71" s="33"/>
      <c r="BA71" s="33"/>
      <c r="BB71" s="33"/>
      <c r="BC71" s="33"/>
      <c r="BD71" s="33"/>
      <c r="BE71" s="33"/>
      <c r="BF71" s="33"/>
      <c r="BG71" s="33"/>
      <c r="BH71" s="33"/>
      <c r="BI71" s="27"/>
      <c r="BJ71" s="33"/>
      <c r="BK71" s="33"/>
      <c r="BL71" s="33"/>
      <c r="BM71" s="27"/>
      <c r="BN71" s="27"/>
      <c r="BO71" s="27"/>
      <c r="BP71" s="27"/>
      <c r="BQ71" s="522" t="s">
        <v>106</v>
      </c>
      <c r="BR71" s="37"/>
      <c r="BS71" s="36"/>
      <c r="BT71" s="37"/>
      <c r="BU71" s="39"/>
      <c r="BV71" s="523">
        <v>1840</v>
      </c>
    </row>
    <row r="72" spans="1:74" ht="19.899999999999999" customHeight="1">
      <c r="A72" s="10">
        <v>72</v>
      </c>
      <c r="B72" s="15">
        <v>7</v>
      </c>
      <c r="C72" s="519">
        <v>1840</v>
      </c>
      <c r="D72" s="527" t="s">
        <v>849</v>
      </c>
      <c r="E72" s="527" t="s">
        <v>850</v>
      </c>
      <c r="F72" s="22" t="str">
        <f t="shared" si="10"/>
        <v>FCS0304</v>
      </c>
      <c r="G72" s="21">
        <f t="shared" si="20"/>
        <v>2</v>
      </c>
      <c r="H72" s="21">
        <f t="shared" si="21"/>
        <v>7</v>
      </c>
      <c r="I72" s="21">
        <v>7</v>
      </c>
      <c r="J72" s="85" t="str">
        <f t="shared" si="22"/>
        <v>ADV151-P</v>
      </c>
      <c r="K72" s="22" t="str">
        <f t="shared" si="16"/>
        <v>DI</v>
      </c>
      <c r="L72" s="22"/>
      <c r="M72" s="22"/>
      <c r="N72" s="22" t="str">
        <f t="shared" si="23"/>
        <v>N</v>
      </c>
      <c r="O72" s="22"/>
      <c r="P72" s="22"/>
      <c r="Q72" s="22"/>
      <c r="R72" s="22"/>
      <c r="S72" s="25" t="str">
        <f t="shared" si="17"/>
        <v>%Z027107</v>
      </c>
      <c r="T72" s="22" t="str">
        <f t="shared" si="18"/>
        <v>18-FZSL-61103</v>
      </c>
      <c r="U72" s="22" t="s">
        <v>849</v>
      </c>
      <c r="V72" s="22" t="str">
        <f t="shared" si="19"/>
        <v>LIQUID FEED TO TA-6101</v>
      </c>
      <c r="W72" s="23" t="s">
        <v>826</v>
      </c>
      <c r="X72" s="84" t="s">
        <v>115</v>
      </c>
      <c r="Y72" s="27"/>
      <c r="Z72" s="27"/>
      <c r="AA72" s="28"/>
      <c r="AB72" s="33"/>
      <c r="AC72" s="29"/>
      <c r="AD72" s="27"/>
      <c r="AE72" s="27"/>
      <c r="AF72" s="27"/>
      <c r="AG72" s="27"/>
      <c r="AH72" s="27"/>
      <c r="AI72" s="27"/>
      <c r="AJ72" s="531" t="s">
        <v>851</v>
      </c>
      <c r="AK72" s="531" t="s">
        <v>852</v>
      </c>
      <c r="AL72" s="27"/>
      <c r="AM72" s="27"/>
      <c r="AN72" s="27"/>
      <c r="AO72" s="27"/>
      <c r="AP72" s="27"/>
      <c r="AQ72" s="33"/>
      <c r="AR72" s="33"/>
      <c r="AS72" s="33"/>
      <c r="AT72" s="33"/>
      <c r="AU72" s="33"/>
      <c r="AV72" s="33"/>
      <c r="AW72" s="33"/>
      <c r="AX72" s="33"/>
      <c r="AY72" s="33"/>
      <c r="AZ72" s="33"/>
      <c r="BA72" s="33"/>
      <c r="BB72" s="33"/>
      <c r="BC72" s="33"/>
      <c r="BD72" s="33"/>
      <c r="BE72" s="33"/>
      <c r="BF72" s="33"/>
      <c r="BG72" s="33"/>
      <c r="BH72" s="33"/>
      <c r="BI72" s="27"/>
      <c r="BJ72" s="33"/>
      <c r="BK72" s="33"/>
      <c r="BL72" s="33"/>
      <c r="BM72" s="27"/>
      <c r="BN72" s="27"/>
      <c r="BO72" s="27"/>
      <c r="BP72" s="27"/>
      <c r="BQ72" s="522" t="s">
        <v>106</v>
      </c>
      <c r="BR72" s="37"/>
      <c r="BS72" s="36"/>
      <c r="BT72" s="37"/>
      <c r="BU72" s="39"/>
      <c r="BV72" s="523">
        <v>1840</v>
      </c>
    </row>
    <row r="73" spans="1:74" ht="19.899999999999999" customHeight="1">
      <c r="A73" s="10">
        <v>73</v>
      </c>
      <c r="B73" s="15">
        <v>8</v>
      </c>
      <c r="C73" s="519">
        <v>1840</v>
      </c>
      <c r="D73" s="527" t="s">
        <v>853</v>
      </c>
      <c r="E73" s="527" t="s">
        <v>854</v>
      </c>
      <c r="F73" s="22" t="str">
        <f t="shared" si="10"/>
        <v>FCS0304</v>
      </c>
      <c r="G73" s="21">
        <f t="shared" si="20"/>
        <v>2</v>
      </c>
      <c r="H73" s="21">
        <f t="shared" si="21"/>
        <v>7</v>
      </c>
      <c r="I73" s="21">
        <v>8</v>
      </c>
      <c r="J73" s="85" t="str">
        <f t="shared" si="22"/>
        <v>ADV151-P</v>
      </c>
      <c r="K73" s="22" t="str">
        <f t="shared" si="16"/>
        <v>DI</v>
      </c>
      <c r="L73" s="22"/>
      <c r="M73" s="22"/>
      <c r="N73" s="22" t="str">
        <f t="shared" si="23"/>
        <v>N</v>
      </c>
      <c r="O73" s="22"/>
      <c r="P73" s="22"/>
      <c r="Q73" s="22"/>
      <c r="R73" s="22"/>
      <c r="S73" s="25" t="str">
        <f t="shared" si="17"/>
        <v>%Z027108</v>
      </c>
      <c r="T73" s="22" t="str">
        <f t="shared" si="18"/>
        <v>18-FZSL-62101</v>
      </c>
      <c r="U73" s="22" t="s">
        <v>853</v>
      </c>
      <c r="V73" s="22" t="str">
        <f t="shared" si="19"/>
        <v>C3 TO TA-6201</v>
      </c>
      <c r="W73" s="23" t="s">
        <v>826</v>
      </c>
      <c r="X73" s="84" t="s">
        <v>115</v>
      </c>
      <c r="Y73" s="27"/>
      <c r="Z73" s="27"/>
      <c r="AA73" s="28"/>
      <c r="AB73" s="33"/>
      <c r="AC73" s="29"/>
      <c r="AD73" s="27"/>
      <c r="AE73" s="27"/>
      <c r="AF73" s="27"/>
      <c r="AG73" s="27"/>
      <c r="AH73" s="27"/>
      <c r="AI73" s="27"/>
      <c r="AJ73" s="531" t="s">
        <v>851</v>
      </c>
      <c r="AK73" s="531" t="s">
        <v>852</v>
      </c>
      <c r="AL73" s="27"/>
      <c r="AM73" s="27"/>
      <c r="AN73" s="27"/>
      <c r="AO73" s="27"/>
      <c r="AP73" s="27"/>
      <c r="AQ73" s="33"/>
      <c r="AR73" s="33"/>
      <c r="AS73" s="33"/>
      <c r="AT73" s="33"/>
      <c r="AU73" s="33"/>
      <c r="AV73" s="33"/>
      <c r="AW73" s="33"/>
      <c r="AX73" s="33"/>
      <c r="AY73" s="33"/>
      <c r="AZ73" s="33"/>
      <c r="BA73" s="33"/>
      <c r="BB73" s="33"/>
      <c r="BC73" s="33"/>
      <c r="BD73" s="33"/>
      <c r="BE73" s="33"/>
      <c r="BF73" s="33"/>
      <c r="BG73" s="33"/>
      <c r="BH73" s="33"/>
      <c r="BI73" s="27"/>
      <c r="BJ73" s="33"/>
      <c r="BK73" s="33"/>
      <c r="BL73" s="33"/>
      <c r="BM73" s="27"/>
      <c r="BN73" s="27"/>
      <c r="BO73" s="27"/>
      <c r="BP73" s="27"/>
      <c r="BQ73" s="522" t="s">
        <v>106</v>
      </c>
      <c r="BR73" s="37"/>
      <c r="BS73" s="36"/>
      <c r="BT73" s="37"/>
      <c r="BU73" s="39"/>
      <c r="BV73" s="523">
        <v>1840</v>
      </c>
    </row>
    <row r="74" spans="1:74" ht="19.899999999999999" customHeight="1">
      <c r="A74" s="10">
        <v>74</v>
      </c>
      <c r="B74" s="15">
        <v>9</v>
      </c>
      <c r="C74" s="48">
        <v>1840</v>
      </c>
      <c r="D74" s="527" t="s">
        <v>855</v>
      </c>
      <c r="E74" s="527" t="s">
        <v>856</v>
      </c>
      <c r="F74" s="22" t="str">
        <f t="shared" si="10"/>
        <v>FCS0304</v>
      </c>
      <c r="G74" s="21">
        <f t="shared" si="20"/>
        <v>2</v>
      </c>
      <c r="H74" s="21">
        <f t="shared" si="21"/>
        <v>7</v>
      </c>
      <c r="I74" s="21">
        <v>9</v>
      </c>
      <c r="J74" s="85" t="str">
        <f t="shared" si="22"/>
        <v>ADV151-P</v>
      </c>
      <c r="K74" s="22" t="str">
        <f t="shared" si="16"/>
        <v>DI</v>
      </c>
      <c r="L74" s="22"/>
      <c r="M74" s="22"/>
      <c r="N74" s="22" t="str">
        <f t="shared" si="23"/>
        <v>N</v>
      </c>
      <c r="O74" s="22"/>
      <c r="P74" s="22"/>
      <c r="Q74" s="22"/>
      <c r="R74" s="22"/>
      <c r="S74" s="25" t="str">
        <f t="shared" si="17"/>
        <v>%Z027109</v>
      </c>
      <c r="T74" s="22" t="str">
        <f t="shared" si="18"/>
        <v>18-XZSH-61105</v>
      </c>
      <c r="U74" s="22" t="s">
        <v>855</v>
      </c>
      <c r="V74" s="22" t="str">
        <f t="shared" si="19"/>
        <v>LLSC FROM ET-6101</v>
      </c>
      <c r="W74" s="23" t="s">
        <v>826</v>
      </c>
      <c r="X74" s="84" t="s">
        <v>115</v>
      </c>
      <c r="Y74" s="27"/>
      <c r="Z74" s="27"/>
      <c r="AA74" s="28"/>
      <c r="AB74" s="33"/>
      <c r="AC74" s="29"/>
      <c r="AD74" s="27"/>
      <c r="AE74" s="27"/>
      <c r="AF74" s="27"/>
      <c r="AG74" s="27"/>
      <c r="AH74" s="27"/>
      <c r="AI74" s="27"/>
      <c r="AJ74" s="531" t="s">
        <v>851</v>
      </c>
      <c r="AK74" s="531" t="s">
        <v>852</v>
      </c>
      <c r="AL74" s="27"/>
      <c r="AM74" s="27"/>
      <c r="AN74" s="27"/>
      <c r="AO74" s="27"/>
      <c r="AP74" s="27"/>
      <c r="AQ74" s="33"/>
      <c r="AR74" s="33"/>
      <c r="AS74" s="33"/>
      <c r="AT74" s="33"/>
      <c r="AU74" s="33"/>
      <c r="AV74" s="33"/>
      <c r="AW74" s="33"/>
      <c r="AX74" s="33"/>
      <c r="AY74" s="33"/>
      <c r="AZ74" s="33"/>
      <c r="BA74" s="33"/>
      <c r="BB74" s="33"/>
      <c r="BC74" s="33"/>
      <c r="BD74" s="33"/>
      <c r="BE74" s="33"/>
      <c r="BF74" s="33"/>
      <c r="BG74" s="33"/>
      <c r="BH74" s="33"/>
      <c r="BI74" s="27"/>
      <c r="BJ74" s="33"/>
      <c r="BK74" s="33"/>
      <c r="BL74" s="33"/>
      <c r="BM74" s="27"/>
      <c r="BN74" s="27"/>
      <c r="BO74" s="27"/>
      <c r="BP74" s="27"/>
      <c r="BQ74" s="522" t="s">
        <v>106</v>
      </c>
      <c r="BR74" s="37"/>
      <c r="BS74" s="36"/>
      <c r="BT74" s="37"/>
      <c r="BU74" s="39"/>
      <c r="BV74" s="523">
        <v>1840</v>
      </c>
    </row>
    <row r="75" spans="1:74" ht="19.899999999999999" customHeight="1">
      <c r="A75" s="10">
        <v>75</v>
      </c>
      <c r="B75" s="15">
        <v>10</v>
      </c>
      <c r="C75" s="519">
        <v>1840</v>
      </c>
      <c r="D75" s="527" t="s">
        <v>857</v>
      </c>
      <c r="E75" s="527" t="s">
        <v>856</v>
      </c>
      <c r="F75" s="22" t="str">
        <f t="shared" si="10"/>
        <v>FCS0304</v>
      </c>
      <c r="G75" s="21">
        <f t="shared" si="20"/>
        <v>2</v>
      </c>
      <c r="H75" s="21">
        <f t="shared" si="21"/>
        <v>7</v>
      </c>
      <c r="I75" s="21">
        <v>10</v>
      </c>
      <c r="J75" s="85" t="str">
        <f t="shared" si="22"/>
        <v>ADV151-P</v>
      </c>
      <c r="K75" s="22" t="str">
        <f t="shared" si="16"/>
        <v>DI</v>
      </c>
      <c r="L75" s="22"/>
      <c r="M75" s="22"/>
      <c r="N75" s="22" t="str">
        <f t="shared" si="23"/>
        <v>N</v>
      </c>
      <c r="O75" s="22"/>
      <c r="P75" s="22"/>
      <c r="Q75" s="22"/>
      <c r="R75" s="22"/>
      <c r="S75" s="25" t="str">
        <f t="shared" si="17"/>
        <v>%Z027110</v>
      </c>
      <c r="T75" s="22" t="str">
        <f t="shared" si="18"/>
        <v>18-XZSL-61105</v>
      </c>
      <c r="U75" s="22" t="s">
        <v>857</v>
      </c>
      <c r="V75" s="22" t="str">
        <f t="shared" si="19"/>
        <v>LLSC FROM ET-6101</v>
      </c>
      <c r="W75" s="23" t="s">
        <v>826</v>
      </c>
      <c r="X75" s="84" t="s">
        <v>115</v>
      </c>
      <c r="Y75" s="27"/>
      <c r="Z75" s="27"/>
      <c r="AA75" s="28"/>
      <c r="AB75" s="33"/>
      <c r="AC75" s="29"/>
      <c r="AD75" s="27"/>
      <c r="AE75" s="27"/>
      <c r="AF75" s="27"/>
      <c r="AG75" s="27"/>
      <c r="AH75" s="27"/>
      <c r="AI75" s="27"/>
      <c r="AJ75" s="531" t="s">
        <v>851</v>
      </c>
      <c r="AK75" s="531" t="s">
        <v>852</v>
      </c>
      <c r="AL75" s="27"/>
      <c r="AM75" s="27"/>
      <c r="AN75" s="27"/>
      <c r="AO75" s="27"/>
      <c r="AP75" s="27"/>
      <c r="AQ75" s="33"/>
      <c r="AR75" s="33"/>
      <c r="AS75" s="33"/>
      <c r="AT75" s="33"/>
      <c r="AU75" s="33"/>
      <c r="AV75" s="33"/>
      <c r="AW75" s="33"/>
      <c r="AX75" s="33"/>
      <c r="AY75" s="33"/>
      <c r="AZ75" s="33"/>
      <c r="BA75" s="33"/>
      <c r="BB75" s="33"/>
      <c r="BC75" s="33"/>
      <c r="BD75" s="33"/>
      <c r="BE75" s="33"/>
      <c r="BF75" s="33"/>
      <c r="BG75" s="33"/>
      <c r="BH75" s="33"/>
      <c r="BI75" s="27"/>
      <c r="BJ75" s="33"/>
      <c r="BK75" s="33"/>
      <c r="BL75" s="33"/>
      <c r="BM75" s="27"/>
      <c r="BN75" s="27"/>
      <c r="BO75" s="27"/>
      <c r="BP75" s="27"/>
      <c r="BQ75" s="522" t="s">
        <v>106</v>
      </c>
      <c r="BR75" s="37"/>
      <c r="BS75" s="36"/>
      <c r="BT75" s="37"/>
      <c r="BU75" s="39"/>
      <c r="BV75" s="523">
        <v>1840</v>
      </c>
    </row>
    <row r="76" spans="1:74" ht="19.899999999999999" customHeight="1">
      <c r="A76" s="10">
        <v>76</v>
      </c>
      <c r="B76" s="15">
        <v>11</v>
      </c>
      <c r="C76" s="519">
        <v>1840</v>
      </c>
      <c r="D76" s="527" t="s">
        <v>858</v>
      </c>
      <c r="E76" s="527" t="s">
        <v>854</v>
      </c>
      <c r="F76" s="22" t="str">
        <f t="shared" si="10"/>
        <v>FCS0304</v>
      </c>
      <c r="G76" s="21">
        <f t="shared" si="20"/>
        <v>2</v>
      </c>
      <c r="H76" s="21">
        <f t="shared" si="21"/>
        <v>7</v>
      </c>
      <c r="I76" s="21">
        <v>11</v>
      </c>
      <c r="J76" s="85" t="str">
        <f t="shared" si="22"/>
        <v>ADV151-P</v>
      </c>
      <c r="K76" s="22" t="str">
        <f t="shared" si="16"/>
        <v>DI</v>
      </c>
      <c r="L76" s="22"/>
      <c r="M76" s="22"/>
      <c r="N76" s="22" t="str">
        <f t="shared" si="23"/>
        <v>N</v>
      </c>
      <c r="O76" s="22"/>
      <c r="P76" s="22"/>
      <c r="Q76" s="22"/>
      <c r="R76" s="22"/>
      <c r="S76" s="25" t="str">
        <f t="shared" si="17"/>
        <v>%Z027111</v>
      </c>
      <c r="T76" s="22" t="str">
        <f t="shared" si="18"/>
        <v>18-XZSH-62101</v>
      </c>
      <c r="U76" s="22" t="s">
        <v>858</v>
      </c>
      <c r="V76" s="22" t="str">
        <f t="shared" si="19"/>
        <v>C3 TO TA-6201</v>
      </c>
      <c r="W76" s="23" t="s">
        <v>826</v>
      </c>
      <c r="X76" s="84" t="s">
        <v>115</v>
      </c>
      <c r="Y76" s="27"/>
      <c r="Z76" s="27"/>
      <c r="AA76" s="28"/>
      <c r="AB76" s="33"/>
      <c r="AC76" s="29"/>
      <c r="AD76" s="27"/>
      <c r="AE76" s="27"/>
      <c r="AF76" s="27"/>
      <c r="AG76" s="27"/>
      <c r="AH76" s="27"/>
      <c r="AI76" s="27"/>
      <c r="AJ76" s="531" t="s">
        <v>851</v>
      </c>
      <c r="AK76" s="531" t="s">
        <v>852</v>
      </c>
      <c r="AL76" s="27"/>
      <c r="AM76" s="27"/>
      <c r="AN76" s="27"/>
      <c r="AO76" s="27"/>
      <c r="AP76" s="27"/>
      <c r="AQ76" s="33"/>
      <c r="AR76" s="33"/>
      <c r="AS76" s="33"/>
      <c r="AT76" s="33"/>
      <c r="AU76" s="33"/>
      <c r="AV76" s="33"/>
      <c r="AW76" s="33"/>
      <c r="AX76" s="33"/>
      <c r="AY76" s="33"/>
      <c r="AZ76" s="33"/>
      <c r="BA76" s="33"/>
      <c r="BB76" s="33"/>
      <c r="BC76" s="33"/>
      <c r="BD76" s="33"/>
      <c r="BE76" s="33"/>
      <c r="BF76" s="33"/>
      <c r="BG76" s="33"/>
      <c r="BH76" s="33"/>
      <c r="BI76" s="27"/>
      <c r="BJ76" s="33"/>
      <c r="BK76" s="33"/>
      <c r="BL76" s="33"/>
      <c r="BM76" s="27"/>
      <c r="BN76" s="27"/>
      <c r="BO76" s="27"/>
      <c r="BP76" s="27"/>
      <c r="BQ76" s="522" t="s">
        <v>106</v>
      </c>
      <c r="BR76" s="37"/>
      <c r="BS76" s="36"/>
      <c r="BT76" s="37"/>
      <c r="BU76" s="39"/>
      <c r="BV76" s="523">
        <v>1840</v>
      </c>
    </row>
    <row r="77" spans="1:74" ht="19.899999999999999" customHeight="1">
      <c r="A77" s="10">
        <v>77</v>
      </c>
      <c r="B77" s="15">
        <v>12</v>
      </c>
      <c r="C77" s="519">
        <v>1840</v>
      </c>
      <c r="D77" s="527" t="s">
        <v>859</v>
      </c>
      <c r="E77" s="527" t="s">
        <v>854</v>
      </c>
      <c r="F77" s="22" t="str">
        <f t="shared" si="10"/>
        <v>FCS0304</v>
      </c>
      <c r="G77" s="21">
        <f t="shared" si="20"/>
        <v>2</v>
      </c>
      <c r="H77" s="21">
        <f t="shared" si="21"/>
        <v>7</v>
      </c>
      <c r="I77" s="21">
        <v>12</v>
      </c>
      <c r="J77" s="85" t="str">
        <f t="shared" si="22"/>
        <v>ADV151-P</v>
      </c>
      <c r="K77" s="22" t="str">
        <f t="shared" si="16"/>
        <v>DI</v>
      </c>
      <c r="L77" s="22"/>
      <c r="M77" s="22"/>
      <c r="N77" s="22" t="str">
        <f t="shared" si="23"/>
        <v>N</v>
      </c>
      <c r="O77" s="22"/>
      <c r="P77" s="22"/>
      <c r="Q77" s="22"/>
      <c r="R77" s="22"/>
      <c r="S77" s="25" t="str">
        <f t="shared" si="17"/>
        <v>%Z027112</v>
      </c>
      <c r="T77" s="22" t="str">
        <f t="shared" si="18"/>
        <v>18-XZSL-62101</v>
      </c>
      <c r="U77" s="22" t="s">
        <v>859</v>
      </c>
      <c r="V77" s="22" t="str">
        <f t="shared" si="19"/>
        <v>C3 TO TA-6201</v>
      </c>
      <c r="W77" s="23" t="s">
        <v>826</v>
      </c>
      <c r="X77" s="84" t="s">
        <v>115</v>
      </c>
      <c r="Y77" s="27"/>
      <c r="Z77" s="27"/>
      <c r="AA77" s="28"/>
      <c r="AB77" s="33"/>
      <c r="AC77" s="29"/>
      <c r="AD77" s="27"/>
      <c r="AE77" s="27"/>
      <c r="AF77" s="27"/>
      <c r="AG77" s="27"/>
      <c r="AH77" s="27"/>
      <c r="AI77" s="27"/>
      <c r="AJ77" s="531" t="s">
        <v>851</v>
      </c>
      <c r="AK77" s="531" t="s">
        <v>852</v>
      </c>
      <c r="AL77" s="27"/>
      <c r="AM77" s="27"/>
      <c r="AN77" s="27"/>
      <c r="AO77" s="27"/>
      <c r="AP77" s="27"/>
      <c r="AQ77" s="33"/>
      <c r="AR77" s="33"/>
      <c r="AS77" s="33"/>
      <c r="AT77" s="33"/>
      <c r="AU77" s="33"/>
      <c r="AV77" s="33"/>
      <c r="AW77" s="33"/>
      <c r="AX77" s="33"/>
      <c r="AY77" s="33"/>
      <c r="AZ77" s="33"/>
      <c r="BA77" s="33"/>
      <c r="BB77" s="33"/>
      <c r="BC77" s="33"/>
      <c r="BD77" s="33"/>
      <c r="BE77" s="33"/>
      <c r="BF77" s="33"/>
      <c r="BG77" s="33"/>
      <c r="BH77" s="33"/>
      <c r="BI77" s="27"/>
      <c r="BJ77" s="33"/>
      <c r="BK77" s="33"/>
      <c r="BL77" s="33"/>
      <c r="BM77" s="27"/>
      <c r="BN77" s="27"/>
      <c r="BO77" s="27"/>
      <c r="BP77" s="27"/>
      <c r="BQ77" s="522" t="s">
        <v>106</v>
      </c>
      <c r="BR77" s="37"/>
      <c r="BS77" s="36"/>
      <c r="BT77" s="37"/>
      <c r="BU77" s="39"/>
      <c r="BV77" s="523">
        <v>1840</v>
      </c>
    </row>
    <row r="78" spans="1:74" ht="19.899999999999999" customHeight="1">
      <c r="A78" s="10">
        <v>78</v>
      </c>
      <c r="B78" s="15">
        <v>13</v>
      </c>
      <c r="C78" s="519">
        <v>1840</v>
      </c>
      <c r="D78" s="527" t="s">
        <v>860</v>
      </c>
      <c r="E78" s="527" t="s">
        <v>861</v>
      </c>
      <c r="F78" s="22" t="str">
        <f t="shared" si="10"/>
        <v>FCS0304</v>
      </c>
      <c r="G78" s="21">
        <f t="shared" si="20"/>
        <v>2</v>
      </c>
      <c r="H78" s="21">
        <f t="shared" si="21"/>
        <v>7</v>
      </c>
      <c r="I78" s="21">
        <v>13</v>
      </c>
      <c r="J78" s="85" t="str">
        <f t="shared" si="22"/>
        <v>ADV151-P</v>
      </c>
      <c r="K78" s="22" t="str">
        <f t="shared" si="16"/>
        <v>DI</v>
      </c>
      <c r="L78" s="22"/>
      <c r="M78" s="22"/>
      <c r="N78" s="22" t="str">
        <f t="shared" si="23"/>
        <v>N</v>
      </c>
      <c r="O78" s="22"/>
      <c r="P78" s="22"/>
      <c r="Q78" s="22"/>
      <c r="R78" s="22"/>
      <c r="S78" s="25" t="str">
        <f t="shared" si="17"/>
        <v>%Z027113</v>
      </c>
      <c r="T78" s="22" t="str">
        <f t="shared" si="18"/>
        <v>18-FZSL-61104</v>
      </c>
      <c r="U78" s="22" t="s">
        <v>860</v>
      </c>
      <c r="V78" s="22" t="str">
        <f t="shared" si="19"/>
        <v>LLP STEAM TO ET-6101</v>
      </c>
      <c r="W78" s="23" t="s">
        <v>826</v>
      </c>
      <c r="X78" s="84" t="s">
        <v>115</v>
      </c>
      <c r="Y78" s="27"/>
      <c r="Z78" s="27"/>
      <c r="AA78" s="28"/>
      <c r="AB78" s="33"/>
      <c r="AC78" s="29"/>
      <c r="AD78" s="27"/>
      <c r="AE78" s="27"/>
      <c r="AF78" s="27"/>
      <c r="AG78" s="27"/>
      <c r="AH78" s="27"/>
      <c r="AI78" s="27"/>
      <c r="AJ78" s="531" t="s">
        <v>862</v>
      </c>
      <c r="AK78" s="531" t="s">
        <v>863</v>
      </c>
      <c r="AL78" s="27"/>
      <c r="AM78" s="27"/>
      <c r="AN78" s="27"/>
      <c r="AO78" s="27"/>
      <c r="AP78" s="27"/>
      <c r="AQ78" s="33"/>
      <c r="AR78" s="33"/>
      <c r="AS78" s="33"/>
      <c r="AT78" s="33"/>
      <c r="AU78" s="33"/>
      <c r="AV78" s="33"/>
      <c r="AW78" s="33"/>
      <c r="AX78" s="33"/>
      <c r="AY78" s="33"/>
      <c r="AZ78" s="33"/>
      <c r="BA78" s="33"/>
      <c r="BB78" s="33"/>
      <c r="BC78" s="33"/>
      <c r="BD78" s="33"/>
      <c r="BE78" s="33"/>
      <c r="BF78" s="33"/>
      <c r="BG78" s="33"/>
      <c r="BH78" s="33"/>
      <c r="BI78" s="27"/>
      <c r="BJ78" s="33"/>
      <c r="BK78" s="33"/>
      <c r="BL78" s="33"/>
      <c r="BM78" s="27"/>
      <c r="BN78" s="27"/>
      <c r="BO78" s="27"/>
      <c r="BP78" s="27"/>
      <c r="BQ78" s="522" t="s">
        <v>106</v>
      </c>
      <c r="BR78" s="37"/>
      <c r="BS78" s="36"/>
      <c r="BT78" s="37"/>
      <c r="BU78" s="39"/>
      <c r="BV78" s="523">
        <v>1840</v>
      </c>
    </row>
    <row r="79" spans="1:74" ht="19.899999999999999" customHeight="1">
      <c r="A79" s="10">
        <v>79</v>
      </c>
      <c r="B79" s="15">
        <v>14</v>
      </c>
      <c r="C79" s="519">
        <v>1840</v>
      </c>
      <c r="D79" s="40" t="s">
        <v>864</v>
      </c>
      <c r="E79" s="537" t="s">
        <v>865</v>
      </c>
      <c r="F79" s="22" t="str">
        <f t="shared" si="10"/>
        <v>FCS0304</v>
      </c>
      <c r="G79" s="21">
        <f t="shared" si="20"/>
        <v>2</v>
      </c>
      <c r="H79" s="21">
        <f t="shared" si="21"/>
        <v>7</v>
      </c>
      <c r="I79" s="21">
        <v>14</v>
      </c>
      <c r="J79" s="85" t="str">
        <f t="shared" si="22"/>
        <v>ADV151-P</v>
      </c>
      <c r="K79" s="22" t="str">
        <f t="shared" si="16"/>
        <v>DI</v>
      </c>
      <c r="L79" s="22"/>
      <c r="M79" s="22"/>
      <c r="N79" s="22" t="str">
        <f t="shared" si="23"/>
        <v>N</v>
      </c>
      <c r="O79" s="22"/>
      <c r="P79" s="22"/>
      <c r="Q79" s="22"/>
      <c r="R79" s="22"/>
      <c r="S79" s="25" t="str">
        <f t="shared" si="17"/>
        <v>%Z027114</v>
      </c>
      <c r="T79" s="22" t="str">
        <f t="shared" si="18"/>
        <v>18-FZSL-62104</v>
      </c>
      <c r="U79" s="22" t="s">
        <v>864</v>
      </c>
      <c r="V79" s="22" t="str">
        <f t="shared" si="19"/>
        <v>PROPANEformTA-6201 FLOW</v>
      </c>
      <c r="W79" s="23" t="s">
        <v>826</v>
      </c>
      <c r="X79" s="84" t="s">
        <v>115</v>
      </c>
      <c r="Y79" s="27"/>
      <c r="Z79" s="27"/>
      <c r="AA79" s="28"/>
      <c r="AB79" s="33"/>
      <c r="AC79" s="29"/>
      <c r="AD79" s="27"/>
      <c r="AE79" s="27"/>
      <c r="AF79" s="27"/>
      <c r="AG79" s="27"/>
      <c r="AH79" s="27"/>
      <c r="AI79" s="27"/>
      <c r="AJ79" s="531" t="s">
        <v>862</v>
      </c>
      <c r="AK79" s="531" t="s">
        <v>863</v>
      </c>
      <c r="AL79" s="27"/>
      <c r="AM79" s="27"/>
      <c r="AN79" s="27"/>
      <c r="AO79" s="27"/>
      <c r="AP79" s="27"/>
      <c r="AQ79" s="33"/>
      <c r="AR79" s="33"/>
      <c r="AS79" s="33"/>
      <c r="AT79" s="33"/>
      <c r="AU79" s="33"/>
      <c r="AV79" s="33"/>
      <c r="AW79" s="33"/>
      <c r="AX79" s="33"/>
      <c r="AY79" s="33"/>
      <c r="AZ79" s="33"/>
      <c r="BA79" s="33"/>
      <c r="BB79" s="33"/>
      <c r="BC79" s="33"/>
      <c r="BD79" s="33"/>
      <c r="BE79" s="33"/>
      <c r="BF79" s="33"/>
      <c r="BG79" s="33"/>
      <c r="BH79" s="33"/>
      <c r="BI79" s="27"/>
      <c r="BJ79" s="33"/>
      <c r="BK79" s="33"/>
      <c r="BL79" s="33"/>
      <c r="BM79" s="27"/>
      <c r="BN79" s="27"/>
      <c r="BO79" s="27"/>
      <c r="BP79" s="27"/>
      <c r="BQ79" s="522" t="s">
        <v>106</v>
      </c>
      <c r="BR79" s="37"/>
      <c r="BS79" s="36"/>
      <c r="BT79" s="37"/>
      <c r="BU79" s="39"/>
      <c r="BV79" s="523">
        <v>1840</v>
      </c>
    </row>
    <row r="80" spans="1:74" ht="19.899999999999999" customHeight="1">
      <c r="A80" s="10">
        <v>80</v>
      </c>
      <c r="B80" s="15">
        <v>15</v>
      </c>
      <c r="C80" s="519">
        <v>1840</v>
      </c>
      <c r="D80" s="41" t="s">
        <v>866</v>
      </c>
      <c r="E80" s="527" t="s">
        <v>867</v>
      </c>
      <c r="F80" s="22" t="str">
        <f t="shared" si="10"/>
        <v>FCS0304</v>
      </c>
      <c r="G80" s="21">
        <f t="shared" si="20"/>
        <v>2</v>
      </c>
      <c r="H80" s="21">
        <f t="shared" si="21"/>
        <v>7</v>
      </c>
      <c r="I80" s="21">
        <v>15</v>
      </c>
      <c r="J80" s="85" t="str">
        <f t="shared" si="22"/>
        <v>ADV151-P</v>
      </c>
      <c r="K80" s="22" t="str">
        <f t="shared" si="16"/>
        <v>DI</v>
      </c>
      <c r="L80" s="22"/>
      <c r="M80" s="22"/>
      <c r="N80" s="22" t="str">
        <f t="shared" si="23"/>
        <v>N</v>
      </c>
      <c r="O80" s="22"/>
      <c r="P80" s="22"/>
      <c r="Q80" s="22"/>
      <c r="R80" s="22"/>
      <c r="S80" s="25" t="str">
        <f t="shared" si="17"/>
        <v>%Z027115</v>
      </c>
      <c r="T80" s="22" t="str">
        <f t="shared" si="18"/>
        <v>18-FZSL-62105</v>
      </c>
      <c r="U80" s="22" t="s">
        <v>866</v>
      </c>
      <c r="V80" s="22" t="str">
        <f t="shared" si="19"/>
        <v>PR TO OSBL TANK FLOW</v>
      </c>
      <c r="W80" s="23" t="s">
        <v>826</v>
      </c>
      <c r="X80" s="84" t="s">
        <v>115</v>
      </c>
      <c r="Y80" s="27"/>
      <c r="Z80" s="27"/>
      <c r="AA80" s="28"/>
      <c r="AB80" s="33"/>
      <c r="AC80" s="29"/>
      <c r="AD80" s="27"/>
      <c r="AE80" s="27"/>
      <c r="AF80" s="27"/>
      <c r="AG80" s="27"/>
      <c r="AH80" s="27"/>
      <c r="AI80" s="27"/>
      <c r="AJ80" s="531" t="s">
        <v>862</v>
      </c>
      <c r="AK80" s="531" t="s">
        <v>863</v>
      </c>
      <c r="AL80" s="27"/>
      <c r="AM80" s="27"/>
      <c r="AN80" s="27"/>
      <c r="AO80" s="27"/>
      <c r="AP80" s="27"/>
      <c r="AQ80" s="33"/>
      <c r="AR80" s="33"/>
      <c r="AS80" s="33"/>
      <c r="AT80" s="33"/>
      <c r="AU80" s="33"/>
      <c r="AV80" s="33"/>
      <c r="AW80" s="33"/>
      <c r="AX80" s="33"/>
      <c r="AY80" s="33"/>
      <c r="AZ80" s="33"/>
      <c r="BA80" s="33"/>
      <c r="BB80" s="33"/>
      <c r="BC80" s="33"/>
      <c r="BD80" s="33"/>
      <c r="BE80" s="33"/>
      <c r="BF80" s="33"/>
      <c r="BG80" s="33"/>
      <c r="BH80" s="33"/>
      <c r="BI80" s="27"/>
      <c r="BJ80" s="33"/>
      <c r="BK80" s="33"/>
      <c r="BL80" s="33"/>
      <c r="BM80" s="27"/>
      <c r="BN80" s="27"/>
      <c r="BO80" s="27"/>
      <c r="BP80" s="27"/>
      <c r="BQ80" s="522" t="s">
        <v>106</v>
      </c>
      <c r="BR80" s="37"/>
      <c r="BS80" s="36"/>
      <c r="BT80" s="37"/>
      <c r="BU80" s="39"/>
      <c r="BV80" s="523">
        <v>1840</v>
      </c>
    </row>
    <row r="81" spans="1:74" ht="19.899999999999999" customHeight="1">
      <c r="A81" s="10">
        <v>81</v>
      </c>
      <c r="B81" s="15">
        <v>16</v>
      </c>
      <c r="C81" s="519">
        <v>1840</v>
      </c>
      <c r="D81" s="42" t="s">
        <v>868</v>
      </c>
      <c r="E81" s="527" t="s">
        <v>861</v>
      </c>
      <c r="F81" s="22" t="str">
        <f t="shared" si="10"/>
        <v>FCS0304</v>
      </c>
      <c r="G81" s="21">
        <f t="shared" si="20"/>
        <v>2</v>
      </c>
      <c r="H81" s="21">
        <f t="shared" si="21"/>
        <v>7</v>
      </c>
      <c r="I81" s="21">
        <v>16</v>
      </c>
      <c r="J81" s="85" t="str">
        <f t="shared" si="22"/>
        <v>ADV151-P</v>
      </c>
      <c r="K81" s="22" t="str">
        <f t="shared" si="16"/>
        <v>DI</v>
      </c>
      <c r="L81" s="22"/>
      <c r="M81" s="22"/>
      <c r="N81" s="22" t="str">
        <f t="shared" si="23"/>
        <v>N</v>
      </c>
      <c r="O81" s="22"/>
      <c r="P81" s="22"/>
      <c r="Q81" s="22"/>
      <c r="R81" s="22"/>
      <c r="S81" s="25" t="str">
        <f t="shared" si="17"/>
        <v>%Z027116</v>
      </c>
      <c r="T81" s="22" t="str">
        <f t="shared" si="18"/>
        <v>18-XZSH-61104</v>
      </c>
      <c r="U81" s="22" t="s">
        <v>868</v>
      </c>
      <c r="V81" s="22" t="str">
        <f t="shared" si="19"/>
        <v>LLP STEAM TO ET-6101</v>
      </c>
      <c r="W81" s="23" t="s">
        <v>826</v>
      </c>
      <c r="X81" s="84" t="s">
        <v>115</v>
      </c>
      <c r="Y81" s="27"/>
      <c r="Z81" s="27"/>
      <c r="AA81" s="28"/>
      <c r="AB81" s="33"/>
      <c r="AC81" s="29"/>
      <c r="AD81" s="27"/>
      <c r="AE81" s="27"/>
      <c r="AF81" s="27"/>
      <c r="AG81" s="27"/>
      <c r="AH81" s="27"/>
      <c r="AI81" s="27"/>
      <c r="AJ81" s="531" t="s">
        <v>862</v>
      </c>
      <c r="AK81" s="531" t="s">
        <v>863</v>
      </c>
      <c r="AL81" s="27"/>
      <c r="AM81" s="27"/>
      <c r="AN81" s="27"/>
      <c r="AO81" s="27"/>
      <c r="AP81" s="27"/>
      <c r="AQ81" s="33"/>
      <c r="AR81" s="33"/>
      <c r="AS81" s="33"/>
      <c r="AT81" s="33"/>
      <c r="AU81" s="33"/>
      <c r="AV81" s="33"/>
      <c r="AW81" s="33"/>
      <c r="AX81" s="33"/>
      <c r="AY81" s="33"/>
      <c r="AZ81" s="33"/>
      <c r="BA81" s="33"/>
      <c r="BB81" s="33"/>
      <c r="BC81" s="33"/>
      <c r="BD81" s="33"/>
      <c r="BE81" s="33"/>
      <c r="BF81" s="33"/>
      <c r="BG81" s="33"/>
      <c r="BH81" s="33"/>
      <c r="BI81" s="27"/>
      <c r="BJ81" s="33"/>
      <c r="BK81" s="33"/>
      <c r="BL81" s="33"/>
      <c r="BM81" s="27"/>
      <c r="BN81" s="27"/>
      <c r="BO81" s="27"/>
      <c r="BP81" s="27"/>
      <c r="BQ81" s="522" t="s">
        <v>106</v>
      </c>
      <c r="BR81" s="37"/>
      <c r="BS81" s="36"/>
      <c r="BT81" s="37"/>
      <c r="BU81" s="39"/>
      <c r="BV81" s="523">
        <v>1840</v>
      </c>
    </row>
    <row r="82" spans="1:74" ht="19.899999999999999" customHeight="1">
      <c r="A82" s="10">
        <v>82</v>
      </c>
      <c r="B82" s="15">
        <v>17</v>
      </c>
      <c r="C82" s="519">
        <v>1840</v>
      </c>
      <c r="D82" s="18" t="s">
        <v>869</v>
      </c>
      <c r="E82" s="527" t="s">
        <v>861</v>
      </c>
      <c r="F82" s="22" t="str">
        <f t="shared" si="10"/>
        <v>FCS0304</v>
      </c>
      <c r="G82" s="21">
        <f t="shared" si="20"/>
        <v>2</v>
      </c>
      <c r="H82" s="21">
        <f t="shared" si="21"/>
        <v>7</v>
      </c>
      <c r="I82" s="21">
        <v>17</v>
      </c>
      <c r="J82" s="85" t="str">
        <f t="shared" si="22"/>
        <v>ADV151-P</v>
      </c>
      <c r="K82" s="22" t="str">
        <f t="shared" si="16"/>
        <v>DI</v>
      </c>
      <c r="L82" s="22"/>
      <c r="M82" s="22"/>
      <c r="N82" s="22" t="str">
        <f t="shared" si="23"/>
        <v>N</v>
      </c>
      <c r="O82" s="22"/>
      <c r="P82" s="22"/>
      <c r="Q82" s="22"/>
      <c r="R82" s="22"/>
      <c r="S82" s="25" t="str">
        <f t="shared" si="17"/>
        <v>%Z027117</v>
      </c>
      <c r="T82" s="22" t="str">
        <f t="shared" si="18"/>
        <v>18-XZSL-61104</v>
      </c>
      <c r="U82" s="22" t="s">
        <v>869</v>
      </c>
      <c r="V82" s="22" t="str">
        <f t="shared" si="19"/>
        <v>LLP STEAM TO ET-6101</v>
      </c>
      <c r="W82" s="23" t="s">
        <v>826</v>
      </c>
      <c r="X82" s="84" t="s">
        <v>115</v>
      </c>
      <c r="Y82" s="27"/>
      <c r="Z82" s="27"/>
      <c r="AA82" s="28"/>
      <c r="AB82" s="33"/>
      <c r="AC82" s="29"/>
      <c r="AD82" s="27"/>
      <c r="AE82" s="27"/>
      <c r="AF82" s="27"/>
      <c r="AG82" s="27"/>
      <c r="AH82" s="27"/>
      <c r="AI82" s="27"/>
      <c r="AJ82" s="532" t="s">
        <v>862</v>
      </c>
      <c r="AK82" s="531" t="s">
        <v>863</v>
      </c>
      <c r="AL82" s="27"/>
      <c r="AM82" s="27"/>
      <c r="AN82" s="27"/>
      <c r="AO82" s="27"/>
      <c r="AP82" s="27"/>
      <c r="AQ82" s="33"/>
      <c r="AR82" s="33"/>
      <c r="AS82" s="33"/>
      <c r="AT82" s="33"/>
      <c r="AU82" s="33"/>
      <c r="AV82" s="33"/>
      <c r="AW82" s="33"/>
      <c r="AX82" s="33"/>
      <c r="AY82" s="33"/>
      <c r="AZ82" s="33"/>
      <c r="BA82" s="33"/>
      <c r="BB82" s="33"/>
      <c r="BC82" s="33"/>
      <c r="BD82" s="33"/>
      <c r="BE82" s="33"/>
      <c r="BF82" s="33"/>
      <c r="BG82" s="33"/>
      <c r="BH82" s="33"/>
      <c r="BI82" s="27"/>
      <c r="BJ82" s="33"/>
      <c r="BK82" s="33"/>
      <c r="BL82" s="33"/>
      <c r="BM82" s="27"/>
      <c r="BN82" s="27"/>
      <c r="BO82" s="27"/>
      <c r="BP82" s="27"/>
      <c r="BQ82" s="522" t="s">
        <v>106</v>
      </c>
      <c r="BR82" s="37"/>
      <c r="BS82" s="36"/>
      <c r="BT82" s="37"/>
      <c r="BV82" s="523">
        <v>1840</v>
      </c>
    </row>
    <row r="83" spans="1:74" ht="19.899999999999999" customHeight="1">
      <c r="A83" s="10">
        <v>83</v>
      </c>
      <c r="B83" s="15">
        <v>18</v>
      </c>
      <c r="C83" s="519">
        <v>1840</v>
      </c>
      <c r="D83" s="18" t="s">
        <v>870</v>
      </c>
      <c r="E83" s="527" t="s">
        <v>871</v>
      </c>
      <c r="F83" s="22" t="str">
        <f t="shared" si="10"/>
        <v>FCS0304</v>
      </c>
      <c r="G83" s="21">
        <f t="shared" si="20"/>
        <v>2</v>
      </c>
      <c r="H83" s="21">
        <f t="shared" si="21"/>
        <v>7</v>
      </c>
      <c r="I83" s="21">
        <v>18</v>
      </c>
      <c r="J83" s="85" t="str">
        <f t="shared" si="22"/>
        <v>ADV151-P</v>
      </c>
      <c r="K83" s="22" t="str">
        <f t="shared" si="16"/>
        <v>DI</v>
      </c>
      <c r="L83" s="22"/>
      <c r="M83" s="22"/>
      <c r="N83" s="22" t="str">
        <f t="shared" si="23"/>
        <v>N</v>
      </c>
      <c r="O83" s="22"/>
      <c r="P83" s="22"/>
      <c r="Q83" s="22"/>
      <c r="R83" s="22"/>
      <c r="S83" s="25" t="str">
        <f t="shared" si="17"/>
        <v>%Z027118</v>
      </c>
      <c r="T83" s="22" t="str">
        <f t="shared" si="18"/>
        <v>18-XZSH-62105</v>
      </c>
      <c r="U83" s="22" t="s">
        <v>870</v>
      </c>
      <c r="V83" s="22" t="str">
        <f t="shared" si="19"/>
        <v>PRTO ET-3101 VALVE ON</v>
      </c>
      <c r="W83" s="23" t="s">
        <v>826</v>
      </c>
      <c r="X83" s="84" t="s">
        <v>115</v>
      </c>
      <c r="Y83" s="27"/>
      <c r="Z83" s="27"/>
      <c r="AA83" s="28"/>
      <c r="AB83" s="33"/>
      <c r="AC83" s="29"/>
      <c r="AD83" s="27"/>
      <c r="AE83" s="27"/>
      <c r="AF83" s="27"/>
      <c r="AG83" s="27"/>
      <c r="AH83" s="27"/>
      <c r="AI83" s="27"/>
      <c r="AJ83" s="532" t="s">
        <v>862</v>
      </c>
      <c r="AK83" s="531" t="s">
        <v>863</v>
      </c>
      <c r="AL83" s="27"/>
      <c r="AM83" s="27"/>
      <c r="AN83" s="27"/>
      <c r="AO83" s="27"/>
      <c r="AP83" s="27"/>
      <c r="AQ83" s="33"/>
      <c r="AR83" s="33"/>
      <c r="AS83" s="33"/>
      <c r="AT83" s="33"/>
      <c r="AU83" s="33"/>
      <c r="AV83" s="33"/>
      <c r="AW83" s="33"/>
      <c r="AX83" s="33"/>
      <c r="AY83" s="33"/>
      <c r="AZ83" s="33"/>
      <c r="BA83" s="33"/>
      <c r="BB83" s="33"/>
      <c r="BC83" s="33"/>
      <c r="BD83" s="33"/>
      <c r="BE83" s="33"/>
      <c r="BF83" s="33"/>
      <c r="BG83" s="33"/>
      <c r="BH83" s="33"/>
      <c r="BI83" s="27"/>
      <c r="BJ83" s="33"/>
      <c r="BK83" s="33"/>
      <c r="BL83" s="33"/>
      <c r="BM83" s="27"/>
      <c r="BN83" s="27"/>
      <c r="BO83" s="27"/>
      <c r="BP83" s="27"/>
      <c r="BQ83" s="522" t="s">
        <v>106</v>
      </c>
      <c r="BR83" s="37"/>
      <c r="BS83" s="36"/>
      <c r="BT83" s="37"/>
      <c r="BV83" s="523">
        <v>1840</v>
      </c>
    </row>
    <row r="84" spans="1:74" ht="19.899999999999999" customHeight="1">
      <c r="A84" s="10">
        <v>84</v>
      </c>
      <c r="B84" s="15">
        <v>19</v>
      </c>
      <c r="C84" s="519">
        <v>1840</v>
      </c>
      <c r="D84" s="18" t="s">
        <v>872</v>
      </c>
      <c r="E84" s="527" t="s">
        <v>873</v>
      </c>
      <c r="F84" s="22" t="str">
        <f t="shared" si="10"/>
        <v>FCS0304</v>
      </c>
      <c r="G84" s="21">
        <f t="shared" si="20"/>
        <v>2</v>
      </c>
      <c r="H84" s="21">
        <f t="shared" si="21"/>
        <v>7</v>
      </c>
      <c r="I84" s="21">
        <v>19</v>
      </c>
      <c r="J84" s="85" t="str">
        <f t="shared" si="22"/>
        <v>ADV151-P</v>
      </c>
      <c r="K84" s="22" t="str">
        <f t="shared" si="16"/>
        <v>DI</v>
      </c>
      <c r="L84" s="22"/>
      <c r="M84" s="22"/>
      <c r="N84" s="22" t="str">
        <f t="shared" si="23"/>
        <v>N</v>
      </c>
      <c r="O84" s="22"/>
      <c r="P84" s="22"/>
      <c r="Q84" s="22"/>
      <c r="R84" s="22"/>
      <c r="S84" s="25" t="str">
        <f t="shared" si="17"/>
        <v>%Z027119</v>
      </c>
      <c r="T84" s="22" t="str">
        <f t="shared" si="18"/>
        <v>18-XZSL-62105</v>
      </c>
      <c r="U84" s="22" t="s">
        <v>872</v>
      </c>
      <c r="V84" s="22" t="str">
        <f t="shared" si="19"/>
        <v>PRTO ET-3101 VALVE OFF</v>
      </c>
      <c r="W84" s="23" t="s">
        <v>826</v>
      </c>
      <c r="X84" s="84" t="s">
        <v>115</v>
      </c>
      <c r="Y84" s="27"/>
      <c r="Z84" s="27"/>
      <c r="AA84" s="28"/>
      <c r="AB84" s="33"/>
      <c r="AC84" s="29"/>
      <c r="AD84" s="27"/>
      <c r="AE84" s="27"/>
      <c r="AF84" s="27"/>
      <c r="AG84" s="27"/>
      <c r="AH84" s="27"/>
      <c r="AI84" s="27"/>
      <c r="AJ84" s="532" t="s">
        <v>862</v>
      </c>
      <c r="AK84" s="531" t="s">
        <v>863</v>
      </c>
      <c r="AL84" s="27"/>
      <c r="AM84" s="27"/>
      <c r="AN84" s="27"/>
      <c r="AO84" s="27"/>
      <c r="AP84" s="27"/>
      <c r="AQ84" s="33"/>
      <c r="AR84" s="33"/>
      <c r="AS84" s="33"/>
      <c r="AT84" s="33"/>
      <c r="AU84" s="33"/>
      <c r="AV84" s="33"/>
      <c r="AW84" s="33"/>
      <c r="AX84" s="33"/>
      <c r="AY84" s="33"/>
      <c r="AZ84" s="33"/>
      <c r="BA84" s="33"/>
      <c r="BB84" s="33"/>
      <c r="BC84" s="33"/>
      <c r="BD84" s="33"/>
      <c r="BE84" s="33"/>
      <c r="BF84" s="33"/>
      <c r="BG84" s="33"/>
      <c r="BH84" s="33"/>
      <c r="BI84" s="27"/>
      <c r="BJ84" s="33"/>
      <c r="BK84" s="33"/>
      <c r="BL84" s="33"/>
      <c r="BM84" s="27"/>
      <c r="BN84" s="27"/>
      <c r="BO84" s="27"/>
      <c r="BP84" s="27"/>
      <c r="BQ84" s="522" t="s">
        <v>106</v>
      </c>
      <c r="BR84" s="37"/>
      <c r="BS84" s="36"/>
      <c r="BT84" s="37"/>
      <c r="BV84" s="523">
        <v>1840</v>
      </c>
    </row>
    <row r="85" spans="1:74" ht="19.899999999999999" customHeight="1">
      <c r="A85" s="10">
        <v>85</v>
      </c>
      <c r="B85" s="15">
        <v>20</v>
      </c>
      <c r="C85" s="519">
        <v>1840</v>
      </c>
      <c r="D85" s="527" t="s">
        <v>874</v>
      </c>
      <c r="E85" s="527" t="s">
        <v>875</v>
      </c>
      <c r="F85" s="22" t="str">
        <f t="shared" si="10"/>
        <v>FCS0304</v>
      </c>
      <c r="G85" s="21">
        <f t="shared" si="20"/>
        <v>2</v>
      </c>
      <c r="H85" s="21">
        <f t="shared" si="21"/>
        <v>7</v>
      </c>
      <c r="I85" s="21">
        <v>20</v>
      </c>
      <c r="J85" s="85" t="str">
        <f t="shared" si="22"/>
        <v>ADV151-P</v>
      </c>
      <c r="K85" s="22" t="str">
        <f t="shared" si="16"/>
        <v>DI</v>
      </c>
      <c r="L85" s="22"/>
      <c r="M85" s="22"/>
      <c r="N85" s="22" t="str">
        <f t="shared" si="23"/>
        <v>N</v>
      </c>
      <c r="O85" s="22"/>
      <c r="P85" s="22"/>
      <c r="Q85" s="22"/>
      <c r="R85" s="22"/>
      <c r="S85" s="25" t="str">
        <f t="shared" si="17"/>
        <v>%Z027120</v>
      </c>
      <c r="T85" s="22" t="str">
        <f t="shared" si="18"/>
        <v>18-XZSH-62106</v>
      </c>
      <c r="U85" s="22" t="s">
        <v>874</v>
      </c>
      <c r="V85" s="22" t="str">
        <f t="shared" si="19"/>
        <v>RECO.PR FROM VE-6202 ON</v>
      </c>
      <c r="W85" s="23" t="s">
        <v>826</v>
      </c>
      <c r="X85" s="84" t="s">
        <v>115</v>
      </c>
      <c r="Y85" s="27"/>
      <c r="Z85" s="27"/>
      <c r="AA85" s="28"/>
      <c r="AB85" s="33"/>
      <c r="AC85" s="29"/>
      <c r="AD85" s="27"/>
      <c r="AE85" s="27"/>
      <c r="AF85" s="27"/>
      <c r="AG85" s="27"/>
      <c r="AH85" s="27"/>
      <c r="AI85" s="27"/>
      <c r="AJ85" s="532" t="s">
        <v>862</v>
      </c>
      <c r="AK85" s="531" t="s">
        <v>863</v>
      </c>
      <c r="AL85" s="27"/>
      <c r="AM85" s="27"/>
      <c r="AN85" s="27"/>
      <c r="AO85" s="27"/>
      <c r="AP85" s="27"/>
      <c r="AQ85" s="33"/>
      <c r="AR85" s="33"/>
      <c r="AS85" s="33"/>
      <c r="AT85" s="33"/>
      <c r="AU85" s="33"/>
      <c r="AV85" s="33"/>
      <c r="AW85" s="33"/>
      <c r="AX85" s="33"/>
      <c r="AY85" s="33"/>
      <c r="AZ85" s="33"/>
      <c r="BA85" s="33"/>
      <c r="BB85" s="33"/>
      <c r="BC85" s="33"/>
      <c r="BD85" s="33"/>
      <c r="BE85" s="33"/>
      <c r="BF85" s="33"/>
      <c r="BG85" s="33"/>
      <c r="BH85" s="33"/>
      <c r="BI85" s="27"/>
      <c r="BJ85" s="33"/>
      <c r="BK85" s="33"/>
      <c r="BL85" s="33"/>
      <c r="BM85" s="27"/>
      <c r="BN85" s="27"/>
      <c r="BO85" s="27"/>
      <c r="BP85" s="27"/>
      <c r="BQ85" s="522" t="s">
        <v>106</v>
      </c>
      <c r="BR85" s="37"/>
      <c r="BS85" s="36"/>
      <c r="BT85" s="37"/>
      <c r="BV85" s="523">
        <v>1840</v>
      </c>
    </row>
    <row r="86" spans="1:74" ht="19.899999999999999" customHeight="1">
      <c r="A86" s="10">
        <v>86</v>
      </c>
      <c r="B86" s="15">
        <v>21</v>
      </c>
      <c r="C86" s="519">
        <v>1840</v>
      </c>
      <c r="D86" s="527" t="s">
        <v>876</v>
      </c>
      <c r="E86" s="527" t="s">
        <v>877</v>
      </c>
      <c r="F86" s="22" t="str">
        <f t="shared" si="10"/>
        <v>FCS0304</v>
      </c>
      <c r="G86" s="21">
        <f t="shared" si="20"/>
        <v>2</v>
      </c>
      <c r="H86" s="21">
        <f t="shared" si="21"/>
        <v>7</v>
      </c>
      <c r="I86" s="21">
        <v>21</v>
      </c>
      <c r="J86" s="85" t="str">
        <f t="shared" si="22"/>
        <v>ADV151-P</v>
      </c>
      <c r="K86" s="22" t="str">
        <f t="shared" si="16"/>
        <v>DI</v>
      </c>
      <c r="L86" s="22"/>
      <c r="M86" s="22"/>
      <c r="N86" s="22" t="str">
        <f t="shared" si="23"/>
        <v>N</v>
      </c>
      <c r="O86" s="22"/>
      <c r="P86" s="22"/>
      <c r="Q86" s="22"/>
      <c r="R86" s="22"/>
      <c r="S86" s="25" t="str">
        <f t="shared" si="17"/>
        <v>%Z027121</v>
      </c>
      <c r="T86" s="22" t="str">
        <f t="shared" si="18"/>
        <v>18-XZSL-62106</v>
      </c>
      <c r="U86" s="22" t="s">
        <v>876</v>
      </c>
      <c r="V86" s="22" t="str">
        <f t="shared" si="19"/>
        <v>RECO.PR FROM VE-6202 OFF</v>
      </c>
      <c r="W86" s="23" t="s">
        <v>826</v>
      </c>
      <c r="X86" s="84" t="s">
        <v>115</v>
      </c>
      <c r="Y86" s="27"/>
      <c r="Z86" s="27"/>
      <c r="AA86" s="28"/>
      <c r="AB86" s="33"/>
      <c r="AC86" s="29"/>
      <c r="AD86" s="27"/>
      <c r="AE86" s="27"/>
      <c r="AF86" s="27"/>
      <c r="AG86" s="27"/>
      <c r="AH86" s="27"/>
      <c r="AI86" s="27"/>
      <c r="AJ86" s="532" t="s">
        <v>862</v>
      </c>
      <c r="AK86" s="531" t="s">
        <v>863</v>
      </c>
      <c r="AL86" s="27"/>
      <c r="AM86" s="27"/>
      <c r="AN86" s="27"/>
      <c r="AO86" s="27"/>
      <c r="AP86" s="27"/>
      <c r="AQ86" s="33"/>
      <c r="AR86" s="33"/>
      <c r="AS86" s="33"/>
      <c r="AT86" s="33"/>
      <c r="AU86" s="33"/>
      <c r="AV86" s="33"/>
      <c r="AW86" s="33"/>
      <c r="AX86" s="33"/>
      <c r="AY86" s="33"/>
      <c r="AZ86" s="33"/>
      <c r="BA86" s="33"/>
      <c r="BB86" s="33"/>
      <c r="BC86" s="33"/>
      <c r="BD86" s="33"/>
      <c r="BE86" s="33"/>
      <c r="BF86" s="33"/>
      <c r="BG86" s="33"/>
      <c r="BH86" s="33"/>
      <c r="BI86" s="27"/>
      <c r="BJ86" s="33"/>
      <c r="BK86" s="33"/>
      <c r="BL86" s="33"/>
      <c r="BM86" s="27"/>
      <c r="BN86" s="27"/>
      <c r="BO86" s="27"/>
      <c r="BP86" s="27"/>
      <c r="BQ86" s="522" t="s">
        <v>106</v>
      </c>
      <c r="BR86" s="37"/>
      <c r="BS86" s="36"/>
      <c r="BT86" s="37"/>
      <c r="BV86" s="523">
        <v>1840</v>
      </c>
    </row>
    <row r="87" spans="1:74" ht="19.899999999999999" customHeight="1">
      <c r="A87" s="10">
        <v>87</v>
      </c>
      <c r="B87" s="15">
        <v>22</v>
      </c>
      <c r="C87" s="519">
        <v>1812</v>
      </c>
      <c r="D87" s="527" t="s">
        <v>878</v>
      </c>
      <c r="E87" s="527" t="s">
        <v>352</v>
      </c>
      <c r="F87" s="22" t="str">
        <f t="shared" si="10"/>
        <v>FCS0304</v>
      </c>
      <c r="G87" s="21">
        <f t="shared" si="20"/>
        <v>2</v>
      </c>
      <c r="H87" s="21">
        <f t="shared" si="21"/>
        <v>7</v>
      </c>
      <c r="I87" s="21">
        <v>22</v>
      </c>
      <c r="J87" s="85" t="str">
        <f t="shared" si="22"/>
        <v>ADV151-P</v>
      </c>
      <c r="K87" s="22" t="str">
        <f t="shared" si="16"/>
        <v>DI</v>
      </c>
      <c r="L87" s="22"/>
      <c r="M87" s="22"/>
      <c r="N87" s="22" t="str">
        <f t="shared" si="23"/>
        <v>N</v>
      </c>
      <c r="O87" s="22"/>
      <c r="P87" s="22"/>
      <c r="Q87" s="22"/>
      <c r="R87" s="22"/>
      <c r="S87" s="25" t="str">
        <f t="shared" si="17"/>
        <v>%Z027122</v>
      </c>
      <c r="T87" s="22" t="str">
        <f t="shared" si="18"/>
        <v>18-LS-17108</v>
      </c>
      <c r="U87" s="22" t="s">
        <v>879</v>
      </c>
      <c r="V87" s="22" t="str">
        <f t="shared" si="19"/>
        <v>VE-1705</v>
      </c>
      <c r="W87" s="23" t="s">
        <v>826</v>
      </c>
      <c r="X87" s="84" t="s">
        <v>115</v>
      </c>
      <c r="Y87" s="27"/>
      <c r="Z87" s="27"/>
      <c r="AA87" s="28"/>
      <c r="AB87" s="33"/>
      <c r="AC87" s="29"/>
      <c r="AD87" s="27"/>
      <c r="AE87" s="27"/>
      <c r="AF87" s="27"/>
      <c r="AG87" s="27"/>
      <c r="AH87" s="27"/>
      <c r="AI87" s="27"/>
      <c r="AJ87" s="532" t="s">
        <v>880</v>
      </c>
      <c r="AK87" s="531" t="s">
        <v>881</v>
      </c>
      <c r="AL87" s="27"/>
      <c r="AM87" s="27"/>
      <c r="AN87" s="27"/>
      <c r="AO87" s="27"/>
      <c r="AP87" s="27"/>
      <c r="AQ87" s="33"/>
      <c r="AR87" s="33"/>
      <c r="AS87" s="33"/>
      <c r="AT87" s="33"/>
      <c r="AU87" s="33"/>
      <c r="AV87" s="33"/>
      <c r="AW87" s="33"/>
      <c r="AX87" s="33"/>
      <c r="AY87" s="33"/>
      <c r="AZ87" s="33"/>
      <c r="BA87" s="33"/>
      <c r="BB87" s="33"/>
      <c r="BC87" s="33"/>
      <c r="BD87" s="33"/>
      <c r="BE87" s="33"/>
      <c r="BF87" s="33"/>
      <c r="BG87" s="33"/>
      <c r="BH87" s="33"/>
      <c r="BI87" s="27"/>
      <c r="BJ87" s="33"/>
      <c r="BK87" s="33"/>
      <c r="BL87" s="33"/>
      <c r="BM87" s="27"/>
      <c r="BN87" s="27"/>
      <c r="BO87" s="27"/>
      <c r="BP87" s="27"/>
      <c r="BQ87" s="522" t="s">
        <v>106</v>
      </c>
      <c r="BR87" s="37"/>
      <c r="BS87" s="36"/>
      <c r="BT87" s="37"/>
      <c r="BV87" s="523">
        <v>1812</v>
      </c>
    </row>
    <row r="88" spans="1:74" ht="19.899999999999999" customHeight="1">
      <c r="A88" s="10">
        <v>88</v>
      </c>
      <c r="B88" s="15">
        <v>23</v>
      </c>
      <c r="C88" s="519">
        <v>1812</v>
      </c>
      <c r="D88" s="527" t="s">
        <v>882</v>
      </c>
      <c r="E88" s="527" t="s">
        <v>883</v>
      </c>
      <c r="F88" s="22" t="str">
        <f t="shared" si="10"/>
        <v>FCS0304</v>
      </c>
      <c r="G88" s="21">
        <f t="shared" si="20"/>
        <v>2</v>
      </c>
      <c r="H88" s="21">
        <f t="shared" si="21"/>
        <v>7</v>
      </c>
      <c r="I88" s="21">
        <v>23</v>
      </c>
      <c r="J88" s="85" t="str">
        <f t="shared" si="22"/>
        <v>ADV151-P</v>
      </c>
      <c r="K88" s="22" t="str">
        <f t="shared" si="16"/>
        <v>DI</v>
      </c>
      <c r="L88" s="22"/>
      <c r="M88" s="22"/>
      <c r="N88" s="22" t="str">
        <f t="shared" si="23"/>
        <v>N</v>
      </c>
      <c r="O88" s="22"/>
      <c r="P88" s="22"/>
      <c r="Q88" s="22"/>
      <c r="R88" s="22"/>
      <c r="S88" s="25" t="str">
        <f t="shared" si="17"/>
        <v>%Z027123</v>
      </c>
      <c r="T88" s="22" t="str">
        <f t="shared" si="18"/>
        <v>18-XZSH-17108</v>
      </c>
      <c r="U88" s="22" t="s">
        <v>882</v>
      </c>
      <c r="V88" s="22" t="str">
        <f t="shared" si="19"/>
        <v>WWO.FROM VE-1705 TO DRUM</v>
      </c>
      <c r="W88" s="23" t="s">
        <v>826</v>
      </c>
      <c r="X88" s="84" t="s">
        <v>115</v>
      </c>
      <c r="Y88" s="27"/>
      <c r="Z88" s="27"/>
      <c r="AA88" s="28"/>
      <c r="AB88" s="33"/>
      <c r="AC88" s="29"/>
      <c r="AD88" s="27"/>
      <c r="AE88" s="27"/>
      <c r="AF88" s="27"/>
      <c r="AG88" s="27"/>
      <c r="AH88" s="27"/>
      <c r="AI88" s="27"/>
      <c r="AJ88" s="532" t="s">
        <v>880</v>
      </c>
      <c r="AK88" s="531" t="s">
        <v>881</v>
      </c>
      <c r="AL88" s="27"/>
      <c r="AM88" s="27"/>
      <c r="AN88" s="27"/>
      <c r="AO88" s="27"/>
      <c r="AP88" s="27"/>
      <c r="AQ88" s="33"/>
      <c r="AR88" s="33"/>
      <c r="AS88" s="33"/>
      <c r="AT88" s="33"/>
      <c r="AU88" s="33"/>
      <c r="AV88" s="33"/>
      <c r="AW88" s="33"/>
      <c r="AX88" s="33"/>
      <c r="AY88" s="33"/>
      <c r="AZ88" s="33"/>
      <c r="BA88" s="33"/>
      <c r="BB88" s="33"/>
      <c r="BC88" s="33"/>
      <c r="BD88" s="33"/>
      <c r="BE88" s="33"/>
      <c r="BF88" s="33"/>
      <c r="BG88" s="33"/>
      <c r="BH88" s="33"/>
      <c r="BI88" s="27"/>
      <c r="BJ88" s="33"/>
      <c r="BK88" s="33"/>
      <c r="BL88" s="33"/>
      <c r="BM88" s="27"/>
      <c r="BN88" s="27"/>
      <c r="BO88" s="27"/>
      <c r="BP88" s="27"/>
      <c r="BQ88" s="522" t="s">
        <v>106</v>
      </c>
      <c r="BR88" s="37"/>
      <c r="BS88" s="36"/>
      <c r="BT88" s="37"/>
      <c r="BV88" s="523">
        <v>1812</v>
      </c>
    </row>
    <row r="89" spans="1:74" ht="19.899999999999999" customHeight="1">
      <c r="A89" s="10">
        <v>89</v>
      </c>
      <c r="B89" s="15">
        <v>24</v>
      </c>
      <c r="C89" s="519">
        <v>1812</v>
      </c>
      <c r="D89" s="527" t="s">
        <v>884</v>
      </c>
      <c r="E89" s="527" t="s">
        <v>883</v>
      </c>
      <c r="F89" s="22" t="str">
        <f t="shared" si="10"/>
        <v>FCS0304</v>
      </c>
      <c r="G89" s="21">
        <f t="shared" si="20"/>
        <v>2</v>
      </c>
      <c r="H89" s="21">
        <f t="shared" si="21"/>
        <v>7</v>
      </c>
      <c r="I89" s="21">
        <v>24</v>
      </c>
      <c r="J89" s="85" t="str">
        <f t="shared" si="22"/>
        <v>ADV151-P</v>
      </c>
      <c r="K89" s="22" t="str">
        <f t="shared" si="16"/>
        <v>DI</v>
      </c>
      <c r="L89" s="22"/>
      <c r="M89" s="22"/>
      <c r="N89" s="22" t="str">
        <f t="shared" si="23"/>
        <v>N</v>
      </c>
      <c r="O89" s="22"/>
      <c r="P89" s="22"/>
      <c r="Q89" s="22"/>
      <c r="R89" s="22"/>
      <c r="S89" s="25" t="str">
        <f t="shared" si="17"/>
        <v>%Z027124</v>
      </c>
      <c r="T89" s="22" t="str">
        <f t="shared" si="18"/>
        <v>18-XZSL-17108</v>
      </c>
      <c r="U89" s="22" t="s">
        <v>884</v>
      </c>
      <c r="V89" s="22" t="str">
        <f t="shared" si="19"/>
        <v>WWO.FROM VE-1705 TO DRUM</v>
      </c>
      <c r="W89" s="23" t="s">
        <v>826</v>
      </c>
      <c r="X89" s="84" t="s">
        <v>115</v>
      </c>
      <c r="Y89" s="27"/>
      <c r="Z89" s="27"/>
      <c r="AA89" s="28"/>
      <c r="AB89" s="33"/>
      <c r="AC89" s="29"/>
      <c r="AD89" s="27"/>
      <c r="AE89" s="27"/>
      <c r="AF89" s="27"/>
      <c r="AG89" s="27"/>
      <c r="AH89" s="27"/>
      <c r="AI89" s="27"/>
      <c r="AJ89" s="532" t="s">
        <v>880</v>
      </c>
      <c r="AK89" s="531" t="s">
        <v>881</v>
      </c>
      <c r="AL89" s="27"/>
      <c r="AM89" s="27"/>
      <c r="AN89" s="27"/>
      <c r="AO89" s="27"/>
      <c r="AP89" s="27"/>
      <c r="AQ89" s="33"/>
      <c r="AR89" s="33"/>
      <c r="AS89" s="33"/>
      <c r="AT89" s="33"/>
      <c r="AU89" s="33"/>
      <c r="AV89" s="33"/>
      <c r="AW89" s="33"/>
      <c r="AX89" s="33"/>
      <c r="AY89" s="33"/>
      <c r="AZ89" s="33"/>
      <c r="BA89" s="33"/>
      <c r="BB89" s="33"/>
      <c r="BC89" s="33"/>
      <c r="BD89" s="33"/>
      <c r="BE89" s="33"/>
      <c r="BF89" s="33"/>
      <c r="BG89" s="33"/>
      <c r="BH89" s="33"/>
      <c r="BI89" s="27"/>
      <c r="BJ89" s="33"/>
      <c r="BK89" s="33"/>
      <c r="BL89" s="33"/>
      <c r="BM89" s="27"/>
      <c r="BN89" s="27"/>
      <c r="BO89" s="27"/>
      <c r="BP89" s="27"/>
      <c r="BQ89" s="522" t="s">
        <v>106</v>
      </c>
      <c r="BR89" s="37"/>
      <c r="BS89" s="36"/>
      <c r="BT89" s="37"/>
      <c r="BV89" s="523">
        <v>1812</v>
      </c>
    </row>
    <row r="90" spans="1:74" ht="19.899999999999999" customHeight="1">
      <c r="A90" s="10">
        <v>90</v>
      </c>
      <c r="B90" s="15">
        <v>25</v>
      </c>
      <c r="C90" s="519">
        <v>1812</v>
      </c>
      <c r="D90" s="43" t="s">
        <v>885</v>
      </c>
      <c r="E90" s="527" t="s">
        <v>886</v>
      </c>
      <c r="F90" s="22" t="str">
        <f t="shared" si="10"/>
        <v>FCS0304</v>
      </c>
      <c r="G90" s="21">
        <f t="shared" si="20"/>
        <v>2</v>
      </c>
      <c r="H90" s="21">
        <f t="shared" si="21"/>
        <v>7</v>
      </c>
      <c r="I90" s="21">
        <v>25</v>
      </c>
      <c r="J90" s="85" t="str">
        <f t="shared" si="22"/>
        <v>ADV151-P</v>
      </c>
      <c r="K90" s="22" t="str">
        <f t="shared" si="16"/>
        <v>DI</v>
      </c>
      <c r="L90" s="22"/>
      <c r="M90" s="22"/>
      <c r="N90" s="22" t="str">
        <f t="shared" si="23"/>
        <v>N</v>
      </c>
      <c r="O90" s="22"/>
      <c r="P90" s="22"/>
      <c r="Q90" s="22"/>
      <c r="R90" s="22"/>
      <c r="S90" s="25" t="str">
        <f t="shared" si="17"/>
        <v>%Z027125</v>
      </c>
      <c r="T90" s="22" t="str">
        <f t="shared" si="18"/>
        <v>18-XZSH-17111</v>
      </c>
      <c r="U90" s="22" t="s">
        <v>885</v>
      </c>
      <c r="V90" s="22" t="str">
        <f t="shared" si="19"/>
        <v>White Oil to VE-1701</v>
      </c>
      <c r="W90" s="23" t="s">
        <v>826</v>
      </c>
      <c r="X90" s="84" t="s">
        <v>115</v>
      </c>
      <c r="Y90" s="27"/>
      <c r="Z90" s="27"/>
      <c r="AA90" s="28"/>
      <c r="AB90" s="33"/>
      <c r="AC90" s="29"/>
      <c r="AD90" s="27"/>
      <c r="AE90" s="27"/>
      <c r="AF90" s="27"/>
      <c r="AG90" s="27"/>
      <c r="AH90" s="27"/>
      <c r="AI90" s="27"/>
      <c r="AJ90" s="532" t="s">
        <v>880</v>
      </c>
      <c r="AK90" s="531" t="s">
        <v>881</v>
      </c>
      <c r="AL90" s="27"/>
      <c r="AM90" s="27"/>
      <c r="AN90" s="27"/>
      <c r="AO90" s="27"/>
      <c r="AP90" s="27"/>
      <c r="AQ90" s="33"/>
      <c r="AR90" s="33"/>
      <c r="AS90" s="33"/>
      <c r="AT90" s="33"/>
      <c r="AU90" s="33"/>
      <c r="AV90" s="33"/>
      <c r="AW90" s="33"/>
      <c r="AX90" s="33"/>
      <c r="AY90" s="33"/>
      <c r="AZ90" s="33"/>
      <c r="BA90" s="33"/>
      <c r="BB90" s="33"/>
      <c r="BC90" s="33"/>
      <c r="BD90" s="33"/>
      <c r="BE90" s="33"/>
      <c r="BF90" s="33"/>
      <c r="BG90" s="33"/>
      <c r="BH90" s="33"/>
      <c r="BI90" s="27"/>
      <c r="BJ90" s="33"/>
      <c r="BK90" s="33"/>
      <c r="BL90" s="33"/>
      <c r="BM90" s="27"/>
      <c r="BN90" s="27"/>
      <c r="BO90" s="27"/>
      <c r="BP90" s="27"/>
      <c r="BQ90" s="522" t="s">
        <v>106</v>
      </c>
      <c r="BR90" s="37"/>
      <c r="BS90" s="36"/>
      <c r="BT90" s="37"/>
      <c r="BV90" s="523">
        <v>1812</v>
      </c>
    </row>
    <row r="91" spans="1:74" ht="19.899999999999999" customHeight="1">
      <c r="A91" s="10">
        <v>91</v>
      </c>
      <c r="B91" s="15">
        <v>26</v>
      </c>
      <c r="C91" s="48">
        <v>1812</v>
      </c>
      <c r="D91" s="43" t="s">
        <v>887</v>
      </c>
      <c r="E91" s="527" t="s">
        <v>886</v>
      </c>
      <c r="F91" s="22" t="str">
        <f t="shared" si="10"/>
        <v>FCS0304</v>
      </c>
      <c r="G91" s="21">
        <f t="shared" si="20"/>
        <v>2</v>
      </c>
      <c r="H91" s="21">
        <f t="shared" si="21"/>
        <v>7</v>
      </c>
      <c r="I91" s="21">
        <v>26</v>
      </c>
      <c r="J91" s="85" t="str">
        <f t="shared" si="22"/>
        <v>ADV151-P</v>
      </c>
      <c r="K91" s="22" t="str">
        <f t="shared" si="16"/>
        <v>DI</v>
      </c>
      <c r="L91" s="22"/>
      <c r="M91" s="22"/>
      <c r="N91" s="22" t="str">
        <f t="shared" si="23"/>
        <v>N</v>
      </c>
      <c r="O91" s="22"/>
      <c r="P91" s="22"/>
      <c r="Q91" s="22"/>
      <c r="R91" s="22"/>
      <c r="S91" s="25" t="str">
        <f t="shared" si="17"/>
        <v>%Z027126</v>
      </c>
      <c r="T91" s="22" t="str">
        <f t="shared" si="18"/>
        <v>18-XZSL-17111</v>
      </c>
      <c r="U91" s="22" t="s">
        <v>887</v>
      </c>
      <c r="V91" s="22" t="str">
        <f t="shared" si="19"/>
        <v>White Oil to VE-1701</v>
      </c>
      <c r="W91" s="23" t="s">
        <v>826</v>
      </c>
      <c r="X91" s="84" t="s">
        <v>115</v>
      </c>
      <c r="Y91" s="27"/>
      <c r="Z91" s="27"/>
      <c r="AA91" s="28"/>
      <c r="AB91" s="33"/>
      <c r="AC91" s="29"/>
      <c r="AD91" s="27"/>
      <c r="AE91" s="27"/>
      <c r="AF91" s="27"/>
      <c r="AG91" s="27"/>
      <c r="AH91" s="27"/>
      <c r="AI91" s="27"/>
      <c r="AJ91" s="532" t="s">
        <v>880</v>
      </c>
      <c r="AK91" s="531" t="s">
        <v>881</v>
      </c>
      <c r="AL91" s="27"/>
      <c r="AM91" s="27"/>
      <c r="AN91" s="27"/>
      <c r="AO91" s="27"/>
      <c r="AP91" s="27"/>
      <c r="AQ91" s="33"/>
      <c r="AR91" s="33"/>
      <c r="AS91" s="33"/>
      <c r="AT91" s="33"/>
      <c r="AU91" s="33"/>
      <c r="AV91" s="33"/>
      <c r="AW91" s="33"/>
      <c r="AX91" s="33"/>
      <c r="AY91" s="33"/>
      <c r="AZ91" s="33"/>
      <c r="BA91" s="33"/>
      <c r="BB91" s="33"/>
      <c r="BC91" s="33"/>
      <c r="BD91" s="33"/>
      <c r="BE91" s="33"/>
      <c r="BF91" s="33"/>
      <c r="BG91" s="33"/>
      <c r="BH91" s="33"/>
      <c r="BI91" s="27"/>
      <c r="BJ91" s="33"/>
      <c r="BK91" s="33"/>
      <c r="BL91" s="33"/>
      <c r="BM91" s="27"/>
      <c r="BN91" s="27"/>
      <c r="BO91" s="27"/>
      <c r="BP91" s="27"/>
      <c r="BQ91" s="522" t="s">
        <v>106</v>
      </c>
      <c r="BR91" s="37"/>
      <c r="BS91" s="36"/>
      <c r="BT91" s="37"/>
      <c r="BV91" s="523">
        <v>1812</v>
      </c>
    </row>
    <row r="92" spans="1:74" ht="19.899999999999999" customHeight="1">
      <c r="A92" s="10">
        <v>92</v>
      </c>
      <c r="B92" s="15">
        <v>27</v>
      </c>
      <c r="C92" s="519"/>
      <c r="D92" s="50" t="str">
        <f t="shared" ref="D92:D97" si="24">LEFT(F92,1)&amp;RIGHT(F92,2)&amp;"N"&amp;G92&amp;"S"&amp;H92&amp;"C"&amp;I92</f>
        <v>F04N2S7C27</v>
      </c>
      <c r="E92" s="527" t="s">
        <v>161</v>
      </c>
      <c r="F92" s="22" t="str">
        <f t="shared" si="10"/>
        <v>FCS0304</v>
      </c>
      <c r="G92" s="21">
        <f t="shared" si="20"/>
        <v>2</v>
      </c>
      <c r="H92" s="21">
        <f t="shared" si="21"/>
        <v>7</v>
      </c>
      <c r="I92" s="21">
        <v>27</v>
      </c>
      <c r="J92" s="85" t="str">
        <f t="shared" si="22"/>
        <v>ADV151-P</v>
      </c>
      <c r="K92" s="22" t="str">
        <f t="shared" si="16"/>
        <v>DI</v>
      </c>
      <c r="L92" s="22"/>
      <c r="M92" s="22"/>
      <c r="N92" s="22" t="str">
        <f t="shared" si="23"/>
        <v>N</v>
      </c>
      <c r="O92" s="22"/>
      <c r="P92" s="22"/>
      <c r="Q92" s="22"/>
      <c r="R92" s="22"/>
      <c r="S92" s="25" t="str">
        <f t="shared" si="17"/>
        <v>%Z027127</v>
      </c>
      <c r="T92" s="22" t="str">
        <f t="shared" si="18"/>
        <v>F04N2S7C27</v>
      </c>
      <c r="U92" s="22"/>
      <c r="V92" s="22" t="str">
        <f t="shared" si="19"/>
        <v>Spare</v>
      </c>
      <c r="W92" s="23" t="s">
        <v>826</v>
      </c>
      <c r="X92" s="84" t="s">
        <v>115</v>
      </c>
      <c r="Y92" s="27"/>
      <c r="Z92" s="27"/>
      <c r="AA92" s="28"/>
      <c r="AB92" s="33"/>
      <c r="AC92" s="29"/>
      <c r="AD92" s="27"/>
      <c r="AE92" s="27"/>
      <c r="AF92" s="27"/>
      <c r="AG92" s="27"/>
      <c r="AH92" s="27"/>
      <c r="AI92" s="27"/>
      <c r="AJ92" s="532"/>
      <c r="AK92" s="531"/>
      <c r="AL92" s="27"/>
      <c r="AM92" s="27"/>
      <c r="AN92" s="27"/>
      <c r="AO92" s="27"/>
      <c r="AP92" s="27"/>
      <c r="AQ92" s="33"/>
      <c r="AR92" s="33"/>
      <c r="AS92" s="33"/>
      <c r="AT92" s="33"/>
      <c r="AU92" s="33"/>
      <c r="AV92" s="33"/>
      <c r="AW92" s="33"/>
      <c r="AX92" s="33"/>
      <c r="AY92" s="33"/>
      <c r="AZ92" s="33"/>
      <c r="BA92" s="33"/>
      <c r="BB92" s="33"/>
      <c r="BC92" s="33"/>
      <c r="BD92" s="33"/>
      <c r="BE92" s="33"/>
      <c r="BF92" s="33"/>
      <c r="BG92" s="33"/>
      <c r="BH92" s="33"/>
      <c r="BI92" s="27"/>
      <c r="BJ92" s="33"/>
      <c r="BK92" s="33"/>
      <c r="BL92" s="33"/>
      <c r="BM92" s="27"/>
      <c r="BN92" s="27"/>
      <c r="BO92" s="27"/>
      <c r="BP92" s="27"/>
      <c r="BQ92" s="36"/>
      <c r="BR92" s="37"/>
      <c r="BS92" s="36"/>
      <c r="BT92" s="37"/>
    </row>
    <row r="93" spans="1:74" ht="19.899999999999999" customHeight="1">
      <c r="A93" s="10">
        <v>93</v>
      </c>
      <c r="B93" s="15">
        <v>28</v>
      </c>
      <c r="C93" s="519"/>
      <c r="D93" s="50" t="str">
        <f t="shared" si="24"/>
        <v>F04N2S7C28</v>
      </c>
      <c r="E93" s="527" t="s">
        <v>161</v>
      </c>
      <c r="F93" s="22" t="str">
        <f t="shared" si="10"/>
        <v>FCS0304</v>
      </c>
      <c r="G93" s="21">
        <f t="shared" si="20"/>
        <v>2</v>
      </c>
      <c r="H93" s="21">
        <f t="shared" si="21"/>
        <v>7</v>
      </c>
      <c r="I93" s="21">
        <v>28</v>
      </c>
      <c r="J93" s="85" t="str">
        <f t="shared" si="22"/>
        <v>ADV151-P</v>
      </c>
      <c r="K93" s="22" t="str">
        <f t="shared" si="16"/>
        <v>DI</v>
      </c>
      <c r="L93" s="22"/>
      <c r="M93" s="22"/>
      <c r="N93" s="22" t="str">
        <f t="shared" si="23"/>
        <v>N</v>
      </c>
      <c r="O93" s="22"/>
      <c r="P93" s="22"/>
      <c r="Q93" s="22"/>
      <c r="R93" s="22"/>
      <c r="S93" s="25" t="str">
        <f t="shared" si="17"/>
        <v>%Z027128</v>
      </c>
      <c r="T93" s="22" t="str">
        <f t="shared" si="18"/>
        <v>F04N2S7C28</v>
      </c>
      <c r="U93" s="22"/>
      <c r="V93" s="22" t="str">
        <f t="shared" si="19"/>
        <v>Spare</v>
      </c>
      <c r="W93" s="23" t="s">
        <v>826</v>
      </c>
      <c r="X93" s="84" t="s">
        <v>115</v>
      </c>
      <c r="Y93" s="27"/>
      <c r="Z93" s="27"/>
      <c r="AA93" s="28"/>
      <c r="AB93" s="33"/>
      <c r="AC93" s="29"/>
      <c r="AD93" s="27"/>
      <c r="AE93" s="27"/>
      <c r="AF93" s="27"/>
      <c r="AG93" s="27"/>
      <c r="AH93" s="27"/>
      <c r="AI93" s="27"/>
      <c r="AJ93" s="532"/>
      <c r="AK93" s="531"/>
      <c r="AL93" s="27"/>
      <c r="AM93" s="27"/>
      <c r="AN93" s="27"/>
      <c r="AO93" s="27"/>
      <c r="AP93" s="27"/>
      <c r="AQ93" s="33"/>
      <c r="AR93" s="33"/>
      <c r="AS93" s="33"/>
      <c r="AT93" s="33"/>
      <c r="AU93" s="33"/>
      <c r="AV93" s="33"/>
      <c r="AW93" s="33"/>
      <c r="AX93" s="33"/>
      <c r="AY93" s="33"/>
      <c r="AZ93" s="33"/>
      <c r="BA93" s="33"/>
      <c r="BB93" s="33"/>
      <c r="BC93" s="33"/>
      <c r="BD93" s="33"/>
      <c r="BE93" s="33"/>
      <c r="BF93" s="33"/>
      <c r="BG93" s="33"/>
      <c r="BH93" s="33"/>
      <c r="BI93" s="27"/>
      <c r="BJ93" s="33"/>
      <c r="BK93" s="33"/>
      <c r="BL93" s="33"/>
      <c r="BM93" s="27"/>
      <c r="BN93" s="27"/>
      <c r="BO93" s="27"/>
      <c r="BP93" s="27"/>
      <c r="BQ93" s="36"/>
      <c r="BR93" s="37"/>
      <c r="BS93" s="36"/>
      <c r="BT93" s="37"/>
    </row>
    <row r="94" spans="1:74" ht="19.899999999999999" customHeight="1">
      <c r="A94" s="10">
        <v>94</v>
      </c>
      <c r="B94" s="15">
        <v>29</v>
      </c>
      <c r="C94" s="519"/>
      <c r="D94" s="50" t="str">
        <f t="shared" si="24"/>
        <v>F04N2S7C29</v>
      </c>
      <c r="E94" s="527" t="s">
        <v>161</v>
      </c>
      <c r="F94" s="22" t="str">
        <f t="shared" si="10"/>
        <v>FCS0304</v>
      </c>
      <c r="G94" s="21">
        <f t="shared" si="20"/>
        <v>2</v>
      </c>
      <c r="H94" s="21">
        <f t="shared" si="21"/>
        <v>7</v>
      </c>
      <c r="I94" s="21">
        <v>29</v>
      </c>
      <c r="J94" s="85" t="str">
        <f t="shared" si="22"/>
        <v>ADV151-P</v>
      </c>
      <c r="K94" s="22" t="str">
        <f t="shared" si="16"/>
        <v>DI</v>
      </c>
      <c r="L94" s="22"/>
      <c r="M94" s="22"/>
      <c r="N94" s="22" t="str">
        <f t="shared" si="23"/>
        <v>N</v>
      </c>
      <c r="O94" s="22"/>
      <c r="P94" s="22"/>
      <c r="Q94" s="22"/>
      <c r="R94" s="22"/>
      <c r="S94" s="25" t="str">
        <f t="shared" si="17"/>
        <v>%Z027129</v>
      </c>
      <c r="T94" s="22" t="str">
        <f t="shared" si="18"/>
        <v>F04N2S7C29</v>
      </c>
      <c r="U94" s="22"/>
      <c r="V94" s="22" t="str">
        <f t="shared" si="19"/>
        <v>Spare</v>
      </c>
      <c r="W94" s="23" t="s">
        <v>826</v>
      </c>
      <c r="X94" s="84" t="s">
        <v>115</v>
      </c>
      <c r="Y94" s="27"/>
      <c r="Z94" s="27"/>
      <c r="AA94" s="28"/>
      <c r="AB94" s="33"/>
      <c r="AC94" s="29"/>
      <c r="AD94" s="27"/>
      <c r="AE94" s="27"/>
      <c r="AF94" s="27"/>
      <c r="AG94" s="27"/>
      <c r="AH94" s="27"/>
      <c r="AI94" s="27"/>
      <c r="AJ94" s="531"/>
      <c r="AK94" s="531"/>
      <c r="AL94" s="27"/>
      <c r="AM94" s="27"/>
      <c r="AN94" s="27"/>
      <c r="AO94" s="27"/>
      <c r="AP94" s="27"/>
      <c r="AQ94" s="33"/>
      <c r="AR94" s="33"/>
      <c r="AS94" s="33"/>
      <c r="AT94" s="33"/>
      <c r="AU94" s="33"/>
      <c r="AV94" s="33"/>
      <c r="AW94" s="33"/>
      <c r="AX94" s="33"/>
      <c r="AY94" s="33"/>
      <c r="AZ94" s="33"/>
      <c r="BA94" s="33"/>
      <c r="BB94" s="33"/>
      <c r="BC94" s="33"/>
      <c r="BD94" s="33"/>
      <c r="BE94" s="33"/>
      <c r="BF94" s="33"/>
      <c r="BG94" s="33"/>
      <c r="BH94" s="33"/>
      <c r="BI94" s="27"/>
      <c r="BJ94" s="33"/>
      <c r="BK94" s="33"/>
      <c r="BL94" s="33"/>
      <c r="BM94" s="27"/>
      <c r="BN94" s="27"/>
      <c r="BO94" s="27"/>
      <c r="BP94" s="27"/>
      <c r="BQ94" s="36"/>
      <c r="BR94" s="37"/>
      <c r="BS94" s="36"/>
      <c r="BT94" s="37"/>
    </row>
    <row r="95" spans="1:74" ht="19.899999999999999" customHeight="1">
      <c r="A95" s="10">
        <v>95</v>
      </c>
      <c r="B95" s="16">
        <v>30</v>
      </c>
      <c r="C95" s="520"/>
      <c r="D95" s="50" t="str">
        <f t="shared" si="24"/>
        <v>F04N2S7C30</v>
      </c>
      <c r="E95" s="534" t="s">
        <v>161</v>
      </c>
      <c r="F95" s="22" t="str">
        <f t="shared" si="10"/>
        <v>FCS0304</v>
      </c>
      <c r="G95" s="21">
        <f t="shared" si="20"/>
        <v>2</v>
      </c>
      <c r="H95" s="21">
        <f t="shared" si="21"/>
        <v>7</v>
      </c>
      <c r="I95" s="21">
        <v>30</v>
      </c>
      <c r="J95" s="85" t="str">
        <f t="shared" si="22"/>
        <v>ADV151-P</v>
      </c>
      <c r="K95" s="22" t="str">
        <f t="shared" si="16"/>
        <v>DI</v>
      </c>
      <c r="L95" s="22"/>
      <c r="M95" s="22"/>
      <c r="N95" s="22" t="str">
        <f t="shared" si="23"/>
        <v>N</v>
      </c>
      <c r="O95" s="22"/>
      <c r="P95" s="22"/>
      <c r="Q95" s="26"/>
      <c r="R95" s="26"/>
      <c r="S95" s="25" t="str">
        <f t="shared" si="17"/>
        <v>%Z027130</v>
      </c>
      <c r="T95" s="22" t="str">
        <f t="shared" si="18"/>
        <v>F04N2S7C30</v>
      </c>
      <c r="U95" s="26"/>
      <c r="V95" s="22" t="str">
        <f t="shared" si="19"/>
        <v>Spare</v>
      </c>
      <c r="W95" s="23" t="s">
        <v>826</v>
      </c>
      <c r="X95" s="84" t="s">
        <v>115</v>
      </c>
      <c r="Y95" s="27"/>
      <c r="Z95" s="27"/>
      <c r="AA95" s="28"/>
      <c r="AB95" s="33"/>
      <c r="AC95" s="29"/>
      <c r="AD95" s="27"/>
      <c r="AE95" s="27"/>
      <c r="AF95" s="27"/>
      <c r="AG95" s="27"/>
      <c r="AH95" s="32"/>
      <c r="AI95" s="27"/>
      <c r="AJ95" s="531"/>
      <c r="AK95" s="531"/>
      <c r="AL95" s="27"/>
      <c r="AM95" s="27"/>
      <c r="AN95" s="27"/>
      <c r="AO95" s="27"/>
      <c r="AP95" s="27"/>
      <c r="AQ95" s="33"/>
      <c r="AR95" s="33"/>
      <c r="AS95" s="33"/>
      <c r="AT95" s="33"/>
      <c r="AU95" s="33"/>
      <c r="AV95" s="33"/>
      <c r="AW95" s="33"/>
      <c r="AX95" s="33"/>
      <c r="AY95" s="33"/>
      <c r="AZ95" s="33"/>
      <c r="BA95" s="33"/>
      <c r="BB95" s="33"/>
      <c r="BC95" s="33"/>
      <c r="BD95" s="33"/>
      <c r="BE95" s="33"/>
      <c r="BF95" s="33"/>
      <c r="BG95" s="33"/>
      <c r="BH95" s="33"/>
      <c r="BI95" s="27"/>
      <c r="BJ95" s="33"/>
      <c r="BK95" s="33"/>
      <c r="BL95" s="33"/>
      <c r="BM95" s="27"/>
      <c r="BN95" s="27"/>
      <c r="BO95" s="27"/>
      <c r="BP95" s="27"/>
      <c r="BQ95" s="36"/>
      <c r="BR95" s="37"/>
      <c r="BS95" s="36"/>
      <c r="BT95" s="37"/>
    </row>
    <row r="96" spans="1:74" ht="19.899999999999999" customHeight="1">
      <c r="A96" s="10">
        <v>96</v>
      </c>
      <c r="B96" s="16">
        <v>31</v>
      </c>
      <c r="C96" s="520"/>
      <c r="D96" s="50" t="str">
        <f t="shared" si="24"/>
        <v>F04N2S7C31</v>
      </c>
      <c r="E96" s="534" t="s">
        <v>161</v>
      </c>
      <c r="F96" s="22" t="str">
        <f t="shared" si="10"/>
        <v>FCS0304</v>
      </c>
      <c r="G96" s="21">
        <f t="shared" si="20"/>
        <v>2</v>
      </c>
      <c r="H96" s="21">
        <f t="shared" si="21"/>
        <v>7</v>
      </c>
      <c r="I96" s="21">
        <v>31</v>
      </c>
      <c r="J96" s="85" t="str">
        <f t="shared" si="22"/>
        <v>ADV151-P</v>
      </c>
      <c r="K96" s="22" t="str">
        <f t="shared" si="16"/>
        <v>DI</v>
      </c>
      <c r="L96" s="22"/>
      <c r="M96" s="22"/>
      <c r="N96" s="22" t="str">
        <f t="shared" si="23"/>
        <v>N</v>
      </c>
      <c r="O96" s="22"/>
      <c r="P96" s="22"/>
      <c r="Q96" s="22"/>
      <c r="R96" s="22"/>
      <c r="S96" s="25" t="str">
        <f t="shared" si="17"/>
        <v>%Z027131</v>
      </c>
      <c r="T96" s="22" t="str">
        <f t="shared" si="18"/>
        <v>F04N2S7C31</v>
      </c>
      <c r="U96" s="26"/>
      <c r="V96" s="22" t="str">
        <f t="shared" si="19"/>
        <v>Spare</v>
      </c>
      <c r="W96" s="23" t="s">
        <v>826</v>
      </c>
      <c r="X96" s="84" t="s">
        <v>115</v>
      </c>
      <c r="Y96" s="27"/>
      <c r="Z96" s="27"/>
      <c r="AA96" s="28"/>
      <c r="AB96" s="33"/>
      <c r="AC96" s="29"/>
      <c r="AD96" s="27"/>
      <c r="AE96" s="27"/>
      <c r="AF96" s="27"/>
      <c r="AG96" s="27"/>
      <c r="AH96" s="33"/>
      <c r="AI96" s="27"/>
      <c r="AJ96" s="531"/>
      <c r="AK96" s="531"/>
      <c r="AL96" s="27"/>
      <c r="AM96" s="27"/>
      <c r="AN96" s="27"/>
      <c r="AO96" s="27"/>
      <c r="AP96" s="27"/>
      <c r="AQ96" s="33"/>
      <c r="AR96" s="33"/>
      <c r="AS96" s="33"/>
      <c r="AT96" s="33"/>
      <c r="AU96" s="33"/>
      <c r="AV96" s="33"/>
      <c r="AW96" s="33"/>
      <c r="AX96" s="33"/>
      <c r="AY96" s="33"/>
      <c r="AZ96" s="33"/>
      <c r="BA96" s="33"/>
      <c r="BB96" s="33"/>
      <c r="BC96" s="33"/>
      <c r="BD96" s="33"/>
      <c r="BE96" s="33"/>
      <c r="BF96" s="33"/>
      <c r="BG96" s="33"/>
      <c r="BH96" s="33"/>
      <c r="BI96" s="27"/>
      <c r="BJ96" s="33"/>
      <c r="BK96" s="33"/>
      <c r="BL96" s="33"/>
      <c r="BM96" s="27"/>
      <c r="BN96" s="27"/>
      <c r="BO96" s="27"/>
      <c r="BP96" s="27"/>
      <c r="BQ96" s="36"/>
      <c r="BR96" s="37"/>
      <c r="BS96" s="36"/>
      <c r="BT96" s="37"/>
    </row>
    <row r="97" spans="1:74" ht="19.899999999999999" customHeight="1">
      <c r="A97" s="10">
        <v>97</v>
      </c>
      <c r="B97" s="16">
        <v>32</v>
      </c>
      <c r="C97" s="520"/>
      <c r="D97" s="50" t="str">
        <f t="shared" si="24"/>
        <v>F04N2S7C32</v>
      </c>
      <c r="E97" s="534" t="s">
        <v>161</v>
      </c>
      <c r="F97" s="22" t="str">
        <f t="shared" si="10"/>
        <v>FCS0304</v>
      </c>
      <c r="G97" s="21">
        <f t="shared" si="20"/>
        <v>2</v>
      </c>
      <c r="H97" s="21">
        <f t="shared" si="21"/>
        <v>7</v>
      </c>
      <c r="I97" s="21">
        <v>32</v>
      </c>
      <c r="J97" s="85" t="str">
        <f t="shared" si="22"/>
        <v>ADV151-P</v>
      </c>
      <c r="K97" s="22" t="str">
        <f t="shared" si="16"/>
        <v>DI</v>
      </c>
      <c r="L97" s="22"/>
      <c r="M97" s="22"/>
      <c r="N97" s="22" t="str">
        <f t="shared" si="23"/>
        <v>N</v>
      </c>
      <c r="O97" s="22"/>
      <c r="P97" s="22"/>
      <c r="Q97" s="22"/>
      <c r="R97" s="22"/>
      <c r="S97" s="25" t="str">
        <f t="shared" si="17"/>
        <v>%Z027132</v>
      </c>
      <c r="T97" s="22" t="str">
        <f t="shared" si="18"/>
        <v>F04N2S7C32</v>
      </c>
      <c r="U97" s="26"/>
      <c r="V97" s="22" t="str">
        <f t="shared" si="19"/>
        <v>Spare</v>
      </c>
      <c r="W97" s="23" t="s">
        <v>826</v>
      </c>
      <c r="X97" s="84" t="s">
        <v>115</v>
      </c>
      <c r="Y97" s="27"/>
      <c r="Z97" s="27"/>
      <c r="AA97" s="28"/>
      <c r="AB97" s="33"/>
      <c r="AC97" s="29"/>
      <c r="AD97" s="27"/>
      <c r="AE97" s="27"/>
      <c r="AF97" s="27"/>
      <c r="AG97" s="27"/>
      <c r="AH97" s="33"/>
      <c r="AI97" s="27"/>
      <c r="AJ97" s="531"/>
      <c r="AK97" s="531"/>
      <c r="AL97" s="27"/>
      <c r="AM97" s="27"/>
      <c r="AN97" s="27"/>
      <c r="AO97" s="27"/>
      <c r="AP97" s="27"/>
      <c r="AQ97" s="33"/>
      <c r="AR97" s="33"/>
      <c r="AS97" s="33"/>
      <c r="AT97" s="33"/>
      <c r="AU97" s="33"/>
      <c r="AV97" s="33"/>
      <c r="AW97" s="33"/>
      <c r="AX97" s="33"/>
      <c r="AY97" s="33"/>
      <c r="AZ97" s="33"/>
      <c r="BA97" s="33"/>
      <c r="BB97" s="33"/>
      <c r="BC97" s="33"/>
      <c r="BD97" s="33"/>
      <c r="BE97" s="33"/>
      <c r="BF97" s="33"/>
      <c r="BG97" s="33"/>
      <c r="BH97" s="33"/>
      <c r="BI97" s="27"/>
      <c r="BJ97" s="33"/>
      <c r="BK97" s="33"/>
      <c r="BL97" s="33"/>
      <c r="BM97" s="27"/>
      <c r="BN97" s="27"/>
      <c r="BO97" s="27"/>
      <c r="BP97" s="27"/>
      <c r="BQ97" s="36"/>
      <c r="BR97" s="37"/>
      <c r="BS97" s="36"/>
      <c r="BT97" s="37"/>
    </row>
    <row r="98" spans="1:74" ht="19.899999999999999" customHeight="1">
      <c r="A98" s="10">
        <v>98</v>
      </c>
      <c r="B98" s="15">
        <v>1</v>
      </c>
      <c r="C98" s="519">
        <v>1840</v>
      </c>
      <c r="D98" s="43" t="s">
        <v>888</v>
      </c>
      <c r="E98" s="538" t="s">
        <v>889</v>
      </c>
      <c r="F98" s="22" t="str">
        <f t="shared" ref="F98:F161" si="25">F97</f>
        <v>FCS0304</v>
      </c>
      <c r="G98" s="21">
        <v>2</v>
      </c>
      <c r="H98" s="21">
        <v>8</v>
      </c>
      <c r="I98" s="21">
        <v>1</v>
      </c>
      <c r="J98" s="85" t="s">
        <v>824</v>
      </c>
      <c r="K98" s="22" t="str">
        <f t="shared" si="16"/>
        <v>DI</v>
      </c>
      <c r="L98" s="22"/>
      <c r="M98" s="22"/>
      <c r="N98" s="22" t="s">
        <v>514</v>
      </c>
      <c r="O98" s="22"/>
      <c r="P98" s="22"/>
      <c r="Q98" s="83"/>
      <c r="R98" s="22"/>
      <c r="S98" s="25" t="str">
        <f t="shared" si="17"/>
        <v>%Z028101</v>
      </c>
      <c r="T98" s="22" t="str">
        <f t="shared" si="18"/>
        <v>18-PZSL-61103A</v>
      </c>
      <c r="U98" s="22" t="s">
        <v>888</v>
      </c>
      <c r="V98" s="22" t="str">
        <f t="shared" si="19"/>
        <v>CARRIER GAS TO TA-6101</v>
      </c>
      <c r="W98" s="23" t="s">
        <v>826</v>
      </c>
      <c r="X98" s="84" t="s">
        <v>115</v>
      </c>
      <c r="Y98" s="27"/>
      <c r="Z98" s="27"/>
      <c r="AA98" s="28"/>
      <c r="AB98" s="33"/>
      <c r="AC98" s="29"/>
      <c r="AD98" s="27"/>
      <c r="AE98" s="27"/>
      <c r="AF98" s="27"/>
      <c r="AG98" s="27"/>
      <c r="AH98" s="27"/>
      <c r="AI98" s="27"/>
      <c r="AJ98" s="532" t="s">
        <v>890</v>
      </c>
      <c r="AK98" s="531" t="s">
        <v>891</v>
      </c>
      <c r="AL98" s="27"/>
      <c r="AM98" s="27"/>
      <c r="AN98" s="27"/>
      <c r="AO98" s="27"/>
      <c r="AP98" s="27"/>
      <c r="AQ98" s="33"/>
      <c r="AR98" s="33"/>
      <c r="AS98" s="33"/>
      <c r="AT98" s="33"/>
      <c r="AU98" s="33"/>
      <c r="AV98" s="33"/>
      <c r="AW98" s="33"/>
      <c r="AX98" s="33"/>
      <c r="AY98" s="33"/>
      <c r="AZ98" s="33"/>
      <c r="BA98" s="33"/>
      <c r="BB98" s="33"/>
      <c r="BC98" s="33"/>
      <c r="BD98" s="33"/>
      <c r="BE98" s="33"/>
      <c r="BF98" s="33"/>
      <c r="BG98" s="33"/>
      <c r="BH98" s="33"/>
      <c r="BI98" s="27"/>
      <c r="BJ98" s="33"/>
      <c r="BK98" s="33"/>
      <c r="BL98" s="33"/>
      <c r="BM98" s="27"/>
      <c r="BN98" s="27"/>
      <c r="BO98" s="27"/>
      <c r="BP98" s="27"/>
      <c r="BQ98" s="522" t="s">
        <v>194</v>
      </c>
      <c r="BR98" s="37"/>
      <c r="BS98" s="36"/>
      <c r="BT98" s="37"/>
      <c r="BU98" s="39"/>
      <c r="BV98" s="523">
        <v>1840</v>
      </c>
    </row>
    <row r="99" spans="1:74" ht="19.899999999999999" customHeight="1">
      <c r="A99" s="10">
        <v>99</v>
      </c>
      <c r="B99" s="15">
        <v>2</v>
      </c>
      <c r="C99" s="519">
        <v>1840</v>
      </c>
      <c r="D99" s="43" t="s">
        <v>892</v>
      </c>
      <c r="E99" s="538" t="s">
        <v>893</v>
      </c>
      <c r="F99" s="22" t="str">
        <f t="shared" si="25"/>
        <v>FCS0304</v>
      </c>
      <c r="G99" s="21">
        <f t="shared" ref="G99:G129" si="26">G98</f>
        <v>2</v>
      </c>
      <c r="H99" s="21">
        <f t="shared" ref="H99:H129" si="27">H98</f>
        <v>8</v>
      </c>
      <c r="I99" s="21">
        <v>2</v>
      </c>
      <c r="J99" s="85" t="str">
        <f t="shared" ref="J99:J129" si="28">J98</f>
        <v>ADV151-P</v>
      </c>
      <c r="K99" s="22" t="str">
        <f t="shared" si="16"/>
        <v>DI</v>
      </c>
      <c r="L99" s="22"/>
      <c r="M99" s="22"/>
      <c r="N99" s="22" t="str">
        <f t="shared" ref="N99:N129" si="29">IF(N98&lt;&gt;"",N98,"")</f>
        <v>N</v>
      </c>
      <c r="O99" s="22"/>
      <c r="P99" s="22"/>
      <c r="Q99" s="22"/>
      <c r="R99" s="22"/>
      <c r="S99" s="25" t="str">
        <f t="shared" si="17"/>
        <v>%Z028102</v>
      </c>
      <c r="T99" s="22" t="str">
        <f t="shared" si="18"/>
        <v>18-PZSL-61202</v>
      </c>
      <c r="U99" s="22" t="s">
        <v>892</v>
      </c>
      <c r="V99" s="22" t="str">
        <f t="shared" si="19"/>
        <v>COOL.FROM ET-6102 PRES.</v>
      </c>
      <c r="W99" s="23" t="s">
        <v>826</v>
      </c>
      <c r="X99" s="84" t="s">
        <v>115</v>
      </c>
      <c r="Y99" s="27"/>
      <c r="Z99" s="27"/>
      <c r="AA99" s="28"/>
      <c r="AB99" s="33"/>
      <c r="AC99" s="29"/>
      <c r="AD99" s="27"/>
      <c r="AE99" s="27"/>
      <c r="AF99" s="27"/>
      <c r="AG99" s="27"/>
      <c r="AH99" s="27"/>
      <c r="AI99" s="27"/>
      <c r="AJ99" s="532" t="s">
        <v>890</v>
      </c>
      <c r="AK99" s="531" t="s">
        <v>891</v>
      </c>
      <c r="AL99" s="27"/>
      <c r="AM99" s="27"/>
      <c r="AN99" s="27"/>
      <c r="AO99" s="27"/>
      <c r="AP99" s="27"/>
      <c r="AQ99" s="33"/>
      <c r="AR99" s="33"/>
      <c r="AS99" s="33"/>
      <c r="AT99" s="33"/>
      <c r="AU99" s="33"/>
      <c r="AV99" s="33"/>
      <c r="AW99" s="33"/>
      <c r="AX99" s="33"/>
      <c r="AY99" s="33"/>
      <c r="AZ99" s="33"/>
      <c r="BA99" s="33"/>
      <c r="BB99" s="33"/>
      <c r="BC99" s="33"/>
      <c r="BD99" s="33"/>
      <c r="BE99" s="33"/>
      <c r="BF99" s="33"/>
      <c r="BG99" s="33"/>
      <c r="BH99" s="33"/>
      <c r="BI99" s="27"/>
      <c r="BJ99" s="33"/>
      <c r="BK99" s="33"/>
      <c r="BL99" s="33"/>
      <c r="BM99" s="27"/>
      <c r="BN99" s="27"/>
      <c r="BO99" s="27"/>
      <c r="BP99" s="27"/>
      <c r="BQ99" s="522" t="s">
        <v>106</v>
      </c>
      <c r="BR99" s="37"/>
      <c r="BS99" s="36"/>
      <c r="BT99" s="37"/>
      <c r="BU99" s="39"/>
      <c r="BV99" s="523">
        <v>1840</v>
      </c>
    </row>
    <row r="100" spans="1:74" ht="19.899999999999999" customHeight="1">
      <c r="A100" s="10">
        <v>100</v>
      </c>
      <c r="B100" s="15">
        <v>3</v>
      </c>
      <c r="C100" s="519">
        <v>1840</v>
      </c>
      <c r="D100" s="43" t="s">
        <v>894</v>
      </c>
      <c r="E100" s="538" t="s">
        <v>895</v>
      </c>
      <c r="F100" s="22" t="str">
        <f t="shared" si="25"/>
        <v>FCS0304</v>
      </c>
      <c r="G100" s="21">
        <f t="shared" si="26"/>
        <v>2</v>
      </c>
      <c r="H100" s="21">
        <f t="shared" si="27"/>
        <v>8</v>
      </c>
      <c r="I100" s="21">
        <v>3</v>
      </c>
      <c r="J100" s="85" t="str">
        <f t="shared" si="28"/>
        <v>ADV151-P</v>
      </c>
      <c r="K100" s="22" t="str">
        <f t="shared" si="16"/>
        <v>DI</v>
      </c>
      <c r="L100" s="22"/>
      <c r="M100" s="22"/>
      <c r="N100" s="22" t="str">
        <f t="shared" si="29"/>
        <v>N</v>
      </c>
      <c r="O100" s="22"/>
      <c r="P100" s="22"/>
      <c r="Q100" s="22"/>
      <c r="R100" s="22"/>
      <c r="S100" s="25" t="str">
        <f t="shared" si="17"/>
        <v>%Z028103</v>
      </c>
      <c r="T100" s="22" t="str">
        <f t="shared" si="18"/>
        <v>18-PZSL-61204</v>
      </c>
      <c r="U100" s="22" t="s">
        <v>894</v>
      </c>
      <c r="V100" s="22" t="str">
        <f t="shared" si="19"/>
        <v>HCS TO ET-6105 PRES.</v>
      </c>
      <c r="W100" s="23" t="s">
        <v>826</v>
      </c>
      <c r="X100" s="84" t="s">
        <v>115</v>
      </c>
      <c r="Y100" s="27"/>
      <c r="Z100" s="27"/>
      <c r="AA100" s="28"/>
      <c r="AB100" s="33"/>
      <c r="AC100" s="29"/>
      <c r="AD100" s="27"/>
      <c r="AE100" s="27"/>
      <c r="AF100" s="27"/>
      <c r="AG100" s="27"/>
      <c r="AH100" s="27"/>
      <c r="AI100" s="27"/>
      <c r="AJ100" s="532" t="s">
        <v>890</v>
      </c>
      <c r="AK100" s="531" t="s">
        <v>891</v>
      </c>
      <c r="AL100" s="27"/>
      <c r="AM100" s="27"/>
      <c r="AN100" s="27"/>
      <c r="AO100" s="27"/>
      <c r="AP100" s="27"/>
      <c r="AQ100" s="33"/>
      <c r="AR100" s="33"/>
      <c r="AS100" s="33"/>
      <c r="AT100" s="33"/>
      <c r="AU100" s="33"/>
      <c r="AV100" s="33"/>
      <c r="AW100" s="33"/>
      <c r="AX100" s="33"/>
      <c r="AY100" s="33"/>
      <c r="AZ100" s="33"/>
      <c r="BA100" s="33"/>
      <c r="BB100" s="33"/>
      <c r="BC100" s="33"/>
      <c r="BD100" s="33"/>
      <c r="BE100" s="33"/>
      <c r="BF100" s="33"/>
      <c r="BG100" s="33"/>
      <c r="BH100" s="33"/>
      <c r="BI100" s="27"/>
      <c r="BJ100" s="33"/>
      <c r="BK100" s="33"/>
      <c r="BL100" s="33"/>
      <c r="BM100" s="27"/>
      <c r="BN100" s="27"/>
      <c r="BO100" s="27"/>
      <c r="BP100" s="27"/>
      <c r="BQ100" s="522" t="s">
        <v>106</v>
      </c>
      <c r="BR100" s="37"/>
      <c r="BS100" s="36"/>
      <c r="BT100" s="37"/>
      <c r="BU100" s="39"/>
      <c r="BV100" s="523">
        <v>1840</v>
      </c>
    </row>
    <row r="101" spans="1:74" ht="19.899999999999999" customHeight="1">
      <c r="A101" s="10">
        <v>101</v>
      </c>
      <c r="B101" s="15">
        <v>4</v>
      </c>
      <c r="C101" s="519">
        <v>1840</v>
      </c>
      <c r="D101" s="43" t="s">
        <v>896</v>
      </c>
      <c r="E101" s="538" t="s">
        <v>897</v>
      </c>
      <c r="F101" s="22" t="str">
        <f t="shared" si="25"/>
        <v>FCS0304</v>
      </c>
      <c r="G101" s="21">
        <f t="shared" si="26"/>
        <v>2</v>
      </c>
      <c r="H101" s="21">
        <f t="shared" si="27"/>
        <v>8</v>
      </c>
      <c r="I101" s="21">
        <v>4</v>
      </c>
      <c r="J101" s="85" t="str">
        <f t="shared" si="28"/>
        <v>ADV151-P</v>
      </c>
      <c r="K101" s="22" t="str">
        <f t="shared" si="16"/>
        <v>DI</v>
      </c>
      <c r="L101" s="22"/>
      <c r="M101" s="22"/>
      <c r="N101" s="22" t="str">
        <f t="shared" si="29"/>
        <v>N</v>
      </c>
      <c r="O101" s="22"/>
      <c r="P101" s="22"/>
      <c r="Q101" s="22"/>
      <c r="R101" s="22"/>
      <c r="S101" s="25" t="str">
        <f t="shared" si="17"/>
        <v>%Z028104</v>
      </c>
      <c r="T101" s="22" t="str">
        <f t="shared" si="18"/>
        <v>18-PZSL-61210</v>
      </c>
      <c r="U101" s="22" t="s">
        <v>896</v>
      </c>
      <c r="V101" s="22" t="str">
        <f t="shared" si="19"/>
        <v>COOL.FROM ET-6104 PRES.</v>
      </c>
      <c r="W101" s="23" t="s">
        <v>826</v>
      </c>
      <c r="X101" s="84" t="s">
        <v>115</v>
      </c>
      <c r="Y101" s="27"/>
      <c r="Z101" s="27"/>
      <c r="AA101" s="28"/>
      <c r="AB101" s="33"/>
      <c r="AC101" s="29"/>
      <c r="AD101" s="27"/>
      <c r="AE101" s="27"/>
      <c r="AF101" s="27"/>
      <c r="AG101" s="27"/>
      <c r="AH101" s="27"/>
      <c r="AI101" s="27"/>
      <c r="AJ101" s="532" t="s">
        <v>890</v>
      </c>
      <c r="AK101" s="531" t="s">
        <v>891</v>
      </c>
      <c r="AL101" s="27"/>
      <c r="AM101" s="27"/>
      <c r="AN101" s="27"/>
      <c r="AO101" s="27"/>
      <c r="AP101" s="27"/>
      <c r="AQ101" s="33"/>
      <c r="AR101" s="33"/>
      <c r="AS101" s="33"/>
      <c r="AT101" s="33"/>
      <c r="AU101" s="33"/>
      <c r="AV101" s="33"/>
      <c r="AW101" s="33"/>
      <c r="AX101" s="33"/>
      <c r="AY101" s="33"/>
      <c r="AZ101" s="33"/>
      <c r="BA101" s="33"/>
      <c r="BB101" s="33"/>
      <c r="BC101" s="33"/>
      <c r="BD101" s="33"/>
      <c r="BE101" s="33"/>
      <c r="BF101" s="33"/>
      <c r="BG101" s="33"/>
      <c r="BH101" s="33"/>
      <c r="BI101" s="27"/>
      <c r="BJ101" s="33"/>
      <c r="BK101" s="33"/>
      <c r="BL101" s="33"/>
      <c r="BM101" s="27"/>
      <c r="BN101" s="27"/>
      <c r="BO101" s="27"/>
      <c r="BP101" s="27"/>
      <c r="BQ101" s="522" t="s">
        <v>106</v>
      </c>
      <c r="BR101" s="37"/>
      <c r="BS101" s="36"/>
      <c r="BT101" s="37"/>
      <c r="BU101" s="39"/>
      <c r="BV101" s="523">
        <v>1840</v>
      </c>
    </row>
    <row r="102" spans="1:74" ht="19.899999999999999" customHeight="1">
      <c r="A102" s="10">
        <v>102</v>
      </c>
      <c r="B102" s="15">
        <v>5</v>
      </c>
      <c r="C102" s="519">
        <v>1840</v>
      </c>
      <c r="D102" s="43" t="s">
        <v>898</v>
      </c>
      <c r="E102" s="538" t="s">
        <v>895</v>
      </c>
      <c r="F102" s="22" t="str">
        <f t="shared" si="25"/>
        <v>FCS0304</v>
      </c>
      <c r="G102" s="21">
        <f t="shared" si="26"/>
        <v>2</v>
      </c>
      <c r="H102" s="21">
        <f t="shared" si="27"/>
        <v>8</v>
      </c>
      <c r="I102" s="21">
        <v>5</v>
      </c>
      <c r="J102" s="85" t="str">
        <f t="shared" si="28"/>
        <v>ADV151-P</v>
      </c>
      <c r="K102" s="22" t="str">
        <f t="shared" si="16"/>
        <v>DI</v>
      </c>
      <c r="L102" s="22"/>
      <c r="M102" s="22"/>
      <c r="N102" s="22" t="str">
        <f t="shared" si="29"/>
        <v>N</v>
      </c>
      <c r="O102" s="22"/>
      <c r="P102" s="22"/>
      <c r="Q102" s="22"/>
      <c r="R102" s="22"/>
      <c r="S102" s="25" t="str">
        <f t="shared" si="17"/>
        <v>%Z028105</v>
      </c>
      <c r="T102" s="22" t="str">
        <f t="shared" si="18"/>
        <v>18-PZSL-62104</v>
      </c>
      <c r="U102" s="22" t="s">
        <v>898</v>
      </c>
      <c r="V102" s="22" t="str">
        <f t="shared" si="19"/>
        <v>HCS TO ET-6105 PRES.</v>
      </c>
      <c r="W102" s="23" t="s">
        <v>826</v>
      </c>
      <c r="X102" s="84" t="s">
        <v>115</v>
      </c>
      <c r="Y102" s="27"/>
      <c r="Z102" s="27"/>
      <c r="AA102" s="28"/>
      <c r="AB102" s="33"/>
      <c r="AC102" s="29"/>
      <c r="AD102" s="27"/>
      <c r="AE102" s="27"/>
      <c r="AF102" s="27"/>
      <c r="AG102" s="27"/>
      <c r="AH102" s="27"/>
      <c r="AI102" s="27"/>
      <c r="AJ102" s="532" t="s">
        <v>890</v>
      </c>
      <c r="AK102" s="531" t="s">
        <v>891</v>
      </c>
      <c r="AL102" s="27"/>
      <c r="AM102" s="27"/>
      <c r="AN102" s="27"/>
      <c r="AO102" s="27"/>
      <c r="AP102" s="27"/>
      <c r="AQ102" s="33"/>
      <c r="AR102" s="33"/>
      <c r="AS102" s="33"/>
      <c r="AT102" s="33"/>
      <c r="AU102" s="33"/>
      <c r="AV102" s="33"/>
      <c r="AW102" s="33"/>
      <c r="AX102" s="33"/>
      <c r="AY102" s="33"/>
      <c r="AZ102" s="33"/>
      <c r="BA102" s="33"/>
      <c r="BB102" s="33"/>
      <c r="BC102" s="33"/>
      <c r="BD102" s="33"/>
      <c r="BE102" s="33"/>
      <c r="BF102" s="33"/>
      <c r="BG102" s="33"/>
      <c r="BH102" s="33"/>
      <c r="BI102" s="27"/>
      <c r="BJ102" s="33"/>
      <c r="BK102" s="33"/>
      <c r="BL102" s="33"/>
      <c r="BM102" s="27"/>
      <c r="BN102" s="27"/>
      <c r="BO102" s="27"/>
      <c r="BP102" s="27"/>
      <c r="BQ102" s="522" t="s">
        <v>106</v>
      </c>
      <c r="BR102" s="37"/>
      <c r="BS102" s="36"/>
      <c r="BT102" s="37"/>
      <c r="BU102" s="39"/>
      <c r="BV102" s="523">
        <v>1840</v>
      </c>
    </row>
    <row r="103" spans="1:74" ht="19.899999999999999" customHeight="1">
      <c r="A103" s="10">
        <v>103</v>
      </c>
      <c r="B103" s="15">
        <v>6</v>
      </c>
      <c r="C103" s="519">
        <v>1840</v>
      </c>
      <c r="D103" s="43" t="s">
        <v>899</v>
      </c>
      <c r="E103" s="538" t="s">
        <v>900</v>
      </c>
      <c r="F103" s="22" t="str">
        <f t="shared" si="25"/>
        <v>FCS0304</v>
      </c>
      <c r="G103" s="21">
        <f t="shared" si="26"/>
        <v>2</v>
      </c>
      <c r="H103" s="21">
        <f t="shared" si="27"/>
        <v>8</v>
      </c>
      <c r="I103" s="21">
        <v>6</v>
      </c>
      <c r="J103" s="85" t="str">
        <f t="shared" si="28"/>
        <v>ADV151-P</v>
      </c>
      <c r="K103" s="22" t="str">
        <f t="shared" si="16"/>
        <v>DI</v>
      </c>
      <c r="L103" s="22"/>
      <c r="M103" s="22"/>
      <c r="N103" s="22" t="str">
        <f t="shared" si="29"/>
        <v>N</v>
      </c>
      <c r="O103" s="22"/>
      <c r="P103" s="22"/>
      <c r="Q103" s="22"/>
      <c r="R103" s="22"/>
      <c r="S103" s="25" t="str">
        <f t="shared" si="17"/>
        <v>%Z028106</v>
      </c>
      <c r="T103" s="22" t="str">
        <f t="shared" si="18"/>
        <v>18-FZSL-61201</v>
      </c>
      <c r="U103" s="22" t="s">
        <v>899</v>
      </c>
      <c r="V103" s="22" t="str">
        <f t="shared" si="19"/>
        <v>RECOV.ETHYtoTA-6102 FLOW</v>
      </c>
      <c r="W103" s="23" t="s">
        <v>826</v>
      </c>
      <c r="X103" s="84" t="s">
        <v>115</v>
      </c>
      <c r="Y103" s="27"/>
      <c r="Z103" s="27"/>
      <c r="AA103" s="28"/>
      <c r="AB103" s="33"/>
      <c r="AC103" s="29"/>
      <c r="AD103" s="27"/>
      <c r="AE103" s="27"/>
      <c r="AF103" s="27"/>
      <c r="AG103" s="27"/>
      <c r="AH103" s="27"/>
      <c r="AI103" s="27"/>
      <c r="AJ103" s="532" t="s">
        <v>890</v>
      </c>
      <c r="AK103" s="531" t="s">
        <v>891</v>
      </c>
      <c r="AL103" s="27"/>
      <c r="AM103" s="27"/>
      <c r="AN103" s="27"/>
      <c r="AO103" s="27"/>
      <c r="AP103" s="27"/>
      <c r="AQ103" s="33"/>
      <c r="AR103" s="33"/>
      <c r="AS103" s="33"/>
      <c r="AT103" s="33"/>
      <c r="AU103" s="33"/>
      <c r="AV103" s="33"/>
      <c r="AW103" s="33"/>
      <c r="AX103" s="33"/>
      <c r="AY103" s="33"/>
      <c r="AZ103" s="33"/>
      <c r="BA103" s="33"/>
      <c r="BB103" s="33"/>
      <c r="BC103" s="33"/>
      <c r="BD103" s="33"/>
      <c r="BE103" s="33"/>
      <c r="BF103" s="33"/>
      <c r="BG103" s="33"/>
      <c r="BH103" s="33"/>
      <c r="BI103" s="27"/>
      <c r="BJ103" s="33"/>
      <c r="BK103" s="33"/>
      <c r="BL103" s="33"/>
      <c r="BM103" s="27"/>
      <c r="BN103" s="27"/>
      <c r="BO103" s="27"/>
      <c r="BP103" s="27"/>
      <c r="BQ103" s="522" t="s">
        <v>106</v>
      </c>
      <c r="BR103" s="37"/>
      <c r="BS103" s="36"/>
      <c r="BT103" s="37"/>
      <c r="BU103" s="39"/>
      <c r="BV103" s="523">
        <v>1840</v>
      </c>
    </row>
    <row r="104" spans="1:74" ht="19.899999999999999" customHeight="1">
      <c r="A104" s="10">
        <v>104</v>
      </c>
      <c r="B104" s="15">
        <v>7</v>
      </c>
      <c r="C104" s="519">
        <v>1840</v>
      </c>
      <c r="D104" s="43" t="s">
        <v>901</v>
      </c>
      <c r="E104" s="538" t="s">
        <v>902</v>
      </c>
      <c r="F104" s="22" t="str">
        <f t="shared" si="25"/>
        <v>FCS0304</v>
      </c>
      <c r="G104" s="21">
        <f t="shared" si="26"/>
        <v>2</v>
      </c>
      <c r="H104" s="21">
        <f t="shared" si="27"/>
        <v>8</v>
      </c>
      <c r="I104" s="21">
        <v>7</v>
      </c>
      <c r="J104" s="85" t="str">
        <f t="shared" si="28"/>
        <v>ADV151-P</v>
      </c>
      <c r="K104" s="22" t="str">
        <f t="shared" si="16"/>
        <v>DI</v>
      </c>
      <c r="L104" s="22"/>
      <c r="M104" s="22"/>
      <c r="N104" s="22" t="str">
        <f t="shared" si="29"/>
        <v>N</v>
      </c>
      <c r="O104" s="22"/>
      <c r="P104" s="22"/>
      <c r="Q104" s="22"/>
      <c r="R104" s="22"/>
      <c r="S104" s="25" t="str">
        <f t="shared" si="17"/>
        <v>%Z028107</v>
      </c>
      <c r="T104" s="22" t="str">
        <f t="shared" si="18"/>
        <v>18-FZSL-61202</v>
      </c>
      <c r="U104" s="22" t="s">
        <v>901</v>
      </c>
      <c r="V104" s="22" t="str">
        <f t="shared" si="19"/>
        <v>HCS TO TA-6101 RE FLOW</v>
      </c>
      <c r="W104" s="23" t="s">
        <v>826</v>
      </c>
      <c r="X104" s="84" t="s">
        <v>115</v>
      </c>
      <c r="Y104" s="27"/>
      <c r="Z104" s="27"/>
      <c r="AA104" s="28"/>
      <c r="AB104" s="33"/>
      <c r="AC104" s="29"/>
      <c r="AD104" s="27"/>
      <c r="AE104" s="27"/>
      <c r="AF104" s="27"/>
      <c r="AG104" s="27"/>
      <c r="AH104" s="27"/>
      <c r="AI104" s="27"/>
      <c r="AJ104" s="532" t="s">
        <v>890</v>
      </c>
      <c r="AK104" s="531" t="s">
        <v>891</v>
      </c>
      <c r="AL104" s="27"/>
      <c r="AM104" s="27"/>
      <c r="AN104" s="27"/>
      <c r="AO104" s="27"/>
      <c r="AP104" s="27"/>
      <c r="AQ104" s="33"/>
      <c r="AR104" s="33"/>
      <c r="AS104" s="33"/>
      <c r="AT104" s="33"/>
      <c r="AU104" s="33"/>
      <c r="AV104" s="33"/>
      <c r="AW104" s="33"/>
      <c r="AX104" s="33"/>
      <c r="AY104" s="33"/>
      <c r="AZ104" s="33"/>
      <c r="BA104" s="33"/>
      <c r="BB104" s="33"/>
      <c r="BC104" s="33"/>
      <c r="BD104" s="33"/>
      <c r="BE104" s="33"/>
      <c r="BF104" s="33"/>
      <c r="BG104" s="33"/>
      <c r="BH104" s="33"/>
      <c r="BI104" s="27"/>
      <c r="BJ104" s="33"/>
      <c r="BK104" s="33"/>
      <c r="BL104" s="33"/>
      <c r="BM104" s="27"/>
      <c r="BN104" s="27"/>
      <c r="BO104" s="27"/>
      <c r="BP104" s="27"/>
      <c r="BQ104" s="522" t="s">
        <v>106</v>
      </c>
      <c r="BR104" s="37"/>
      <c r="BS104" s="36"/>
      <c r="BT104" s="37"/>
      <c r="BU104" s="39"/>
      <c r="BV104" s="523">
        <v>1840</v>
      </c>
    </row>
    <row r="105" spans="1:74" ht="19.899999999999999" customHeight="1">
      <c r="A105" s="10">
        <v>105</v>
      </c>
      <c r="B105" s="15">
        <v>8</v>
      </c>
      <c r="C105" s="519">
        <v>1840</v>
      </c>
      <c r="D105" s="43" t="s">
        <v>903</v>
      </c>
      <c r="E105" s="538" t="s">
        <v>904</v>
      </c>
      <c r="F105" s="22" t="str">
        <f t="shared" si="25"/>
        <v>FCS0304</v>
      </c>
      <c r="G105" s="21">
        <f t="shared" si="26"/>
        <v>2</v>
      </c>
      <c r="H105" s="21">
        <f t="shared" si="27"/>
        <v>8</v>
      </c>
      <c r="I105" s="21">
        <v>8</v>
      </c>
      <c r="J105" s="85" t="str">
        <f t="shared" si="28"/>
        <v>ADV151-P</v>
      </c>
      <c r="K105" s="22" t="str">
        <f t="shared" si="16"/>
        <v>DI</v>
      </c>
      <c r="L105" s="22"/>
      <c r="M105" s="22"/>
      <c r="N105" s="22" t="str">
        <f t="shared" si="29"/>
        <v>N</v>
      </c>
      <c r="O105" s="22"/>
      <c r="P105" s="22"/>
      <c r="Q105" s="22"/>
      <c r="R105" s="22"/>
      <c r="S105" s="25" t="str">
        <f t="shared" si="17"/>
        <v>%Z028108</v>
      </c>
      <c r="T105" s="22" t="str">
        <f t="shared" si="18"/>
        <v>18-LZSL-61201</v>
      </c>
      <c r="U105" s="22" t="s">
        <v>903</v>
      </c>
      <c r="V105" s="22" t="str">
        <f t="shared" si="19"/>
        <v>COOL.TO ET-6104 LEVEL</v>
      </c>
      <c r="W105" s="23" t="s">
        <v>826</v>
      </c>
      <c r="X105" s="84" t="s">
        <v>115</v>
      </c>
      <c r="Y105" s="27"/>
      <c r="Z105" s="27"/>
      <c r="AA105" s="28"/>
      <c r="AB105" s="33"/>
      <c r="AC105" s="29"/>
      <c r="AD105" s="27"/>
      <c r="AE105" s="27"/>
      <c r="AF105" s="27"/>
      <c r="AG105" s="27"/>
      <c r="AH105" s="27"/>
      <c r="AI105" s="27"/>
      <c r="AJ105" s="532" t="s">
        <v>890</v>
      </c>
      <c r="AK105" s="531" t="s">
        <v>891</v>
      </c>
      <c r="AL105" s="27"/>
      <c r="AM105" s="27"/>
      <c r="AN105" s="27"/>
      <c r="AO105" s="27"/>
      <c r="AP105" s="27"/>
      <c r="AQ105" s="33"/>
      <c r="AR105" s="33"/>
      <c r="AS105" s="33"/>
      <c r="AT105" s="33"/>
      <c r="AU105" s="33"/>
      <c r="AV105" s="33"/>
      <c r="AW105" s="33"/>
      <c r="AX105" s="33"/>
      <c r="AY105" s="33"/>
      <c r="AZ105" s="33"/>
      <c r="BA105" s="33"/>
      <c r="BB105" s="33"/>
      <c r="BC105" s="33"/>
      <c r="BD105" s="33"/>
      <c r="BE105" s="33"/>
      <c r="BF105" s="33"/>
      <c r="BG105" s="33"/>
      <c r="BH105" s="33"/>
      <c r="BI105" s="27"/>
      <c r="BJ105" s="33"/>
      <c r="BK105" s="33"/>
      <c r="BL105" s="33"/>
      <c r="BM105" s="27"/>
      <c r="BN105" s="27"/>
      <c r="BO105" s="27"/>
      <c r="BP105" s="27"/>
      <c r="BQ105" s="522" t="s">
        <v>106</v>
      </c>
      <c r="BR105" s="37"/>
      <c r="BS105" s="36"/>
      <c r="BT105" s="37"/>
      <c r="BU105" s="39"/>
      <c r="BV105" s="523">
        <v>1840</v>
      </c>
    </row>
    <row r="106" spans="1:74" ht="19.899999999999999" customHeight="1">
      <c r="A106" s="10">
        <v>106</v>
      </c>
      <c r="B106" s="15">
        <v>9</v>
      </c>
      <c r="C106" s="519">
        <v>1840</v>
      </c>
      <c r="D106" s="43" t="s">
        <v>905</v>
      </c>
      <c r="E106" s="538" t="s">
        <v>906</v>
      </c>
      <c r="F106" s="22" t="str">
        <f t="shared" si="25"/>
        <v>FCS0304</v>
      </c>
      <c r="G106" s="21">
        <f t="shared" si="26"/>
        <v>2</v>
      </c>
      <c r="H106" s="21">
        <f t="shared" si="27"/>
        <v>8</v>
      </c>
      <c r="I106" s="21">
        <v>9</v>
      </c>
      <c r="J106" s="85" t="str">
        <f t="shared" si="28"/>
        <v>ADV151-P</v>
      </c>
      <c r="K106" s="22" t="str">
        <f t="shared" si="16"/>
        <v>DI</v>
      </c>
      <c r="L106" s="22"/>
      <c r="M106" s="22"/>
      <c r="N106" s="22" t="str">
        <f t="shared" si="29"/>
        <v>N</v>
      </c>
      <c r="O106" s="22"/>
      <c r="P106" s="22"/>
      <c r="Q106" s="22"/>
      <c r="R106" s="22"/>
      <c r="S106" s="25" t="str">
        <f t="shared" si="17"/>
        <v>%Z028109</v>
      </c>
      <c r="T106" s="22" t="str">
        <f t="shared" si="18"/>
        <v>18-LZSL-61202</v>
      </c>
      <c r="U106" s="22" t="s">
        <v>905</v>
      </c>
      <c r="V106" s="22" t="str">
        <f t="shared" si="19"/>
        <v>COOL.TO ET-6102 LEVEL</v>
      </c>
      <c r="W106" s="23" t="s">
        <v>826</v>
      </c>
      <c r="X106" s="84" t="s">
        <v>115</v>
      </c>
      <c r="Y106" s="27"/>
      <c r="Z106" s="27"/>
      <c r="AA106" s="28"/>
      <c r="AB106" s="33"/>
      <c r="AC106" s="29"/>
      <c r="AD106" s="27"/>
      <c r="AE106" s="27"/>
      <c r="AF106" s="27"/>
      <c r="AG106" s="27"/>
      <c r="AH106" s="27"/>
      <c r="AI106" s="27"/>
      <c r="AJ106" s="532" t="s">
        <v>890</v>
      </c>
      <c r="AK106" s="531" t="s">
        <v>891</v>
      </c>
      <c r="AL106" s="27"/>
      <c r="AM106" s="27"/>
      <c r="AN106" s="27"/>
      <c r="AO106" s="27"/>
      <c r="AP106" s="27"/>
      <c r="AQ106" s="33"/>
      <c r="AR106" s="33"/>
      <c r="AS106" s="33"/>
      <c r="AT106" s="33"/>
      <c r="AU106" s="33"/>
      <c r="AV106" s="33"/>
      <c r="AW106" s="33"/>
      <c r="AX106" s="33"/>
      <c r="AY106" s="33"/>
      <c r="AZ106" s="33"/>
      <c r="BA106" s="33"/>
      <c r="BB106" s="33"/>
      <c r="BC106" s="33"/>
      <c r="BD106" s="33"/>
      <c r="BE106" s="33"/>
      <c r="BF106" s="33"/>
      <c r="BG106" s="33"/>
      <c r="BH106" s="33"/>
      <c r="BI106" s="27"/>
      <c r="BJ106" s="33"/>
      <c r="BK106" s="33"/>
      <c r="BL106" s="33"/>
      <c r="BM106" s="27"/>
      <c r="BN106" s="27"/>
      <c r="BO106" s="27"/>
      <c r="BP106" s="27"/>
      <c r="BQ106" s="522" t="s">
        <v>106</v>
      </c>
      <c r="BR106" s="37"/>
      <c r="BS106" s="36"/>
      <c r="BT106" s="37"/>
      <c r="BU106" s="39"/>
      <c r="BV106" s="523">
        <v>1840</v>
      </c>
    </row>
    <row r="107" spans="1:74" ht="19.899999999999999" customHeight="1">
      <c r="A107" s="10">
        <v>107</v>
      </c>
      <c r="B107" s="15">
        <v>10</v>
      </c>
      <c r="C107" s="519">
        <v>1840</v>
      </c>
      <c r="D107" s="43" t="s">
        <v>907</v>
      </c>
      <c r="E107" s="538" t="s">
        <v>908</v>
      </c>
      <c r="F107" s="22" t="str">
        <f t="shared" si="25"/>
        <v>FCS0304</v>
      </c>
      <c r="G107" s="21">
        <f t="shared" si="26"/>
        <v>2</v>
      </c>
      <c r="H107" s="21">
        <f t="shared" si="27"/>
        <v>8</v>
      </c>
      <c r="I107" s="21">
        <v>10</v>
      </c>
      <c r="J107" s="85" t="str">
        <f t="shared" si="28"/>
        <v>ADV151-P</v>
      </c>
      <c r="K107" s="22" t="str">
        <f t="shared" si="16"/>
        <v>DI</v>
      </c>
      <c r="L107" s="22"/>
      <c r="M107" s="22"/>
      <c r="N107" s="22" t="str">
        <f t="shared" si="29"/>
        <v>N</v>
      </c>
      <c r="O107" s="22"/>
      <c r="P107" s="22"/>
      <c r="Q107" s="22"/>
      <c r="R107" s="22"/>
      <c r="S107" s="25" t="str">
        <f t="shared" si="17"/>
        <v>%Z028110</v>
      </c>
      <c r="T107" s="22" t="str">
        <f t="shared" si="18"/>
        <v>18-LZSL-61203</v>
      </c>
      <c r="U107" s="22" t="s">
        <v>907</v>
      </c>
      <c r="V107" s="22" t="str">
        <f t="shared" si="19"/>
        <v>C2 OFFSPEC TO OSBL LEVEL</v>
      </c>
      <c r="W107" s="23" t="s">
        <v>826</v>
      </c>
      <c r="X107" s="84" t="s">
        <v>115</v>
      </c>
      <c r="Y107" s="27"/>
      <c r="Z107" s="27"/>
      <c r="AA107" s="28"/>
      <c r="AB107" s="33"/>
      <c r="AC107" s="29"/>
      <c r="AD107" s="27"/>
      <c r="AE107" s="27"/>
      <c r="AF107" s="27"/>
      <c r="AG107" s="27"/>
      <c r="AH107" s="27"/>
      <c r="AI107" s="27"/>
      <c r="AJ107" s="532" t="s">
        <v>890</v>
      </c>
      <c r="AK107" s="531" t="s">
        <v>891</v>
      </c>
      <c r="AL107" s="27"/>
      <c r="AM107" s="27"/>
      <c r="AN107" s="27"/>
      <c r="AO107" s="27"/>
      <c r="AP107" s="27"/>
      <c r="AQ107" s="33"/>
      <c r="AR107" s="33"/>
      <c r="AS107" s="33"/>
      <c r="AT107" s="33"/>
      <c r="AU107" s="33"/>
      <c r="AV107" s="33"/>
      <c r="AW107" s="33"/>
      <c r="AX107" s="33"/>
      <c r="AY107" s="33"/>
      <c r="AZ107" s="33"/>
      <c r="BA107" s="33"/>
      <c r="BB107" s="33"/>
      <c r="BC107" s="33"/>
      <c r="BD107" s="33"/>
      <c r="BE107" s="33"/>
      <c r="BF107" s="33"/>
      <c r="BG107" s="33"/>
      <c r="BH107" s="33"/>
      <c r="BI107" s="27"/>
      <c r="BJ107" s="33"/>
      <c r="BK107" s="33"/>
      <c r="BL107" s="33"/>
      <c r="BM107" s="27"/>
      <c r="BN107" s="27"/>
      <c r="BO107" s="27"/>
      <c r="BP107" s="27"/>
      <c r="BQ107" s="522" t="s">
        <v>106</v>
      </c>
      <c r="BR107" s="37"/>
      <c r="BS107" s="36"/>
      <c r="BT107" s="37"/>
      <c r="BU107" s="39"/>
      <c r="BV107" s="523">
        <v>1840</v>
      </c>
    </row>
    <row r="108" spans="1:74" ht="19.899999999999999" customHeight="1">
      <c r="A108" s="10">
        <v>108</v>
      </c>
      <c r="B108" s="15">
        <v>11</v>
      </c>
      <c r="C108" s="519">
        <v>1840</v>
      </c>
      <c r="D108" s="43" t="s">
        <v>909</v>
      </c>
      <c r="E108" s="538" t="s">
        <v>910</v>
      </c>
      <c r="F108" s="22" t="str">
        <f t="shared" si="25"/>
        <v>FCS0304</v>
      </c>
      <c r="G108" s="21">
        <f t="shared" si="26"/>
        <v>2</v>
      </c>
      <c r="H108" s="21">
        <f t="shared" si="27"/>
        <v>8</v>
      </c>
      <c r="I108" s="21">
        <v>11</v>
      </c>
      <c r="J108" s="85" t="str">
        <f t="shared" si="28"/>
        <v>ADV151-P</v>
      </c>
      <c r="K108" s="22" t="str">
        <f t="shared" si="16"/>
        <v>DI</v>
      </c>
      <c r="L108" s="22"/>
      <c r="M108" s="22"/>
      <c r="N108" s="22" t="str">
        <f t="shared" si="29"/>
        <v>N</v>
      </c>
      <c r="O108" s="22"/>
      <c r="P108" s="22"/>
      <c r="Q108" s="22"/>
      <c r="R108" s="22"/>
      <c r="S108" s="25" t="str">
        <f t="shared" si="17"/>
        <v>%Z028111</v>
      </c>
      <c r="T108" s="22" t="str">
        <f t="shared" si="18"/>
        <v>18-XZSH-61102</v>
      </c>
      <c r="U108" s="22" t="s">
        <v>909</v>
      </c>
      <c r="V108" s="22" t="str">
        <f t="shared" si="19"/>
        <v>RECOV. MONOMERS  UP-6501</v>
      </c>
      <c r="W108" s="23" t="s">
        <v>826</v>
      </c>
      <c r="X108" s="84" t="s">
        <v>115</v>
      </c>
      <c r="Y108" s="27"/>
      <c r="Z108" s="27"/>
      <c r="AA108" s="28"/>
      <c r="AB108" s="33"/>
      <c r="AC108" s="29"/>
      <c r="AD108" s="27"/>
      <c r="AE108" s="27"/>
      <c r="AF108" s="27"/>
      <c r="AG108" s="27"/>
      <c r="AH108" s="27"/>
      <c r="AI108" s="27"/>
      <c r="AJ108" s="532" t="s">
        <v>911</v>
      </c>
      <c r="AK108" s="531" t="s">
        <v>912</v>
      </c>
      <c r="AL108" s="27"/>
      <c r="AM108" s="27"/>
      <c r="AN108" s="27"/>
      <c r="AO108" s="27"/>
      <c r="AP108" s="27"/>
      <c r="AQ108" s="33"/>
      <c r="AR108" s="33"/>
      <c r="AS108" s="33"/>
      <c r="AT108" s="33"/>
      <c r="AU108" s="33"/>
      <c r="AV108" s="33"/>
      <c r="AW108" s="33"/>
      <c r="AX108" s="33"/>
      <c r="AY108" s="33"/>
      <c r="AZ108" s="33"/>
      <c r="BA108" s="33"/>
      <c r="BB108" s="33"/>
      <c r="BC108" s="33"/>
      <c r="BD108" s="33"/>
      <c r="BE108" s="33"/>
      <c r="BF108" s="33"/>
      <c r="BG108" s="33"/>
      <c r="BH108" s="33"/>
      <c r="BI108" s="27"/>
      <c r="BJ108" s="33"/>
      <c r="BK108" s="33"/>
      <c r="BL108" s="33"/>
      <c r="BM108" s="27"/>
      <c r="BN108" s="27"/>
      <c r="BO108" s="27"/>
      <c r="BP108" s="27"/>
      <c r="BQ108" s="522" t="s">
        <v>106</v>
      </c>
      <c r="BR108" s="37"/>
      <c r="BS108" s="36"/>
      <c r="BT108" s="37"/>
      <c r="BU108" s="39"/>
      <c r="BV108" s="523">
        <v>1840</v>
      </c>
    </row>
    <row r="109" spans="1:74" ht="19.899999999999999" customHeight="1">
      <c r="A109" s="10">
        <v>109</v>
      </c>
      <c r="B109" s="15">
        <v>12</v>
      </c>
      <c r="C109" s="519">
        <v>1840</v>
      </c>
      <c r="D109" s="43" t="s">
        <v>913</v>
      </c>
      <c r="E109" s="527" t="s">
        <v>910</v>
      </c>
      <c r="F109" s="22" t="str">
        <f t="shared" si="25"/>
        <v>FCS0304</v>
      </c>
      <c r="G109" s="21">
        <f t="shared" si="26"/>
        <v>2</v>
      </c>
      <c r="H109" s="21">
        <f t="shared" si="27"/>
        <v>8</v>
      </c>
      <c r="I109" s="21">
        <v>12</v>
      </c>
      <c r="J109" s="85" t="str">
        <f t="shared" si="28"/>
        <v>ADV151-P</v>
      </c>
      <c r="K109" s="22" t="str">
        <f t="shared" si="16"/>
        <v>DI</v>
      </c>
      <c r="L109" s="22"/>
      <c r="M109" s="22"/>
      <c r="N109" s="22" t="str">
        <f t="shared" si="29"/>
        <v>N</v>
      </c>
      <c r="O109" s="22"/>
      <c r="P109" s="22"/>
      <c r="Q109" s="22"/>
      <c r="R109" s="22"/>
      <c r="S109" s="25" t="str">
        <f t="shared" si="17"/>
        <v>%Z028112</v>
      </c>
      <c r="T109" s="22" t="str">
        <f t="shared" si="18"/>
        <v>18-XZSL-61102</v>
      </c>
      <c r="U109" s="22" t="s">
        <v>913</v>
      </c>
      <c r="V109" s="22" t="str">
        <f t="shared" si="19"/>
        <v>RECOV. MONOMERS  UP-6501</v>
      </c>
      <c r="W109" s="23" t="s">
        <v>826</v>
      </c>
      <c r="X109" s="84" t="s">
        <v>115</v>
      </c>
      <c r="Y109" s="27"/>
      <c r="Z109" s="27"/>
      <c r="AA109" s="28"/>
      <c r="AB109" s="33"/>
      <c r="AC109" s="29"/>
      <c r="AD109" s="27"/>
      <c r="AE109" s="27"/>
      <c r="AF109" s="27"/>
      <c r="AG109" s="27"/>
      <c r="AH109" s="27"/>
      <c r="AI109" s="27"/>
      <c r="AJ109" s="532" t="s">
        <v>911</v>
      </c>
      <c r="AK109" s="531" t="s">
        <v>912</v>
      </c>
      <c r="AL109" s="27"/>
      <c r="AM109" s="27"/>
      <c r="AN109" s="27"/>
      <c r="AO109" s="27"/>
      <c r="AP109" s="27"/>
      <c r="AQ109" s="33"/>
      <c r="AR109" s="33"/>
      <c r="AS109" s="33"/>
      <c r="AT109" s="33"/>
      <c r="AU109" s="33"/>
      <c r="AV109" s="33"/>
      <c r="AW109" s="33"/>
      <c r="AX109" s="33"/>
      <c r="AY109" s="33"/>
      <c r="AZ109" s="33"/>
      <c r="BA109" s="33"/>
      <c r="BB109" s="33"/>
      <c r="BC109" s="33"/>
      <c r="BD109" s="33"/>
      <c r="BE109" s="33"/>
      <c r="BF109" s="33"/>
      <c r="BG109" s="33"/>
      <c r="BH109" s="33"/>
      <c r="BI109" s="27"/>
      <c r="BJ109" s="33"/>
      <c r="BK109" s="33"/>
      <c r="BL109" s="33"/>
      <c r="BM109" s="27"/>
      <c r="BN109" s="27"/>
      <c r="BO109" s="27"/>
      <c r="BP109" s="27"/>
      <c r="BQ109" s="522" t="s">
        <v>106</v>
      </c>
      <c r="BR109" s="37"/>
      <c r="BS109" s="36"/>
      <c r="BT109" s="37"/>
      <c r="BU109" s="39"/>
      <c r="BV109" s="523">
        <v>1840</v>
      </c>
    </row>
    <row r="110" spans="1:74" ht="19.899999999999999" customHeight="1">
      <c r="A110" s="10">
        <v>110</v>
      </c>
      <c r="B110" s="15">
        <v>13</v>
      </c>
      <c r="C110" s="519">
        <v>1840</v>
      </c>
      <c r="D110" s="43" t="s">
        <v>914</v>
      </c>
      <c r="E110" s="527" t="s">
        <v>915</v>
      </c>
      <c r="F110" s="22" t="str">
        <f t="shared" si="25"/>
        <v>FCS0304</v>
      </c>
      <c r="G110" s="21">
        <f t="shared" si="26"/>
        <v>2</v>
      </c>
      <c r="H110" s="21">
        <f t="shared" si="27"/>
        <v>8</v>
      </c>
      <c r="I110" s="21">
        <v>13</v>
      </c>
      <c r="J110" s="85" t="str">
        <f t="shared" si="28"/>
        <v>ADV151-P</v>
      </c>
      <c r="K110" s="22" t="str">
        <f t="shared" si="16"/>
        <v>DI</v>
      </c>
      <c r="L110" s="22"/>
      <c r="M110" s="22"/>
      <c r="N110" s="22" t="str">
        <f t="shared" si="29"/>
        <v>N</v>
      </c>
      <c r="O110" s="22"/>
      <c r="P110" s="22"/>
      <c r="Q110" s="22"/>
      <c r="R110" s="22"/>
      <c r="S110" s="25" t="str">
        <f t="shared" si="17"/>
        <v>%Z028113</v>
      </c>
      <c r="T110" s="22" t="str">
        <f t="shared" si="18"/>
        <v>18-XZSH-61103</v>
      </c>
      <c r="U110" s="22" t="s">
        <v>914</v>
      </c>
      <c r="V110" s="22" t="str">
        <f t="shared" si="19"/>
        <v>LIQUID BLEED  PP-3201</v>
      </c>
      <c r="W110" s="23" t="s">
        <v>826</v>
      </c>
      <c r="X110" s="84" t="s">
        <v>115</v>
      </c>
      <c r="Y110" s="27"/>
      <c r="Z110" s="27"/>
      <c r="AA110" s="28"/>
      <c r="AB110" s="33"/>
      <c r="AC110" s="29"/>
      <c r="AD110" s="27"/>
      <c r="AE110" s="27"/>
      <c r="AF110" s="27"/>
      <c r="AG110" s="27"/>
      <c r="AH110" s="27"/>
      <c r="AI110" s="27"/>
      <c r="AJ110" s="532" t="s">
        <v>911</v>
      </c>
      <c r="AK110" s="531" t="s">
        <v>912</v>
      </c>
      <c r="AL110" s="27"/>
      <c r="AM110" s="27"/>
      <c r="AN110" s="27"/>
      <c r="AO110" s="27"/>
      <c r="AP110" s="27"/>
      <c r="AQ110" s="33"/>
      <c r="AR110" s="33"/>
      <c r="AS110" s="33"/>
      <c r="AT110" s="33"/>
      <c r="AU110" s="33"/>
      <c r="AV110" s="33"/>
      <c r="AW110" s="33"/>
      <c r="AX110" s="33"/>
      <c r="AY110" s="33"/>
      <c r="AZ110" s="33"/>
      <c r="BA110" s="33"/>
      <c r="BB110" s="33"/>
      <c r="BC110" s="33"/>
      <c r="BD110" s="33"/>
      <c r="BE110" s="33"/>
      <c r="BF110" s="33"/>
      <c r="BG110" s="33"/>
      <c r="BH110" s="33"/>
      <c r="BI110" s="27"/>
      <c r="BJ110" s="33"/>
      <c r="BK110" s="33"/>
      <c r="BL110" s="33"/>
      <c r="BM110" s="27"/>
      <c r="BN110" s="27"/>
      <c r="BO110" s="27"/>
      <c r="BP110" s="27"/>
      <c r="BQ110" s="522" t="s">
        <v>106</v>
      </c>
      <c r="BR110" s="37"/>
      <c r="BS110" s="36"/>
      <c r="BT110" s="37"/>
      <c r="BU110" s="39"/>
      <c r="BV110" s="523">
        <v>1840</v>
      </c>
    </row>
    <row r="111" spans="1:74" ht="19.899999999999999" customHeight="1">
      <c r="A111" s="10">
        <v>111</v>
      </c>
      <c r="B111" s="15">
        <v>14</v>
      </c>
      <c r="C111" s="519">
        <v>1840</v>
      </c>
      <c r="D111" s="43" t="s">
        <v>916</v>
      </c>
      <c r="E111" s="527" t="s">
        <v>915</v>
      </c>
      <c r="F111" s="22" t="str">
        <f t="shared" si="25"/>
        <v>FCS0304</v>
      </c>
      <c r="G111" s="21">
        <f t="shared" si="26"/>
        <v>2</v>
      </c>
      <c r="H111" s="21">
        <f t="shared" si="27"/>
        <v>8</v>
      </c>
      <c r="I111" s="21">
        <v>14</v>
      </c>
      <c r="J111" s="85" t="str">
        <f t="shared" si="28"/>
        <v>ADV151-P</v>
      </c>
      <c r="K111" s="22" t="str">
        <f t="shared" si="16"/>
        <v>DI</v>
      </c>
      <c r="L111" s="22"/>
      <c r="M111" s="22"/>
      <c r="N111" s="22" t="str">
        <f t="shared" si="29"/>
        <v>N</v>
      </c>
      <c r="O111" s="22"/>
      <c r="P111" s="22"/>
      <c r="Q111" s="22"/>
      <c r="R111" s="22"/>
      <c r="S111" s="25" t="str">
        <f t="shared" si="17"/>
        <v>%Z028114</v>
      </c>
      <c r="T111" s="22" t="str">
        <f t="shared" si="18"/>
        <v>18-XZSL-61103</v>
      </c>
      <c r="U111" s="22" t="s">
        <v>916</v>
      </c>
      <c r="V111" s="22" t="str">
        <f t="shared" si="19"/>
        <v>LIQUID BLEED  PP-3201</v>
      </c>
      <c r="W111" s="23" t="s">
        <v>826</v>
      </c>
      <c r="X111" s="84" t="s">
        <v>115</v>
      </c>
      <c r="Y111" s="27"/>
      <c r="Z111" s="27"/>
      <c r="AA111" s="28"/>
      <c r="AB111" s="33"/>
      <c r="AC111" s="29"/>
      <c r="AD111" s="27"/>
      <c r="AE111" s="27"/>
      <c r="AF111" s="27"/>
      <c r="AG111" s="27"/>
      <c r="AH111" s="27"/>
      <c r="AI111" s="27"/>
      <c r="AJ111" s="532" t="s">
        <v>911</v>
      </c>
      <c r="AK111" s="531" t="s">
        <v>912</v>
      </c>
      <c r="AL111" s="27"/>
      <c r="AM111" s="27"/>
      <c r="AN111" s="27"/>
      <c r="AO111" s="27"/>
      <c r="AP111" s="27"/>
      <c r="AQ111" s="33"/>
      <c r="AR111" s="33"/>
      <c r="AS111" s="33"/>
      <c r="AT111" s="33"/>
      <c r="AU111" s="33"/>
      <c r="AV111" s="33"/>
      <c r="AW111" s="33"/>
      <c r="AX111" s="33"/>
      <c r="AY111" s="33"/>
      <c r="AZ111" s="33"/>
      <c r="BA111" s="33"/>
      <c r="BB111" s="33"/>
      <c r="BC111" s="33"/>
      <c r="BD111" s="33"/>
      <c r="BE111" s="33"/>
      <c r="BF111" s="33"/>
      <c r="BG111" s="33"/>
      <c r="BH111" s="33"/>
      <c r="BI111" s="27"/>
      <c r="BJ111" s="33"/>
      <c r="BK111" s="33"/>
      <c r="BL111" s="33"/>
      <c r="BM111" s="27"/>
      <c r="BN111" s="27"/>
      <c r="BO111" s="27"/>
      <c r="BP111" s="27"/>
      <c r="BQ111" s="522" t="s">
        <v>106</v>
      </c>
      <c r="BR111" s="37"/>
      <c r="BS111" s="36"/>
      <c r="BT111" s="37"/>
      <c r="BU111" s="39"/>
      <c r="BV111" s="523">
        <v>1840</v>
      </c>
    </row>
    <row r="112" spans="1:74" ht="19.899999999999999" customHeight="1">
      <c r="A112" s="10">
        <v>112</v>
      </c>
      <c r="B112" s="15">
        <v>15</v>
      </c>
      <c r="C112" s="519">
        <v>1840</v>
      </c>
      <c r="D112" s="43" t="s">
        <v>917</v>
      </c>
      <c r="E112" s="527" t="s">
        <v>918</v>
      </c>
      <c r="F112" s="22" t="str">
        <f t="shared" si="25"/>
        <v>FCS0304</v>
      </c>
      <c r="G112" s="21">
        <f t="shared" si="26"/>
        <v>2</v>
      </c>
      <c r="H112" s="21">
        <f t="shared" si="27"/>
        <v>8</v>
      </c>
      <c r="I112" s="21">
        <v>15</v>
      </c>
      <c r="J112" s="85" t="str">
        <f t="shared" si="28"/>
        <v>ADV151-P</v>
      </c>
      <c r="K112" s="22" t="str">
        <f t="shared" si="16"/>
        <v>DI</v>
      </c>
      <c r="L112" s="22"/>
      <c r="M112" s="22"/>
      <c r="N112" s="22" t="str">
        <f t="shared" si="29"/>
        <v>N</v>
      </c>
      <c r="O112" s="22"/>
      <c r="P112" s="22"/>
      <c r="Q112" s="22"/>
      <c r="R112" s="22"/>
      <c r="S112" s="25" t="str">
        <f t="shared" si="17"/>
        <v>%Z028115</v>
      </c>
      <c r="T112" s="22" t="str">
        <f t="shared" si="18"/>
        <v>18-XZSH-61106</v>
      </c>
      <c r="U112" s="22" t="s">
        <v>917</v>
      </c>
      <c r="V112" s="22" t="str">
        <f t="shared" si="19"/>
        <v>CARRIER GAS TO ET-6106</v>
      </c>
      <c r="W112" s="23" t="s">
        <v>826</v>
      </c>
      <c r="X112" s="84" t="s">
        <v>115</v>
      </c>
      <c r="Y112" s="27"/>
      <c r="Z112" s="27"/>
      <c r="AA112" s="28"/>
      <c r="AB112" s="33"/>
      <c r="AC112" s="29"/>
      <c r="AD112" s="27"/>
      <c r="AE112" s="27"/>
      <c r="AF112" s="27"/>
      <c r="AG112" s="27"/>
      <c r="AH112" s="27"/>
      <c r="AI112" s="27"/>
      <c r="AJ112" s="532" t="s">
        <v>911</v>
      </c>
      <c r="AK112" s="531" t="s">
        <v>912</v>
      </c>
      <c r="AL112" s="27"/>
      <c r="AM112" s="27"/>
      <c r="AN112" s="27"/>
      <c r="AO112" s="27"/>
      <c r="AP112" s="27"/>
      <c r="AQ112" s="33"/>
      <c r="AR112" s="33"/>
      <c r="AS112" s="33"/>
      <c r="AT112" s="33"/>
      <c r="AU112" s="33"/>
      <c r="AV112" s="33"/>
      <c r="AW112" s="33"/>
      <c r="AX112" s="33"/>
      <c r="AY112" s="33"/>
      <c r="AZ112" s="33"/>
      <c r="BA112" s="33"/>
      <c r="BB112" s="33"/>
      <c r="BC112" s="33"/>
      <c r="BD112" s="33"/>
      <c r="BE112" s="33"/>
      <c r="BF112" s="33"/>
      <c r="BG112" s="33"/>
      <c r="BH112" s="33"/>
      <c r="BI112" s="27"/>
      <c r="BJ112" s="33"/>
      <c r="BK112" s="33"/>
      <c r="BL112" s="33"/>
      <c r="BM112" s="27"/>
      <c r="BN112" s="27"/>
      <c r="BO112" s="27"/>
      <c r="BP112" s="27"/>
      <c r="BQ112" s="522" t="s">
        <v>106</v>
      </c>
      <c r="BR112" s="37"/>
      <c r="BS112" s="36"/>
      <c r="BT112" s="37"/>
      <c r="BU112" s="39"/>
      <c r="BV112" s="523">
        <v>1840</v>
      </c>
    </row>
    <row r="113" spans="1:74" ht="19.899999999999999" customHeight="1">
      <c r="A113" s="10">
        <v>113</v>
      </c>
      <c r="B113" s="15">
        <v>16</v>
      </c>
      <c r="C113" s="519">
        <v>1840</v>
      </c>
      <c r="D113" s="43" t="s">
        <v>919</v>
      </c>
      <c r="E113" s="527" t="s">
        <v>918</v>
      </c>
      <c r="F113" s="22" t="str">
        <f t="shared" si="25"/>
        <v>FCS0304</v>
      </c>
      <c r="G113" s="21">
        <f t="shared" si="26"/>
        <v>2</v>
      </c>
      <c r="H113" s="21">
        <f t="shared" si="27"/>
        <v>8</v>
      </c>
      <c r="I113" s="21">
        <v>16</v>
      </c>
      <c r="J113" s="85" t="str">
        <f t="shared" si="28"/>
        <v>ADV151-P</v>
      </c>
      <c r="K113" s="22" t="str">
        <f t="shared" si="16"/>
        <v>DI</v>
      </c>
      <c r="L113" s="22"/>
      <c r="M113" s="22"/>
      <c r="N113" s="22" t="str">
        <f t="shared" si="29"/>
        <v>N</v>
      </c>
      <c r="O113" s="22"/>
      <c r="P113" s="22"/>
      <c r="Q113" s="22"/>
      <c r="R113" s="22"/>
      <c r="S113" s="25" t="str">
        <f t="shared" si="17"/>
        <v>%Z028116</v>
      </c>
      <c r="T113" s="22" t="str">
        <f t="shared" si="18"/>
        <v>18-XZSL-61106</v>
      </c>
      <c r="U113" s="22" t="s">
        <v>919</v>
      </c>
      <c r="V113" s="22" t="str">
        <f t="shared" si="19"/>
        <v>CARRIER GAS TO ET-6106</v>
      </c>
      <c r="W113" s="23" t="s">
        <v>826</v>
      </c>
      <c r="X113" s="84" t="s">
        <v>115</v>
      </c>
      <c r="Y113" s="27"/>
      <c r="Z113" s="27"/>
      <c r="AA113" s="28"/>
      <c r="AB113" s="33"/>
      <c r="AC113" s="29"/>
      <c r="AD113" s="27"/>
      <c r="AE113" s="27"/>
      <c r="AF113" s="27"/>
      <c r="AG113" s="27"/>
      <c r="AH113" s="27"/>
      <c r="AI113" s="27"/>
      <c r="AJ113" s="532" t="s">
        <v>911</v>
      </c>
      <c r="AK113" s="531" t="s">
        <v>912</v>
      </c>
      <c r="AL113" s="27"/>
      <c r="AM113" s="27"/>
      <c r="AN113" s="27"/>
      <c r="AO113" s="27"/>
      <c r="AP113" s="27"/>
      <c r="AQ113" s="33"/>
      <c r="AR113" s="33"/>
      <c r="AS113" s="33"/>
      <c r="AT113" s="33"/>
      <c r="AU113" s="33"/>
      <c r="AV113" s="33"/>
      <c r="AW113" s="33"/>
      <c r="AX113" s="33"/>
      <c r="AY113" s="33"/>
      <c r="AZ113" s="33"/>
      <c r="BA113" s="33"/>
      <c r="BB113" s="33"/>
      <c r="BC113" s="33"/>
      <c r="BD113" s="33"/>
      <c r="BE113" s="33"/>
      <c r="BF113" s="33"/>
      <c r="BG113" s="33"/>
      <c r="BH113" s="33"/>
      <c r="BI113" s="27"/>
      <c r="BJ113" s="33"/>
      <c r="BK113" s="33"/>
      <c r="BL113" s="33"/>
      <c r="BM113" s="27"/>
      <c r="BN113" s="27"/>
      <c r="BO113" s="27"/>
      <c r="BP113" s="27"/>
      <c r="BQ113" s="522" t="s">
        <v>106</v>
      </c>
      <c r="BR113" s="37"/>
      <c r="BS113" s="36"/>
      <c r="BT113" s="37"/>
      <c r="BU113" s="39"/>
      <c r="BV113" s="523">
        <v>1840</v>
      </c>
    </row>
    <row r="114" spans="1:74" ht="19.899999999999999" customHeight="1">
      <c r="A114" s="10">
        <v>114</v>
      </c>
      <c r="B114" s="15">
        <v>17</v>
      </c>
      <c r="C114" s="519">
        <v>1840</v>
      </c>
      <c r="D114" s="43" t="s">
        <v>920</v>
      </c>
      <c r="E114" s="527" t="s">
        <v>921</v>
      </c>
      <c r="F114" s="22" t="str">
        <f t="shared" si="25"/>
        <v>FCS0304</v>
      </c>
      <c r="G114" s="21">
        <f t="shared" si="26"/>
        <v>2</v>
      </c>
      <c r="H114" s="21">
        <f t="shared" si="27"/>
        <v>8</v>
      </c>
      <c r="I114" s="21">
        <v>17</v>
      </c>
      <c r="J114" s="85" t="str">
        <f t="shared" si="28"/>
        <v>ADV151-P</v>
      </c>
      <c r="K114" s="22" t="str">
        <f t="shared" si="16"/>
        <v>DI</v>
      </c>
      <c r="L114" s="22"/>
      <c r="M114" s="22"/>
      <c r="N114" s="22" t="str">
        <f t="shared" si="29"/>
        <v>N</v>
      </c>
      <c r="O114" s="22"/>
      <c r="P114" s="22"/>
      <c r="Q114" s="22"/>
      <c r="R114" s="22"/>
      <c r="S114" s="25" t="str">
        <f t="shared" si="17"/>
        <v>%Z028117</v>
      </c>
      <c r="T114" s="22" t="str">
        <f t="shared" si="18"/>
        <v>18-XZSH-61201</v>
      </c>
      <c r="U114" s="22" t="s">
        <v>920</v>
      </c>
      <c r="V114" s="22" t="str">
        <f t="shared" si="19"/>
        <v>RECOV.ETHY.TO VE-6103 ON</v>
      </c>
      <c r="W114" s="23" t="s">
        <v>826</v>
      </c>
      <c r="X114" s="84" t="s">
        <v>115</v>
      </c>
      <c r="Y114" s="27"/>
      <c r="Z114" s="27"/>
      <c r="AA114" s="28"/>
      <c r="AB114" s="33"/>
      <c r="AC114" s="29"/>
      <c r="AD114" s="27"/>
      <c r="AE114" s="27"/>
      <c r="AF114" s="27"/>
      <c r="AG114" s="27"/>
      <c r="AH114" s="27"/>
      <c r="AI114" s="27"/>
      <c r="AJ114" s="532" t="s">
        <v>911</v>
      </c>
      <c r="AK114" s="531" t="s">
        <v>912</v>
      </c>
      <c r="AL114" s="27"/>
      <c r="AM114" s="27"/>
      <c r="AN114" s="27"/>
      <c r="AO114" s="27"/>
      <c r="AP114" s="27"/>
      <c r="AQ114" s="33"/>
      <c r="AR114" s="33"/>
      <c r="AS114" s="33"/>
      <c r="AT114" s="33"/>
      <c r="AU114" s="33"/>
      <c r="AV114" s="33"/>
      <c r="AW114" s="33"/>
      <c r="AX114" s="33"/>
      <c r="AY114" s="33"/>
      <c r="AZ114" s="33"/>
      <c r="BA114" s="33"/>
      <c r="BB114" s="33"/>
      <c r="BC114" s="33"/>
      <c r="BD114" s="33"/>
      <c r="BE114" s="33"/>
      <c r="BF114" s="33"/>
      <c r="BG114" s="33"/>
      <c r="BH114" s="33"/>
      <c r="BI114" s="27"/>
      <c r="BJ114" s="33"/>
      <c r="BK114" s="33"/>
      <c r="BL114" s="33"/>
      <c r="BM114" s="27"/>
      <c r="BN114" s="27"/>
      <c r="BO114" s="27"/>
      <c r="BP114" s="27"/>
      <c r="BQ114" s="522" t="s">
        <v>106</v>
      </c>
      <c r="BR114" s="37"/>
      <c r="BS114" s="36"/>
      <c r="BT114" s="37"/>
      <c r="BV114" s="523">
        <v>1840</v>
      </c>
    </row>
    <row r="115" spans="1:74" ht="19.899999999999999" customHeight="1">
      <c r="A115" s="10">
        <v>115</v>
      </c>
      <c r="B115" s="15">
        <v>18</v>
      </c>
      <c r="C115" s="519">
        <v>1840</v>
      </c>
      <c r="D115" s="43" t="s">
        <v>922</v>
      </c>
      <c r="E115" s="527" t="s">
        <v>923</v>
      </c>
      <c r="F115" s="22" t="str">
        <f t="shared" si="25"/>
        <v>FCS0304</v>
      </c>
      <c r="G115" s="21">
        <f t="shared" si="26"/>
        <v>2</v>
      </c>
      <c r="H115" s="21">
        <f t="shared" si="27"/>
        <v>8</v>
      </c>
      <c r="I115" s="21">
        <v>18</v>
      </c>
      <c r="J115" s="85" t="str">
        <f t="shared" si="28"/>
        <v>ADV151-P</v>
      </c>
      <c r="K115" s="22" t="str">
        <f t="shared" si="16"/>
        <v>DI</v>
      </c>
      <c r="L115" s="22"/>
      <c r="M115" s="22"/>
      <c r="N115" s="22" t="str">
        <f t="shared" si="29"/>
        <v>N</v>
      </c>
      <c r="O115" s="22"/>
      <c r="P115" s="22"/>
      <c r="Q115" s="22"/>
      <c r="R115" s="22"/>
      <c r="S115" s="25" t="str">
        <f t="shared" si="17"/>
        <v>%Z028118</v>
      </c>
      <c r="T115" s="22" t="str">
        <f t="shared" si="18"/>
        <v>18-XZSL-61201</v>
      </c>
      <c r="U115" s="22" t="s">
        <v>922</v>
      </c>
      <c r="V115" s="22" t="str">
        <f t="shared" si="19"/>
        <v>RECOV.ETHY.TO VE-6103OFF</v>
      </c>
      <c r="W115" s="23" t="s">
        <v>826</v>
      </c>
      <c r="X115" s="84" t="s">
        <v>115</v>
      </c>
      <c r="Y115" s="27"/>
      <c r="Z115" s="27"/>
      <c r="AA115" s="28"/>
      <c r="AB115" s="33"/>
      <c r="AC115" s="29"/>
      <c r="AD115" s="27"/>
      <c r="AE115" s="27"/>
      <c r="AF115" s="27"/>
      <c r="AG115" s="27"/>
      <c r="AH115" s="27"/>
      <c r="AI115" s="27"/>
      <c r="AJ115" s="532" t="s">
        <v>911</v>
      </c>
      <c r="AK115" s="531" t="s">
        <v>912</v>
      </c>
      <c r="AL115" s="27"/>
      <c r="AM115" s="27"/>
      <c r="AN115" s="27"/>
      <c r="AO115" s="27"/>
      <c r="AP115" s="27"/>
      <c r="AQ115" s="33"/>
      <c r="AR115" s="33"/>
      <c r="AS115" s="33"/>
      <c r="AT115" s="33"/>
      <c r="AU115" s="33"/>
      <c r="AV115" s="33"/>
      <c r="AW115" s="33"/>
      <c r="AX115" s="33"/>
      <c r="AY115" s="33"/>
      <c r="AZ115" s="33"/>
      <c r="BA115" s="33"/>
      <c r="BB115" s="33"/>
      <c r="BC115" s="33"/>
      <c r="BD115" s="33"/>
      <c r="BE115" s="33"/>
      <c r="BF115" s="33"/>
      <c r="BG115" s="33"/>
      <c r="BH115" s="33"/>
      <c r="BI115" s="27"/>
      <c r="BJ115" s="33"/>
      <c r="BK115" s="33"/>
      <c r="BL115" s="33"/>
      <c r="BM115" s="27"/>
      <c r="BN115" s="27"/>
      <c r="BO115" s="27"/>
      <c r="BP115" s="27"/>
      <c r="BQ115" s="522" t="s">
        <v>106</v>
      </c>
      <c r="BR115" s="37"/>
      <c r="BS115" s="36"/>
      <c r="BT115" s="37"/>
      <c r="BV115" s="523">
        <v>1840</v>
      </c>
    </row>
    <row r="116" spans="1:74" ht="19.899999999999999" customHeight="1">
      <c r="A116" s="10">
        <v>116</v>
      </c>
      <c r="B116" s="15">
        <v>19</v>
      </c>
      <c r="C116" s="519">
        <v>1840</v>
      </c>
      <c r="D116" s="43" t="s">
        <v>924</v>
      </c>
      <c r="E116" s="527" t="s">
        <v>925</v>
      </c>
      <c r="F116" s="22" t="str">
        <f t="shared" si="25"/>
        <v>FCS0304</v>
      </c>
      <c r="G116" s="21">
        <f t="shared" si="26"/>
        <v>2</v>
      </c>
      <c r="H116" s="21">
        <f t="shared" si="27"/>
        <v>8</v>
      </c>
      <c r="I116" s="21">
        <v>19</v>
      </c>
      <c r="J116" s="85" t="str">
        <f t="shared" si="28"/>
        <v>ADV151-P</v>
      </c>
      <c r="K116" s="22" t="str">
        <f t="shared" si="16"/>
        <v>DI</v>
      </c>
      <c r="L116" s="22"/>
      <c r="M116" s="22"/>
      <c r="N116" s="22" t="str">
        <f t="shared" si="29"/>
        <v>N</v>
      </c>
      <c r="O116" s="22"/>
      <c r="P116" s="22"/>
      <c r="Q116" s="22"/>
      <c r="R116" s="22"/>
      <c r="S116" s="25" t="str">
        <f t="shared" si="17"/>
        <v>%Z028119</v>
      </c>
      <c r="T116" s="22" t="str">
        <f t="shared" si="18"/>
        <v>18-XZSH-61206</v>
      </c>
      <c r="U116" s="22" t="s">
        <v>924</v>
      </c>
      <c r="V116" s="22" t="str">
        <f t="shared" si="19"/>
        <v>C2 OFFSPEC TO OSBL ON</v>
      </c>
      <c r="W116" s="23" t="s">
        <v>826</v>
      </c>
      <c r="X116" s="84" t="s">
        <v>115</v>
      </c>
      <c r="Y116" s="27"/>
      <c r="Z116" s="27"/>
      <c r="AA116" s="28"/>
      <c r="AB116" s="33"/>
      <c r="AC116" s="29"/>
      <c r="AD116" s="27"/>
      <c r="AE116" s="27"/>
      <c r="AF116" s="27"/>
      <c r="AG116" s="27"/>
      <c r="AH116" s="27"/>
      <c r="AI116" s="27"/>
      <c r="AJ116" s="532" t="s">
        <v>911</v>
      </c>
      <c r="AK116" s="531" t="s">
        <v>912</v>
      </c>
      <c r="AL116" s="27"/>
      <c r="AM116" s="27"/>
      <c r="AN116" s="27"/>
      <c r="AO116" s="27"/>
      <c r="AP116" s="27"/>
      <c r="AQ116" s="33"/>
      <c r="AR116" s="33"/>
      <c r="AS116" s="33"/>
      <c r="AT116" s="33"/>
      <c r="AU116" s="33"/>
      <c r="AV116" s="33"/>
      <c r="AW116" s="33"/>
      <c r="AX116" s="33"/>
      <c r="AY116" s="33"/>
      <c r="AZ116" s="33"/>
      <c r="BA116" s="33"/>
      <c r="BB116" s="33"/>
      <c r="BC116" s="33"/>
      <c r="BD116" s="33"/>
      <c r="BE116" s="33"/>
      <c r="BF116" s="33"/>
      <c r="BG116" s="33"/>
      <c r="BH116" s="33"/>
      <c r="BI116" s="27"/>
      <c r="BJ116" s="33"/>
      <c r="BK116" s="33"/>
      <c r="BL116" s="33"/>
      <c r="BM116" s="27"/>
      <c r="BN116" s="27"/>
      <c r="BO116" s="27"/>
      <c r="BP116" s="27"/>
      <c r="BQ116" s="522" t="s">
        <v>106</v>
      </c>
      <c r="BR116" s="37"/>
      <c r="BS116" s="36"/>
      <c r="BT116" s="37"/>
      <c r="BV116" s="523">
        <v>1840</v>
      </c>
    </row>
    <row r="117" spans="1:74" ht="19.899999999999999" customHeight="1">
      <c r="A117" s="10">
        <v>117</v>
      </c>
      <c r="B117" s="15">
        <v>20</v>
      </c>
      <c r="C117" s="48">
        <v>1840</v>
      </c>
      <c r="D117" s="43" t="s">
        <v>926</v>
      </c>
      <c r="E117" s="527" t="s">
        <v>927</v>
      </c>
      <c r="F117" s="22" t="str">
        <f t="shared" si="25"/>
        <v>FCS0304</v>
      </c>
      <c r="G117" s="21">
        <f t="shared" si="26"/>
        <v>2</v>
      </c>
      <c r="H117" s="21">
        <f t="shared" si="27"/>
        <v>8</v>
      </c>
      <c r="I117" s="21">
        <v>20</v>
      </c>
      <c r="J117" s="85" t="str">
        <f t="shared" si="28"/>
        <v>ADV151-P</v>
      </c>
      <c r="K117" s="22" t="str">
        <f t="shared" si="16"/>
        <v>DI</v>
      </c>
      <c r="L117" s="22"/>
      <c r="M117" s="22"/>
      <c r="N117" s="22" t="str">
        <f t="shared" si="29"/>
        <v>N</v>
      </c>
      <c r="O117" s="22"/>
      <c r="P117" s="22"/>
      <c r="Q117" s="22"/>
      <c r="R117" s="22"/>
      <c r="S117" s="25" t="str">
        <f t="shared" si="17"/>
        <v>%Z028120</v>
      </c>
      <c r="T117" s="22" t="str">
        <f t="shared" si="18"/>
        <v>18-XZSL-61206</v>
      </c>
      <c r="U117" s="22" t="s">
        <v>926</v>
      </c>
      <c r="V117" s="22" t="str">
        <f t="shared" si="19"/>
        <v>C2 OFFSPEC TO OSBL OFF</v>
      </c>
      <c r="W117" s="23" t="s">
        <v>826</v>
      </c>
      <c r="X117" s="84" t="s">
        <v>115</v>
      </c>
      <c r="Y117" s="27"/>
      <c r="Z117" s="27"/>
      <c r="AA117" s="28"/>
      <c r="AB117" s="33"/>
      <c r="AC117" s="29"/>
      <c r="AD117" s="27"/>
      <c r="AE117" s="27"/>
      <c r="AF117" s="27"/>
      <c r="AG117" s="27"/>
      <c r="AH117" s="27"/>
      <c r="AI117" s="27"/>
      <c r="AJ117" s="532" t="s">
        <v>911</v>
      </c>
      <c r="AK117" s="531" t="s">
        <v>912</v>
      </c>
      <c r="AL117" s="27"/>
      <c r="AM117" s="27"/>
      <c r="AN117" s="27"/>
      <c r="AO117" s="27"/>
      <c r="AP117" s="27"/>
      <c r="AQ117" s="33"/>
      <c r="AR117" s="33"/>
      <c r="AS117" s="33"/>
      <c r="AT117" s="33"/>
      <c r="AU117" s="33"/>
      <c r="AV117" s="33"/>
      <c r="AW117" s="33"/>
      <c r="AX117" s="33"/>
      <c r="AY117" s="33"/>
      <c r="AZ117" s="33"/>
      <c r="BA117" s="33"/>
      <c r="BB117" s="33"/>
      <c r="BC117" s="33"/>
      <c r="BD117" s="33"/>
      <c r="BE117" s="33"/>
      <c r="BF117" s="33"/>
      <c r="BG117" s="33"/>
      <c r="BH117" s="33"/>
      <c r="BI117" s="27"/>
      <c r="BJ117" s="33"/>
      <c r="BK117" s="33"/>
      <c r="BL117" s="33"/>
      <c r="BM117" s="27"/>
      <c r="BN117" s="27"/>
      <c r="BO117" s="27"/>
      <c r="BP117" s="27"/>
      <c r="BQ117" s="522" t="s">
        <v>106</v>
      </c>
      <c r="BR117" s="37"/>
      <c r="BS117" s="36"/>
      <c r="BT117" s="37"/>
      <c r="BV117" s="523">
        <v>1840</v>
      </c>
    </row>
    <row r="118" spans="1:74" ht="19.899999999999999" customHeight="1">
      <c r="A118" s="10">
        <v>118</v>
      </c>
      <c r="B118" s="15">
        <v>21</v>
      </c>
      <c r="C118" s="519">
        <v>1812</v>
      </c>
      <c r="D118" s="43" t="s">
        <v>928</v>
      </c>
      <c r="E118" s="527" t="s">
        <v>929</v>
      </c>
      <c r="F118" s="22" t="str">
        <f t="shared" si="25"/>
        <v>FCS0304</v>
      </c>
      <c r="G118" s="21">
        <f t="shared" si="26"/>
        <v>2</v>
      </c>
      <c r="H118" s="21">
        <f t="shared" si="27"/>
        <v>8</v>
      </c>
      <c r="I118" s="21">
        <v>21</v>
      </c>
      <c r="J118" s="85" t="str">
        <f t="shared" si="28"/>
        <v>ADV151-P</v>
      </c>
      <c r="K118" s="22" t="str">
        <f t="shared" si="16"/>
        <v>DI</v>
      </c>
      <c r="L118" s="22"/>
      <c r="M118" s="22"/>
      <c r="N118" s="22" t="str">
        <f t="shared" si="29"/>
        <v>N</v>
      </c>
      <c r="O118" s="22"/>
      <c r="P118" s="22"/>
      <c r="Q118" s="22"/>
      <c r="R118" s="22"/>
      <c r="S118" s="25" t="str">
        <f t="shared" si="17"/>
        <v>%Z028121</v>
      </c>
      <c r="T118" s="22" t="str">
        <f t="shared" si="18"/>
        <v>18-XZSH-17101</v>
      </c>
      <c r="U118" s="22" t="s">
        <v>928</v>
      </c>
      <c r="V118" s="22" t="str">
        <f t="shared" si="19"/>
        <v>LP N2 FROM HEADER</v>
      </c>
      <c r="W118" s="23" t="s">
        <v>826</v>
      </c>
      <c r="X118" s="84" t="s">
        <v>115</v>
      </c>
      <c r="Y118" s="27"/>
      <c r="Z118" s="27"/>
      <c r="AA118" s="28"/>
      <c r="AB118" s="33"/>
      <c r="AC118" s="29"/>
      <c r="AD118" s="27"/>
      <c r="AE118" s="27"/>
      <c r="AF118" s="27"/>
      <c r="AG118" s="27"/>
      <c r="AH118" s="27"/>
      <c r="AI118" s="27"/>
      <c r="AJ118" s="532" t="s">
        <v>930</v>
      </c>
      <c r="AK118" s="531" t="s">
        <v>931</v>
      </c>
      <c r="AL118" s="27"/>
      <c r="AM118" s="27"/>
      <c r="AN118" s="27"/>
      <c r="AO118" s="27"/>
      <c r="AP118" s="27"/>
      <c r="AQ118" s="33"/>
      <c r="AR118" s="33"/>
      <c r="AS118" s="33"/>
      <c r="AT118" s="33"/>
      <c r="AU118" s="33"/>
      <c r="AV118" s="33"/>
      <c r="AW118" s="33"/>
      <c r="AX118" s="33"/>
      <c r="AY118" s="33"/>
      <c r="AZ118" s="33"/>
      <c r="BA118" s="33"/>
      <c r="BB118" s="33"/>
      <c r="BC118" s="33"/>
      <c r="BD118" s="33"/>
      <c r="BE118" s="33"/>
      <c r="BF118" s="33"/>
      <c r="BG118" s="33"/>
      <c r="BH118" s="33"/>
      <c r="BI118" s="27"/>
      <c r="BJ118" s="33"/>
      <c r="BK118" s="33"/>
      <c r="BL118" s="33"/>
      <c r="BM118" s="27"/>
      <c r="BN118" s="27"/>
      <c r="BO118" s="27"/>
      <c r="BP118" s="27"/>
      <c r="BQ118" s="522" t="s">
        <v>106</v>
      </c>
      <c r="BR118" s="37"/>
      <c r="BS118" s="36"/>
      <c r="BT118" s="37"/>
      <c r="BV118" s="523">
        <v>1812</v>
      </c>
    </row>
    <row r="119" spans="1:74" ht="19.899999999999999" customHeight="1">
      <c r="A119" s="10">
        <v>119</v>
      </c>
      <c r="B119" s="15">
        <v>22</v>
      </c>
      <c r="C119" s="519">
        <v>1812</v>
      </c>
      <c r="D119" s="43" t="s">
        <v>932</v>
      </c>
      <c r="E119" s="527" t="s">
        <v>929</v>
      </c>
      <c r="F119" s="22" t="str">
        <f t="shared" si="25"/>
        <v>FCS0304</v>
      </c>
      <c r="G119" s="21">
        <f t="shared" si="26"/>
        <v>2</v>
      </c>
      <c r="H119" s="21">
        <f t="shared" si="27"/>
        <v>8</v>
      </c>
      <c r="I119" s="21">
        <v>22</v>
      </c>
      <c r="J119" s="85" t="str">
        <f t="shared" si="28"/>
        <v>ADV151-P</v>
      </c>
      <c r="K119" s="22" t="str">
        <f t="shared" si="16"/>
        <v>DI</v>
      </c>
      <c r="L119" s="22"/>
      <c r="M119" s="22"/>
      <c r="N119" s="22" t="str">
        <f t="shared" si="29"/>
        <v>N</v>
      </c>
      <c r="O119" s="22"/>
      <c r="P119" s="22"/>
      <c r="Q119" s="22"/>
      <c r="R119" s="22"/>
      <c r="S119" s="25" t="str">
        <f t="shared" si="17"/>
        <v>%Z028122</v>
      </c>
      <c r="T119" s="22" t="str">
        <f t="shared" si="18"/>
        <v>18-XZSL-17101</v>
      </c>
      <c r="U119" s="22" t="s">
        <v>932</v>
      </c>
      <c r="V119" s="22" t="str">
        <f t="shared" si="19"/>
        <v>LP N2 FROM HEADER</v>
      </c>
      <c r="W119" s="23" t="s">
        <v>826</v>
      </c>
      <c r="X119" s="84" t="s">
        <v>115</v>
      </c>
      <c r="Y119" s="27"/>
      <c r="Z119" s="27"/>
      <c r="AA119" s="28"/>
      <c r="AB119" s="33"/>
      <c r="AC119" s="29"/>
      <c r="AD119" s="27"/>
      <c r="AE119" s="27"/>
      <c r="AF119" s="27"/>
      <c r="AG119" s="27"/>
      <c r="AH119" s="27"/>
      <c r="AI119" s="27"/>
      <c r="AJ119" s="532" t="s">
        <v>930</v>
      </c>
      <c r="AK119" s="531" t="s">
        <v>931</v>
      </c>
      <c r="AL119" s="27"/>
      <c r="AM119" s="27"/>
      <c r="AN119" s="27"/>
      <c r="AO119" s="27"/>
      <c r="AP119" s="27"/>
      <c r="AQ119" s="33"/>
      <c r="AR119" s="33"/>
      <c r="AS119" s="33"/>
      <c r="AT119" s="33"/>
      <c r="AU119" s="33"/>
      <c r="AV119" s="33"/>
      <c r="AW119" s="33"/>
      <c r="AX119" s="33"/>
      <c r="AY119" s="33"/>
      <c r="AZ119" s="33"/>
      <c r="BA119" s="33"/>
      <c r="BB119" s="33"/>
      <c r="BC119" s="33"/>
      <c r="BD119" s="33"/>
      <c r="BE119" s="33"/>
      <c r="BF119" s="33"/>
      <c r="BG119" s="33"/>
      <c r="BH119" s="33"/>
      <c r="BI119" s="27"/>
      <c r="BJ119" s="33"/>
      <c r="BK119" s="33"/>
      <c r="BL119" s="33"/>
      <c r="BM119" s="27"/>
      <c r="BN119" s="27"/>
      <c r="BO119" s="27"/>
      <c r="BP119" s="27"/>
      <c r="BQ119" s="522" t="s">
        <v>106</v>
      </c>
      <c r="BR119" s="37"/>
      <c r="BS119" s="36"/>
      <c r="BT119" s="37"/>
      <c r="BV119" s="523">
        <v>1812</v>
      </c>
    </row>
    <row r="120" spans="1:74" ht="19.899999999999999" customHeight="1">
      <c r="A120" s="10">
        <v>120</v>
      </c>
      <c r="B120" s="15">
        <v>23</v>
      </c>
      <c r="C120" s="519">
        <v>1812</v>
      </c>
      <c r="D120" s="12" t="s">
        <v>933</v>
      </c>
      <c r="E120" s="527" t="s">
        <v>322</v>
      </c>
      <c r="F120" s="22" t="str">
        <f t="shared" si="25"/>
        <v>FCS0304</v>
      </c>
      <c r="G120" s="21">
        <f t="shared" si="26"/>
        <v>2</v>
      </c>
      <c r="H120" s="21">
        <f t="shared" si="27"/>
        <v>8</v>
      </c>
      <c r="I120" s="21">
        <v>23</v>
      </c>
      <c r="J120" s="85" t="str">
        <f t="shared" si="28"/>
        <v>ADV151-P</v>
      </c>
      <c r="K120" s="22" t="str">
        <f t="shared" si="16"/>
        <v>DI</v>
      </c>
      <c r="L120" s="22"/>
      <c r="M120" s="22"/>
      <c r="N120" s="22" t="str">
        <f t="shared" si="29"/>
        <v>N</v>
      </c>
      <c r="O120" s="22"/>
      <c r="P120" s="22"/>
      <c r="Q120" s="22"/>
      <c r="R120" s="22"/>
      <c r="S120" s="25" t="str">
        <f t="shared" si="17"/>
        <v>%Z028123</v>
      </c>
      <c r="T120" s="22" t="str">
        <f t="shared" si="18"/>
        <v>18-XZSH-17102</v>
      </c>
      <c r="U120" s="22" t="s">
        <v>933</v>
      </c>
      <c r="V120" s="22" t="str">
        <f t="shared" si="19"/>
        <v>LP NITROGEN TO VE-1701</v>
      </c>
      <c r="W120" s="23" t="s">
        <v>826</v>
      </c>
      <c r="X120" s="84" t="s">
        <v>115</v>
      </c>
      <c r="Y120" s="27"/>
      <c r="Z120" s="27"/>
      <c r="AA120" s="28"/>
      <c r="AB120" s="33"/>
      <c r="AC120" s="29"/>
      <c r="AD120" s="27"/>
      <c r="AE120" s="27"/>
      <c r="AF120" s="27"/>
      <c r="AG120" s="27"/>
      <c r="AH120" s="27"/>
      <c r="AI120" s="27"/>
      <c r="AJ120" s="531" t="s">
        <v>930</v>
      </c>
      <c r="AK120" s="531" t="s">
        <v>931</v>
      </c>
      <c r="AL120" s="27"/>
      <c r="AM120" s="27"/>
      <c r="AN120" s="27"/>
      <c r="AO120" s="27"/>
      <c r="AP120" s="27"/>
      <c r="AQ120" s="33"/>
      <c r="AR120" s="33"/>
      <c r="AS120" s="33"/>
      <c r="AT120" s="33"/>
      <c r="AU120" s="33"/>
      <c r="AV120" s="33"/>
      <c r="AW120" s="33"/>
      <c r="AX120" s="33"/>
      <c r="AY120" s="33"/>
      <c r="AZ120" s="33"/>
      <c r="BA120" s="33"/>
      <c r="BB120" s="33"/>
      <c r="BC120" s="33"/>
      <c r="BD120" s="33"/>
      <c r="BE120" s="33"/>
      <c r="BF120" s="33"/>
      <c r="BG120" s="33"/>
      <c r="BH120" s="33"/>
      <c r="BI120" s="27"/>
      <c r="BJ120" s="33"/>
      <c r="BK120" s="33"/>
      <c r="BL120" s="33"/>
      <c r="BM120" s="27"/>
      <c r="BN120" s="27"/>
      <c r="BO120" s="27"/>
      <c r="BP120" s="27"/>
      <c r="BQ120" s="522" t="s">
        <v>106</v>
      </c>
      <c r="BR120" s="37"/>
      <c r="BS120" s="36"/>
      <c r="BT120" s="37"/>
      <c r="BV120" s="523">
        <v>1812</v>
      </c>
    </row>
    <row r="121" spans="1:74" ht="19.899999999999999" customHeight="1">
      <c r="A121" s="10">
        <v>121</v>
      </c>
      <c r="B121" s="15">
        <v>24</v>
      </c>
      <c r="C121" s="519">
        <v>1812</v>
      </c>
      <c r="D121" s="43" t="s">
        <v>934</v>
      </c>
      <c r="E121" s="527" t="s">
        <v>322</v>
      </c>
      <c r="F121" s="22" t="str">
        <f t="shared" si="25"/>
        <v>FCS0304</v>
      </c>
      <c r="G121" s="21">
        <f t="shared" si="26"/>
        <v>2</v>
      </c>
      <c r="H121" s="21">
        <f t="shared" si="27"/>
        <v>8</v>
      </c>
      <c r="I121" s="21">
        <v>24</v>
      </c>
      <c r="J121" s="85" t="str">
        <f t="shared" si="28"/>
        <v>ADV151-P</v>
      </c>
      <c r="K121" s="22" t="str">
        <f t="shared" si="16"/>
        <v>DI</v>
      </c>
      <c r="L121" s="22"/>
      <c r="M121" s="22"/>
      <c r="N121" s="22" t="str">
        <f t="shared" si="29"/>
        <v>N</v>
      </c>
      <c r="O121" s="22"/>
      <c r="P121" s="22"/>
      <c r="Q121" s="22"/>
      <c r="R121" s="22"/>
      <c r="S121" s="25" t="str">
        <f t="shared" si="17"/>
        <v>%Z028124</v>
      </c>
      <c r="T121" s="22" t="str">
        <f t="shared" si="18"/>
        <v>18-XZSL-17102</v>
      </c>
      <c r="U121" s="22" t="s">
        <v>934</v>
      </c>
      <c r="V121" s="22" t="str">
        <f t="shared" si="19"/>
        <v>LP NITROGEN TO VE-1701</v>
      </c>
      <c r="W121" s="23" t="s">
        <v>826</v>
      </c>
      <c r="X121" s="84" t="s">
        <v>115</v>
      </c>
      <c r="Y121" s="27"/>
      <c r="Z121" s="27"/>
      <c r="AA121" s="28"/>
      <c r="AB121" s="33"/>
      <c r="AC121" s="29"/>
      <c r="AD121" s="27"/>
      <c r="AE121" s="27"/>
      <c r="AF121" s="27"/>
      <c r="AG121" s="27"/>
      <c r="AH121" s="27"/>
      <c r="AI121" s="27"/>
      <c r="AJ121" s="531" t="s">
        <v>930</v>
      </c>
      <c r="AK121" s="531" t="s">
        <v>931</v>
      </c>
      <c r="AL121" s="27"/>
      <c r="AM121" s="27"/>
      <c r="AN121" s="27"/>
      <c r="AO121" s="27"/>
      <c r="AP121" s="27"/>
      <c r="AQ121" s="33"/>
      <c r="AR121" s="33"/>
      <c r="AS121" s="33"/>
      <c r="AT121" s="33"/>
      <c r="AU121" s="33"/>
      <c r="AV121" s="33"/>
      <c r="AW121" s="33"/>
      <c r="AX121" s="33"/>
      <c r="AY121" s="33"/>
      <c r="AZ121" s="33"/>
      <c r="BA121" s="33"/>
      <c r="BB121" s="33"/>
      <c r="BC121" s="33"/>
      <c r="BD121" s="33"/>
      <c r="BE121" s="33"/>
      <c r="BF121" s="33"/>
      <c r="BG121" s="33"/>
      <c r="BH121" s="33"/>
      <c r="BI121" s="27"/>
      <c r="BJ121" s="33"/>
      <c r="BK121" s="33"/>
      <c r="BL121" s="33"/>
      <c r="BM121" s="27"/>
      <c r="BN121" s="27"/>
      <c r="BO121" s="27"/>
      <c r="BP121" s="27"/>
      <c r="BQ121" s="522" t="s">
        <v>106</v>
      </c>
      <c r="BR121" s="37"/>
      <c r="BS121" s="36"/>
      <c r="BT121" s="37"/>
      <c r="BV121" s="523">
        <v>1812</v>
      </c>
    </row>
    <row r="122" spans="1:74" ht="19.899999999999999" customHeight="1">
      <c r="A122" s="10">
        <v>122</v>
      </c>
      <c r="B122" s="15">
        <v>25</v>
      </c>
      <c r="C122" s="519">
        <v>1812</v>
      </c>
      <c r="D122" s="43" t="s">
        <v>935</v>
      </c>
      <c r="E122" s="527" t="s">
        <v>326</v>
      </c>
      <c r="F122" s="22" t="str">
        <f t="shared" si="25"/>
        <v>FCS0304</v>
      </c>
      <c r="G122" s="21">
        <f t="shared" si="26"/>
        <v>2</v>
      </c>
      <c r="H122" s="21">
        <f t="shared" si="27"/>
        <v>8</v>
      </c>
      <c r="I122" s="21">
        <v>25</v>
      </c>
      <c r="J122" s="85" t="str">
        <f t="shared" si="28"/>
        <v>ADV151-P</v>
      </c>
      <c r="K122" s="22" t="str">
        <f t="shared" si="16"/>
        <v>DI</v>
      </c>
      <c r="L122" s="22"/>
      <c r="M122" s="22"/>
      <c r="N122" s="22" t="str">
        <f t="shared" si="29"/>
        <v>N</v>
      </c>
      <c r="O122" s="22"/>
      <c r="P122" s="22"/>
      <c r="Q122" s="22"/>
      <c r="R122" s="22"/>
      <c r="S122" s="25" t="str">
        <f t="shared" si="17"/>
        <v>%Z028125</v>
      </c>
      <c r="T122" s="22" t="str">
        <f t="shared" si="18"/>
        <v>18-XZSH-17103</v>
      </c>
      <c r="U122" s="22" t="s">
        <v>935</v>
      </c>
      <c r="V122" s="22" t="str">
        <f t="shared" si="19"/>
        <v>LP NITROGEN TO VE-1702</v>
      </c>
      <c r="W122" s="23" t="s">
        <v>826</v>
      </c>
      <c r="X122" s="84" t="s">
        <v>115</v>
      </c>
      <c r="Y122" s="27"/>
      <c r="Z122" s="27"/>
      <c r="AA122" s="28"/>
      <c r="AB122" s="33"/>
      <c r="AC122" s="29"/>
      <c r="AD122" s="27"/>
      <c r="AE122" s="27"/>
      <c r="AF122" s="27"/>
      <c r="AG122" s="27"/>
      <c r="AH122" s="27"/>
      <c r="AI122" s="27"/>
      <c r="AJ122" s="531" t="s">
        <v>930</v>
      </c>
      <c r="AK122" s="531" t="s">
        <v>931</v>
      </c>
      <c r="AL122" s="27"/>
      <c r="AM122" s="27"/>
      <c r="AN122" s="27"/>
      <c r="AO122" s="27"/>
      <c r="AP122" s="27"/>
      <c r="AQ122" s="33"/>
      <c r="AR122" s="33"/>
      <c r="AS122" s="33"/>
      <c r="AT122" s="33"/>
      <c r="AU122" s="33"/>
      <c r="AV122" s="33"/>
      <c r="AW122" s="33"/>
      <c r="AX122" s="33"/>
      <c r="AY122" s="33"/>
      <c r="AZ122" s="33"/>
      <c r="BA122" s="33"/>
      <c r="BB122" s="33"/>
      <c r="BC122" s="33"/>
      <c r="BD122" s="33"/>
      <c r="BE122" s="33"/>
      <c r="BF122" s="33"/>
      <c r="BG122" s="33"/>
      <c r="BH122" s="33"/>
      <c r="BI122" s="27"/>
      <c r="BJ122" s="33"/>
      <c r="BK122" s="33"/>
      <c r="BL122" s="33"/>
      <c r="BM122" s="27"/>
      <c r="BN122" s="27"/>
      <c r="BO122" s="27"/>
      <c r="BP122" s="27"/>
      <c r="BQ122" s="522" t="s">
        <v>106</v>
      </c>
      <c r="BR122" s="37"/>
      <c r="BS122" s="36"/>
      <c r="BT122" s="37"/>
      <c r="BV122" s="523">
        <v>1812</v>
      </c>
    </row>
    <row r="123" spans="1:74" ht="19.899999999999999" customHeight="1">
      <c r="A123" s="10">
        <v>123</v>
      </c>
      <c r="B123" s="15">
        <v>26</v>
      </c>
      <c r="C123" s="519">
        <v>1812</v>
      </c>
      <c r="D123" s="43" t="s">
        <v>936</v>
      </c>
      <c r="E123" s="527" t="s">
        <v>326</v>
      </c>
      <c r="F123" s="22" t="str">
        <f t="shared" si="25"/>
        <v>FCS0304</v>
      </c>
      <c r="G123" s="21">
        <f t="shared" si="26"/>
        <v>2</v>
      </c>
      <c r="H123" s="21">
        <f t="shared" si="27"/>
        <v>8</v>
      </c>
      <c r="I123" s="21">
        <v>26</v>
      </c>
      <c r="J123" s="85" t="str">
        <f t="shared" si="28"/>
        <v>ADV151-P</v>
      </c>
      <c r="K123" s="22" t="str">
        <f t="shared" si="16"/>
        <v>DI</v>
      </c>
      <c r="L123" s="22"/>
      <c r="M123" s="22"/>
      <c r="N123" s="22" t="str">
        <f t="shared" si="29"/>
        <v>N</v>
      </c>
      <c r="O123" s="22"/>
      <c r="P123" s="22"/>
      <c r="Q123" s="22"/>
      <c r="R123" s="22"/>
      <c r="S123" s="25" t="str">
        <f t="shared" si="17"/>
        <v>%Z028126</v>
      </c>
      <c r="T123" s="22" t="str">
        <f t="shared" si="18"/>
        <v>18-XZSL-17103</v>
      </c>
      <c r="U123" s="22" t="s">
        <v>936</v>
      </c>
      <c r="V123" s="22" t="str">
        <f t="shared" si="19"/>
        <v>LP NITROGEN TO VE-1702</v>
      </c>
      <c r="W123" s="23" t="s">
        <v>826</v>
      </c>
      <c r="X123" s="84" t="s">
        <v>115</v>
      </c>
      <c r="Y123" s="27"/>
      <c r="Z123" s="27"/>
      <c r="AA123" s="28"/>
      <c r="AB123" s="33"/>
      <c r="AC123" s="29"/>
      <c r="AD123" s="27"/>
      <c r="AE123" s="27"/>
      <c r="AF123" s="27"/>
      <c r="AG123" s="27"/>
      <c r="AH123" s="27"/>
      <c r="AI123" s="27"/>
      <c r="AJ123" s="531" t="s">
        <v>930</v>
      </c>
      <c r="AK123" s="531" t="s">
        <v>931</v>
      </c>
      <c r="AL123" s="27"/>
      <c r="AM123" s="27"/>
      <c r="AN123" s="27"/>
      <c r="AO123" s="27"/>
      <c r="AP123" s="27"/>
      <c r="AQ123" s="33"/>
      <c r="AR123" s="33"/>
      <c r="AS123" s="33"/>
      <c r="AT123" s="33"/>
      <c r="AU123" s="33"/>
      <c r="AV123" s="33"/>
      <c r="AW123" s="33"/>
      <c r="AX123" s="33"/>
      <c r="AY123" s="33"/>
      <c r="AZ123" s="33"/>
      <c r="BA123" s="33"/>
      <c r="BB123" s="33"/>
      <c r="BC123" s="33"/>
      <c r="BD123" s="33"/>
      <c r="BE123" s="33"/>
      <c r="BF123" s="33"/>
      <c r="BG123" s="33"/>
      <c r="BH123" s="33"/>
      <c r="BI123" s="27"/>
      <c r="BJ123" s="33"/>
      <c r="BK123" s="33"/>
      <c r="BL123" s="33"/>
      <c r="BM123" s="27"/>
      <c r="BN123" s="27"/>
      <c r="BO123" s="27"/>
      <c r="BP123" s="27"/>
      <c r="BQ123" s="522" t="s">
        <v>106</v>
      </c>
      <c r="BR123" s="37"/>
      <c r="BS123" s="36"/>
      <c r="BT123" s="37"/>
      <c r="BV123" s="523">
        <v>1812</v>
      </c>
    </row>
    <row r="124" spans="1:74" ht="19.899999999999999" customHeight="1">
      <c r="A124" s="10">
        <v>124</v>
      </c>
      <c r="B124" s="15">
        <v>27</v>
      </c>
      <c r="C124" s="519">
        <v>1812</v>
      </c>
      <c r="D124" s="43" t="s">
        <v>937</v>
      </c>
      <c r="E124" s="527" t="s">
        <v>938</v>
      </c>
      <c r="F124" s="22" t="str">
        <f t="shared" si="25"/>
        <v>FCS0304</v>
      </c>
      <c r="G124" s="21">
        <f t="shared" si="26"/>
        <v>2</v>
      </c>
      <c r="H124" s="21">
        <f t="shared" si="27"/>
        <v>8</v>
      </c>
      <c r="I124" s="21">
        <v>27</v>
      </c>
      <c r="J124" s="85" t="str">
        <f t="shared" si="28"/>
        <v>ADV151-P</v>
      </c>
      <c r="K124" s="22" t="str">
        <f t="shared" si="16"/>
        <v>DI</v>
      </c>
      <c r="L124" s="22"/>
      <c r="M124" s="22"/>
      <c r="N124" s="22" t="str">
        <f t="shared" si="29"/>
        <v>N</v>
      </c>
      <c r="O124" s="22"/>
      <c r="P124" s="22"/>
      <c r="Q124" s="22"/>
      <c r="R124" s="22"/>
      <c r="S124" s="25" t="str">
        <f t="shared" si="17"/>
        <v>%Z028127</v>
      </c>
      <c r="T124" s="22" t="str">
        <f t="shared" si="18"/>
        <v>18-XZSH-17105</v>
      </c>
      <c r="U124" s="22" t="s">
        <v>937</v>
      </c>
      <c r="V124" s="22" t="str">
        <f t="shared" si="19"/>
        <v>TEA CONTAINER ON</v>
      </c>
      <c r="W124" s="23" t="s">
        <v>826</v>
      </c>
      <c r="X124" s="84" t="s">
        <v>115</v>
      </c>
      <c r="Y124" s="27"/>
      <c r="Z124" s="27"/>
      <c r="AA124" s="28"/>
      <c r="AB124" s="33"/>
      <c r="AC124" s="29"/>
      <c r="AD124" s="27"/>
      <c r="AE124" s="27"/>
      <c r="AF124" s="27"/>
      <c r="AG124" s="27"/>
      <c r="AH124" s="27"/>
      <c r="AI124" s="27"/>
      <c r="AJ124" s="531" t="s">
        <v>930</v>
      </c>
      <c r="AK124" s="531" t="s">
        <v>931</v>
      </c>
      <c r="AL124" s="27"/>
      <c r="AM124" s="27"/>
      <c r="AN124" s="27"/>
      <c r="AO124" s="27"/>
      <c r="AP124" s="27"/>
      <c r="AQ124" s="33"/>
      <c r="AR124" s="33"/>
      <c r="AS124" s="33"/>
      <c r="AT124" s="33"/>
      <c r="AU124" s="33"/>
      <c r="AV124" s="33"/>
      <c r="AW124" s="33"/>
      <c r="AX124" s="33"/>
      <c r="AY124" s="33"/>
      <c r="AZ124" s="33"/>
      <c r="BA124" s="33"/>
      <c r="BB124" s="33"/>
      <c r="BC124" s="33"/>
      <c r="BD124" s="33"/>
      <c r="BE124" s="33"/>
      <c r="BF124" s="33"/>
      <c r="BG124" s="33"/>
      <c r="BH124" s="33"/>
      <c r="BI124" s="27"/>
      <c r="BJ124" s="33"/>
      <c r="BK124" s="33"/>
      <c r="BL124" s="33"/>
      <c r="BM124" s="27"/>
      <c r="BN124" s="27"/>
      <c r="BO124" s="27"/>
      <c r="BP124" s="27"/>
      <c r="BQ124" s="522" t="s">
        <v>106</v>
      </c>
      <c r="BR124" s="37"/>
      <c r="BS124" s="36"/>
      <c r="BT124" s="37"/>
      <c r="BV124" s="523">
        <v>1812</v>
      </c>
    </row>
    <row r="125" spans="1:74" ht="19.899999999999999" customHeight="1">
      <c r="A125" s="10">
        <v>125</v>
      </c>
      <c r="B125" s="15">
        <v>28</v>
      </c>
      <c r="C125" s="519">
        <v>1812</v>
      </c>
      <c r="D125" s="43" t="s">
        <v>939</v>
      </c>
      <c r="E125" s="527" t="s">
        <v>940</v>
      </c>
      <c r="F125" s="22" t="str">
        <f t="shared" si="25"/>
        <v>FCS0304</v>
      </c>
      <c r="G125" s="21">
        <f t="shared" si="26"/>
        <v>2</v>
      </c>
      <c r="H125" s="21">
        <f t="shared" si="27"/>
        <v>8</v>
      </c>
      <c r="I125" s="21">
        <v>28</v>
      </c>
      <c r="J125" s="85" t="str">
        <f t="shared" si="28"/>
        <v>ADV151-P</v>
      </c>
      <c r="K125" s="22" t="str">
        <f t="shared" si="16"/>
        <v>DI</v>
      </c>
      <c r="L125" s="22"/>
      <c r="M125" s="22"/>
      <c r="N125" s="22" t="str">
        <f t="shared" si="29"/>
        <v>N</v>
      </c>
      <c r="O125" s="22"/>
      <c r="P125" s="22"/>
      <c r="Q125" s="22"/>
      <c r="R125" s="22"/>
      <c r="S125" s="25" t="str">
        <f t="shared" si="17"/>
        <v>%Z028128</v>
      </c>
      <c r="T125" s="22" t="str">
        <f t="shared" si="18"/>
        <v>18-XZSL-17105</v>
      </c>
      <c r="U125" s="22" t="s">
        <v>939</v>
      </c>
      <c r="V125" s="22" t="str">
        <f t="shared" si="19"/>
        <v>TEA CONTAINER OFF</v>
      </c>
      <c r="W125" s="23" t="s">
        <v>826</v>
      </c>
      <c r="X125" s="84" t="s">
        <v>115</v>
      </c>
      <c r="Y125" s="27"/>
      <c r="Z125" s="27"/>
      <c r="AA125" s="28"/>
      <c r="AB125" s="33"/>
      <c r="AC125" s="29"/>
      <c r="AD125" s="27"/>
      <c r="AE125" s="27"/>
      <c r="AF125" s="27"/>
      <c r="AG125" s="27"/>
      <c r="AH125" s="27"/>
      <c r="AI125" s="27"/>
      <c r="AJ125" s="531" t="s">
        <v>930</v>
      </c>
      <c r="AK125" s="531" t="s">
        <v>931</v>
      </c>
      <c r="AL125" s="27"/>
      <c r="AM125" s="27"/>
      <c r="AN125" s="27"/>
      <c r="AO125" s="27"/>
      <c r="AP125" s="27"/>
      <c r="AQ125" s="33"/>
      <c r="AR125" s="33"/>
      <c r="AS125" s="33"/>
      <c r="AT125" s="33"/>
      <c r="AU125" s="33"/>
      <c r="AV125" s="33"/>
      <c r="AW125" s="33"/>
      <c r="AX125" s="33"/>
      <c r="AY125" s="33"/>
      <c r="AZ125" s="33"/>
      <c r="BA125" s="33"/>
      <c r="BB125" s="33"/>
      <c r="BC125" s="33"/>
      <c r="BD125" s="33"/>
      <c r="BE125" s="33"/>
      <c r="BF125" s="33"/>
      <c r="BG125" s="33"/>
      <c r="BH125" s="33"/>
      <c r="BI125" s="27"/>
      <c r="BJ125" s="33"/>
      <c r="BK125" s="33"/>
      <c r="BL125" s="33"/>
      <c r="BM125" s="27"/>
      <c r="BN125" s="27"/>
      <c r="BO125" s="27"/>
      <c r="BP125" s="27"/>
      <c r="BQ125" s="522" t="s">
        <v>106</v>
      </c>
      <c r="BR125" s="37"/>
      <c r="BS125" s="36"/>
      <c r="BT125" s="37"/>
      <c r="BV125" s="523">
        <v>1812</v>
      </c>
    </row>
    <row r="126" spans="1:74" ht="19.899999999999999" customHeight="1">
      <c r="A126" s="10">
        <v>126</v>
      </c>
      <c r="B126" s="15">
        <v>29</v>
      </c>
      <c r="C126" s="519"/>
      <c r="D126" s="50" t="str">
        <f>LEFT(F126,1)&amp;RIGHT(F126,2)&amp;"N"&amp;G126&amp;"S"&amp;H126&amp;"C"&amp;I126</f>
        <v>F04N2S8C29</v>
      </c>
      <c r="E126" s="527" t="s">
        <v>161</v>
      </c>
      <c r="F126" s="22" t="str">
        <f t="shared" si="25"/>
        <v>FCS0304</v>
      </c>
      <c r="G126" s="21">
        <f t="shared" si="26"/>
        <v>2</v>
      </c>
      <c r="H126" s="21">
        <f t="shared" si="27"/>
        <v>8</v>
      </c>
      <c r="I126" s="21">
        <v>29</v>
      </c>
      <c r="J126" s="85" t="str">
        <f t="shared" si="28"/>
        <v>ADV151-P</v>
      </c>
      <c r="K126" s="22" t="str">
        <f t="shared" si="16"/>
        <v>DI</v>
      </c>
      <c r="L126" s="22"/>
      <c r="M126" s="22"/>
      <c r="N126" s="22" t="str">
        <f t="shared" si="29"/>
        <v>N</v>
      </c>
      <c r="O126" s="22"/>
      <c r="P126" s="22"/>
      <c r="Q126" s="22"/>
      <c r="R126" s="22"/>
      <c r="S126" s="25" t="str">
        <f t="shared" si="17"/>
        <v>%Z028129</v>
      </c>
      <c r="T126" s="22" t="str">
        <f t="shared" si="18"/>
        <v>F04N2S8C29</v>
      </c>
      <c r="U126" s="22"/>
      <c r="V126" s="22" t="str">
        <f t="shared" si="19"/>
        <v>Spare</v>
      </c>
      <c r="W126" s="23" t="s">
        <v>826</v>
      </c>
      <c r="X126" s="84" t="s">
        <v>115</v>
      </c>
      <c r="Y126" s="27"/>
      <c r="Z126" s="27"/>
      <c r="AA126" s="28"/>
      <c r="AB126" s="33"/>
      <c r="AC126" s="29"/>
      <c r="AD126" s="27"/>
      <c r="AE126" s="27"/>
      <c r="AF126" s="27"/>
      <c r="AG126" s="27"/>
      <c r="AH126" s="27"/>
      <c r="AI126" s="27"/>
      <c r="AJ126" s="531"/>
      <c r="AK126" s="531"/>
      <c r="AL126" s="27"/>
      <c r="AM126" s="27"/>
      <c r="AN126" s="27"/>
      <c r="AO126" s="27"/>
      <c r="AP126" s="27"/>
      <c r="AQ126" s="33"/>
      <c r="AR126" s="33"/>
      <c r="AS126" s="33"/>
      <c r="AT126" s="33"/>
      <c r="AU126" s="33"/>
      <c r="AV126" s="33"/>
      <c r="AW126" s="33"/>
      <c r="AX126" s="33"/>
      <c r="AY126" s="33"/>
      <c r="AZ126" s="33"/>
      <c r="BA126" s="33"/>
      <c r="BB126" s="33"/>
      <c r="BC126" s="33"/>
      <c r="BD126" s="33"/>
      <c r="BE126" s="33"/>
      <c r="BF126" s="33"/>
      <c r="BG126" s="33"/>
      <c r="BH126" s="33"/>
      <c r="BI126" s="27"/>
      <c r="BJ126" s="33"/>
      <c r="BK126" s="33"/>
      <c r="BL126" s="33"/>
      <c r="BM126" s="27"/>
      <c r="BN126" s="27"/>
      <c r="BO126" s="27"/>
      <c r="BP126" s="27"/>
      <c r="BQ126" s="36"/>
      <c r="BR126" s="37"/>
      <c r="BS126" s="36"/>
      <c r="BT126" s="37"/>
    </row>
    <row r="127" spans="1:74" ht="19.899999999999999" customHeight="1">
      <c r="A127" s="10">
        <v>127</v>
      </c>
      <c r="B127" s="16">
        <v>30</v>
      </c>
      <c r="C127" s="520"/>
      <c r="D127" s="50" t="str">
        <f>LEFT(F127,1)&amp;RIGHT(F127,2)&amp;"N"&amp;G127&amp;"S"&amp;H127&amp;"C"&amp;I127</f>
        <v>F04N2S8C30</v>
      </c>
      <c r="E127" s="527" t="s">
        <v>161</v>
      </c>
      <c r="F127" s="22" t="str">
        <f t="shared" si="25"/>
        <v>FCS0304</v>
      </c>
      <c r="G127" s="21">
        <f t="shared" si="26"/>
        <v>2</v>
      </c>
      <c r="H127" s="21">
        <f t="shared" si="27"/>
        <v>8</v>
      </c>
      <c r="I127" s="21">
        <v>30</v>
      </c>
      <c r="J127" s="85" t="str">
        <f t="shared" si="28"/>
        <v>ADV151-P</v>
      </c>
      <c r="K127" s="22" t="str">
        <f t="shared" si="16"/>
        <v>DI</v>
      </c>
      <c r="L127" s="22"/>
      <c r="M127" s="22"/>
      <c r="N127" s="22" t="str">
        <f t="shared" si="29"/>
        <v>N</v>
      </c>
      <c r="O127" s="22"/>
      <c r="P127" s="22"/>
      <c r="Q127" s="26"/>
      <c r="R127" s="26"/>
      <c r="S127" s="25" t="str">
        <f t="shared" si="17"/>
        <v>%Z028130</v>
      </c>
      <c r="T127" s="22" t="str">
        <f t="shared" si="18"/>
        <v>F04N2S8C30</v>
      </c>
      <c r="U127" s="26"/>
      <c r="V127" s="22" t="str">
        <f t="shared" si="19"/>
        <v>Spare</v>
      </c>
      <c r="W127" s="23" t="s">
        <v>826</v>
      </c>
      <c r="X127" s="84" t="s">
        <v>115</v>
      </c>
      <c r="Y127" s="27"/>
      <c r="Z127" s="27"/>
      <c r="AA127" s="28"/>
      <c r="AB127" s="33"/>
      <c r="AC127" s="29"/>
      <c r="AD127" s="27"/>
      <c r="AE127" s="27"/>
      <c r="AF127" s="27"/>
      <c r="AG127" s="27"/>
      <c r="AH127" s="32"/>
      <c r="AI127" s="27"/>
      <c r="AJ127" s="531"/>
      <c r="AK127" s="531"/>
      <c r="AL127" s="27"/>
      <c r="AM127" s="27"/>
      <c r="AN127" s="27"/>
      <c r="AO127" s="27"/>
      <c r="AP127" s="27"/>
      <c r="AQ127" s="33"/>
      <c r="AR127" s="33"/>
      <c r="AS127" s="33"/>
      <c r="AT127" s="33"/>
      <c r="AU127" s="33"/>
      <c r="AV127" s="33"/>
      <c r="AW127" s="33"/>
      <c r="AX127" s="33"/>
      <c r="AY127" s="33"/>
      <c r="AZ127" s="33"/>
      <c r="BA127" s="33"/>
      <c r="BB127" s="33"/>
      <c r="BC127" s="33"/>
      <c r="BD127" s="33"/>
      <c r="BE127" s="33"/>
      <c r="BF127" s="33"/>
      <c r="BG127" s="33"/>
      <c r="BH127" s="33"/>
      <c r="BI127" s="27"/>
      <c r="BJ127" s="33"/>
      <c r="BK127" s="33"/>
      <c r="BL127" s="33"/>
      <c r="BM127" s="27"/>
      <c r="BN127" s="27"/>
      <c r="BO127" s="27"/>
      <c r="BP127" s="27"/>
      <c r="BQ127" s="36"/>
      <c r="BR127" s="37"/>
      <c r="BS127" s="36"/>
      <c r="BT127" s="37"/>
    </row>
    <row r="128" spans="1:74" ht="19.899999999999999" customHeight="1">
      <c r="A128" s="10">
        <v>128</v>
      </c>
      <c r="B128" s="16">
        <v>31</v>
      </c>
      <c r="C128" s="520"/>
      <c r="D128" s="50" t="str">
        <f>LEFT(F128,1)&amp;RIGHT(F128,2)&amp;"N"&amp;G128&amp;"S"&amp;H128&amp;"C"&amp;I128</f>
        <v>F04N2S8C31</v>
      </c>
      <c r="E128" s="527" t="s">
        <v>161</v>
      </c>
      <c r="F128" s="22" t="str">
        <f t="shared" si="25"/>
        <v>FCS0304</v>
      </c>
      <c r="G128" s="21">
        <f t="shared" si="26"/>
        <v>2</v>
      </c>
      <c r="H128" s="21">
        <f t="shared" si="27"/>
        <v>8</v>
      </c>
      <c r="I128" s="21">
        <v>31</v>
      </c>
      <c r="J128" s="85" t="str">
        <f t="shared" si="28"/>
        <v>ADV151-P</v>
      </c>
      <c r="K128" s="22" t="str">
        <f t="shared" si="16"/>
        <v>DI</v>
      </c>
      <c r="L128" s="22"/>
      <c r="M128" s="22"/>
      <c r="N128" s="22" t="str">
        <f t="shared" si="29"/>
        <v>N</v>
      </c>
      <c r="O128" s="22"/>
      <c r="P128" s="22"/>
      <c r="Q128" s="22"/>
      <c r="R128" s="22"/>
      <c r="S128" s="25" t="str">
        <f t="shared" si="17"/>
        <v>%Z028131</v>
      </c>
      <c r="T128" s="22" t="str">
        <f t="shared" si="18"/>
        <v>F04N2S8C31</v>
      </c>
      <c r="U128" s="26"/>
      <c r="V128" s="22" t="str">
        <f t="shared" si="19"/>
        <v>Spare</v>
      </c>
      <c r="W128" s="23" t="s">
        <v>826</v>
      </c>
      <c r="X128" s="84" t="s">
        <v>115</v>
      </c>
      <c r="Y128" s="27"/>
      <c r="Z128" s="27"/>
      <c r="AA128" s="28"/>
      <c r="AB128" s="33"/>
      <c r="AC128" s="29"/>
      <c r="AD128" s="27"/>
      <c r="AE128" s="27"/>
      <c r="AF128" s="27"/>
      <c r="AG128" s="27"/>
      <c r="AH128" s="33"/>
      <c r="AI128" s="27"/>
      <c r="AJ128" s="531"/>
      <c r="AK128" s="531"/>
      <c r="AL128" s="27"/>
      <c r="AM128" s="27"/>
      <c r="AN128" s="27"/>
      <c r="AO128" s="27"/>
      <c r="AP128" s="27"/>
      <c r="AQ128" s="33"/>
      <c r="AR128" s="33"/>
      <c r="AS128" s="33"/>
      <c r="AT128" s="33"/>
      <c r="AU128" s="33"/>
      <c r="AV128" s="33"/>
      <c r="AW128" s="33"/>
      <c r="AX128" s="33"/>
      <c r="AY128" s="33"/>
      <c r="AZ128" s="33"/>
      <c r="BA128" s="33"/>
      <c r="BB128" s="33"/>
      <c r="BC128" s="33"/>
      <c r="BD128" s="33"/>
      <c r="BE128" s="33"/>
      <c r="BF128" s="33"/>
      <c r="BG128" s="33"/>
      <c r="BH128" s="33"/>
      <c r="BI128" s="27"/>
      <c r="BJ128" s="33"/>
      <c r="BK128" s="33"/>
      <c r="BL128" s="33"/>
      <c r="BM128" s="27"/>
      <c r="BN128" s="27"/>
      <c r="BO128" s="27"/>
      <c r="BP128" s="27"/>
      <c r="BQ128" s="36"/>
      <c r="BR128" s="37"/>
      <c r="BS128" s="36"/>
      <c r="BT128" s="37"/>
    </row>
    <row r="129" spans="1:74" ht="19.899999999999999" customHeight="1">
      <c r="A129" s="10">
        <v>129</v>
      </c>
      <c r="B129" s="16">
        <v>32</v>
      </c>
      <c r="C129" s="520"/>
      <c r="D129" s="50" t="str">
        <f>LEFT(F129,1)&amp;RIGHT(F129,2)&amp;"N"&amp;G129&amp;"S"&amp;H129&amp;"C"&amp;I129</f>
        <v>F04N2S8C32</v>
      </c>
      <c r="E129" s="534" t="s">
        <v>161</v>
      </c>
      <c r="F129" s="22" t="str">
        <f t="shared" si="25"/>
        <v>FCS0304</v>
      </c>
      <c r="G129" s="21">
        <f t="shared" si="26"/>
        <v>2</v>
      </c>
      <c r="H129" s="21">
        <f t="shared" si="27"/>
        <v>8</v>
      </c>
      <c r="I129" s="21">
        <v>32</v>
      </c>
      <c r="J129" s="85" t="str">
        <f t="shared" si="28"/>
        <v>ADV151-P</v>
      </c>
      <c r="K129" s="22" t="str">
        <f t="shared" si="16"/>
        <v>DI</v>
      </c>
      <c r="L129" s="22"/>
      <c r="M129" s="22"/>
      <c r="N129" s="22" t="str">
        <f t="shared" si="29"/>
        <v>N</v>
      </c>
      <c r="O129" s="22"/>
      <c r="P129" s="22"/>
      <c r="Q129" s="22"/>
      <c r="R129" s="22"/>
      <c r="S129" s="25" t="str">
        <f t="shared" si="17"/>
        <v>%Z028132</v>
      </c>
      <c r="T129" s="22" t="str">
        <f t="shared" si="18"/>
        <v>F04N2S8C32</v>
      </c>
      <c r="U129" s="26"/>
      <c r="V129" s="22" t="str">
        <f t="shared" si="19"/>
        <v>Spare</v>
      </c>
      <c r="W129" s="23" t="s">
        <v>826</v>
      </c>
      <c r="X129" s="84" t="s">
        <v>115</v>
      </c>
      <c r="Y129" s="27"/>
      <c r="Z129" s="27"/>
      <c r="AA129" s="28"/>
      <c r="AB129" s="33"/>
      <c r="AC129" s="29"/>
      <c r="AD129" s="27"/>
      <c r="AE129" s="27"/>
      <c r="AF129" s="27"/>
      <c r="AG129" s="27"/>
      <c r="AH129" s="33"/>
      <c r="AI129" s="27"/>
      <c r="AJ129" s="531"/>
      <c r="AK129" s="531"/>
      <c r="AL129" s="27"/>
      <c r="AM129" s="27"/>
      <c r="AN129" s="27"/>
      <c r="AO129" s="27"/>
      <c r="AP129" s="27"/>
      <c r="AQ129" s="33"/>
      <c r="AR129" s="33"/>
      <c r="AS129" s="33"/>
      <c r="AT129" s="33"/>
      <c r="AU129" s="33"/>
      <c r="AV129" s="33"/>
      <c r="AW129" s="33"/>
      <c r="AX129" s="33"/>
      <c r="AY129" s="33"/>
      <c r="AZ129" s="33"/>
      <c r="BA129" s="33"/>
      <c r="BB129" s="33"/>
      <c r="BC129" s="33"/>
      <c r="BD129" s="33"/>
      <c r="BE129" s="33"/>
      <c r="BF129" s="33"/>
      <c r="BG129" s="33"/>
      <c r="BH129" s="33"/>
      <c r="BI129" s="27"/>
      <c r="BJ129" s="33"/>
      <c r="BK129" s="33"/>
      <c r="BL129" s="33"/>
      <c r="BM129" s="27"/>
      <c r="BN129" s="27"/>
      <c r="BO129" s="27"/>
      <c r="BP129" s="27"/>
      <c r="BQ129" s="36"/>
      <c r="BR129" s="37"/>
      <c r="BS129" s="36"/>
      <c r="BT129" s="37"/>
    </row>
    <row r="130" spans="1:74" ht="19.899999999999999" customHeight="1">
      <c r="A130" s="10">
        <v>130</v>
      </c>
      <c r="B130" s="15">
        <v>1</v>
      </c>
      <c r="C130" s="519">
        <v>1812</v>
      </c>
      <c r="D130" s="43" t="s">
        <v>941</v>
      </c>
      <c r="E130" s="527" t="s">
        <v>766</v>
      </c>
      <c r="F130" s="22" t="str">
        <f t="shared" si="25"/>
        <v>FCS0304</v>
      </c>
      <c r="G130" s="21">
        <v>3</v>
      </c>
      <c r="H130" s="21">
        <v>7</v>
      </c>
      <c r="I130" s="21">
        <v>1</v>
      </c>
      <c r="J130" s="85" t="s">
        <v>824</v>
      </c>
      <c r="K130" s="22" t="str">
        <f t="shared" ref="K130:K193" si="30">IF(MID(J130,4,3)="551","DO","DI")</f>
        <v>DI</v>
      </c>
      <c r="L130" s="22"/>
      <c r="M130" s="22"/>
      <c r="N130" s="22" t="s">
        <v>514</v>
      </c>
      <c r="O130" s="22"/>
      <c r="P130" s="22"/>
      <c r="Q130" s="83"/>
      <c r="R130" s="22"/>
      <c r="S130" s="25" t="str">
        <f t="shared" ref="S130:S193" si="31">"%Z"&amp;TEXT(G130,"00")&amp;TEXT(H130,"0")&amp;"1"&amp;TEXT(I130,"00")</f>
        <v>%Z037101</v>
      </c>
      <c r="T130" s="22" t="str">
        <f t="shared" ref="T130:T193" si="32">IF(D130&lt;&gt;"",D130,"")</f>
        <v>18-XZSH-17104</v>
      </c>
      <c r="U130" s="22" t="s">
        <v>941</v>
      </c>
      <c r="V130" s="22" t="str">
        <f t="shared" ref="V130:V193" si="33">IF(E130&lt;&gt;"",E130,"")</f>
        <v>TEA TO VE-1701</v>
      </c>
      <c r="W130" s="23" t="s">
        <v>826</v>
      </c>
      <c r="X130" s="84" t="s">
        <v>115</v>
      </c>
      <c r="Y130" s="27"/>
      <c r="Z130" s="27"/>
      <c r="AA130" s="28"/>
      <c r="AB130" s="33"/>
      <c r="AC130" s="29"/>
      <c r="AD130" s="27"/>
      <c r="AE130" s="27"/>
      <c r="AF130" s="27"/>
      <c r="AG130" s="27"/>
      <c r="AH130" s="27"/>
      <c r="AI130" s="27"/>
      <c r="AJ130" s="531" t="s">
        <v>942</v>
      </c>
      <c r="AK130" s="531" t="s">
        <v>943</v>
      </c>
      <c r="AL130" s="27"/>
      <c r="AM130" s="27"/>
      <c r="AN130" s="27"/>
      <c r="AO130" s="27"/>
      <c r="AP130" s="27"/>
      <c r="AQ130" s="33"/>
      <c r="AR130" s="33"/>
      <c r="AS130" s="33"/>
      <c r="AT130" s="33"/>
      <c r="AU130" s="33"/>
      <c r="AV130" s="33"/>
      <c r="AW130" s="33"/>
      <c r="AX130" s="33"/>
      <c r="AY130" s="33"/>
      <c r="AZ130" s="33"/>
      <c r="BA130" s="33"/>
      <c r="BB130" s="33"/>
      <c r="BC130" s="33"/>
      <c r="BD130" s="33"/>
      <c r="BE130" s="33"/>
      <c r="BF130" s="33"/>
      <c r="BG130" s="33"/>
      <c r="BH130" s="33"/>
      <c r="BI130" s="27"/>
      <c r="BJ130" s="33"/>
      <c r="BK130" s="33"/>
      <c r="BL130" s="33"/>
      <c r="BM130" s="27"/>
      <c r="BN130" s="27"/>
      <c r="BO130" s="27"/>
      <c r="BP130" s="27"/>
      <c r="BQ130" s="522" t="s">
        <v>106</v>
      </c>
      <c r="BR130" s="37"/>
      <c r="BS130" s="36"/>
      <c r="BT130" s="37"/>
      <c r="BU130" s="39"/>
      <c r="BV130" s="523">
        <v>1812</v>
      </c>
    </row>
    <row r="131" spans="1:74" ht="19.899999999999999" customHeight="1">
      <c r="A131" s="10">
        <v>131</v>
      </c>
      <c r="B131" s="15">
        <v>2</v>
      </c>
      <c r="C131" s="519">
        <v>1812</v>
      </c>
      <c r="D131" s="43" t="s">
        <v>944</v>
      </c>
      <c r="E131" s="527" t="s">
        <v>766</v>
      </c>
      <c r="F131" s="22" t="str">
        <f t="shared" si="25"/>
        <v>FCS0304</v>
      </c>
      <c r="G131" s="21">
        <f t="shared" ref="G131:G161" si="34">G130</f>
        <v>3</v>
      </c>
      <c r="H131" s="21">
        <f t="shared" ref="H131:H161" si="35">H130</f>
        <v>7</v>
      </c>
      <c r="I131" s="21">
        <v>2</v>
      </c>
      <c r="J131" s="85" t="str">
        <f t="shared" ref="J131:J161" si="36">J130</f>
        <v>ADV151-P</v>
      </c>
      <c r="K131" s="22" t="str">
        <f t="shared" si="30"/>
        <v>DI</v>
      </c>
      <c r="L131" s="22"/>
      <c r="M131" s="22"/>
      <c r="N131" s="22" t="str">
        <f t="shared" ref="N131:N161" si="37">IF(N130&lt;&gt;"",N130,"")</f>
        <v>N</v>
      </c>
      <c r="O131" s="22"/>
      <c r="P131" s="22"/>
      <c r="Q131" s="22"/>
      <c r="R131" s="22"/>
      <c r="S131" s="25" t="str">
        <f t="shared" si="31"/>
        <v>%Z037102</v>
      </c>
      <c r="T131" s="22" t="str">
        <f t="shared" si="32"/>
        <v>18-XZSL-17104</v>
      </c>
      <c r="U131" s="22" t="s">
        <v>944</v>
      </c>
      <c r="V131" s="22" t="str">
        <f t="shared" si="33"/>
        <v>TEA TO VE-1701</v>
      </c>
      <c r="W131" s="23" t="s">
        <v>826</v>
      </c>
      <c r="X131" s="84" t="s">
        <v>115</v>
      </c>
      <c r="Y131" s="27"/>
      <c r="Z131" s="27"/>
      <c r="AA131" s="28"/>
      <c r="AB131" s="33"/>
      <c r="AC131" s="29"/>
      <c r="AD131" s="27"/>
      <c r="AE131" s="27"/>
      <c r="AF131" s="27"/>
      <c r="AG131" s="27"/>
      <c r="AH131" s="27"/>
      <c r="AI131" s="27"/>
      <c r="AJ131" s="531" t="s">
        <v>942</v>
      </c>
      <c r="AK131" s="531" t="s">
        <v>943</v>
      </c>
      <c r="AL131" s="27"/>
      <c r="AM131" s="27"/>
      <c r="AN131" s="27"/>
      <c r="AO131" s="27"/>
      <c r="AP131" s="27"/>
      <c r="AQ131" s="33"/>
      <c r="AR131" s="33"/>
      <c r="AS131" s="33"/>
      <c r="AT131" s="33"/>
      <c r="AU131" s="33"/>
      <c r="AV131" s="33"/>
      <c r="AW131" s="33"/>
      <c r="AX131" s="33"/>
      <c r="AY131" s="33"/>
      <c r="AZ131" s="33"/>
      <c r="BA131" s="33"/>
      <c r="BB131" s="33"/>
      <c r="BC131" s="33"/>
      <c r="BD131" s="33"/>
      <c r="BE131" s="33"/>
      <c r="BF131" s="33"/>
      <c r="BG131" s="33"/>
      <c r="BH131" s="33"/>
      <c r="BI131" s="27"/>
      <c r="BJ131" s="33"/>
      <c r="BK131" s="33"/>
      <c r="BL131" s="33"/>
      <c r="BM131" s="27"/>
      <c r="BN131" s="27"/>
      <c r="BO131" s="27"/>
      <c r="BP131" s="27"/>
      <c r="BQ131" s="522" t="s">
        <v>106</v>
      </c>
      <c r="BR131" s="37"/>
      <c r="BS131" s="36"/>
      <c r="BT131" s="37"/>
      <c r="BU131" s="39"/>
      <c r="BV131" s="523">
        <v>1812</v>
      </c>
    </row>
    <row r="132" spans="1:74" ht="19.899999999999999" customHeight="1">
      <c r="A132" s="10">
        <v>132</v>
      </c>
      <c r="B132" s="15">
        <v>3</v>
      </c>
      <c r="C132" s="519">
        <v>1812</v>
      </c>
      <c r="D132" s="43" t="s">
        <v>945</v>
      </c>
      <c r="E132" s="527" t="s">
        <v>946</v>
      </c>
      <c r="F132" s="22" t="str">
        <f t="shared" si="25"/>
        <v>FCS0304</v>
      </c>
      <c r="G132" s="21">
        <f t="shared" si="34"/>
        <v>3</v>
      </c>
      <c r="H132" s="21">
        <f t="shared" si="35"/>
        <v>7</v>
      </c>
      <c r="I132" s="21">
        <v>3</v>
      </c>
      <c r="J132" s="85" t="str">
        <f t="shared" si="36"/>
        <v>ADV151-P</v>
      </c>
      <c r="K132" s="22" t="str">
        <f t="shared" si="30"/>
        <v>DI</v>
      </c>
      <c r="L132" s="22"/>
      <c r="M132" s="22"/>
      <c r="N132" s="22" t="str">
        <f t="shared" si="37"/>
        <v>N</v>
      </c>
      <c r="O132" s="22"/>
      <c r="P132" s="22"/>
      <c r="Q132" s="22"/>
      <c r="R132" s="22"/>
      <c r="S132" s="25" t="str">
        <f t="shared" si="31"/>
        <v>%Z037103</v>
      </c>
      <c r="T132" s="22" t="str">
        <f t="shared" si="32"/>
        <v>18-XZSH-17106</v>
      </c>
      <c r="U132" s="22" t="s">
        <v>945</v>
      </c>
      <c r="V132" s="22" t="str">
        <f t="shared" si="33"/>
        <v>FLUSHING TO VE-1705</v>
      </c>
      <c r="W132" s="23" t="s">
        <v>826</v>
      </c>
      <c r="X132" s="84" t="s">
        <v>115</v>
      </c>
      <c r="Y132" s="27"/>
      <c r="Z132" s="27"/>
      <c r="AA132" s="28"/>
      <c r="AB132" s="33"/>
      <c r="AC132" s="29"/>
      <c r="AD132" s="27"/>
      <c r="AE132" s="27"/>
      <c r="AF132" s="27"/>
      <c r="AG132" s="27"/>
      <c r="AH132" s="27"/>
      <c r="AI132" s="27"/>
      <c r="AJ132" s="531" t="s">
        <v>942</v>
      </c>
      <c r="AK132" s="531" t="s">
        <v>943</v>
      </c>
      <c r="AL132" s="27"/>
      <c r="AM132" s="27"/>
      <c r="AN132" s="27"/>
      <c r="AO132" s="27"/>
      <c r="AP132" s="27"/>
      <c r="AQ132" s="33"/>
      <c r="AR132" s="33"/>
      <c r="AS132" s="33"/>
      <c r="AT132" s="33"/>
      <c r="AU132" s="33"/>
      <c r="AV132" s="33"/>
      <c r="AW132" s="33"/>
      <c r="AX132" s="33"/>
      <c r="AY132" s="33"/>
      <c r="AZ132" s="33"/>
      <c r="BA132" s="33"/>
      <c r="BB132" s="33"/>
      <c r="BC132" s="33"/>
      <c r="BD132" s="33"/>
      <c r="BE132" s="33"/>
      <c r="BF132" s="33"/>
      <c r="BG132" s="33"/>
      <c r="BH132" s="33"/>
      <c r="BI132" s="27"/>
      <c r="BJ132" s="33"/>
      <c r="BK132" s="33"/>
      <c r="BL132" s="33"/>
      <c r="BM132" s="27"/>
      <c r="BN132" s="27"/>
      <c r="BO132" s="27"/>
      <c r="BP132" s="27"/>
      <c r="BQ132" s="522" t="s">
        <v>106</v>
      </c>
      <c r="BR132" s="37"/>
      <c r="BS132" s="36"/>
      <c r="BT132" s="37"/>
      <c r="BU132" s="39"/>
      <c r="BV132" s="523">
        <v>1812</v>
      </c>
    </row>
    <row r="133" spans="1:74" ht="19.899999999999999" customHeight="1">
      <c r="A133" s="10">
        <v>133</v>
      </c>
      <c r="B133" s="15">
        <v>4</v>
      </c>
      <c r="C133" s="519">
        <v>1812</v>
      </c>
      <c r="D133" s="43" t="s">
        <v>947</v>
      </c>
      <c r="E133" s="527" t="s">
        <v>946</v>
      </c>
      <c r="F133" s="22" t="str">
        <f t="shared" si="25"/>
        <v>FCS0304</v>
      </c>
      <c r="G133" s="21">
        <f t="shared" si="34"/>
        <v>3</v>
      </c>
      <c r="H133" s="21">
        <f t="shared" si="35"/>
        <v>7</v>
      </c>
      <c r="I133" s="21">
        <v>4</v>
      </c>
      <c r="J133" s="85" t="str">
        <f t="shared" si="36"/>
        <v>ADV151-P</v>
      </c>
      <c r="K133" s="22" t="str">
        <f t="shared" si="30"/>
        <v>DI</v>
      </c>
      <c r="L133" s="22"/>
      <c r="M133" s="22"/>
      <c r="N133" s="22" t="str">
        <f t="shared" si="37"/>
        <v>N</v>
      </c>
      <c r="O133" s="22"/>
      <c r="P133" s="22"/>
      <c r="Q133" s="22"/>
      <c r="R133" s="22"/>
      <c r="S133" s="25" t="str">
        <f t="shared" si="31"/>
        <v>%Z037104</v>
      </c>
      <c r="T133" s="22" t="str">
        <f t="shared" si="32"/>
        <v>18-XZSL-17106</v>
      </c>
      <c r="U133" s="22" t="s">
        <v>947</v>
      </c>
      <c r="V133" s="22" t="str">
        <f t="shared" si="33"/>
        <v>FLUSHING TO VE-1705</v>
      </c>
      <c r="W133" s="23" t="s">
        <v>826</v>
      </c>
      <c r="X133" s="84" t="s">
        <v>115</v>
      </c>
      <c r="Y133" s="27"/>
      <c r="Z133" s="27"/>
      <c r="AA133" s="28"/>
      <c r="AB133" s="33"/>
      <c r="AC133" s="29"/>
      <c r="AD133" s="27"/>
      <c r="AE133" s="27"/>
      <c r="AF133" s="27"/>
      <c r="AG133" s="27"/>
      <c r="AH133" s="27"/>
      <c r="AI133" s="27"/>
      <c r="AJ133" s="531" t="s">
        <v>942</v>
      </c>
      <c r="AK133" s="531" t="s">
        <v>943</v>
      </c>
      <c r="AL133" s="27"/>
      <c r="AM133" s="27"/>
      <c r="AN133" s="27"/>
      <c r="AO133" s="27"/>
      <c r="AP133" s="27"/>
      <c r="AQ133" s="33"/>
      <c r="AR133" s="33"/>
      <c r="AS133" s="33"/>
      <c r="AT133" s="33"/>
      <c r="AU133" s="33"/>
      <c r="AV133" s="33"/>
      <c r="AW133" s="33"/>
      <c r="AX133" s="33"/>
      <c r="AY133" s="33"/>
      <c r="AZ133" s="33"/>
      <c r="BA133" s="33"/>
      <c r="BB133" s="33"/>
      <c r="BC133" s="33"/>
      <c r="BD133" s="33"/>
      <c r="BE133" s="33"/>
      <c r="BF133" s="33"/>
      <c r="BG133" s="33"/>
      <c r="BH133" s="33"/>
      <c r="BI133" s="27"/>
      <c r="BJ133" s="33"/>
      <c r="BK133" s="33"/>
      <c r="BL133" s="33"/>
      <c r="BM133" s="27"/>
      <c r="BN133" s="27"/>
      <c r="BO133" s="27"/>
      <c r="BP133" s="27"/>
      <c r="BQ133" s="522" t="s">
        <v>106</v>
      </c>
      <c r="BR133" s="37"/>
      <c r="BS133" s="36"/>
      <c r="BT133" s="37"/>
      <c r="BU133" s="39"/>
      <c r="BV133" s="523">
        <v>1812</v>
      </c>
    </row>
    <row r="134" spans="1:74" ht="19.899999999999999" customHeight="1">
      <c r="A134" s="10">
        <v>134</v>
      </c>
      <c r="B134" s="15">
        <v>5</v>
      </c>
      <c r="C134" s="519">
        <v>1812</v>
      </c>
      <c r="D134" s="43" t="s">
        <v>948</v>
      </c>
      <c r="E134" s="527" t="s">
        <v>334</v>
      </c>
      <c r="F134" s="22" t="str">
        <f t="shared" si="25"/>
        <v>FCS0304</v>
      </c>
      <c r="G134" s="21">
        <f t="shared" si="34"/>
        <v>3</v>
      </c>
      <c r="H134" s="21">
        <f t="shared" si="35"/>
        <v>7</v>
      </c>
      <c r="I134" s="21">
        <v>5</v>
      </c>
      <c r="J134" s="85" t="str">
        <f t="shared" si="36"/>
        <v>ADV151-P</v>
      </c>
      <c r="K134" s="22" t="str">
        <f t="shared" si="30"/>
        <v>DI</v>
      </c>
      <c r="L134" s="22"/>
      <c r="M134" s="22"/>
      <c r="N134" s="22" t="str">
        <f t="shared" si="37"/>
        <v>N</v>
      </c>
      <c r="O134" s="22"/>
      <c r="P134" s="22"/>
      <c r="Q134" s="22"/>
      <c r="R134" s="22"/>
      <c r="S134" s="25" t="str">
        <f t="shared" si="31"/>
        <v>%Z037105</v>
      </c>
      <c r="T134" s="22" t="str">
        <f t="shared" si="32"/>
        <v>18-XZSH-17107</v>
      </c>
      <c r="U134" s="22" t="s">
        <v>948</v>
      </c>
      <c r="V134" s="22" t="str">
        <f t="shared" si="33"/>
        <v>ISOPROPANOL TO VE-1705</v>
      </c>
      <c r="W134" s="23" t="s">
        <v>826</v>
      </c>
      <c r="X134" s="84" t="s">
        <v>115</v>
      </c>
      <c r="Y134" s="27"/>
      <c r="Z134" s="27"/>
      <c r="AA134" s="28"/>
      <c r="AB134" s="33"/>
      <c r="AC134" s="29"/>
      <c r="AD134" s="27"/>
      <c r="AE134" s="27"/>
      <c r="AF134" s="27"/>
      <c r="AG134" s="27"/>
      <c r="AH134" s="27"/>
      <c r="AI134" s="27"/>
      <c r="AJ134" s="531" t="s">
        <v>942</v>
      </c>
      <c r="AK134" s="531" t="s">
        <v>943</v>
      </c>
      <c r="AL134" s="27"/>
      <c r="AM134" s="27"/>
      <c r="AN134" s="27"/>
      <c r="AO134" s="27"/>
      <c r="AP134" s="27"/>
      <c r="AQ134" s="33"/>
      <c r="AR134" s="33"/>
      <c r="AS134" s="33"/>
      <c r="AT134" s="33"/>
      <c r="AU134" s="33"/>
      <c r="AV134" s="33"/>
      <c r="AW134" s="33"/>
      <c r="AX134" s="33"/>
      <c r="AY134" s="33"/>
      <c r="AZ134" s="33"/>
      <c r="BA134" s="33"/>
      <c r="BB134" s="33"/>
      <c r="BC134" s="33"/>
      <c r="BD134" s="33"/>
      <c r="BE134" s="33"/>
      <c r="BF134" s="33"/>
      <c r="BG134" s="33"/>
      <c r="BH134" s="33"/>
      <c r="BI134" s="27"/>
      <c r="BJ134" s="33"/>
      <c r="BK134" s="33"/>
      <c r="BL134" s="33"/>
      <c r="BM134" s="27"/>
      <c r="BN134" s="27"/>
      <c r="BO134" s="27"/>
      <c r="BP134" s="27"/>
      <c r="BQ134" s="522" t="s">
        <v>106</v>
      </c>
      <c r="BR134" s="37"/>
      <c r="BS134" s="36"/>
      <c r="BT134" s="37"/>
      <c r="BU134" s="39"/>
      <c r="BV134" s="523">
        <v>1812</v>
      </c>
    </row>
    <row r="135" spans="1:74" ht="19.899999999999999" customHeight="1">
      <c r="A135" s="10">
        <v>135</v>
      </c>
      <c r="B135" s="15">
        <v>6</v>
      </c>
      <c r="C135" s="519">
        <v>1812</v>
      </c>
      <c r="D135" s="43" t="s">
        <v>949</v>
      </c>
      <c r="E135" s="527" t="s">
        <v>334</v>
      </c>
      <c r="F135" s="22" t="str">
        <f t="shared" si="25"/>
        <v>FCS0304</v>
      </c>
      <c r="G135" s="21">
        <f t="shared" si="34"/>
        <v>3</v>
      </c>
      <c r="H135" s="21">
        <f t="shared" si="35"/>
        <v>7</v>
      </c>
      <c r="I135" s="21">
        <v>6</v>
      </c>
      <c r="J135" s="85" t="str">
        <f t="shared" si="36"/>
        <v>ADV151-P</v>
      </c>
      <c r="K135" s="22" t="str">
        <f t="shared" si="30"/>
        <v>DI</v>
      </c>
      <c r="L135" s="22"/>
      <c r="M135" s="22"/>
      <c r="N135" s="22" t="str">
        <f t="shared" si="37"/>
        <v>N</v>
      </c>
      <c r="O135" s="22"/>
      <c r="P135" s="22"/>
      <c r="Q135" s="22"/>
      <c r="R135" s="22"/>
      <c r="S135" s="25" t="str">
        <f t="shared" si="31"/>
        <v>%Z037106</v>
      </c>
      <c r="T135" s="22" t="str">
        <f t="shared" si="32"/>
        <v>18-XZSL-17107</v>
      </c>
      <c r="U135" s="22" t="s">
        <v>949</v>
      </c>
      <c r="V135" s="22" t="str">
        <f t="shared" si="33"/>
        <v>ISOPROPANOL TO VE-1705</v>
      </c>
      <c r="W135" s="23" t="s">
        <v>826</v>
      </c>
      <c r="X135" s="84" t="s">
        <v>115</v>
      </c>
      <c r="Y135" s="27"/>
      <c r="Z135" s="27"/>
      <c r="AA135" s="28"/>
      <c r="AB135" s="33"/>
      <c r="AC135" s="29"/>
      <c r="AD135" s="27"/>
      <c r="AE135" s="27"/>
      <c r="AF135" s="27"/>
      <c r="AG135" s="27"/>
      <c r="AH135" s="27"/>
      <c r="AI135" s="27"/>
      <c r="AJ135" s="531" t="s">
        <v>942</v>
      </c>
      <c r="AK135" s="531" t="s">
        <v>943</v>
      </c>
      <c r="AL135" s="27"/>
      <c r="AM135" s="27"/>
      <c r="AN135" s="27"/>
      <c r="AO135" s="27"/>
      <c r="AP135" s="27"/>
      <c r="AQ135" s="33"/>
      <c r="AR135" s="33"/>
      <c r="AS135" s="33"/>
      <c r="AT135" s="33"/>
      <c r="AU135" s="33"/>
      <c r="AV135" s="33"/>
      <c r="AW135" s="33"/>
      <c r="AX135" s="33"/>
      <c r="AY135" s="33"/>
      <c r="AZ135" s="33"/>
      <c r="BA135" s="33"/>
      <c r="BB135" s="33"/>
      <c r="BC135" s="33"/>
      <c r="BD135" s="33"/>
      <c r="BE135" s="33"/>
      <c r="BF135" s="33"/>
      <c r="BG135" s="33"/>
      <c r="BH135" s="33"/>
      <c r="BI135" s="27"/>
      <c r="BJ135" s="33"/>
      <c r="BK135" s="33"/>
      <c r="BL135" s="33"/>
      <c r="BM135" s="27"/>
      <c r="BN135" s="27"/>
      <c r="BO135" s="27"/>
      <c r="BP135" s="27"/>
      <c r="BQ135" s="522" t="s">
        <v>106</v>
      </c>
      <c r="BR135" s="37"/>
      <c r="BS135" s="36"/>
      <c r="BT135" s="37"/>
      <c r="BU135" s="39"/>
      <c r="BV135" s="523">
        <v>1812</v>
      </c>
    </row>
    <row r="136" spans="1:74" ht="19.899999999999999" customHeight="1">
      <c r="A136" s="10">
        <v>136</v>
      </c>
      <c r="B136" s="15">
        <v>7</v>
      </c>
      <c r="C136" s="519">
        <v>1830</v>
      </c>
      <c r="D136" s="43" t="s">
        <v>950</v>
      </c>
      <c r="E136" s="527" t="s">
        <v>106</v>
      </c>
      <c r="F136" s="22" t="str">
        <f t="shared" si="25"/>
        <v>FCS0304</v>
      </c>
      <c r="G136" s="21">
        <f t="shared" si="34"/>
        <v>3</v>
      </c>
      <c r="H136" s="21">
        <f t="shared" si="35"/>
        <v>7</v>
      </c>
      <c r="I136" s="21">
        <v>7</v>
      </c>
      <c r="J136" s="85" t="str">
        <f t="shared" si="36"/>
        <v>ADV151-P</v>
      </c>
      <c r="K136" s="22" t="str">
        <f t="shared" si="30"/>
        <v>DI</v>
      </c>
      <c r="L136" s="22"/>
      <c r="M136" s="22"/>
      <c r="N136" s="22" t="str">
        <f t="shared" si="37"/>
        <v>N</v>
      </c>
      <c r="O136" s="22"/>
      <c r="P136" s="22"/>
      <c r="Q136" s="22"/>
      <c r="R136" s="22"/>
      <c r="S136" s="25" t="str">
        <f t="shared" si="31"/>
        <v>%Z037107</v>
      </c>
      <c r="T136" s="22" t="str">
        <f t="shared" si="32"/>
        <v>18-XZSH-21101</v>
      </c>
      <c r="U136" s="22" t="s">
        <v>951</v>
      </c>
      <c r="V136" s="22" t="str">
        <f t="shared" si="33"/>
        <v>-</v>
      </c>
      <c r="W136" s="23" t="s">
        <v>826</v>
      </c>
      <c r="X136" s="84" t="s">
        <v>115</v>
      </c>
      <c r="Y136" s="27"/>
      <c r="Z136" s="27"/>
      <c r="AA136" s="28"/>
      <c r="AB136" s="33"/>
      <c r="AC136" s="29"/>
      <c r="AD136" s="27"/>
      <c r="AE136" s="27"/>
      <c r="AF136" s="27"/>
      <c r="AG136" s="27"/>
      <c r="AH136" s="27"/>
      <c r="AI136" s="27"/>
      <c r="AJ136" s="531" t="s">
        <v>952</v>
      </c>
      <c r="AK136" s="531" t="s">
        <v>953</v>
      </c>
      <c r="AL136" s="27"/>
      <c r="AM136" s="27"/>
      <c r="AN136" s="27"/>
      <c r="AO136" s="27"/>
      <c r="AP136" s="27"/>
      <c r="AQ136" s="33"/>
      <c r="AR136" s="33"/>
      <c r="AS136" s="33"/>
      <c r="AT136" s="33"/>
      <c r="AU136" s="33"/>
      <c r="AV136" s="33"/>
      <c r="AW136" s="33"/>
      <c r="AX136" s="33"/>
      <c r="AY136" s="33"/>
      <c r="AZ136" s="33"/>
      <c r="BA136" s="33"/>
      <c r="BB136" s="33"/>
      <c r="BC136" s="33"/>
      <c r="BD136" s="33"/>
      <c r="BE136" s="33"/>
      <c r="BF136" s="33"/>
      <c r="BG136" s="33"/>
      <c r="BH136" s="33"/>
      <c r="BI136" s="27"/>
      <c r="BJ136" s="33"/>
      <c r="BK136" s="33"/>
      <c r="BL136" s="33"/>
      <c r="BM136" s="27"/>
      <c r="BN136" s="27"/>
      <c r="BO136" s="27"/>
      <c r="BP136" s="27"/>
      <c r="BQ136" s="522" t="s">
        <v>106</v>
      </c>
      <c r="BR136" s="37"/>
      <c r="BS136" s="36"/>
      <c r="BT136" s="37"/>
      <c r="BU136" s="39"/>
      <c r="BV136" s="523">
        <v>1830</v>
      </c>
    </row>
    <row r="137" spans="1:74" ht="19.899999999999999" customHeight="1">
      <c r="A137" s="10">
        <v>137</v>
      </c>
      <c r="B137" s="15">
        <v>8</v>
      </c>
      <c r="C137" s="519">
        <v>1830</v>
      </c>
      <c r="D137" s="43" t="s">
        <v>954</v>
      </c>
      <c r="E137" s="527" t="s">
        <v>106</v>
      </c>
      <c r="F137" s="22" t="str">
        <f t="shared" si="25"/>
        <v>FCS0304</v>
      </c>
      <c r="G137" s="21">
        <f t="shared" si="34"/>
        <v>3</v>
      </c>
      <c r="H137" s="21">
        <f t="shared" si="35"/>
        <v>7</v>
      </c>
      <c r="I137" s="21">
        <v>8</v>
      </c>
      <c r="J137" s="85" t="str">
        <f t="shared" si="36"/>
        <v>ADV151-P</v>
      </c>
      <c r="K137" s="22" t="str">
        <f t="shared" si="30"/>
        <v>DI</v>
      </c>
      <c r="L137" s="22"/>
      <c r="M137" s="22"/>
      <c r="N137" s="22" t="str">
        <f t="shared" si="37"/>
        <v>N</v>
      </c>
      <c r="O137" s="22"/>
      <c r="P137" s="22"/>
      <c r="Q137" s="22"/>
      <c r="R137" s="22"/>
      <c r="S137" s="25" t="str">
        <f t="shared" si="31"/>
        <v>%Z037108</v>
      </c>
      <c r="T137" s="22" t="str">
        <f t="shared" si="32"/>
        <v>18-XZSL-21101</v>
      </c>
      <c r="U137" s="22" t="s">
        <v>955</v>
      </c>
      <c r="V137" s="22" t="str">
        <f t="shared" si="33"/>
        <v>-</v>
      </c>
      <c r="W137" s="23" t="s">
        <v>826</v>
      </c>
      <c r="X137" s="84" t="s">
        <v>115</v>
      </c>
      <c r="Y137" s="27"/>
      <c r="Z137" s="27"/>
      <c r="AA137" s="28"/>
      <c r="AB137" s="33"/>
      <c r="AC137" s="29"/>
      <c r="AD137" s="27"/>
      <c r="AE137" s="27"/>
      <c r="AF137" s="27"/>
      <c r="AG137" s="27"/>
      <c r="AH137" s="27"/>
      <c r="AI137" s="27"/>
      <c r="AJ137" s="531" t="s">
        <v>952</v>
      </c>
      <c r="AK137" s="531" t="s">
        <v>953</v>
      </c>
      <c r="AL137" s="27"/>
      <c r="AM137" s="27"/>
      <c r="AN137" s="27"/>
      <c r="AO137" s="27"/>
      <c r="AP137" s="27"/>
      <c r="AQ137" s="33"/>
      <c r="AR137" s="33"/>
      <c r="AS137" s="33"/>
      <c r="AT137" s="33"/>
      <c r="AU137" s="33"/>
      <c r="AV137" s="33"/>
      <c r="AW137" s="33"/>
      <c r="AX137" s="33"/>
      <c r="AY137" s="33"/>
      <c r="AZ137" s="33"/>
      <c r="BA137" s="33"/>
      <c r="BB137" s="33"/>
      <c r="BC137" s="33"/>
      <c r="BD137" s="33"/>
      <c r="BE137" s="33"/>
      <c r="BF137" s="33"/>
      <c r="BG137" s="33"/>
      <c r="BH137" s="33"/>
      <c r="BI137" s="27"/>
      <c r="BJ137" s="33"/>
      <c r="BK137" s="33"/>
      <c r="BL137" s="33"/>
      <c r="BM137" s="27"/>
      <c r="BN137" s="27"/>
      <c r="BO137" s="27"/>
      <c r="BP137" s="27"/>
      <c r="BQ137" s="522" t="s">
        <v>106</v>
      </c>
      <c r="BR137" s="37"/>
      <c r="BS137" s="36"/>
      <c r="BT137" s="37"/>
      <c r="BU137" s="39"/>
      <c r="BV137" s="523">
        <v>1830</v>
      </c>
    </row>
    <row r="138" spans="1:74" ht="19.899999999999999" customHeight="1">
      <c r="A138" s="10">
        <v>138</v>
      </c>
      <c r="B138" s="15">
        <v>9</v>
      </c>
      <c r="C138" s="519">
        <v>1830</v>
      </c>
      <c r="D138" s="43" t="s">
        <v>956</v>
      </c>
      <c r="E138" s="527" t="s">
        <v>106</v>
      </c>
      <c r="F138" s="22" t="str">
        <f t="shared" si="25"/>
        <v>FCS0304</v>
      </c>
      <c r="G138" s="21">
        <f t="shared" si="34"/>
        <v>3</v>
      </c>
      <c r="H138" s="21">
        <f t="shared" si="35"/>
        <v>7</v>
      </c>
      <c r="I138" s="21">
        <v>9</v>
      </c>
      <c r="J138" s="85" t="str">
        <f t="shared" si="36"/>
        <v>ADV151-P</v>
      </c>
      <c r="K138" s="22" t="str">
        <f t="shared" si="30"/>
        <v>DI</v>
      </c>
      <c r="L138" s="22"/>
      <c r="M138" s="22"/>
      <c r="N138" s="22" t="str">
        <f t="shared" si="37"/>
        <v>N</v>
      </c>
      <c r="O138" s="22"/>
      <c r="P138" s="22"/>
      <c r="Q138" s="22"/>
      <c r="R138" s="22"/>
      <c r="S138" s="25" t="str">
        <f t="shared" si="31"/>
        <v>%Z037109</v>
      </c>
      <c r="T138" s="22" t="str">
        <f t="shared" si="32"/>
        <v>18-XZSH-21103</v>
      </c>
      <c r="U138" s="22" t="s">
        <v>957</v>
      </c>
      <c r="V138" s="22" t="str">
        <f t="shared" si="33"/>
        <v>-</v>
      </c>
      <c r="W138" s="23" t="s">
        <v>826</v>
      </c>
      <c r="X138" s="84" t="s">
        <v>115</v>
      </c>
      <c r="Y138" s="27"/>
      <c r="Z138" s="27"/>
      <c r="AA138" s="28"/>
      <c r="AB138" s="33"/>
      <c r="AC138" s="29"/>
      <c r="AD138" s="27"/>
      <c r="AE138" s="27"/>
      <c r="AF138" s="27"/>
      <c r="AG138" s="27"/>
      <c r="AH138" s="27"/>
      <c r="AI138" s="27"/>
      <c r="AJ138" s="531" t="s">
        <v>952</v>
      </c>
      <c r="AK138" s="531" t="s">
        <v>953</v>
      </c>
      <c r="AL138" s="27"/>
      <c r="AM138" s="27"/>
      <c r="AN138" s="27"/>
      <c r="AO138" s="27"/>
      <c r="AP138" s="27"/>
      <c r="AQ138" s="33"/>
      <c r="AR138" s="33"/>
      <c r="AS138" s="33"/>
      <c r="AT138" s="33"/>
      <c r="AU138" s="33"/>
      <c r="AV138" s="33"/>
      <c r="AW138" s="33"/>
      <c r="AX138" s="33"/>
      <c r="AY138" s="33"/>
      <c r="AZ138" s="33"/>
      <c r="BA138" s="33"/>
      <c r="BB138" s="33"/>
      <c r="BC138" s="33"/>
      <c r="BD138" s="33"/>
      <c r="BE138" s="33"/>
      <c r="BF138" s="33"/>
      <c r="BG138" s="33"/>
      <c r="BH138" s="33"/>
      <c r="BI138" s="27"/>
      <c r="BJ138" s="33"/>
      <c r="BK138" s="33"/>
      <c r="BL138" s="33"/>
      <c r="BM138" s="27"/>
      <c r="BN138" s="27"/>
      <c r="BO138" s="27"/>
      <c r="BP138" s="27"/>
      <c r="BQ138" s="522" t="s">
        <v>106</v>
      </c>
      <c r="BR138" s="37"/>
      <c r="BS138" s="36"/>
      <c r="BT138" s="37"/>
      <c r="BU138" s="39"/>
      <c r="BV138" s="523">
        <v>1830</v>
      </c>
    </row>
    <row r="139" spans="1:74" ht="19.899999999999999" customHeight="1">
      <c r="A139" s="10">
        <v>139</v>
      </c>
      <c r="B139" s="15">
        <v>10</v>
      </c>
      <c r="C139" s="519">
        <v>1830</v>
      </c>
      <c r="D139" s="43" t="s">
        <v>958</v>
      </c>
      <c r="E139" s="527" t="s">
        <v>106</v>
      </c>
      <c r="F139" s="22" t="str">
        <f t="shared" si="25"/>
        <v>FCS0304</v>
      </c>
      <c r="G139" s="21">
        <f t="shared" si="34"/>
        <v>3</v>
      </c>
      <c r="H139" s="21">
        <f t="shared" si="35"/>
        <v>7</v>
      </c>
      <c r="I139" s="21">
        <v>10</v>
      </c>
      <c r="J139" s="85" t="str">
        <f t="shared" si="36"/>
        <v>ADV151-P</v>
      </c>
      <c r="K139" s="22" t="str">
        <f t="shared" si="30"/>
        <v>DI</v>
      </c>
      <c r="L139" s="22"/>
      <c r="M139" s="22"/>
      <c r="N139" s="22" t="str">
        <f t="shared" si="37"/>
        <v>N</v>
      </c>
      <c r="O139" s="22"/>
      <c r="P139" s="22"/>
      <c r="Q139" s="22"/>
      <c r="R139" s="22"/>
      <c r="S139" s="25" t="str">
        <f t="shared" si="31"/>
        <v>%Z037110</v>
      </c>
      <c r="T139" s="22" t="str">
        <f t="shared" si="32"/>
        <v>18-XZSL-21103</v>
      </c>
      <c r="U139" s="22" t="s">
        <v>959</v>
      </c>
      <c r="V139" s="22" t="str">
        <f t="shared" si="33"/>
        <v>-</v>
      </c>
      <c r="W139" s="23" t="s">
        <v>826</v>
      </c>
      <c r="X139" s="84" t="s">
        <v>115</v>
      </c>
      <c r="Y139" s="27"/>
      <c r="Z139" s="27"/>
      <c r="AA139" s="28"/>
      <c r="AB139" s="33"/>
      <c r="AC139" s="29"/>
      <c r="AD139" s="27"/>
      <c r="AE139" s="27"/>
      <c r="AF139" s="27"/>
      <c r="AG139" s="27"/>
      <c r="AH139" s="27"/>
      <c r="AI139" s="27"/>
      <c r="AJ139" s="531" t="s">
        <v>952</v>
      </c>
      <c r="AK139" s="531" t="s">
        <v>953</v>
      </c>
      <c r="AL139" s="27"/>
      <c r="AM139" s="27"/>
      <c r="AN139" s="27"/>
      <c r="AO139" s="27"/>
      <c r="AP139" s="27"/>
      <c r="AQ139" s="33"/>
      <c r="AR139" s="33"/>
      <c r="AS139" s="33"/>
      <c r="AT139" s="33"/>
      <c r="AU139" s="33"/>
      <c r="AV139" s="33"/>
      <c r="AW139" s="33"/>
      <c r="AX139" s="33"/>
      <c r="AY139" s="33"/>
      <c r="AZ139" s="33"/>
      <c r="BA139" s="33"/>
      <c r="BB139" s="33"/>
      <c r="BC139" s="33"/>
      <c r="BD139" s="33"/>
      <c r="BE139" s="33"/>
      <c r="BF139" s="33"/>
      <c r="BG139" s="33"/>
      <c r="BH139" s="33"/>
      <c r="BI139" s="27"/>
      <c r="BJ139" s="33"/>
      <c r="BK139" s="33"/>
      <c r="BL139" s="33"/>
      <c r="BM139" s="27"/>
      <c r="BN139" s="27"/>
      <c r="BO139" s="27"/>
      <c r="BP139" s="27"/>
      <c r="BQ139" s="522" t="s">
        <v>106</v>
      </c>
      <c r="BR139" s="37"/>
      <c r="BS139" s="36"/>
      <c r="BT139" s="37"/>
      <c r="BU139" s="39"/>
      <c r="BV139" s="523">
        <v>1830</v>
      </c>
    </row>
    <row r="140" spans="1:74" ht="19.899999999999999" customHeight="1">
      <c r="A140" s="10">
        <v>140</v>
      </c>
      <c r="B140" s="15">
        <v>11</v>
      </c>
      <c r="C140" s="519">
        <v>1830</v>
      </c>
      <c r="D140" s="43" t="s">
        <v>960</v>
      </c>
      <c r="E140" s="527" t="s">
        <v>106</v>
      </c>
      <c r="F140" s="22" t="str">
        <f t="shared" si="25"/>
        <v>FCS0304</v>
      </c>
      <c r="G140" s="21">
        <f t="shared" si="34"/>
        <v>3</v>
      </c>
      <c r="H140" s="21">
        <f t="shared" si="35"/>
        <v>7</v>
      </c>
      <c r="I140" s="21">
        <v>11</v>
      </c>
      <c r="J140" s="85" t="str">
        <f t="shared" si="36"/>
        <v>ADV151-P</v>
      </c>
      <c r="K140" s="22" t="str">
        <f t="shared" si="30"/>
        <v>DI</v>
      </c>
      <c r="L140" s="22"/>
      <c r="M140" s="22"/>
      <c r="N140" s="22" t="str">
        <f t="shared" si="37"/>
        <v>N</v>
      </c>
      <c r="O140" s="22"/>
      <c r="P140" s="22"/>
      <c r="Q140" s="22"/>
      <c r="R140" s="22"/>
      <c r="S140" s="25" t="str">
        <f t="shared" si="31"/>
        <v>%Z037111</v>
      </c>
      <c r="T140" s="22" t="str">
        <f t="shared" si="32"/>
        <v>18-XZSH-21104</v>
      </c>
      <c r="U140" s="22" t="s">
        <v>961</v>
      </c>
      <c r="V140" s="22" t="str">
        <f t="shared" si="33"/>
        <v>-</v>
      </c>
      <c r="W140" s="23" t="s">
        <v>826</v>
      </c>
      <c r="X140" s="84" t="s">
        <v>115</v>
      </c>
      <c r="Y140" s="27"/>
      <c r="Z140" s="27"/>
      <c r="AA140" s="28"/>
      <c r="AB140" s="33"/>
      <c r="AC140" s="29"/>
      <c r="AD140" s="27"/>
      <c r="AE140" s="27"/>
      <c r="AF140" s="27"/>
      <c r="AG140" s="27"/>
      <c r="AH140" s="27"/>
      <c r="AI140" s="27"/>
      <c r="AJ140" s="531" t="s">
        <v>952</v>
      </c>
      <c r="AK140" s="531" t="s">
        <v>953</v>
      </c>
      <c r="AL140" s="27"/>
      <c r="AM140" s="27"/>
      <c r="AN140" s="27"/>
      <c r="AO140" s="27"/>
      <c r="AP140" s="27"/>
      <c r="AQ140" s="33"/>
      <c r="AR140" s="33"/>
      <c r="AS140" s="33"/>
      <c r="AT140" s="33"/>
      <c r="AU140" s="33"/>
      <c r="AV140" s="33"/>
      <c r="AW140" s="33"/>
      <c r="AX140" s="33"/>
      <c r="AY140" s="33"/>
      <c r="AZ140" s="33"/>
      <c r="BA140" s="33"/>
      <c r="BB140" s="33"/>
      <c r="BC140" s="33"/>
      <c r="BD140" s="33"/>
      <c r="BE140" s="33"/>
      <c r="BF140" s="33"/>
      <c r="BG140" s="33"/>
      <c r="BH140" s="33"/>
      <c r="BI140" s="27"/>
      <c r="BJ140" s="33"/>
      <c r="BK140" s="33"/>
      <c r="BL140" s="33"/>
      <c r="BM140" s="27"/>
      <c r="BN140" s="27"/>
      <c r="BO140" s="27"/>
      <c r="BP140" s="27"/>
      <c r="BQ140" s="522" t="s">
        <v>106</v>
      </c>
      <c r="BR140" s="37"/>
      <c r="BS140" s="36"/>
      <c r="BT140" s="37"/>
      <c r="BU140" s="39"/>
      <c r="BV140" s="523">
        <v>1830</v>
      </c>
    </row>
    <row r="141" spans="1:74" ht="19.899999999999999" customHeight="1">
      <c r="A141" s="10">
        <v>141</v>
      </c>
      <c r="B141" s="15">
        <v>12</v>
      </c>
      <c r="C141" s="519">
        <v>1830</v>
      </c>
      <c r="D141" s="43" t="s">
        <v>962</v>
      </c>
      <c r="E141" s="527" t="s">
        <v>106</v>
      </c>
      <c r="F141" s="22" t="str">
        <f t="shared" si="25"/>
        <v>FCS0304</v>
      </c>
      <c r="G141" s="21">
        <f t="shared" si="34"/>
        <v>3</v>
      </c>
      <c r="H141" s="21">
        <f t="shared" si="35"/>
        <v>7</v>
      </c>
      <c r="I141" s="21">
        <v>12</v>
      </c>
      <c r="J141" s="85" t="str">
        <f t="shared" si="36"/>
        <v>ADV151-P</v>
      </c>
      <c r="K141" s="22" t="str">
        <f t="shared" si="30"/>
        <v>DI</v>
      </c>
      <c r="L141" s="22"/>
      <c r="M141" s="22"/>
      <c r="N141" s="22" t="str">
        <f t="shared" si="37"/>
        <v>N</v>
      </c>
      <c r="O141" s="22"/>
      <c r="P141" s="22"/>
      <c r="Q141" s="22"/>
      <c r="R141" s="22"/>
      <c r="S141" s="25" t="str">
        <f t="shared" si="31"/>
        <v>%Z037112</v>
      </c>
      <c r="T141" s="22" t="str">
        <f t="shared" si="32"/>
        <v>18-XZSL-21104</v>
      </c>
      <c r="U141" s="22" t="s">
        <v>963</v>
      </c>
      <c r="V141" s="22" t="str">
        <f t="shared" si="33"/>
        <v>-</v>
      </c>
      <c r="W141" s="23" t="s">
        <v>826</v>
      </c>
      <c r="X141" s="84" t="s">
        <v>115</v>
      </c>
      <c r="Y141" s="27"/>
      <c r="Z141" s="27"/>
      <c r="AA141" s="28"/>
      <c r="AB141" s="33"/>
      <c r="AC141" s="29"/>
      <c r="AD141" s="27"/>
      <c r="AE141" s="27"/>
      <c r="AF141" s="27"/>
      <c r="AG141" s="27"/>
      <c r="AH141" s="27"/>
      <c r="AI141" s="27"/>
      <c r="AJ141" s="531" t="s">
        <v>952</v>
      </c>
      <c r="AK141" s="531" t="s">
        <v>953</v>
      </c>
      <c r="AL141" s="27"/>
      <c r="AM141" s="27"/>
      <c r="AN141" s="27"/>
      <c r="AO141" s="27"/>
      <c r="AP141" s="27"/>
      <c r="AQ141" s="33"/>
      <c r="AR141" s="33"/>
      <c r="AS141" s="33"/>
      <c r="AT141" s="33"/>
      <c r="AU141" s="33"/>
      <c r="AV141" s="33"/>
      <c r="AW141" s="33"/>
      <c r="AX141" s="33"/>
      <c r="AY141" s="33"/>
      <c r="AZ141" s="33"/>
      <c r="BA141" s="33"/>
      <c r="BB141" s="33"/>
      <c r="BC141" s="33"/>
      <c r="BD141" s="33"/>
      <c r="BE141" s="33"/>
      <c r="BF141" s="33"/>
      <c r="BG141" s="33"/>
      <c r="BH141" s="33"/>
      <c r="BI141" s="27"/>
      <c r="BJ141" s="33"/>
      <c r="BK141" s="33"/>
      <c r="BL141" s="33"/>
      <c r="BM141" s="27"/>
      <c r="BN141" s="27"/>
      <c r="BO141" s="27"/>
      <c r="BP141" s="27"/>
      <c r="BQ141" s="522" t="s">
        <v>106</v>
      </c>
      <c r="BR141" s="37"/>
      <c r="BS141" s="36"/>
      <c r="BT141" s="37"/>
      <c r="BU141" s="39"/>
      <c r="BV141" s="523">
        <v>1830</v>
      </c>
    </row>
    <row r="142" spans="1:74" ht="19.899999999999999" customHeight="1">
      <c r="A142" s="10">
        <v>142</v>
      </c>
      <c r="B142" s="15">
        <v>13</v>
      </c>
      <c r="C142" s="519">
        <v>1830</v>
      </c>
      <c r="D142" s="43" t="s">
        <v>964</v>
      </c>
      <c r="E142" s="527" t="s">
        <v>106</v>
      </c>
      <c r="F142" s="22" t="str">
        <f t="shared" si="25"/>
        <v>FCS0304</v>
      </c>
      <c r="G142" s="21">
        <f t="shared" si="34"/>
        <v>3</v>
      </c>
      <c r="H142" s="21">
        <f t="shared" si="35"/>
        <v>7</v>
      </c>
      <c r="I142" s="21">
        <v>13</v>
      </c>
      <c r="J142" s="85" t="str">
        <f t="shared" si="36"/>
        <v>ADV151-P</v>
      </c>
      <c r="K142" s="22" t="str">
        <f t="shared" si="30"/>
        <v>DI</v>
      </c>
      <c r="L142" s="22"/>
      <c r="M142" s="22"/>
      <c r="N142" s="22" t="str">
        <f t="shared" si="37"/>
        <v>N</v>
      </c>
      <c r="O142" s="22"/>
      <c r="P142" s="22"/>
      <c r="Q142" s="22"/>
      <c r="R142" s="22"/>
      <c r="S142" s="25" t="str">
        <f t="shared" si="31"/>
        <v>%Z037113</v>
      </c>
      <c r="T142" s="22" t="str">
        <f t="shared" si="32"/>
        <v>18-XZSH-36101</v>
      </c>
      <c r="U142" s="22" t="s">
        <v>964</v>
      </c>
      <c r="V142" s="22" t="str">
        <f t="shared" si="33"/>
        <v>-</v>
      </c>
      <c r="W142" s="23" t="s">
        <v>826</v>
      </c>
      <c r="X142" s="84" t="s">
        <v>115</v>
      </c>
      <c r="Y142" s="27"/>
      <c r="Z142" s="27"/>
      <c r="AA142" s="28"/>
      <c r="AB142" s="33"/>
      <c r="AC142" s="29"/>
      <c r="AD142" s="27"/>
      <c r="AE142" s="27"/>
      <c r="AF142" s="27"/>
      <c r="AG142" s="27"/>
      <c r="AH142" s="27"/>
      <c r="AI142" s="27"/>
      <c r="AJ142" s="531" t="s">
        <v>827</v>
      </c>
      <c r="AK142" s="531" t="s">
        <v>828</v>
      </c>
      <c r="AL142" s="27"/>
      <c r="AM142" s="27"/>
      <c r="AN142" s="27"/>
      <c r="AO142" s="27"/>
      <c r="AP142" s="27"/>
      <c r="AQ142" s="33"/>
      <c r="AR142" s="33"/>
      <c r="AS142" s="33"/>
      <c r="AT142" s="33"/>
      <c r="AU142" s="33"/>
      <c r="AV142" s="33"/>
      <c r="AW142" s="33"/>
      <c r="AX142" s="33"/>
      <c r="AY142" s="33"/>
      <c r="AZ142" s="33"/>
      <c r="BA142" s="33"/>
      <c r="BB142" s="33"/>
      <c r="BC142" s="33"/>
      <c r="BD142" s="33"/>
      <c r="BE142" s="33"/>
      <c r="BF142" s="33"/>
      <c r="BG142" s="33"/>
      <c r="BH142" s="33"/>
      <c r="BI142" s="27"/>
      <c r="BJ142" s="33"/>
      <c r="BK142" s="33"/>
      <c r="BL142" s="33"/>
      <c r="BM142" s="27"/>
      <c r="BN142" s="27"/>
      <c r="BO142" s="27"/>
      <c r="BP142" s="27"/>
      <c r="BQ142" s="522" t="s">
        <v>106</v>
      </c>
      <c r="BR142" s="37"/>
      <c r="BS142" s="36"/>
      <c r="BT142" s="37"/>
      <c r="BU142" s="39"/>
      <c r="BV142" s="523">
        <v>1830</v>
      </c>
    </row>
    <row r="143" spans="1:74" ht="19.899999999999999" customHeight="1">
      <c r="A143" s="10">
        <v>143</v>
      </c>
      <c r="B143" s="15">
        <v>14</v>
      </c>
      <c r="C143" s="519">
        <v>1830</v>
      </c>
      <c r="D143" s="43" t="s">
        <v>965</v>
      </c>
      <c r="E143" s="527" t="s">
        <v>106</v>
      </c>
      <c r="F143" s="22" t="str">
        <f t="shared" si="25"/>
        <v>FCS0304</v>
      </c>
      <c r="G143" s="21">
        <f t="shared" si="34"/>
        <v>3</v>
      </c>
      <c r="H143" s="21">
        <f t="shared" si="35"/>
        <v>7</v>
      </c>
      <c r="I143" s="21">
        <v>14</v>
      </c>
      <c r="J143" s="85" t="str">
        <f t="shared" si="36"/>
        <v>ADV151-P</v>
      </c>
      <c r="K143" s="22" t="str">
        <f t="shared" si="30"/>
        <v>DI</v>
      </c>
      <c r="L143" s="22"/>
      <c r="M143" s="22"/>
      <c r="N143" s="22" t="str">
        <f t="shared" si="37"/>
        <v>N</v>
      </c>
      <c r="O143" s="22"/>
      <c r="P143" s="22"/>
      <c r="Q143" s="22"/>
      <c r="R143" s="22"/>
      <c r="S143" s="25" t="str">
        <f t="shared" si="31"/>
        <v>%Z037114</v>
      </c>
      <c r="T143" s="22" t="str">
        <f t="shared" si="32"/>
        <v>18-XZSL-36101</v>
      </c>
      <c r="U143" s="22" t="s">
        <v>965</v>
      </c>
      <c r="V143" s="22" t="str">
        <f t="shared" si="33"/>
        <v>-</v>
      </c>
      <c r="W143" s="23" t="s">
        <v>826</v>
      </c>
      <c r="X143" s="84" t="s">
        <v>115</v>
      </c>
      <c r="Y143" s="27"/>
      <c r="Z143" s="27"/>
      <c r="AA143" s="28"/>
      <c r="AB143" s="33"/>
      <c r="AC143" s="29"/>
      <c r="AD143" s="27"/>
      <c r="AE143" s="27"/>
      <c r="AF143" s="27"/>
      <c r="AG143" s="27"/>
      <c r="AH143" s="27"/>
      <c r="AI143" s="27"/>
      <c r="AJ143" s="531" t="s">
        <v>827</v>
      </c>
      <c r="AK143" s="531" t="s">
        <v>828</v>
      </c>
      <c r="AL143" s="27"/>
      <c r="AM143" s="27"/>
      <c r="AN143" s="27"/>
      <c r="AO143" s="27"/>
      <c r="AP143" s="27"/>
      <c r="AQ143" s="33"/>
      <c r="AR143" s="33"/>
      <c r="AS143" s="33"/>
      <c r="AT143" s="33"/>
      <c r="AU143" s="33"/>
      <c r="AV143" s="33"/>
      <c r="AW143" s="33"/>
      <c r="AX143" s="33"/>
      <c r="AY143" s="33"/>
      <c r="AZ143" s="33"/>
      <c r="BA143" s="33"/>
      <c r="BB143" s="33"/>
      <c r="BC143" s="33"/>
      <c r="BD143" s="33"/>
      <c r="BE143" s="33"/>
      <c r="BF143" s="33"/>
      <c r="BG143" s="33"/>
      <c r="BH143" s="33"/>
      <c r="BI143" s="27"/>
      <c r="BJ143" s="33"/>
      <c r="BK143" s="33"/>
      <c r="BL143" s="33"/>
      <c r="BM143" s="27"/>
      <c r="BN143" s="27"/>
      <c r="BO143" s="27"/>
      <c r="BP143" s="27"/>
      <c r="BQ143" s="522" t="s">
        <v>106</v>
      </c>
      <c r="BR143" s="37"/>
      <c r="BS143" s="36"/>
      <c r="BT143" s="37"/>
      <c r="BU143" s="39"/>
      <c r="BV143" s="523">
        <v>1830</v>
      </c>
    </row>
    <row r="144" spans="1:74" ht="19.899999999999999" customHeight="1">
      <c r="A144" s="10">
        <v>144</v>
      </c>
      <c r="B144" s="15">
        <v>15</v>
      </c>
      <c r="C144" s="519">
        <v>1830</v>
      </c>
      <c r="D144" s="43" t="s">
        <v>966</v>
      </c>
      <c r="E144" s="527" t="s">
        <v>106</v>
      </c>
      <c r="F144" s="22" t="str">
        <f t="shared" si="25"/>
        <v>FCS0304</v>
      </c>
      <c r="G144" s="21">
        <f t="shared" si="34"/>
        <v>3</v>
      </c>
      <c r="H144" s="21">
        <f t="shared" si="35"/>
        <v>7</v>
      </c>
      <c r="I144" s="21">
        <v>15</v>
      </c>
      <c r="J144" s="85" t="str">
        <f t="shared" si="36"/>
        <v>ADV151-P</v>
      </c>
      <c r="K144" s="22" t="str">
        <f t="shared" si="30"/>
        <v>DI</v>
      </c>
      <c r="L144" s="22"/>
      <c r="M144" s="22"/>
      <c r="N144" s="22" t="str">
        <f t="shared" si="37"/>
        <v>N</v>
      </c>
      <c r="O144" s="22"/>
      <c r="P144" s="22"/>
      <c r="Q144" s="22"/>
      <c r="R144" s="22"/>
      <c r="S144" s="25" t="str">
        <f t="shared" si="31"/>
        <v>%Z037115</v>
      </c>
      <c r="T144" s="22" t="str">
        <f t="shared" si="32"/>
        <v>18-XZSH-36102</v>
      </c>
      <c r="U144" s="22" t="s">
        <v>966</v>
      </c>
      <c r="V144" s="22" t="str">
        <f t="shared" si="33"/>
        <v>-</v>
      </c>
      <c r="W144" s="23" t="s">
        <v>826</v>
      </c>
      <c r="X144" s="84" t="s">
        <v>115</v>
      </c>
      <c r="Y144" s="27"/>
      <c r="Z144" s="27"/>
      <c r="AA144" s="28"/>
      <c r="AB144" s="33"/>
      <c r="AC144" s="29"/>
      <c r="AD144" s="27"/>
      <c r="AE144" s="27"/>
      <c r="AF144" s="27"/>
      <c r="AG144" s="27"/>
      <c r="AH144" s="27"/>
      <c r="AI144" s="27"/>
      <c r="AJ144" s="531" t="s">
        <v>827</v>
      </c>
      <c r="AK144" s="531" t="s">
        <v>828</v>
      </c>
      <c r="AL144" s="27"/>
      <c r="AM144" s="27"/>
      <c r="AN144" s="27"/>
      <c r="AO144" s="27"/>
      <c r="AP144" s="27"/>
      <c r="AQ144" s="33"/>
      <c r="AR144" s="33"/>
      <c r="AS144" s="33"/>
      <c r="AT144" s="33"/>
      <c r="AU144" s="33"/>
      <c r="AV144" s="33"/>
      <c r="AW144" s="33"/>
      <c r="AX144" s="33"/>
      <c r="AY144" s="33"/>
      <c r="AZ144" s="33"/>
      <c r="BA144" s="33"/>
      <c r="BB144" s="33"/>
      <c r="BC144" s="33"/>
      <c r="BD144" s="33"/>
      <c r="BE144" s="33"/>
      <c r="BF144" s="33"/>
      <c r="BG144" s="33"/>
      <c r="BH144" s="33"/>
      <c r="BI144" s="27"/>
      <c r="BJ144" s="33"/>
      <c r="BK144" s="33"/>
      <c r="BL144" s="33"/>
      <c r="BM144" s="27"/>
      <c r="BN144" s="27"/>
      <c r="BO144" s="27"/>
      <c r="BP144" s="27"/>
      <c r="BQ144" s="522" t="s">
        <v>106</v>
      </c>
      <c r="BR144" s="37"/>
      <c r="BS144" s="36"/>
      <c r="BT144" s="37"/>
      <c r="BU144" s="39"/>
      <c r="BV144" s="523">
        <v>1830</v>
      </c>
    </row>
    <row r="145" spans="1:74" ht="19.899999999999999" customHeight="1">
      <c r="A145" s="10">
        <v>145</v>
      </c>
      <c r="B145" s="15">
        <v>16</v>
      </c>
      <c r="C145" s="519">
        <v>1830</v>
      </c>
      <c r="D145" s="43" t="s">
        <v>967</v>
      </c>
      <c r="E145" s="527" t="s">
        <v>106</v>
      </c>
      <c r="F145" s="22" t="str">
        <f t="shared" si="25"/>
        <v>FCS0304</v>
      </c>
      <c r="G145" s="21">
        <f t="shared" si="34"/>
        <v>3</v>
      </c>
      <c r="H145" s="21">
        <f t="shared" si="35"/>
        <v>7</v>
      </c>
      <c r="I145" s="21">
        <v>16</v>
      </c>
      <c r="J145" s="85" t="str">
        <f t="shared" si="36"/>
        <v>ADV151-P</v>
      </c>
      <c r="K145" s="22" t="str">
        <f t="shared" si="30"/>
        <v>DI</v>
      </c>
      <c r="L145" s="22"/>
      <c r="M145" s="22"/>
      <c r="N145" s="22" t="str">
        <f t="shared" si="37"/>
        <v>N</v>
      </c>
      <c r="O145" s="22"/>
      <c r="P145" s="22"/>
      <c r="Q145" s="22"/>
      <c r="R145" s="22"/>
      <c r="S145" s="25" t="str">
        <f t="shared" si="31"/>
        <v>%Z037116</v>
      </c>
      <c r="T145" s="22" t="str">
        <f t="shared" si="32"/>
        <v>18-XZSL-36102</v>
      </c>
      <c r="U145" s="22" t="s">
        <v>967</v>
      </c>
      <c r="V145" s="22" t="str">
        <f t="shared" si="33"/>
        <v>-</v>
      </c>
      <c r="W145" s="23" t="s">
        <v>826</v>
      </c>
      <c r="X145" s="84" t="s">
        <v>115</v>
      </c>
      <c r="Y145" s="27"/>
      <c r="Z145" s="27"/>
      <c r="AA145" s="28"/>
      <c r="AB145" s="33"/>
      <c r="AC145" s="29"/>
      <c r="AD145" s="27"/>
      <c r="AE145" s="27"/>
      <c r="AF145" s="27"/>
      <c r="AG145" s="27"/>
      <c r="AH145" s="27"/>
      <c r="AI145" s="27"/>
      <c r="AJ145" s="531" t="s">
        <v>827</v>
      </c>
      <c r="AK145" s="531" t="s">
        <v>828</v>
      </c>
      <c r="AL145" s="27"/>
      <c r="AM145" s="27"/>
      <c r="AN145" s="27"/>
      <c r="AO145" s="27"/>
      <c r="AP145" s="27"/>
      <c r="AQ145" s="33"/>
      <c r="AR145" s="33"/>
      <c r="AS145" s="33"/>
      <c r="AT145" s="33"/>
      <c r="AU145" s="33"/>
      <c r="AV145" s="33"/>
      <c r="AW145" s="33"/>
      <c r="AX145" s="33"/>
      <c r="AY145" s="33"/>
      <c r="AZ145" s="33"/>
      <c r="BA145" s="33"/>
      <c r="BB145" s="33"/>
      <c r="BC145" s="33"/>
      <c r="BD145" s="33"/>
      <c r="BE145" s="33"/>
      <c r="BF145" s="33"/>
      <c r="BG145" s="33"/>
      <c r="BH145" s="33"/>
      <c r="BI145" s="27"/>
      <c r="BJ145" s="33"/>
      <c r="BK145" s="33"/>
      <c r="BL145" s="33"/>
      <c r="BM145" s="27"/>
      <c r="BN145" s="27"/>
      <c r="BO145" s="27"/>
      <c r="BP145" s="27"/>
      <c r="BQ145" s="522" t="s">
        <v>106</v>
      </c>
      <c r="BR145" s="37"/>
      <c r="BS145" s="36"/>
      <c r="BT145" s="37"/>
      <c r="BU145" s="39"/>
      <c r="BV145" s="523">
        <v>1830</v>
      </c>
    </row>
    <row r="146" spans="1:74" ht="19.899999999999999" customHeight="1">
      <c r="A146" s="10">
        <v>146</v>
      </c>
      <c r="B146" s="15">
        <v>17</v>
      </c>
      <c r="C146" s="519">
        <v>1830</v>
      </c>
      <c r="D146" s="43" t="s">
        <v>968</v>
      </c>
      <c r="E146" s="527" t="s">
        <v>106</v>
      </c>
      <c r="F146" s="22" t="str">
        <f t="shared" si="25"/>
        <v>FCS0304</v>
      </c>
      <c r="G146" s="21">
        <f t="shared" si="34"/>
        <v>3</v>
      </c>
      <c r="H146" s="21">
        <f t="shared" si="35"/>
        <v>7</v>
      </c>
      <c r="I146" s="21">
        <v>17</v>
      </c>
      <c r="J146" s="85" t="str">
        <f t="shared" si="36"/>
        <v>ADV151-P</v>
      </c>
      <c r="K146" s="22" t="str">
        <f t="shared" si="30"/>
        <v>DI</v>
      </c>
      <c r="L146" s="22"/>
      <c r="M146" s="22"/>
      <c r="N146" s="22" t="str">
        <f t="shared" si="37"/>
        <v>N</v>
      </c>
      <c r="O146" s="22"/>
      <c r="P146" s="22"/>
      <c r="Q146" s="22"/>
      <c r="R146" s="22"/>
      <c r="S146" s="25" t="str">
        <f t="shared" si="31"/>
        <v>%Z037117</v>
      </c>
      <c r="T146" s="22" t="str">
        <f t="shared" si="32"/>
        <v>18-XZSH-23101</v>
      </c>
      <c r="U146" s="22" t="s">
        <v>968</v>
      </c>
      <c r="V146" s="22" t="str">
        <f t="shared" si="33"/>
        <v>-</v>
      </c>
      <c r="W146" s="23" t="s">
        <v>826</v>
      </c>
      <c r="X146" s="84" t="s">
        <v>115</v>
      </c>
      <c r="Y146" s="27"/>
      <c r="Z146" s="27"/>
      <c r="AA146" s="28"/>
      <c r="AB146" s="33"/>
      <c r="AC146" s="29"/>
      <c r="AD146" s="27"/>
      <c r="AE146" s="27"/>
      <c r="AF146" s="27"/>
      <c r="AG146" s="27"/>
      <c r="AH146" s="27"/>
      <c r="AI146" s="27"/>
      <c r="AJ146" s="531" t="s">
        <v>969</v>
      </c>
      <c r="AK146" s="531" t="s">
        <v>970</v>
      </c>
      <c r="AL146" s="27"/>
      <c r="AM146" s="27"/>
      <c r="AN146" s="27"/>
      <c r="AO146" s="27"/>
      <c r="AP146" s="27"/>
      <c r="AQ146" s="33"/>
      <c r="AR146" s="33"/>
      <c r="AS146" s="33"/>
      <c r="AT146" s="33"/>
      <c r="AU146" s="33"/>
      <c r="AV146" s="33"/>
      <c r="AW146" s="33"/>
      <c r="AX146" s="33"/>
      <c r="AY146" s="33"/>
      <c r="AZ146" s="33"/>
      <c r="BA146" s="33"/>
      <c r="BB146" s="33"/>
      <c r="BC146" s="33"/>
      <c r="BD146" s="33"/>
      <c r="BE146" s="33"/>
      <c r="BF146" s="33"/>
      <c r="BG146" s="33"/>
      <c r="BH146" s="33"/>
      <c r="BI146" s="27"/>
      <c r="BJ146" s="33"/>
      <c r="BK146" s="33"/>
      <c r="BL146" s="33"/>
      <c r="BM146" s="27"/>
      <c r="BN146" s="27"/>
      <c r="BO146" s="27"/>
      <c r="BP146" s="27"/>
      <c r="BQ146" s="522" t="s">
        <v>106</v>
      </c>
      <c r="BR146" s="37"/>
      <c r="BS146" s="36"/>
      <c r="BT146" s="37"/>
      <c r="BV146" s="523">
        <v>1830</v>
      </c>
    </row>
    <row r="147" spans="1:74" ht="19.899999999999999" customHeight="1">
      <c r="A147" s="10">
        <v>147</v>
      </c>
      <c r="B147" s="15">
        <v>18</v>
      </c>
      <c r="C147" s="519">
        <v>1830</v>
      </c>
      <c r="D147" s="43" t="s">
        <v>971</v>
      </c>
      <c r="E147" s="527" t="s">
        <v>106</v>
      </c>
      <c r="F147" s="22" t="str">
        <f t="shared" si="25"/>
        <v>FCS0304</v>
      </c>
      <c r="G147" s="21">
        <f t="shared" si="34"/>
        <v>3</v>
      </c>
      <c r="H147" s="21">
        <f t="shared" si="35"/>
        <v>7</v>
      </c>
      <c r="I147" s="21">
        <v>18</v>
      </c>
      <c r="J147" s="85" t="str">
        <f t="shared" si="36"/>
        <v>ADV151-P</v>
      </c>
      <c r="K147" s="22" t="str">
        <f t="shared" si="30"/>
        <v>DI</v>
      </c>
      <c r="L147" s="22"/>
      <c r="M147" s="22"/>
      <c r="N147" s="22" t="str">
        <f t="shared" si="37"/>
        <v>N</v>
      </c>
      <c r="O147" s="22"/>
      <c r="P147" s="22"/>
      <c r="Q147" s="22"/>
      <c r="R147" s="22"/>
      <c r="S147" s="25" t="str">
        <f t="shared" si="31"/>
        <v>%Z037118</v>
      </c>
      <c r="T147" s="22" t="str">
        <f t="shared" si="32"/>
        <v>18-XZSL-23101</v>
      </c>
      <c r="U147" s="22" t="s">
        <v>972</v>
      </c>
      <c r="V147" s="22" t="str">
        <f t="shared" si="33"/>
        <v>-</v>
      </c>
      <c r="W147" s="23" t="s">
        <v>826</v>
      </c>
      <c r="X147" s="84" t="s">
        <v>115</v>
      </c>
      <c r="Y147" s="27"/>
      <c r="Z147" s="27"/>
      <c r="AA147" s="28"/>
      <c r="AB147" s="33"/>
      <c r="AC147" s="29"/>
      <c r="AD147" s="27"/>
      <c r="AE147" s="27"/>
      <c r="AF147" s="27"/>
      <c r="AG147" s="27"/>
      <c r="AH147" s="27"/>
      <c r="AI147" s="27"/>
      <c r="AJ147" s="531" t="s">
        <v>969</v>
      </c>
      <c r="AK147" s="531" t="s">
        <v>970</v>
      </c>
      <c r="AL147" s="27"/>
      <c r="AM147" s="27"/>
      <c r="AN147" s="27"/>
      <c r="AO147" s="27"/>
      <c r="AP147" s="27"/>
      <c r="AQ147" s="33"/>
      <c r="AR147" s="33"/>
      <c r="AS147" s="33"/>
      <c r="AT147" s="33"/>
      <c r="AU147" s="33"/>
      <c r="AV147" s="33"/>
      <c r="AW147" s="33"/>
      <c r="AX147" s="33"/>
      <c r="AY147" s="33"/>
      <c r="AZ147" s="33"/>
      <c r="BA147" s="33"/>
      <c r="BB147" s="33"/>
      <c r="BC147" s="33"/>
      <c r="BD147" s="33"/>
      <c r="BE147" s="33"/>
      <c r="BF147" s="33"/>
      <c r="BG147" s="33"/>
      <c r="BH147" s="33"/>
      <c r="BI147" s="27"/>
      <c r="BJ147" s="33"/>
      <c r="BK147" s="33"/>
      <c r="BL147" s="33"/>
      <c r="BM147" s="27"/>
      <c r="BN147" s="27"/>
      <c r="BO147" s="27"/>
      <c r="BP147" s="27"/>
      <c r="BQ147" s="522" t="s">
        <v>106</v>
      </c>
      <c r="BR147" s="37"/>
      <c r="BS147" s="36"/>
      <c r="BT147" s="37"/>
      <c r="BV147" s="523">
        <v>1830</v>
      </c>
    </row>
    <row r="148" spans="1:74" ht="19.899999999999999" customHeight="1">
      <c r="A148" s="10">
        <v>148</v>
      </c>
      <c r="B148" s="15">
        <v>19</v>
      </c>
      <c r="C148" s="519">
        <v>1830</v>
      </c>
      <c r="D148" s="17" t="s">
        <v>973</v>
      </c>
      <c r="E148" s="527" t="s">
        <v>106</v>
      </c>
      <c r="F148" s="22" t="str">
        <f t="shared" si="25"/>
        <v>FCS0304</v>
      </c>
      <c r="G148" s="21">
        <f t="shared" si="34"/>
        <v>3</v>
      </c>
      <c r="H148" s="21">
        <f t="shared" si="35"/>
        <v>7</v>
      </c>
      <c r="I148" s="21">
        <v>19</v>
      </c>
      <c r="J148" s="85" t="str">
        <f t="shared" si="36"/>
        <v>ADV151-P</v>
      </c>
      <c r="K148" s="22" t="str">
        <f t="shared" si="30"/>
        <v>DI</v>
      </c>
      <c r="L148" s="22"/>
      <c r="M148" s="22"/>
      <c r="N148" s="22" t="str">
        <f t="shared" si="37"/>
        <v>N</v>
      </c>
      <c r="O148" s="22"/>
      <c r="P148" s="22"/>
      <c r="Q148" s="22"/>
      <c r="R148" s="22"/>
      <c r="S148" s="25" t="str">
        <f t="shared" si="31"/>
        <v>%Z037119</v>
      </c>
      <c r="T148" s="22" t="str">
        <f t="shared" si="32"/>
        <v>18-XZSH-24102</v>
      </c>
      <c r="U148" s="22" t="s">
        <v>973</v>
      </c>
      <c r="V148" s="22" t="str">
        <f t="shared" si="33"/>
        <v>-</v>
      </c>
      <c r="W148" s="23" t="s">
        <v>826</v>
      </c>
      <c r="X148" s="84" t="s">
        <v>115</v>
      </c>
      <c r="Y148" s="27"/>
      <c r="Z148" s="27"/>
      <c r="AA148" s="28"/>
      <c r="AB148" s="33"/>
      <c r="AC148" s="29"/>
      <c r="AD148" s="27"/>
      <c r="AE148" s="27"/>
      <c r="AF148" s="27"/>
      <c r="AG148" s="27"/>
      <c r="AH148" s="27"/>
      <c r="AI148" s="27"/>
      <c r="AJ148" s="531" t="s">
        <v>969</v>
      </c>
      <c r="AK148" s="531" t="s">
        <v>970</v>
      </c>
      <c r="AL148" s="27"/>
      <c r="AM148" s="27"/>
      <c r="AN148" s="27"/>
      <c r="AO148" s="27"/>
      <c r="AP148" s="27"/>
      <c r="AQ148" s="33"/>
      <c r="AR148" s="33"/>
      <c r="AS148" s="33"/>
      <c r="AT148" s="33"/>
      <c r="AU148" s="33"/>
      <c r="AV148" s="33"/>
      <c r="AW148" s="33"/>
      <c r="AX148" s="33"/>
      <c r="AY148" s="33"/>
      <c r="AZ148" s="33"/>
      <c r="BA148" s="33"/>
      <c r="BB148" s="33"/>
      <c r="BC148" s="33"/>
      <c r="BD148" s="33"/>
      <c r="BE148" s="33"/>
      <c r="BF148" s="33"/>
      <c r="BG148" s="33"/>
      <c r="BH148" s="33"/>
      <c r="BI148" s="27"/>
      <c r="BJ148" s="33"/>
      <c r="BK148" s="33"/>
      <c r="BL148" s="33"/>
      <c r="BM148" s="27"/>
      <c r="BN148" s="27"/>
      <c r="BO148" s="27"/>
      <c r="BP148" s="27"/>
      <c r="BQ148" s="522" t="s">
        <v>106</v>
      </c>
      <c r="BR148" s="37"/>
      <c r="BS148" s="36"/>
      <c r="BT148" s="37"/>
      <c r="BV148" s="523">
        <v>1830</v>
      </c>
    </row>
    <row r="149" spans="1:74" ht="19.899999999999999" customHeight="1">
      <c r="A149" s="10">
        <v>149</v>
      </c>
      <c r="B149" s="15">
        <v>20</v>
      </c>
      <c r="C149" s="519">
        <v>1830</v>
      </c>
      <c r="D149" s="17" t="s">
        <v>974</v>
      </c>
      <c r="E149" s="534" t="s">
        <v>106</v>
      </c>
      <c r="F149" s="22" t="str">
        <f t="shared" si="25"/>
        <v>FCS0304</v>
      </c>
      <c r="G149" s="21">
        <f t="shared" si="34"/>
        <v>3</v>
      </c>
      <c r="H149" s="21">
        <f t="shared" si="35"/>
        <v>7</v>
      </c>
      <c r="I149" s="21">
        <v>20</v>
      </c>
      <c r="J149" s="85" t="str">
        <f t="shared" si="36"/>
        <v>ADV151-P</v>
      </c>
      <c r="K149" s="22" t="str">
        <f t="shared" si="30"/>
        <v>DI</v>
      </c>
      <c r="L149" s="22"/>
      <c r="M149" s="22"/>
      <c r="N149" s="22" t="str">
        <f t="shared" si="37"/>
        <v>N</v>
      </c>
      <c r="O149" s="22"/>
      <c r="P149" s="22"/>
      <c r="Q149" s="22"/>
      <c r="R149" s="22"/>
      <c r="S149" s="25" t="str">
        <f t="shared" si="31"/>
        <v>%Z037120</v>
      </c>
      <c r="T149" s="22" t="str">
        <f t="shared" si="32"/>
        <v>18-XZSL-24102</v>
      </c>
      <c r="U149" s="22" t="s">
        <v>974</v>
      </c>
      <c r="V149" s="22" t="str">
        <f t="shared" si="33"/>
        <v>-</v>
      </c>
      <c r="W149" s="23" t="s">
        <v>826</v>
      </c>
      <c r="X149" s="84" t="s">
        <v>115</v>
      </c>
      <c r="Y149" s="27"/>
      <c r="Z149" s="27"/>
      <c r="AA149" s="28"/>
      <c r="AB149" s="33"/>
      <c r="AC149" s="29"/>
      <c r="AD149" s="27"/>
      <c r="AE149" s="27"/>
      <c r="AF149" s="27"/>
      <c r="AG149" s="27"/>
      <c r="AH149" s="27"/>
      <c r="AI149" s="27"/>
      <c r="AJ149" s="531" t="s">
        <v>969</v>
      </c>
      <c r="AK149" s="531" t="s">
        <v>970</v>
      </c>
      <c r="AL149" s="27"/>
      <c r="AM149" s="27"/>
      <c r="AN149" s="27"/>
      <c r="AO149" s="27"/>
      <c r="AP149" s="27"/>
      <c r="AQ149" s="33"/>
      <c r="AR149" s="33"/>
      <c r="AS149" s="33"/>
      <c r="AT149" s="33"/>
      <c r="AU149" s="33"/>
      <c r="AV149" s="33"/>
      <c r="AW149" s="33"/>
      <c r="AX149" s="33"/>
      <c r="AY149" s="33"/>
      <c r="AZ149" s="33"/>
      <c r="BA149" s="33"/>
      <c r="BB149" s="33"/>
      <c r="BC149" s="33"/>
      <c r="BD149" s="33"/>
      <c r="BE149" s="33"/>
      <c r="BF149" s="33"/>
      <c r="BG149" s="33"/>
      <c r="BH149" s="33"/>
      <c r="BI149" s="27"/>
      <c r="BJ149" s="33"/>
      <c r="BK149" s="33"/>
      <c r="BL149" s="33"/>
      <c r="BM149" s="27"/>
      <c r="BN149" s="27"/>
      <c r="BO149" s="27"/>
      <c r="BP149" s="27"/>
      <c r="BQ149" s="522" t="s">
        <v>106</v>
      </c>
      <c r="BR149" s="37"/>
      <c r="BS149" s="36"/>
      <c r="BT149" s="37"/>
      <c r="BV149" s="523">
        <v>1830</v>
      </c>
    </row>
    <row r="150" spans="1:74" ht="19.899999999999999" customHeight="1">
      <c r="A150" s="10">
        <v>150</v>
      </c>
      <c r="B150" s="15">
        <v>21</v>
      </c>
      <c r="C150" s="519">
        <v>1830</v>
      </c>
      <c r="D150" s="18" t="s">
        <v>975</v>
      </c>
      <c r="E150" s="527" t="s">
        <v>106</v>
      </c>
      <c r="F150" s="22" t="str">
        <f t="shared" si="25"/>
        <v>FCS0304</v>
      </c>
      <c r="G150" s="21">
        <f t="shared" si="34"/>
        <v>3</v>
      </c>
      <c r="H150" s="21">
        <f t="shared" si="35"/>
        <v>7</v>
      </c>
      <c r="I150" s="21">
        <v>21</v>
      </c>
      <c r="J150" s="85" t="str">
        <f t="shared" si="36"/>
        <v>ADV151-P</v>
      </c>
      <c r="K150" s="22" t="str">
        <f t="shared" si="30"/>
        <v>DI</v>
      </c>
      <c r="L150" s="22"/>
      <c r="M150" s="22"/>
      <c r="N150" s="22" t="str">
        <f t="shared" si="37"/>
        <v>N</v>
      </c>
      <c r="O150" s="22"/>
      <c r="P150" s="22"/>
      <c r="Q150" s="22"/>
      <c r="R150" s="22"/>
      <c r="S150" s="25" t="str">
        <f t="shared" si="31"/>
        <v>%Z037121</v>
      </c>
      <c r="T150" s="22" t="str">
        <f t="shared" si="32"/>
        <v>18-PZSL-66102</v>
      </c>
      <c r="U150" s="22" t="s">
        <v>975</v>
      </c>
      <c r="V150" s="22" t="str">
        <f t="shared" si="33"/>
        <v>-</v>
      </c>
      <c r="W150" s="23" t="s">
        <v>826</v>
      </c>
      <c r="X150" s="84" t="s">
        <v>115</v>
      </c>
      <c r="Y150" s="27"/>
      <c r="Z150" s="27"/>
      <c r="AA150" s="28"/>
      <c r="AB150" s="33"/>
      <c r="AC150" s="29"/>
      <c r="AD150" s="27"/>
      <c r="AE150" s="27"/>
      <c r="AF150" s="27"/>
      <c r="AG150" s="27"/>
      <c r="AH150" s="27"/>
      <c r="AI150" s="27"/>
      <c r="AJ150" s="531" t="s">
        <v>976</v>
      </c>
      <c r="AK150" s="531" t="s">
        <v>977</v>
      </c>
      <c r="AL150" s="27"/>
      <c r="AM150" s="27"/>
      <c r="AN150" s="27"/>
      <c r="AO150" s="27"/>
      <c r="AP150" s="27"/>
      <c r="AQ150" s="33"/>
      <c r="AR150" s="33"/>
      <c r="AS150" s="33"/>
      <c r="AT150" s="33"/>
      <c r="AU150" s="33"/>
      <c r="AV150" s="33"/>
      <c r="AW150" s="33"/>
      <c r="AX150" s="33"/>
      <c r="AY150" s="33"/>
      <c r="AZ150" s="33"/>
      <c r="BA150" s="33"/>
      <c r="BB150" s="33"/>
      <c r="BC150" s="33"/>
      <c r="BD150" s="33"/>
      <c r="BE150" s="33"/>
      <c r="BF150" s="33"/>
      <c r="BG150" s="33"/>
      <c r="BH150" s="33"/>
      <c r="BI150" s="27"/>
      <c r="BJ150" s="33"/>
      <c r="BK150" s="33"/>
      <c r="BL150" s="33"/>
      <c r="BM150" s="27"/>
      <c r="BN150" s="27"/>
      <c r="BO150" s="27"/>
      <c r="BP150" s="27"/>
      <c r="BQ150" s="522" t="s">
        <v>106</v>
      </c>
      <c r="BR150" s="37"/>
      <c r="BS150" s="36"/>
      <c r="BT150" s="37"/>
      <c r="BV150" s="523">
        <v>1830</v>
      </c>
    </row>
    <row r="151" spans="1:74" ht="19.899999999999999" customHeight="1">
      <c r="A151" s="10">
        <v>151</v>
      </c>
      <c r="B151" s="15">
        <v>22</v>
      </c>
      <c r="C151" s="519">
        <v>1830</v>
      </c>
      <c r="D151" s="18" t="s">
        <v>978</v>
      </c>
      <c r="E151" s="527" t="s">
        <v>106</v>
      </c>
      <c r="F151" s="22" t="str">
        <f t="shared" si="25"/>
        <v>FCS0304</v>
      </c>
      <c r="G151" s="21">
        <f t="shared" si="34"/>
        <v>3</v>
      </c>
      <c r="H151" s="21">
        <f t="shared" si="35"/>
        <v>7</v>
      </c>
      <c r="I151" s="21">
        <v>22</v>
      </c>
      <c r="J151" s="85" t="str">
        <f t="shared" si="36"/>
        <v>ADV151-P</v>
      </c>
      <c r="K151" s="22" t="str">
        <f t="shared" si="30"/>
        <v>DI</v>
      </c>
      <c r="L151" s="22"/>
      <c r="M151" s="22"/>
      <c r="N151" s="22" t="str">
        <f t="shared" si="37"/>
        <v>N</v>
      </c>
      <c r="O151" s="22"/>
      <c r="P151" s="22"/>
      <c r="Q151" s="22"/>
      <c r="R151" s="22"/>
      <c r="S151" s="25" t="str">
        <f t="shared" si="31"/>
        <v>%Z037122</v>
      </c>
      <c r="T151" s="22" t="str">
        <f t="shared" si="32"/>
        <v>18-HZSH-66102</v>
      </c>
      <c r="U151" s="22" t="s">
        <v>978</v>
      </c>
      <c r="V151" s="22" t="str">
        <f t="shared" si="33"/>
        <v>-</v>
      </c>
      <c r="W151" s="23" t="s">
        <v>826</v>
      </c>
      <c r="X151" s="84" t="s">
        <v>115</v>
      </c>
      <c r="Y151" s="27"/>
      <c r="Z151" s="27"/>
      <c r="AA151" s="28"/>
      <c r="AB151" s="33"/>
      <c r="AC151" s="29"/>
      <c r="AD151" s="27"/>
      <c r="AE151" s="27"/>
      <c r="AF151" s="27"/>
      <c r="AG151" s="27"/>
      <c r="AH151" s="27"/>
      <c r="AI151" s="27"/>
      <c r="AJ151" s="531" t="s">
        <v>976</v>
      </c>
      <c r="AK151" s="531" t="s">
        <v>977</v>
      </c>
      <c r="AL151" s="27"/>
      <c r="AM151" s="27"/>
      <c r="AN151" s="27"/>
      <c r="AO151" s="27"/>
      <c r="AP151" s="27"/>
      <c r="AQ151" s="33"/>
      <c r="AR151" s="33"/>
      <c r="AS151" s="33"/>
      <c r="AT151" s="33"/>
      <c r="AU151" s="33"/>
      <c r="AV151" s="33"/>
      <c r="AW151" s="33"/>
      <c r="AX151" s="33"/>
      <c r="AY151" s="33"/>
      <c r="AZ151" s="33"/>
      <c r="BA151" s="33"/>
      <c r="BB151" s="33"/>
      <c r="BC151" s="33"/>
      <c r="BD151" s="33"/>
      <c r="BE151" s="33"/>
      <c r="BF151" s="33"/>
      <c r="BG151" s="33"/>
      <c r="BH151" s="33"/>
      <c r="BI151" s="27"/>
      <c r="BJ151" s="33"/>
      <c r="BK151" s="33"/>
      <c r="BL151" s="33"/>
      <c r="BM151" s="27"/>
      <c r="BN151" s="27"/>
      <c r="BO151" s="27"/>
      <c r="BP151" s="27"/>
      <c r="BQ151" s="522" t="s">
        <v>106</v>
      </c>
      <c r="BR151" s="37"/>
      <c r="BS151" s="36"/>
      <c r="BT151" s="37"/>
      <c r="BV151" s="523">
        <v>1830</v>
      </c>
    </row>
    <row r="152" spans="1:74" ht="19.899999999999999" customHeight="1">
      <c r="A152" s="10">
        <v>152</v>
      </c>
      <c r="B152" s="15">
        <v>23</v>
      </c>
      <c r="C152" s="519">
        <v>1830</v>
      </c>
      <c r="D152" s="18" t="s">
        <v>979</v>
      </c>
      <c r="E152" s="527" t="s">
        <v>106</v>
      </c>
      <c r="F152" s="22" t="str">
        <f t="shared" si="25"/>
        <v>FCS0304</v>
      </c>
      <c r="G152" s="21">
        <f t="shared" si="34"/>
        <v>3</v>
      </c>
      <c r="H152" s="21">
        <f t="shared" si="35"/>
        <v>7</v>
      </c>
      <c r="I152" s="21">
        <v>23</v>
      </c>
      <c r="J152" s="85" t="str">
        <f t="shared" si="36"/>
        <v>ADV151-P</v>
      </c>
      <c r="K152" s="22" t="str">
        <f t="shared" si="30"/>
        <v>DI</v>
      </c>
      <c r="L152" s="22"/>
      <c r="M152" s="22"/>
      <c r="N152" s="22" t="str">
        <f t="shared" si="37"/>
        <v>N</v>
      </c>
      <c r="O152" s="22"/>
      <c r="P152" s="22"/>
      <c r="Q152" s="22"/>
      <c r="R152" s="22"/>
      <c r="S152" s="25" t="str">
        <f t="shared" si="31"/>
        <v>%Z037123</v>
      </c>
      <c r="T152" s="22" t="str">
        <f t="shared" si="32"/>
        <v>18-HZSL-66102</v>
      </c>
      <c r="U152" s="22" t="s">
        <v>979</v>
      </c>
      <c r="V152" s="22" t="str">
        <f t="shared" si="33"/>
        <v>-</v>
      </c>
      <c r="W152" s="23" t="s">
        <v>826</v>
      </c>
      <c r="X152" s="84" t="s">
        <v>115</v>
      </c>
      <c r="Y152" s="27"/>
      <c r="Z152" s="27"/>
      <c r="AA152" s="28"/>
      <c r="AB152" s="33"/>
      <c r="AC152" s="29"/>
      <c r="AD152" s="27"/>
      <c r="AE152" s="27"/>
      <c r="AF152" s="27"/>
      <c r="AG152" s="27"/>
      <c r="AH152" s="27"/>
      <c r="AI152" s="27"/>
      <c r="AJ152" s="531" t="s">
        <v>976</v>
      </c>
      <c r="AK152" s="531" t="s">
        <v>977</v>
      </c>
      <c r="AL152" s="27"/>
      <c r="AM152" s="27"/>
      <c r="AN152" s="27"/>
      <c r="AO152" s="27"/>
      <c r="AP152" s="27"/>
      <c r="AQ152" s="33"/>
      <c r="AR152" s="33"/>
      <c r="AS152" s="33"/>
      <c r="AT152" s="33"/>
      <c r="AU152" s="33"/>
      <c r="AV152" s="33"/>
      <c r="AW152" s="33"/>
      <c r="AX152" s="33"/>
      <c r="AY152" s="33"/>
      <c r="AZ152" s="33"/>
      <c r="BA152" s="33"/>
      <c r="BB152" s="33"/>
      <c r="BC152" s="33"/>
      <c r="BD152" s="33"/>
      <c r="BE152" s="33"/>
      <c r="BF152" s="33"/>
      <c r="BG152" s="33"/>
      <c r="BH152" s="33"/>
      <c r="BI152" s="27"/>
      <c r="BJ152" s="33"/>
      <c r="BK152" s="33"/>
      <c r="BL152" s="33"/>
      <c r="BM152" s="27"/>
      <c r="BN152" s="27"/>
      <c r="BO152" s="27"/>
      <c r="BP152" s="27"/>
      <c r="BQ152" s="522" t="s">
        <v>106</v>
      </c>
      <c r="BR152" s="37"/>
      <c r="BS152" s="36"/>
      <c r="BT152" s="37"/>
      <c r="BV152" s="523">
        <v>1830</v>
      </c>
    </row>
    <row r="153" spans="1:74" ht="19.899999999999999" customHeight="1">
      <c r="A153" s="10">
        <v>153</v>
      </c>
      <c r="B153" s="15">
        <v>24</v>
      </c>
      <c r="C153" s="519">
        <v>1830</v>
      </c>
      <c r="D153" s="527" t="s">
        <v>980</v>
      </c>
      <c r="E153" s="527" t="s">
        <v>106</v>
      </c>
      <c r="F153" s="22" t="str">
        <f t="shared" si="25"/>
        <v>FCS0304</v>
      </c>
      <c r="G153" s="21">
        <f t="shared" si="34"/>
        <v>3</v>
      </c>
      <c r="H153" s="21">
        <f t="shared" si="35"/>
        <v>7</v>
      </c>
      <c r="I153" s="21">
        <v>24</v>
      </c>
      <c r="J153" s="85" t="str">
        <f t="shared" si="36"/>
        <v>ADV151-P</v>
      </c>
      <c r="K153" s="22" t="str">
        <f t="shared" si="30"/>
        <v>DI</v>
      </c>
      <c r="L153" s="22"/>
      <c r="M153" s="22"/>
      <c r="N153" s="22" t="str">
        <f t="shared" si="37"/>
        <v>N</v>
      </c>
      <c r="O153" s="22"/>
      <c r="P153" s="22"/>
      <c r="Q153" s="22"/>
      <c r="R153" s="22"/>
      <c r="S153" s="25" t="str">
        <f t="shared" si="31"/>
        <v>%Z037124</v>
      </c>
      <c r="T153" s="22" t="str">
        <f t="shared" si="32"/>
        <v>18-XZSH-66101</v>
      </c>
      <c r="U153" s="22" t="s">
        <v>980</v>
      </c>
      <c r="V153" s="22" t="str">
        <f t="shared" si="33"/>
        <v>-</v>
      </c>
      <c r="W153" s="23" t="s">
        <v>826</v>
      </c>
      <c r="X153" s="84" t="s">
        <v>115</v>
      </c>
      <c r="Y153" s="27"/>
      <c r="Z153" s="27"/>
      <c r="AA153" s="28"/>
      <c r="AB153" s="33"/>
      <c r="AC153" s="29"/>
      <c r="AD153" s="27"/>
      <c r="AE153" s="27"/>
      <c r="AF153" s="27"/>
      <c r="AG153" s="27"/>
      <c r="AH153" s="27"/>
      <c r="AI153" s="27"/>
      <c r="AJ153" s="531" t="s">
        <v>976</v>
      </c>
      <c r="AK153" s="531" t="s">
        <v>977</v>
      </c>
      <c r="AL153" s="27"/>
      <c r="AM153" s="27"/>
      <c r="AN153" s="27"/>
      <c r="AO153" s="27"/>
      <c r="AP153" s="27"/>
      <c r="AQ153" s="33"/>
      <c r="AR153" s="33"/>
      <c r="AS153" s="33"/>
      <c r="AT153" s="33"/>
      <c r="AU153" s="33"/>
      <c r="AV153" s="33"/>
      <c r="AW153" s="33"/>
      <c r="AX153" s="33"/>
      <c r="AY153" s="33"/>
      <c r="AZ153" s="33"/>
      <c r="BA153" s="33"/>
      <c r="BB153" s="33"/>
      <c r="BC153" s="33"/>
      <c r="BD153" s="33"/>
      <c r="BE153" s="33"/>
      <c r="BF153" s="33"/>
      <c r="BG153" s="33"/>
      <c r="BH153" s="33"/>
      <c r="BI153" s="27"/>
      <c r="BJ153" s="33"/>
      <c r="BK153" s="33"/>
      <c r="BL153" s="33"/>
      <c r="BM153" s="27"/>
      <c r="BN153" s="27"/>
      <c r="BO153" s="27"/>
      <c r="BP153" s="27"/>
      <c r="BQ153" s="522" t="s">
        <v>106</v>
      </c>
      <c r="BR153" s="37"/>
      <c r="BS153" s="36"/>
      <c r="BT153" s="37"/>
      <c r="BV153" s="523">
        <v>1830</v>
      </c>
    </row>
    <row r="154" spans="1:74" ht="19.899999999999999" customHeight="1">
      <c r="A154" s="10">
        <v>154</v>
      </c>
      <c r="B154" s="15">
        <v>25</v>
      </c>
      <c r="C154" s="519">
        <v>1830</v>
      </c>
      <c r="D154" s="527" t="s">
        <v>981</v>
      </c>
      <c r="E154" s="527" t="s">
        <v>106</v>
      </c>
      <c r="F154" s="22" t="str">
        <f t="shared" si="25"/>
        <v>FCS0304</v>
      </c>
      <c r="G154" s="21">
        <f t="shared" si="34"/>
        <v>3</v>
      </c>
      <c r="H154" s="21">
        <f t="shared" si="35"/>
        <v>7</v>
      </c>
      <c r="I154" s="21">
        <v>25</v>
      </c>
      <c r="J154" s="85" t="str">
        <f t="shared" si="36"/>
        <v>ADV151-P</v>
      </c>
      <c r="K154" s="22" t="str">
        <f t="shared" si="30"/>
        <v>DI</v>
      </c>
      <c r="L154" s="22"/>
      <c r="M154" s="22"/>
      <c r="N154" s="22" t="str">
        <f t="shared" si="37"/>
        <v>N</v>
      </c>
      <c r="O154" s="22"/>
      <c r="P154" s="22"/>
      <c r="Q154" s="22"/>
      <c r="R154" s="22"/>
      <c r="S154" s="25" t="str">
        <f t="shared" si="31"/>
        <v>%Z037125</v>
      </c>
      <c r="T154" s="22" t="str">
        <f t="shared" si="32"/>
        <v>18-XZSL-66101</v>
      </c>
      <c r="U154" s="22" t="s">
        <v>981</v>
      </c>
      <c r="V154" s="22" t="str">
        <f t="shared" si="33"/>
        <v>-</v>
      </c>
      <c r="W154" s="23" t="s">
        <v>826</v>
      </c>
      <c r="X154" s="84" t="s">
        <v>115</v>
      </c>
      <c r="Y154" s="27"/>
      <c r="Z154" s="27"/>
      <c r="AA154" s="28"/>
      <c r="AB154" s="33"/>
      <c r="AC154" s="29"/>
      <c r="AD154" s="27"/>
      <c r="AE154" s="27"/>
      <c r="AF154" s="27"/>
      <c r="AG154" s="27"/>
      <c r="AH154" s="27"/>
      <c r="AI154" s="27"/>
      <c r="AJ154" s="531" t="s">
        <v>976</v>
      </c>
      <c r="AK154" s="531" t="s">
        <v>977</v>
      </c>
      <c r="AL154" s="27"/>
      <c r="AM154" s="27"/>
      <c r="AN154" s="27"/>
      <c r="AO154" s="27"/>
      <c r="AP154" s="27"/>
      <c r="AQ154" s="33"/>
      <c r="AR154" s="33"/>
      <c r="AS154" s="33"/>
      <c r="AT154" s="33"/>
      <c r="AU154" s="33"/>
      <c r="AV154" s="33"/>
      <c r="AW154" s="33"/>
      <c r="AX154" s="33"/>
      <c r="AY154" s="33"/>
      <c r="AZ154" s="33"/>
      <c r="BA154" s="33"/>
      <c r="BB154" s="33"/>
      <c r="BC154" s="33"/>
      <c r="BD154" s="33"/>
      <c r="BE154" s="33"/>
      <c r="BF154" s="33"/>
      <c r="BG154" s="33"/>
      <c r="BH154" s="33"/>
      <c r="BI154" s="27"/>
      <c r="BJ154" s="33"/>
      <c r="BK154" s="33"/>
      <c r="BL154" s="33"/>
      <c r="BM154" s="27"/>
      <c r="BN154" s="27"/>
      <c r="BO154" s="27"/>
      <c r="BP154" s="27"/>
      <c r="BQ154" s="522" t="s">
        <v>106</v>
      </c>
      <c r="BR154" s="37"/>
      <c r="BS154" s="36"/>
      <c r="BT154" s="37"/>
      <c r="BV154" s="523">
        <v>1830</v>
      </c>
    </row>
    <row r="155" spans="1:74" ht="19.899999999999999" customHeight="1">
      <c r="A155" s="10">
        <v>155</v>
      </c>
      <c r="B155" s="15">
        <v>26</v>
      </c>
      <c r="C155" s="519"/>
      <c r="D155" s="50" t="str">
        <f t="shared" ref="D155:D161" si="38">LEFT(F155,1)&amp;RIGHT(F155,2)&amp;"N"&amp;G155&amp;"S"&amp;H155&amp;"C"&amp;I155</f>
        <v>F04N3S7C26</v>
      </c>
      <c r="E155" s="527" t="s">
        <v>161</v>
      </c>
      <c r="F155" s="22" t="str">
        <f t="shared" si="25"/>
        <v>FCS0304</v>
      </c>
      <c r="G155" s="21">
        <f t="shared" si="34"/>
        <v>3</v>
      </c>
      <c r="H155" s="21">
        <f t="shared" si="35"/>
        <v>7</v>
      </c>
      <c r="I155" s="21">
        <v>26</v>
      </c>
      <c r="J155" s="85" t="str">
        <f t="shared" si="36"/>
        <v>ADV151-P</v>
      </c>
      <c r="K155" s="22" t="str">
        <f t="shared" si="30"/>
        <v>DI</v>
      </c>
      <c r="L155" s="22"/>
      <c r="M155" s="22"/>
      <c r="N155" s="22" t="str">
        <f t="shared" si="37"/>
        <v>N</v>
      </c>
      <c r="O155" s="22"/>
      <c r="P155" s="22"/>
      <c r="Q155" s="22"/>
      <c r="R155" s="22"/>
      <c r="S155" s="25" t="str">
        <f t="shared" si="31"/>
        <v>%Z037126</v>
      </c>
      <c r="T155" s="22" t="str">
        <f t="shared" si="32"/>
        <v>F04N3S7C26</v>
      </c>
      <c r="U155" s="22"/>
      <c r="V155" s="22" t="str">
        <f t="shared" si="33"/>
        <v>Spare</v>
      </c>
      <c r="W155" s="23" t="s">
        <v>826</v>
      </c>
      <c r="X155" s="84" t="s">
        <v>115</v>
      </c>
      <c r="Y155" s="27"/>
      <c r="Z155" s="27"/>
      <c r="AA155" s="28"/>
      <c r="AB155" s="33"/>
      <c r="AC155" s="29"/>
      <c r="AD155" s="27"/>
      <c r="AE155" s="27"/>
      <c r="AF155" s="27"/>
      <c r="AG155" s="27"/>
      <c r="AH155" s="27"/>
      <c r="AI155" s="27"/>
      <c r="AJ155" s="531"/>
      <c r="AK155" s="531"/>
      <c r="AL155" s="27"/>
      <c r="AM155" s="27"/>
      <c r="AN155" s="27"/>
      <c r="AO155" s="27"/>
      <c r="AP155" s="27"/>
      <c r="AQ155" s="33"/>
      <c r="AR155" s="33"/>
      <c r="AS155" s="33"/>
      <c r="AT155" s="33"/>
      <c r="AU155" s="33"/>
      <c r="AV155" s="33"/>
      <c r="AW155" s="33"/>
      <c r="AX155" s="33"/>
      <c r="AY155" s="33"/>
      <c r="AZ155" s="33"/>
      <c r="BA155" s="33"/>
      <c r="BB155" s="33"/>
      <c r="BC155" s="33"/>
      <c r="BD155" s="33"/>
      <c r="BE155" s="33"/>
      <c r="BF155" s="33"/>
      <c r="BG155" s="33"/>
      <c r="BH155" s="33"/>
      <c r="BI155" s="27"/>
      <c r="BJ155" s="33"/>
      <c r="BK155" s="33"/>
      <c r="BL155" s="33"/>
      <c r="BM155" s="27"/>
      <c r="BN155" s="27"/>
      <c r="BO155" s="27"/>
      <c r="BP155" s="27"/>
      <c r="BQ155" s="36"/>
      <c r="BR155" s="37"/>
      <c r="BS155" s="36"/>
      <c r="BT155" s="37"/>
    </row>
    <row r="156" spans="1:74" ht="19.899999999999999" customHeight="1">
      <c r="A156" s="10">
        <v>156</v>
      </c>
      <c r="B156" s="15">
        <v>27</v>
      </c>
      <c r="C156" s="519"/>
      <c r="D156" s="50" t="str">
        <f t="shared" si="38"/>
        <v>F04N3S7C27</v>
      </c>
      <c r="E156" s="527" t="s">
        <v>161</v>
      </c>
      <c r="F156" s="22" t="str">
        <f t="shared" si="25"/>
        <v>FCS0304</v>
      </c>
      <c r="G156" s="21">
        <f t="shared" si="34"/>
        <v>3</v>
      </c>
      <c r="H156" s="21">
        <f t="shared" si="35"/>
        <v>7</v>
      </c>
      <c r="I156" s="21">
        <v>27</v>
      </c>
      <c r="J156" s="85" t="str">
        <f t="shared" si="36"/>
        <v>ADV151-P</v>
      </c>
      <c r="K156" s="22" t="str">
        <f t="shared" si="30"/>
        <v>DI</v>
      </c>
      <c r="L156" s="22"/>
      <c r="M156" s="22"/>
      <c r="N156" s="22" t="str">
        <f t="shared" si="37"/>
        <v>N</v>
      </c>
      <c r="O156" s="22"/>
      <c r="P156" s="22"/>
      <c r="Q156" s="22"/>
      <c r="R156" s="22"/>
      <c r="S156" s="25" t="str">
        <f t="shared" si="31"/>
        <v>%Z037127</v>
      </c>
      <c r="T156" s="22" t="str">
        <f t="shared" si="32"/>
        <v>F04N3S7C27</v>
      </c>
      <c r="U156" s="22"/>
      <c r="V156" s="22" t="str">
        <f t="shared" si="33"/>
        <v>Spare</v>
      </c>
      <c r="W156" s="23" t="s">
        <v>826</v>
      </c>
      <c r="X156" s="84" t="s">
        <v>115</v>
      </c>
      <c r="Y156" s="27"/>
      <c r="Z156" s="27"/>
      <c r="AA156" s="28"/>
      <c r="AB156" s="33"/>
      <c r="AC156" s="29"/>
      <c r="AD156" s="27"/>
      <c r="AE156" s="27"/>
      <c r="AF156" s="27"/>
      <c r="AG156" s="27"/>
      <c r="AH156" s="27"/>
      <c r="AI156" s="27"/>
      <c r="AJ156" s="531"/>
      <c r="AK156" s="531"/>
      <c r="AL156" s="27"/>
      <c r="AM156" s="27"/>
      <c r="AN156" s="27"/>
      <c r="AO156" s="27"/>
      <c r="AP156" s="27"/>
      <c r="AQ156" s="33"/>
      <c r="AR156" s="33"/>
      <c r="AS156" s="33"/>
      <c r="AT156" s="33"/>
      <c r="AU156" s="33"/>
      <c r="AV156" s="33"/>
      <c r="AW156" s="33"/>
      <c r="AX156" s="33"/>
      <c r="AY156" s="33"/>
      <c r="AZ156" s="33"/>
      <c r="BA156" s="33"/>
      <c r="BB156" s="33"/>
      <c r="BC156" s="33"/>
      <c r="BD156" s="33"/>
      <c r="BE156" s="33"/>
      <c r="BF156" s="33"/>
      <c r="BG156" s="33"/>
      <c r="BH156" s="33"/>
      <c r="BI156" s="27"/>
      <c r="BJ156" s="33"/>
      <c r="BK156" s="33"/>
      <c r="BL156" s="33"/>
      <c r="BM156" s="27"/>
      <c r="BN156" s="27"/>
      <c r="BO156" s="27"/>
      <c r="BP156" s="27"/>
      <c r="BQ156" s="36"/>
      <c r="BR156" s="37"/>
      <c r="BS156" s="36"/>
      <c r="BT156" s="37"/>
    </row>
    <row r="157" spans="1:74" ht="19.899999999999999" customHeight="1">
      <c r="A157" s="10">
        <v>157</v>
      </c>
      <c r="B157" s="15">
        <v>28</v>
      </c>
      <c r="C157" s="519"/>
      <c r="D157" s="50" t="str">
        <f t="shared" si="38"/>
        <v>F04N3S7C28</v>
      </c>
      <c r="E157" s="527" t="s">
        <v>161</v>
      </c>
      <c r="F157" s="22" t="str">
        <f t="shared" si="25"/>
        <v>FCS0304</v>
      </c>
      <c r="G157" s="21">
        <f t="shared" si="34"/>
        <v>3</v>
      </c>
      <c r="H157" s="21">
        <f t="shared" si="35"/>
        <v>7</v>
      </c>
      <c r="I157" s="21">
        <v>28</v>
      </c>
      <c r="J157" s="85" t="str">
        <f t="shared" si="36"/>
        <v>ADV151-P</v>
      </c>
      <c r="K157" s="22" t="str">
        <f t="shared" si="30"/>
        <v>DI</v>
      </c>
      <c r="L157" s="22"/>
      <c r="M157" s="22"/>
      <c r="N157" s="22" t="str">
        <f t="shared" si="37"/>
        <v>N</v>
      </c>
      <c r="O157" s="22"/>
      <c r="P157" s="22"/>
      <c r="Q157" s="22"/>
      <c r="R157" s="22"/>
      <c r="S157" s="25" t="str">
        <f t="shared" si="31"/>
        <v>%Z037128</v>
      </c>
      <c r="T157" s="22" t="str">
        <f t="shared" si="32"/>
        <v>F04N3S7C28</v>
      </c>
      <c r="U157" s="22"/>
      <c r="V157" s="22" t="str">
        <f t="shared" si="33"/>
        <v>Spare</v>
      </c>
      <c r="W157" s="23" t="s">
        <v>826</v>
      </c>
      <c r="X157" s="84" t="s">
        <v>115</v>
      </c>
      <c r="Y157" s="27"/>
      <c r="Z157" s="27"/>
      <c r="AA157" s="28"/>
      <c r="AB157" s="33"/>
      <c r="AC157" s="29"/>
      <c r="AD157" s="27"/>
      <c r="AE157" s="27"/>
      <c r="AF157" s="27"/>
      <c r="AG157" s="27"/>
      <c r="AH157" s="27"/>
      <c r="AI157" s="27"/>
      <c r="AJ157" s="531"/>
      <c r="AK157" s="531"/>
      <c r="AL157" s="27"/>
      <c r="AM157" s="27"/>
      <c r="AN157" s="27"/>
      <c r="AO157" s="27"/>
      <c r="AP157" s="27"/>
      <c r="AQ157" s="33"/>
      <c r="AR157" s="33"/>
      <c r="AS157" s="33"/>
      <c r="AT157" s="33"/>
      <c r="AU157" s="33"/>
      <c r="AV157" s="33"/>
      <c r="AW157" s="33"/>
      <c r="AX157" s="33"/>
      <c r="AY157" s="33"/>
      <c r="AZ157" s="33"/>
      <c r="BA157" s="33"/>
      <c r="BB157" s="33"/>
      <c r="BC157" s="33"/>
      <c r="BD157" s="33"/>
      <c r="BE157" s="33"/>
      <c r="BF157" s="33"/>
      <c r="BG157" s="33"/>
      <c r="BH157" s="33"/>
      <c r="BI157" s="27"/>
      <c r="BJ157" s="33"/>
      <c r="BK157" s="33"/>
      <c r="BL157" s="33"/>
      <c r="BM157" s="27"/>
      <c r="BN157" s="27"/>
      <c r="BO157" s="27"/>
      <c r="BP157" s="27"/>
      <c r="BQ157" s="36"/>
      <c r="BR157" s="37"/>
      <c r="BS157" s="36"/>
      <c r="BT157" s="37"/>
    </row>
    <row r="158" spans="1:74" ht="19.899999999999999" customHeight="1">
      <c r="A158" s="10">
        <v>158</v>
      </c>
      <c r="B158" s="15">
        <v>29</v>
      </c>
      <c r="C158" s="519"/>
      <c r="D158" s="50" t="str">
        <f t="shared" si="38"/>
        <v>F04N3S7C29</v>
      </c>
      <c r="E158" s="527" t="s">
        <v>161</v>
      </c>
      <c r="F158" s="22" t="str">
        <f t="shared" si="25"/>
        <v>FCS0304</v>
      </c>
      <c r="G158" s="21">
        <f t="shared" si="34"/>
        <v>3</v>
      </c>
      <c r="H158" s="21">
        <f t="shared" si="35"/>
        <v>7</v>
      </c>
      <c r="I158" s="21">
        <v>29</v>
      </c>
      <c r="J158" s="85" t="str">
        <f t="shared" si="36"/>
        <v>ADV151-P</v>
      </c>
      <c r="K158" s="22" t="str">
        <f t="shared" si="30"/>
        <v>DI</v>
      </c>
      <c r="L158" s="22"/>
      <c r="M158" s="22"/>
      <c r="N158" s="22" t="str">
        <f t="shared" si="37"/>
        <v>N</v>
      </c>
      <c r="O158" s="22"/>
      <c r="P158" s="22"/>
      <c r="Q158" s="22"/>
      <c r="R158" s="22"/>
      <c r="S158" s="25" t="str">
        <f t="shared" si="31"/>
        <v>%Z037129</v>
      </c>
      <c r="T158" s="22" t="str">
        <f t="shared" si="32"/>
        <v>F04N3S7C29</v>
      </c>
      <c r="U158" s="22"/>
      <c r="V158" s="22" t="str">
        <f t="shared" si="33"/>
        <v>Spare</v>
      </c>
      <c r="W158" s="23" t="s">
        <v>826</v>
      </c>
      <c r="X158" s="84" t="s">
        <v>115</v>
      </c>
      <c r="Y158" s="27"/>
      <c r="Z158" s="27"/>
      <c r="AA158" s="28"/>
      <c r="AB158" s="33"/>
      <c r="AC158" s="29"/>
      <c r="AD158" s="27"/>
      <c r="AE158" s="27"/>
      <c r="AF158" s="27"/>
      <c r="AG158" s="27"/>
      <c r="AH158" s="27"/>
      <c r="AI158" s="27"/>
      <c r="AJ158" s="531"/>
      <c r="AK158" s="531"/>
      <c r="AL158" s="27"/>
      <c r="AM158" s="27"/>
      <c r="AN158" s="27"/>
      <c r="AO158" s="27"/>
      <c r="AP158" s="27"/>
      <c r="AQ158" s="33"/>
      <c r="AR158" s="33"/>
      <c r="AS158" s="33"/>
      <c r="AT158" s="33"/>
      <c r="AU158" s="33"/>
      <c r="AV158" s="33"/>
      <c r="AW158" s="33"/>
      <c r="AX158" s="33"/>
      <c r="AY158" s="33"/>
      <c r="AZ158" s="33"/>
      <c r="BA158" s="33"/>
      <c r="BB158" s="33"/>
      <c r="BC158" s="33"/>
      <c r="BD158" s="33"/>
      <c r="BE158" s="33"/>
      <c r="BF158" s="33"/>
      <c r="BG158" s="33"/>
      <c r="BH158" s="33"/>
      <c r="BI158" s="27"/>
      <c r="BJ158" s="33"/>
      <c r="BK158" s="33"/>
      <c r="BL158" s="33"/>
      <c r="BM158" s="27"/>
      <c r="BN158" s="27"/>
      <c r="BO158" s="27"/>
      <c r="BP158" s="27"/>
      <c r="BQ158" s="36"/>
      <c r="BR158" s="37"/>
      <c r="BS158" s="36"/>
      <c r="BT158" s="37"/>
    </row>
    <row r="159" spans="1:74" ht="19.899999999999999" customHeight="1">
      <c r="A159" s="10">
        <v>159</v>
      </c>
      <c r="B159" s="16">
        <v>30</v>
      </c>
      <c r="C159" s="520"/>
      <c r="D159" s="50" t="str">
        <f t="shared" si="38"/>
        <v>F04N3S7C30</v>
      </c>
      <c r="E159" s="527" t="s">
        <v>161</v>
      </c>
      <c r="F159" s="22" t="str">
        <f t="shared" si="25"/>
        <v>FCS0304</v>
      </c>
      <c r="G159" s="21">
        <f t="shared" si="34"/>
        <v>3</v>
      </c>
      <c r="H159" s="21">
        <f t="shared" si="35"/>
        <v>7</v>
      </c>
      <c r="I159" s="21">
        <v>30</v>
      </c>
      <c r="J159" s="85" t="str">
        <f t="shared" si="36"/>
        <v>ADV151-P</v>
      </c>
      <c r="K159" s="22" t="str">
        <f t="shared" si="30"/>
        <v>DI</v>
      </c>
      <c r="L159" s="22"/>
      <c r="M159" s="22"/>
      <c r="N159" s="22" t="str">
        <f t="shared" si="37"/>
        <v>N</v>
      </c>
      <c r="O159" s="22"/>
      <c r="P159" s="22"/>
      <c r="Q159" s="26"/>
      <c r="R159" s="26"/>
      <c r="S159" s="25" t="str">
        <f t="shared" si="31"/>
        <v>%Z037130</v>
      </c>
      <c r="T159" s="22" t="str">
        <f t="shared" si="32"/>
        <v>F04N3S7C30</v>
      </c>
      <c r="U159" s="26"/>
      <c r="V159" s="22" t="str">
        <f t="shared" si="33"/>
        <v>Spare</v>
      </c>
      <c r="W159" s="23" t="s">
        <v>826</v>
      </c>
      <c r="X159" s="84" t="s">
        <v>115</v>
      </c>
      <c r="Y159" s="27"/>
      <c r="Z159" s="27"/>
      <c r="AA159" s="28"/>
      <c r="AB159" s="33"/>
      <c r="AC159" s="29"/>
      <c r="AD159" s="27"/>
      <c r="AE159" s="27"/>
      <c r="AF159" s="27"/>
      <c r="AG159" s="27"/>
      <c r="AH159" s="32"/>
      <c r="AI159" s="27"/>
      <c r="AJ159" s="531"/>
      <c r="AK159" s="531"/>
      <c r="AL159" s="27"/>
      <c r="AM159" s="27"/>
      <c r="AN159" s="27"/>
      <c r="AO159" s="27"/>
      <c r="AP159" s="27"/>
      <c r="AQ159" s="33"/>
      <c r="AR159" s="33"/>
      <c r="AS159" s="33"/>
      <c r="AT159" s="33"/>
      <c r="AU159" s="33"/>
      <c r="AV159" s="33"/>
      <c r="AW159" s="33"/>
      <c r="AX159" s="33"/>
      <c r="AY159" s="33"/>
      <c r="AZ159" s="33"/>
      <c r="BA159" s="33"/>
      <c r="BB159" s="33"/>
      <c r="BC159" s="33"/>
      <c r="BD159" s="33"/>
      <c r="BE159" s="33"/>
      <c r="BF159" s="33"/>
      <c r="BG159" s="33"/>
      <c r="BH159" s="33"/>
      <c r="BI159" s="27"/>
      <c r="BJ159" s="33"/>
      <c r="BK159" s="33"/>
      <c r="BL159" s="33"/>
      <c r="BM159" s="27"/>
      <c r="BN159" s="27"/>
      <c r="BO159" s="27"/>
      <c r="BP159" s="27"/>
      <c r="BQ159" s="36"/>
      <c r="BR159" s="37"/>
      <c r="BS159" s="36"/>
      <c r="BT159" s="37"/>
    </row>
    <row r="160" spans="1:74" ht="19.899999999999999" customHeight="1">
      <c r="A160" s="10">
        <v>160</v>
      </c>
      <c r="B160" s="16">
        <v>31</v>
      </c>
      <c r="C160" s="520"/>
      <c r="D160" s="50" t="str">
        <f t="shared" si="38"/>
        <v>F04N3S7C31</v>
      </c>
      <c r="E160" s="527" t="s">
        <v>161</v>
      </c>
      <c r="F160" s="22" t="str">
        <f t="shared" si="25"/>
        <v>FCS0304</v>
      </c>
      <c r="G160" s="21">
        <f t="shared" si="34"/>
        <v>3</v>
      </c>
      <c r="H160" s="21">
        <f t="shared" si="35"/>
        <v>7</v>
      </c>
      <c r="I160" s="21">
        <v>31</v>
      </c>
      <c r="J160" s="85" t="str">
        <f t="shared" si="36"/>
        <v>ADV151-P</v>
      </c>
      <c r="K160" s="22" t="str">
        <f t="shared" si="30"/>
        <v>DI</v>
      </c>
      <c r="L160" s="22"/>
      <c r="M160" s="22"/>
      <c r="N160" s="22" t="str">
        <f t="shared" si="37"/>
        <v>N</v>
      </c>
      <c r="O160" s="22"/>
      <c r="P160" s="22"/>
      <c r="Q160" s="22"/>
      <c r="R160" s="22"/>
      <c r="S160" s="25" t="str">
        <f t="shared" si="31"/>
        <v>%Z037131</v>
      </c>
      <c r="T160" s="22" t="str">
        <f t="shared" si="32"/>
        <v>F04N3S7C31</v>
      </c>
      <c r="U160" s="26"/>
      <c r="V160" s="22" t="str">
        <f t="shared" si="33"/>
        <v>Spare</v>
      </c>
      <c r="W160" s="23" t="s">
        <v>826</v>
      </c>
      <c r="X160" s="84" t="s">
        <v>115</v>
      </c>
      <c r="Y160" s="27"/>
      <c r="Z160" s="27"/>
      <c r="AA160" s="28"/>
      <c r="AB160" s="33"/>
      <c r="AC160" s="29"/>
      <c r="AD160" s="27"/>
      <c r="AE160" s="27"/>
      <c r="AF160" s="27"/>
      <c r="AG160" s="27"/>
      <c r="AH160" s="33"/>
      <c r="AI160" s="27"/>
      <c r="AJ160" s="531"/>
      <c r="AK160" s="531"/>
      <c r="AL160" s="27"/>
      <c r="AM160" s="27"/>
      <c r="AN160" s="27"/>
      <c r="AO160" s="27"/>
      <c r="AP160" s="27"/>
      <c r="AQ160" s="33"/>
      <c r="AR160" s="33"/>
      <c r="AS160" s="33"/>
      <c r="AT160" s="33"/>
      <c r="AU160" s="33"/>
      <c r="AV160" s="33"/>
      <c r="AW160" s="33"/>
      <c r="AX160" s="33"/>
      <c r="AY160" s="33"/>
      <c r="AZ160" s="33"/>
      <c r="BA160" s="33"/>
      <c r="BB160" s="33"/>
      <c r="BC160" s="33"/>
      <c r="BD160" s="33"/>
      <c r="BE160" s="33"/>
      <c r="BF160" s="33"/>
      <c r="BG160" s="33"/>
      <c r="BH160" s="33"/>
      <c r="BI160" s="27"/>
      <c r="BJ160" s="33"/>
      <c r="BK160" s="33"/>
      <c r="BL160" s="33"/>
      <c r="BM160" s="27"/>
      <c r="BN160" s="27"/>
      <c r="BO160" s="27"/>
      <c r="BP160" s="27"/>
      <c r="BQ160" s="36"/>
      <c r="BR160" s="37"/>
      <c r="BS160" s="36"/>
      <c r="BT160" s="37"/>
    </row>
    <row r="161" spans="1:74" ht="19.899999999999999" customHeight="1">
      <c r="A161" s="10">
        <v>161</v>
      </c>
      <c r="B161" s="16">
        <v>32</v>
      </c>
      <c r="C161" s="520"/>
      <c r="D161" s="50" t="str">
        <f t="shared" si="38"/>
        <v>F04N3S7C32</v>
      </c>
      <c r="E161" s="527" t="s">
        <v>161</v>
      </c>
      <c r="F161" s="22" t="str">
        <f t="shared" si="25"/>
        <v>FCS0304</v>
      </c>
      <c r="G161" s="21">
        <f t="shared" si="34"/>
        <v>3</v>
      </c>
      <c r="H161" s="21">
        <f t="shared" si="35"/>
        <v>7</v>
      </c>
      <c r="I161" s="21">
        <v>32</v>
      </c>
      <c r="J161" s="85" t="str">
        <f t="shared" si="36"/>
        <v>ADV151-P</v>
      </c>
      <c r="K161" s="22" t="str">
        <f t="shared" si="30"/>
        <v>DI</v>
      </c>
      <c r="L161" s="22"/>
      <c r="M161" s="22"/>
      <c r="N161" s="22" t="str">
        <f t="shared" si="37"/>
        <v>N</v>
      </c>
      <c r="O161" s="22"/>
      <c r="P161" s="22"/>
      <c r="Q161" s="22"/>
      <c r="R161" s="22"/>
      <c r="S161" s="25" t="str">
        <f t="shared" si="31"/>
        <v>%Z037132</v>
      </c>
      <c r="T161" s="22" t="str">
        <f t="shared" si="32"/>
        <v>F04N3S7C32</v>
      </c>
      <c r="U161" s="26"/>
      <c r="V161" s="22" t="str">
        <f t="shared" si="33"/>
        <v>Spare</v>
      </c>
      <c r="W161" s="23" t="s">
        <v>826</v>
      </c>
      <c r="X161" s="84" t="s">
        <v>115</v>
      </c>
      <c r="Y161" s="27"/>
      <c r="Z161" s="27"/>
      <c r="AA161" s="28"/>
      <c r="AB161" s="33"/>
      <c r="AC161" s="29"/>
      <c r="AD161" s="27"/>
      <c r="AE161" s="27"/>
      <c r="AF161" s="27"/>
      <c r="AG161" s="27"/>
      <c r="AH161" s="33"/>
      <c r="AI161" s="27"/>
      <c r="AJ161" s="531"/>
      <c r="AK161" s="531"/>
      <c r="AL161" s="27"/>
      <c r="AM161" s="27"/>
      <c r="AN161" s="27"/>
      <c r="AO161" s="27"/>
      <c r="AP161" s="27"/>
      <c r="AQ161" s="33"/>
      <c r="AR161" s="33"/>
      <c r="AS161" s="33"/>
      <c r="AT161" s="33"/>
      <c r="AU161" s="33"/>
      <c r="AV161" s="33"/>
      <c r="AW161" s="33"/>
      <c r="AX161" s="33"/>
      <c r="AY161" s="33"/>
      <c r="AZ161" s="33"/>
      <c r="BA161" s="33"/>
      <c r="BB161" s="33"/>
      <c r="BC161" s="33"/>
      <c r="BD161" s="33"/>
      <c r="BE161" s="33"/>
      <c r="BF161" s="33"/>
      <c r="BG161" s="33"/>
      <c r="BH161" s="33"/>
      <c r="BI161" s="27"/>
      <c r="BJ161" s="33"/>
      <c r="BK161" s="33"/>
      <c r="BL161" s="33"/>
      <c r="BM161" s="27"/>
      <c r="BN161" s="27"/>
      <c r="BO161" s="27"/>
      <c r="BP161" s="27"/>
      <c r="BQ161" s="36"/>
      <c r="BR161" s="37"/>
      <c r="BS161" s="36"/>
      <c r="BT161" s="37"/>
    </row>
    <row r="162" spans="1:74" ht="19.899999999999999" customHeight="1">
      <c r="A162" s="10">
        <v>162</v>
      </c>
      <c r="B162" s="15">
        <v>1</v>
      </c>
      <c r="C162" s="519">
        <v>1830</v>
      </c>
      <c r="D162" s="527" t="s">
        <v>982</v>
      </c>
      <c r="E162" s="527" t="s">
        <v>106</v>
      </c>
      <c r="F162" s="22" t="str">
        <f t="shared" ref="F162:F225" si="39">F161</f>
        <v>FCS0304</v>
      </c>
      <c r="G162" s="21">
        <v>3</v>
      </c>
      <c r="H162" s="21">
        <v>8</v>
      </c>
      <c r="I162" s="21">
        <v>1</v>
      </c>
      <c r="J162" s="85" t="s">
        <v>824</v>
      </c>
      <c r="K162" s="22" t="str">
        <f t="shared" si="30"/>
        <v>DI</v>
      </c>
      <c r="L162" s="22"/>
      <c r="M162" s="22"/>
      <c r="N162" s="22" t="s">
        <v>514</v>
      </c>
      <c r="O162" s="22"/>
      <c r="P162" s="22"/>
      <c r="Q162" s="83"/>
      <c r="R162" s="22"/>
      <c r="S162" s="25" t="str">
        <f t="shared" si="31"/>
        <v>%Z038101</v>
      </c>
      <c r="T162" s="22" t="str">
        <f t="shared" si="32"/>
        <v>18-XZSH-66105</v>
      </c>
      <c r="U162" s="22" t="s">
        <v>982</v>
      </c>
      <c r="V162" s="22" t="str">
        <f t="shared" si="33"/>
        <v>-</v>
      </c>
      <c r="W162" s="23" t="s">
        <v>826</v>
      </c>
      <c r="X162" s="84" t="s">
        <v>115</v>
      </c>
      <c r="Y162" s="27"/>
      <c r="Z162" s="27"/>
      <c r="AA162" s="28"/>
      <c r="AB162" s="33"/>
      <c r="AC162" s="29"/>
      <c r="AD162" s="27"/>
      <c r="AE162" s="27"/>
      <c r="AF162" s="27"/>
      <c r="AG162" s="27"/>
      <c r="AH162" s="27"/>
      <c r="AI162" s="27"/>
      <c r="AJ162" s="531" t="s">
        <v>983</v>
      </c>
      <c r="AK162" s="531" t="s">
        <v>115</v>
      </c>
      <c r="AL162" s="27"/>
      <c r="AM162" s="27"/>
      <c r="AN162" s="27"/>
      <c r="AO162" s="27"/>
      <c r="AP162" s="27"/>
      <c r="AQ162" s="33"/>
      <c r="AR162" s="33"/>
      <c r="AS162" s="33"/>
      <c r="AT162" s="33"/>
      <c r="AU162" s="33"/>
      <c r="AV162" s="33"/>
      <c r="AW162" s="33"/>
      <c r="AX162" s="33"/>
      <c r="AY162" s="33"/>
      <c r="AZ162" s="33"/>
      <c r="BA162" s="33"/>
      <c r="BB162" s="33"/>
      <c r="BC162" s="33"/>
      <c r="BD162" s="33"/>
      <c r="BE162" s="33"/>
      <c r="BF162" s="33"/>
      <c r="BG162" s="33"/>
      <c r="BH162" s="33"/>
      <c r="BI162" s="27"/>
      <c r="BJ162" s="33"/>
      <c r="BK162" s="33"/>
      <c r="BL162" s="33"/>
      <c r="BM162" s="27"/>
      <c r="BN162" s="27"/>
      <c r="BO162" s="27"/>
      <c r="BP162" s="27"/>
      <c r="BQ162" s="522" t="s">
        <v>106</v>
      </c>
      <c r="BR162" s="37"/>
      <c r="BS162" s="36"/>
      <c r="BT162" s="37"/>
      <c r="BU162" s="39"/>
      <c r="BV162" s="523">
        <v>1830</v>
      </c>
    </row>
    <row r="163" spans="1:74" ht="19.899999999999999" customHeight="1">
      <c r="A163" s="10">
        <v>163</v>
      </c>
      <c r="B163" s="15">
        <v>2</v>
      </c>
      <c r="C163" s="519">
        <v>1830</v>
      </c>
      <c r="D163" s="527" t="s">
        <v>984</v>
      </c>
      <c r="E163" s="527" t="s">
        <v>106</v>
      </c>
      <c r="F163" s="22" t="str">
        <f t="shared" si="39"/>
        <v>FCS0304</v>
      </c>
      <c r="G163" s="21">
        <f t="shared" ref="G163:G193" si="40">G162</f>
        <v>3</v>
      </c>
      <c r="H163" s="21">
        <f t="shared" ref="H163:H193" si="41">H162</f>
        <v>8</v>
      </c>
      <c r="I163" s="21">
        <v>2</v>
      </c>
      <c r="J163" s="85" t="str">
        <f t="shared" ref="J163:J193" si="42">J162</f>
        <v>ADV151-P</v>
      </c>
      <c r="K163" s="22" t="str">
        <f t="shared" si="30"/>
        <v>DI</v>
      </c>
      <c r="L163" s="22"/>
      <c r="M163" s="22"/>
      <c r="N163" s="22" t="str">
        <f t="shared" ref="N163:N193" si="43">IF(N162&lt;&gt;"",N162,"")</f>
        <v>N</v>
      </c>
      <c r="O163" s="22"/>
      <c r="P163" s="22"/>
      <c r="Q163" s="22"/>
      <c r="R163" s="22"/>
      <c r="S163" s="25" t="str">
        <f t="shared" si="31"/>
        <v>%Z038102</v>
      </c>
      <c r="T163" s="22" t="str">
        <f t="shared" si="32"/>
        <v>18-XZSL-66105</v>
      </c>
      <c r="U163" s="22" t="s">
        <v>984</v>
      </c>
      <c r="V163" s="22" t="str">
        <f t="shared" si="33"/>
        <v>-</v>
      </c>
      <c r="W163" s="23" t="s">
        <v>826</v>
      </c>
      <c r="X163" s="84" t="s">
        <v>115</v>
      </c>
      <c r="Y163" s="27"/>
      <c r="Z163" s="27"/>
      <c r="AA163" s="28"/>
      <c r="AB163" s="33"/>
      <c r="AC163" s="29"/>
      <c r="AD163" s="27"/>
      <c r="AE163" s="27"/>
      <c r="AF163" s="27"/>
      <c r="AG163" s="27"/>
      <c r="AH163" s="27"/>
      <c r="AI163" s="27"/>
      <c r="AJ163" s="531" t="s">
        <v>983</v>
      </c>
      <c r="AK163" s="531" t="s">
        <v>115</v>
      </c>
      <c r="AL163" s="27"/>
      <c r="AM163" s="27"/>
      <c r="AN163" s="27"/>
      <c r="AO163" s="27"/>
      <c r="AP163" s="27"/>
      <c r="AQ163" s="33"/>
      <c r="AR163" s="33"/>
      <c r="AS163" s="33"/>
      <c r="AT163" s="33"/>
      <c r="AU163" s="33"/>
      <c r="AV163" s="33"/>
      <c r="AW163" s="33"/>
      <c r="AX163" s="33"/>
      <c r="AY163" s="33"/>
      <c r="AZ163" s="33"/>
      <c r="BA163" s="33"/>
      <c r="BB163" s="33"/>
      <c r="BC163" s="33"/>
      <c r="BD163" s="33"/>
      <c r="BE163" s="33"/>
      <c r="BF163" s="33"/>
      <c r="BG163" s="33"/>
      <c r="BH163" s="33"/>
      <c r="BI163" s="27"/>
      <c r="BJ163" s="33"/>
      <c r="BK163" s="33"/>
      <c r="BL163" s="33"/>
      <c r="BM163" s="27"/>
      <c r="BN163" s="27"/>
      <c r="BO163" s="27"/>
      <c r="BP163" s="27"/>
      <c r="BQ163" s="522" t="s">
        <v>106</v>
      </c>
      <c r="BR163" s="37"/>
      <c r="BS163" s="36"/>
      <c r="BT163" s="37"/>
      <c r="BU163" s="39"/>
      <c r="BV163" s="523">
        <v>1830</v>
      </c>
    </row>
    <row r="164" spans="1:74" ht="19.899999999999999" customHeight="1">
      <c r="A164" s="10">
        <v>164</v>
      </c>
      <c r="B164" s="15">
        <v>3</v>
      </c>
      <c r="C164" s="519">
        <v>1830</v>
      </c>
      <c r="D164" s="527" t="s">
        <v>985</v>
      </c>
      <c r="E164" s="527" t="s">
        <v>106</v>
      </c>
      <c r="F164" s="22" t="str">
        <f t="shared" si="39"/>
        <v>FCS0304</v>
      </c>
      <c r="G164" s="21">
        <f t="shared" si="40"/>
        <v>3</v>
      </c>
      <c r="H164" s="21">
        <f t="shared" si="41"/>
        <v>8</v>
      </c>
      <c r="I164" s="21">
        <v>3</v>
      </c>
      <c r="J164" s="85" t="str">
        <f t="shared" si="42"/>
        <v>ADV151-P</v>
      </c>
      <c r="K164" s="22" t="str">
        <f t="shared" si="30"/>
        <v>DI</v>
      </c>
      <c r="L164" s="22"/>
      <c r="M164" s="22"/>
      <c r="N164" s="22" t="str">
        <f t="shared" si="43"/>
        <v>N</v>
      </c>
      <c r="O164" s="22"/>
      <c r="P164" s="22"/>
      <c r="Q164" s="22"/>
      <c r="R164" s="22"/>
      <c r="S164" s="25" t="str">
        <f t="shared" si="31"/>
        <v>%Z038103</v>
      </c>
      <c r="T164" s="22" t="str">
        <f t="shared" si="32"/>
        <v>18-XZSH-66106</v>
      </c>
      <c r="U164" s="22" t="s">
        <v>985</v>
      </c>
      <c r="V164" s="22" t="str">
        <f t="shared" si="33"/>
        <v>-</v>
      </c>
      <c r="W164" s="23" t="s">
        <v>826</v>
      </c>
      <c r="X164" s="84" t="s">
        <v>115</v>
      </c>
      <c r="Y164" s="27"/>
      <c r="Z164" s="27"/>
      <c r="AA164" s="28"/>
      <c r="AB164" s="33"/>
      <c r="AC164" s="29"/>
      <c r="AD164" s="27"/>
      <c r="AE164" s="27"/>
      <c r="AF164" s="27"/>
      <c r="AG164" s="27"/>
      <c r="AH164" s="27"/>
      <c r="AI164" s="27"/>
      <c r="AJ164" s="531" t="s">
        <v>983</v>
      </c>
      <c r="AK164" s="531" t="s">
        <v>115</v>
      </c>
      <c r="AL164" s="27"/>
      <c r="AM164" s="27"/>
      <c r="AN164" s="27"/>
      <c r="AO164" s="27"/>
      <c r="AP164" s="27"/>
      <c r="AQ164" s="33"/>
      <c r="AR164" s="33"/>
      <c r="AS164" s="33"/>
      <c r="AT164" s="33"/>
      <c r="AU164" s="33"/>
      <c r="AV164" s="33"/>
      <c r="AW164" s="33"/>
      <c r="AX164" s="33"/>
      <c r="AY164" s="33"/>
      <c r="AZ164" s="33"/>
      <c r="BA164" s="33"/>
      <c r="BB164" s="33"/>
      <c r="BC164" s="33"/>
      <c r="BD164" s="33"/>
      <c r="BE164" s="33"/>
      <c r="BF164" s="33"/>
      <c r="BG164" s="33"/>
      <c r="BH164" s="33"/>
      <c r="BI164" s="27"/>
      <c r="BJ164" s="33"/>
      <c r="BK164" s="33"/>
      <c r="BL164" s="33"/>
      <c r="BM164" s="27"/>
      <c r="BN164" s="27"/>
      <c r="BO164" s="27"/>
      <c r="BP164" s="27"/>
      <c r="BQ164" s="522" t="s">
        <v>106</v>
      </c>
      <c r="BR164" s="37"/>
      <c r="BS164" s="36"/>
      <c r="BT164" s="37"/>
      <c r="BU164" s="39"/>
      <c r="BV164" s="523">
        <v>1830</v>
      </c>
    </row>
    <row r="165" spans="1:74" ht="19.899999999999999" customHeight="1">
      <c r="A165" s="10">
        <v>165</v>
      </c>
      <c r="B165" s="15">
        <v>4</v>
      </c>
      <c r="C165" s="519">
        <v>1830</v>
      </c>
      <c r="D165" s="40" t="s">
        <v>986</v>
      </c>
      <c r="E165" s="537" t="s">
        <v>106</v>
      </c>
      <c r="F165" s="22" t="str">
        <f t="shared" si="39"/>
        <v>FCS0304</v>
      </c>
      <c r="G165" s="21">
        <f t="shared" si="40"/>
        <v>3</v>
      </c>
      <c r="H165" s="21">
        <f t="shared" si="41"/>
        <v>8</v>
      </c>
      <c r="I165" s="21">
        <v>4</v>
      </c>
      <c r="J165" s="85" t="str">
        <f t="shared" si="42"/>
        <v>ADV151-P</v>
      </c>
      <c r="K165" s="22" t="str">
        <f t="shared" si="30"/>
        <v>DI</v>
      </c>
      <c r="L165" s="22"/>
      <c r="M165" s="22"/>
      <c r="N165" s="22" t="str">
        <f t="shared" si="43"/>
        <v>N</v>
      </c>
      <c r="O165" s="22"/>
      <c r="P165" s="22"/>
      <c r="Q165" s="22"/>
      <c r="R165" s="22"/>
      <c r="S165" s="25" t="str">
        <f t="shared" si="31"/>
        <v>%Z038104</v>
      </c>
      <c r="T165" s="22" t="str">
        <f t="shared" si="32"/>
        <v>18-XZSL-66106</v>
      </c>
      <c r="U165" s="22" t="s">
        <v>986</v>
      </c>
      <c r="V165" s="22" t="str">
        <f t="shared" si="33"/>
        <v>-</v>
      </c>
      <c r="W165" s="23" t="s">
        <v>826</v>
      </c>
      <c r="X165" s="84" t="s">
        <v>115</v>
      </c>
      <c r="Y165" s="27"/>
      <c r="Z165" s="27"/>
      <c r="AA165" s="28"/>
      <c r="AB165" s="33"/>
      <c r="AC165" s="29"/>
      <c r="AD165" s="27"/>
      <c r="AE165" s="27"/>
      <c r="AF165" s="27"/>
      <c r="AG165" s="27"/>
      <c r="AH165" s="27"/>
      <c r="AI165" s="27"/>
      <c r="AJ165" s="531" t="s">
        <v>983</v>
      </c>
      <c r="AK165" s="531" t="s">
        <v>115</v>
      </c>
      <c r="AL165" s="27"/>
      <c r="AM165" s="27"/>
      <c r="AN165" s="27"/>
      <c r="AO165" s="27"/>
      <c r="AP165" s="27"/>
      <c r="AQ165" s="33"/>
      <c r="AR165" s="33"/>
      <c r="AS165" s="33"/>
      <c r="AT165" s="33"/>
      <c r="AU165" s="33"/>
      <c r="AV165" s="33"/>
      <c r="AW165" s="33"/>
      <c r="AX165" s="33"/>
      <c r="AY165" s="33"/>
      <c r="AZ165" s="33"/>
      <c r="BA165" s="33"/>
      <c r="BB165" s="33"/>
      <c r="BC165" s="33"/>
      <c r="BD165" s="33"/>
      <c r="BE165" s="33"/>
      <c r="BF165" s="33"/>
      <c r="BG165" s="33"/>
      <c r="BH165" s="33"/>
      <c r="BI165" s="27"/>
      <c r="BJ165" s="33"/>
      <c r="BK165" s="33"/>
      <c r="BL165" s="33"/>
      <c r="BM165" s="27"/>
      <c r="BN165" s="27"/>
      <c r="BO165" s="27"/>
      <c r="BP165" s="27"/>
      <c r="BQ165" s="522" t="s">
        <v>106</v>
      </c>
      <c r="BR165" s="37"/>
      <c r="BS165" s="36"/>
      <c r="BT165" s="37"/>
      <c r="BU165" s="39"/>
      <c r="BV165" s="523">
        <v>1830</v>
      </c>
    </row>
    <row r="166" spans="1:74" ht="19.899999999999999" customHeight="1">
      <c r="A166" s="10">
        <v>166</v>
      </c>
      <c r="B166" s="15">
        <v>5</v>
      </c>
      <c r="C166" s="519">
        <v>1830</v>
      </c>
      <c r="D166" s="41" t="s">
        <v>987</v>
      </c>
      <c r="E166" s="527" t="s">
        <v>988</v>
      </c>
      <c r="F166" s="22" t="str">
        <f t="shared" si="39"/>
        <v>FCS0304</v>
      </c>
      <c r="G166" s="21">
        <f t="shared" si="40"/>
        <v>3</v>
      </c>
      <c r="H166" s="21">
        <f t="shared" si="41"/>
        <v>8</v>
      </c>
      <c r="I166" s="21">
        <v>5</v>
      </c>
      <c r="J166" s="85" t="str">
        <f t="shared" si="42"/>
        <v>ADV151-P</v>
      </c>
      <c r="K166" s="22" t="str">
        <f t="shared" si="30"/>
        <v>DI</v>
      </c>
      <c r="L166" s="22"/>
      <c r="M166" s="22"/>
      <c r="N166" s="22" t="str">
        <f t="shared" si="43"/>
        <v>N</v>
      </c>
      <c r="O166" s="22"/>
      <c r="P166" s="22"/>
      <c r="Q166" s="22"/>
      <c r="R166" s="22"/>
      <c r="S166" s="25" t="str">
        <f t="shared" si="31"/>
        <v>%Z038105</v>
      </c>
      <c r="T166" s="22" t="str">
        <f t="shared" si="32"/>
        <v>18-XZH-35201</v>
      </c>
      <c r="U166" s="22" t="s">
        <v>987</v>
      </c>
      <c r="V166" s="22" t="str">
        <f t="shared" si="33"/>
        <v>气动蝶阀18-XV-35201已开</v>
      </c>
      <c r="W166" s="23" t="s">
        <v>826</v>
      </c>
      <c r="X166" s="84" t="s">
        <v>115</v>
      </c>
      <c r="Y166" s="27"/>
      <c r="Z166" s="27"/>
      <c r="AA166" s="28"/>
      <c r="AB166" s="33"/>
      <c r="AC166" s="29"/>
      <c r="AD166" s="27"/>
      <c r="AE166" s="27"/>
      <c r="AF166" s="27"/>
      <c r="AG166" s="27"/>
      <c r="AH166" s="27"/>
      <c r="AI166" s="27"/>
      <c r="AJ166" s="531" t="s">
        <v>989</v>
      </c>
      <c r="AK166" s="531" t="s">
        <v>115</v>
      </c>
      <c r="AL166" s="27"/>
      <c r="AM166" s="27"/>
      <c r="AN166" s="27"/>
      <c r="AO166" s="27"/>
      <c r="AP166" s="27"/>
      <c r="AQ166" s="33"/>
      <c r="AR166" s="33"/>
      <c r="AS166" s="33"/>
      <c r="AT166" s="33"/>
      <c r="AU166" s="33"/>
      <c r="AV166" s="33"/>
      <c r="AW166" s="33"/>
      <c r="AX166" s="33"/>
      <c r="AY166" s="33"/>
      <c r="AZ166" s="33"/>
      <c r="BA166" s="33"/>
      <c r="BB166" s="33"/>
      <c r="BC166" s="33"/>
      <c r="BD166" s="33"/>
      <c r="BE166" s="33"/>
      <c r="BF166" s="33"/>
      <c r="BG166" s="33"/>
      <c r="BH166" s="33"/>
      <c r="BI166" s="27"/>
      <c r="BJ166" s="33"/>
      <c r="BK166" s="33"/>
      <c r="BL166" s="33"/>
      <c r="BM166" s="27"/>
      <c r="BN166" s="27"/>
      <c r="BO166" s="27"/>
      <c r="BP166" s="27"/>
      <c r="BQ166" s="522" t="s">
        <v>106</v>
      </c>
      <c r="BR166" s="37"/>
      <c r="BS166" s="36"/>
      <c r="BT166" s="37"/>
      <c r="BU166" s="39"/>
      <c r="BV166" s="523">
        <v>1830</v>
      </c>
    </row>
    <row r="167" spans="1:74" ht="19.899999999999999" customHeight="1">
      <c r="A167" s="10">
        <v>167</v>
      </c>
      <c r="B167" s="15">
        <v>6</v>
      </c>
      <c r="C167" s="519">
        <v>1830</v>
      </c>
      <c r="D167" s="42" t="s">
        <v>990</v>
      </c>
      <c r="E167" s="527" t="s">
        <v>991</v>
      </c>
      <c r="F167" s="22" t="str">
        <f t="shared" si="39"/>
        <v>FCS0304</v>
      </c>
      <c r="G167" s="21">
        <f t="shared" si="40"/>
        <v>3</v>
      </c>
      <c r="H167" s="21">
        <f t="shared" si="41"/>
        <v>8</v>
      </c>
      <c r="I167" s="21">
        <v>6</v>
      </c>
      <c r="J167" s="85" t="str">
        <f t="shared" si="42"/>
        <v>ADV151-P</v>
      </c>
      <c r="K167" s="22" t="str">
        <f t="shared" si="30"/>
        <v>DI</v>
      </c>
      <c r="L167" s="22"/>
      <c r="M167" s="22"/>
      <c r="N167" s="22" t="str">
        <f t="shared" si="43"/>
        <v>N</v>
      </c>
      <c r="O167" s="22"/>
      <c r="P167" s="22"/>
      <c r="Q167" s="22"/>
      <c r="R167" s="22"/>
      <c r="S167" s="25" t="str">
        <f t="shared" si="31"/>
        <v>%Z038106</v>
      </c>
      <c r="T167" s="22" t="str">
        <f t="shared" si="32"/>
        <v>18-XZL-35201</v>
      </c>
      <c r="U167" s="22" t="s">
        <v>990</v>
      </c>
      <c r="V167" s="22" t="str">
        <f t="shared" si="33"/>
        <v>气动蝶阀18-XV-35201已关</v>
      </c>
      <c r="W167" s="23" t="s">
        <v>826</v>
      </c>
      <c r="X167" s="84" t="s">
        <v>115</v>
      </c>
      <c r="Y167" s="27"/>
      <c r="Z167" s="27"/>
      <c r="AA167" s="28"/>
      <c r="AB167" s="33"/>
      <c r="AC167" s="29"/>
      <c r="AD167" s="27"/>
      <c r="AE167" s="27"/>
      <c r="AF167" s="27"/>
      <c r="AG167" s="27"/>
      <c r="AH167" s="27"/>
      <c r="AI167" s="27"/>
      <c r="AJ167" s="531" t="s">
        <v>989</v>
      </c>
      <c r="AK167" s="531" t="s">
        <v>115</v>
      </c>
      <c r="AL167" s="27"/>
      <c r="AM167" s="27"/>
      <c r="AN167" s="27"/>
      <c r="AO167" s="27"/>
      <c r="AP167" s="27"/>
      <c r="AQ167" s="33"/>
      <c r="AR167" s="33"/>
      <c r="AS167" s="33"/>
      <c r="AT167" s="33"/>
      <c r="AU167" s="33"/>
      <c r="AV167" s="33"/>
      <c r="AW167" s="33"/>
      <c r="AX167" s="33"/>
      <c r="AY167" s="33"/>
      <c r="AZ167" s="33"/>
      <c r="BA167" s="33"/>
      <c r="BB167" s="33"/>
      <c r="BC167" s="33"/>
      <c r="BD167" s="33"/>
      <c r="BE167" s="33"/>
      <c r="BF167" s="33"/>
      <c r="BG167" s="33"/>
      <c r="BH167" s="33"/>
      <c r="BI167" s="27"/>
      <c r="BJ167" s="33"/>
      <c r="BK167" s="33"/>
      <c r="BL167" s="33"/>
      <c r="BM167" s="27"/>
      <c r="BN167" s="27"/>
      <c r="BO167" s="27"/>
      <c r="BP167" s="27"/>
      <c r="BQ167" s="522" t="s">
        <v>106</v>
      </c>
      <c r="BR167" s="37"/>
      <c r="BS167" s="36"/>
      <c r="BT167" s="37"/>
      <c r="BU167" s="39"/>
      <c r="BV167" s="523">
        <v>1830</v>
      </c>
    </row>
    <row r="168" spans="1:74" ht="19.899999999999999" customHeight="1">
      <c r="A168" s="10">
        <v>168</v>
      </c>
      <c r="B168" s="15">
        <v>7</v>
      </c>
      <c r="C168" s="519">
        <v>1830</v>
      </c>
      <c r="D168" s="527" t="s">
        <v>992</v>
      </c>
      <c r="E168" s="527" t="s">
        <v>993</v>
      </c>
      <c r="F168" s="22" t="str">
        <f t="shared" si="39"/>
        <v>FCS0304</v>
      </c>
      <c r="G168" s="21">
        <f t="shared" si="40"/>
        <v>3</v>
      </c>
      <c r="H168" s="21">
        <f t="shared" si="41"/>
        <v>8</v>
      </c>
      <c r="I168" s="21">
        <v>7</v>
      </c>
      <c r="J168" s="85" t="str">
        <f t="shared" si="42"/>
        <v>ADV151-P</v>
      </c>
      <c r="K168" s="22" t="str">
        <f t="shared" si="30"/>
        <v>DI</v>
      </c>
      <c r="L168" s="22"/>
      <c r="M168" s="22"/>
      <c r="N168" s="22" t="str">
        <f t="shared" si="43"/>
        <v>N</v>
      </c>
      <c r="O168" s="22"/>
      <c r="P168" s="22"/>
      <c r="Q168" s="22"/>
      <c r="R168" s="22"/>
      <c r="S168" s="25" t="str">
        <f t="shared" si="31"/>
        <v>%Z038107</v>
      </c>
      <c r="T168" s="22" t="str">
        <f t="shared" si="32"/>
        <v>18-XZH-35202</v>
      </c>
      <c r="U168" s="22" t="s">
        <v>992</v>
      </c>
      <c r="V168" s="22" t="str">
        <f t="shared" si="33"/>
        <v>气动蝶阀18-XV-35202已开</v>
      </c>
      <c r="W168" s="23" t="s">
        <v>826</v>
      </c>
      <c r="X168" s="84" t="s">
        <v>115</v>
      </c>
      <c r="Y168" s="27"/>
      <c r="Z168" s="27"/>
      <c r="AA168" s="28"/>
      <c r="AB168" s="33"/>
      <c r="AC168" s="29"/>
      <c r="AD168" s="27"/>
      <c r="AE168" s="27"/>
      <c r="AF168" s="27"/>
      <c r="AG168" s="27"/>
      <c r="AH168" s="27"/>
      <c r="AI168" s="27"/>
      <c r="AJ168" s="531" t="s">
        <v>989</v>
      </c>
      <c r="AK168" s="531" t="s">
        <v>115</v>
      </c>
      <c r="AL168" s="27"/>
      <c r="AM168" s="27"/>
      <c r="AN168" s="27"/>
      <c r="AO168" s="27"/>
      <c r="AP168" s="27"/>
      <c r="AQ168" s="33"/>
      <c r="AR168" s="33"/>
      <c r="AS168" s="33"/>
      <c r="AT168" s="33"/>
      <c r="AU168" s="33"/>
      <c r="AV168" s="33"/>
      <c r="AW168" s="33"/>
      <c r="AX168" s="33"/>
      <c r="AY168" s="33"/>
      <c r="AZ168" s="33"/>
      <c r="BA168" s="33"/>
      <c r="BB168" s="33"/>
      <c r="BC168" s="33"/>
      <c r="BD168" s="33"/>
      <c r="BE168" s="33"/>
      <c r="BF168" s="33"/>
      <c r="BG168" s="33"/>
      <c r="BH168" s="33"/>
      <c r="BI168" s="27"/>
      <c r="BJ168" s="33"/>
      <c r="BK168" s="33"/>
      <c r="BL168" s="33"/>
      <c r="BM168" s="27"/>
      <c r="BN168" s="27"/>
      <c r="BO168" s="27"/>
      <c r="BP168" s="27"/>
      <c r="BQ168" s="522" t="s">
        <v>106</v>
      </c>
      <c r="BR168" s="37"/>
      <c r="BS168" s="36"/>
      <c r="BT168" s="37"/>
      <c r="BU168" s="39"/>
      <c r="BV168" s="523">
        <v>1830</v>
      </c>
    </row>
    <row r="169" spans="1:74" ht="19.899999999999999" customHeight="1">
      <c r="A169" s="10">
        <v>169</v>
      </c>
      <c r="B169" s="15">
        <v>8</v>
      </c>
      <c r="C169" s="519">
        <v>1830</v>
      </c>
      <c r="D169" s="527" t="s">
        <v>994</v>
      </c>
      <c r="E169" s="527" t="s">
        <v>995</v>
      </c>
      <c r="F169" s="22" t="str">
        <f t="shared" si="39"/>
        <v>FCS0304</v>
      </c>
      <c r="G169" s="21">
        <f t="shared" si="40"/>
        <v>3</v>
      </c>
      <c r="H169" s="21">
        <f t="shared" si="41"/>
        <v>8</v>
      </c>
      <c r="I169" s="21">
        <v>8</v>
      </c>
      <c r="J169" s="85" t="str">
        <f t="shared" si="42"/>
        <v>ADV151-P</v>
      </c>
      <c r="K169" s="22" t="str">
        <f t="shared" si="30"/>
        <v>DI</v>
      </c>
      <c r="L169" s="22"/>
      <c r="M169" s="22"/>
      <c r="N169" s="22" t="str">
        <f t="shared" si="43"/>
        <v>N</v>
      </c>
      <c r="O169" s="22"/>
      <c r="P169" s="22"/>
      <c r="Q169" s="22"/>
      <c r="R169" s="22"/>
      <c r="S169" s="25" t="str">
        <f t="shared" si="31"/>
        <v>%Z038108</v>
      </c>
      <c r="T169" s="22" t="str">
        <f t="shared" si="32"/>
        <v>18-XZL-35202</v>
      </c>
      <c r="U169" s="22" t="s">
        <v>994</v>
      </c>
      <c r="V169" s="22" t="str">
        <f t="shared" si="33"/>
        <v>气动蝶阀18-XV-35202已关</v>
      </c>
      <c r="W169" s="23" t="s">
        <v>826</v>
      </c>
      <c r="X169" s="84" t="s">
        <v>115</v>
      </c>
      <c r="Y169" s="27"/>
      <c r="Z169" s="27"/>
      <c r="AA169" s="28"/>
      <c r="AB169" s="33"/>
      <c r="AC169" s="29"/>
      <c r="AD169" s="27"/>
      <c r="AE169" s="27"/>
      <c r="AF169" s="27"/>
      <c r="AG169" s="27"/>
      <c r="AH169" s="27"/>
      <c r="AI169" s="27"/>
      <c r="AJ169" s="531" t="s">
        <v>989</v>
      </c>
      <c r="AK169" s="531" t="s">
        <v>115</v>
      </c>
      <c r="AL169" s="27"/>
      <c r="AM169" s="27"/>
      <c r="AN169" s="27"/>
      <c r="AO169" s="27"/>
      <c r="AP169" s="27"/>
      <c r="AQ169" s="33"/>
      <c r="AR169" s="33"/>
      <c r="AS169" s="33"/>
      <c r="AT169" s="33"/>
      <c r="AU169" s="33"/>
      <c r="AV169" s="33"/>
      <c r="AW169" s="33"/>
      <c r="AX169" s="33"/>
      <c r="AY169" s="33"/>
      <c r="AZ169" s="33"/>
      <c r="BA169" s="33"/>
      <c r="BB169" s="33"/>
      <c r="BC169" s="33"/>
      <c r="BD169" s="33"/>
      <c r="BE169" s="33"/>
      <c r="BF169" s="33"/>
      <c r="BG169" s="33"/>
      <c r="BH169" s="33"/>
      <c r="BI169" s="27"/>
      <c r="BJ169" s="33"/>
      <c r="BK169" s="33"/>
      <c r="BL169" s="33"/>
      <c r="BM169" s="27"/>
      <c r="BN169" s="27"/>
      <c r="BO169" s="27"/>
      <c r="BP169" s="27"/>
      <c r="BQ169" s="522" t="s">
        <v>106</v>
      </c>
      <c r="BR169" s="37"/>
      <c r="BS169" s="36"/>
      <c r="BT169" s="37"/>
      <c r="BU169" s="39"/>
      <c r="BV169" s="523">
        <v>1830</v>
      </c>
    </row>
    <row r="170" spans="1:74" ht="19.899999999999999" customHeight="1">
      <c r="A170" s="10">
        <v>170</v>
      </c>
      <c r="B170" s="15">
        <v>9</v>
      </c>
      <c r="C170" s="519">
        <v>1830</v>
      </c>
      <c r="D170" s="527" t="s">
        <v>996</v>
      </c>
      <c r="E170" s="527" t="s">
        <v>997</v>
      </c>
      <c r="F170" s="22" t="str">
        <f t="shared" si="39"/>
        <v>FCS0304</v>
      </c>
      <c r="G170" s="21">
        <f t="shared" si="40"/>
        <v>3</v>
      </c>
      <c r="H170" s="21">
        <f t="shared" si="41"/>
        <v>8</v>
      </c>
      <c r="I170" s="21">
        <v>9</v>
      </c>
      <c r="J170" s="85" t="str">
        <f t="shared" si="42"/>
        <v>ADV151-P</v>
      </c>
      <c r="K170" s="22" t="str">
        <f t="shared" si="30"/>
        <v>DI</v>
      </c>
      <c r="L170" s="22"/>
      <c r="M170" s="22"/>
      <c r="N170" s="22" t="str">
        <f t="shared" si="43"/>
        <v>N</v>
      </c>
      <c r="O170" s="22"/>
      <c r="P170" s="22"/>
      <c r="Q170" s="22"/>
      <c r="R170" s="22"/>
      <c r="S170" s="25" t="str">
        <f t="shared" si="31"/>
        <v>%Z038109</v>
      </c>
      <c r="T170" s="22" t="str">
        <f t="shared" si="32"/>
        <v>18-XZH-35203</v>
      </c>
      <c r="U170" s="22" t="s">
        <v>996</v>
      </c>
      <c r="V170" s="22" t="str">
        <f t="shared" si="33"/>
        <v>气动蝶阀18-XV-35203已开</v>
      </c>
      <c r="W170" s="23" t="s">
        <v>826</v>
      </c>
      <c r="X170" s="84" t="s">
        <v>115</v>
      </c>
      <c r="Y170" s="27"/>
      <c r="Z170" s="27"/>
      <c r="AA170" s="28"/>
      <c r="AB170" s="33"/>
      <c r="AC170" s="29"/>
      <c r="AD170" s="27"/>
      <c r="AE170" s="27"/>
      <c r="AF170" s="27"/>
      <c r="AG170" s="27"/>
      <c r="AH170" s="27"/>
      <c r="AI170" s="27"/>
      <c r="AJ170" s="531" t="s">
        <v>989</v>
      </c>
      <c r="AK170" s="531" t="s">
        <v>115</v>
      </c>
      <c r="AL170" s="27"/>
      <c r="AM170" s="27"/>
      <c r="AN170" s="27"/>
      <c r="AO170" s="27"/>
      <c r="AP170" s="27"/>
      <c r="AQ170" s="33"/>
      <c r="AR170" s="33"/>
      <c r="AS170" s="33"/>
      <c r="AT170" s="33"/>
      <c r="AU170" s="33"/>
      <c r="AV170" s="33"/>
      <c r="AW170" s="33"/>
      <c r="AX170" s="33"/>
      <c r="AY170" s="33"/>
      <c r="AZ170" s="33"/>
      <c r="BA170" s="33"/>
      <c r="BB170" s="33"/>
      <c r="BC170" s="33"/>
      <c r="BD170" s="33"/>
      <c r="BE170" s="33"/>
      <c r="BF170" s="33"/>
      <c r="BG170" s="33"/>
      <c r="BH170" s="33"/>
      <c r="BI170" s="27"/>
      <c r="BJ170" s="33"/>
      <c r="BK170" s="33"/>
      <c r="BL170" s="33"/>
      <c r="BM170" s="27"/>
      <c r="BN170" s="27"/>
      <c r="BO170" s="27"/>
      <c r="BP170" s="27"/>
      <c r="BQ170" s="522" t="s">
        <v>106</v>
      </c>
      <c r="BR170" s="37"/>
      <c r="BS170" s="36"/>
      <c r="BT170" s="37"/>
      <c r="BU170" s="39"/>
      <c r="BV170" s="523">
        <v>1830</v>
      </c>
    </row>
    <row r="171" spans="1:74" ht="19.899999999999999" customHeight="1">
      <c r="A171" s="10">
        <v>171</v>
      </c>
      <c r="B171" s="15">
        <v>10</v>
      </c>
      <c r="C171" s="519">
        <v>1830</v>
      </c>
      <c r="D171" s="527" t="s">
        <v>998</v>
      </c>
      <c r="E171" s="527" t="s">
        <v>999</v>
      </c>
      <c r="F171" s="22" t="str">
        <f t="shared" si="39"/>
        <v>FCS0304</v>
      </c>
      <c r="G171" s="21">
        <f t="shared" si="40"/>
        <v>3</v>
      </c>
      <c r="H171" s="21">
        <f t="shared" si="41"/>
        <v>8</v>
      </c>
      <c r="I171" s="21">
        <v>10</v>
      </c>
      <c r="J171" s="85" t="str">
        <f t="shared" si="42"/>
        <v>ADV151-P</v>
      </c>
      <c r="K171" s="22" t="str">
        <f t="shared" si="30"/>
        <v>DI</v>
      </c>
      <c r="L171" s="22"/>
      <c r="M171" s="22"/>
      <c r="N171" s="22" t="str">
        <f t="shared" si="43"/>
        <v>N</v>
      </c>
      <c r="O171" s="22"/>
      <c r="P171" s="22"/>
      <c r="Q171" s="22"/>
      <c r="R171" s="22"/>
      <c r="S171" s="25" t="str">
        <f t="shared" si="31"/>
        <v>%Z038110</v>
      </c>
      <c r="T171" s="22" t="str">
        <f t="shared" si="32"/>
        <v>18-XZL-35203</v>
      </c>
      <c r="U171" s="22" t="s">
        <v>998</v>
      </c>
      <c r="V171" s="22" t="str">
        <f t="shared" si="33"/>
        <v>气动蝶阀18-XV-35203已关</v>
      </c>
      <c r="W171" s="23" t="s">
        <v>826</v>
      </c>
      <c r="X171" s="84" t="s">
        <v>115</v>
      </c>
      <c r="Y171" s="27"/>
      <c r="Z171" s="27"/>
      <c r="AA171" s="28"/>
      <c r="AB171" s="33"/>
      <c r="AC171" s="29"/>
      <c r="AD171" s="27"/>
      <c r="AE171" s="27"/>
      <c r="AF171" s="27"/>
      <c r="AG171" s="27"/>
      <c r="AH171" s="27"/>
      <c r="AI171" s="27"/>
      <c r="AJ171" s="531" t="s">
        <v>989</v>
      </c>
      <c r="AK171" s="531" t="s">
        <v>115</v>
      </c>
      <c r="AL171" s="27"/>
      <c r="AM171" s="27"/>
      <c r="AN171" s="27"/>
      <c r="AO171" s="27"/>
      <c r="AP171" s="27"/>
      <c r="AQ171" s="33"/>
      <c r="AR171" s="33"/>
      <c r="AS171" s="33"/>
      <c r="AT171" s="33"/>
      <c r="AU171" s="33"/>
      <c r="AV171" s="33"/>
      <c r="AW171" s="33"/>
      <c r="AX171" s="33"/>
      <c r="AY171" s="33"/>
      <c r="AZ171" s="33"/>
      <c r="BA171" s="33"/>
      <c r="BB171" s="33"/>
      <c r="BC171" s="33"/>
      <c r="BD171" s="33"/>
      <c r="BE171" s="33"/>
      <c r="BF171" s="33"/>
      <c r="BG171" s="33"/>
      <c r="BH171" s="33"/>
      <c r="BI171" s="27"/>
      <c r="BJ171" s="33"/>
      <c r="BK171" s="33"/>
      <c r="BL171" s="33"/>
      <c r="BM171" s="27"/>
      <c r="BN171" s="27"/>
      <c r="BO171" s="27"/>
      <c r="BP171" s="27"/>
      <c r="BQ171" s="522" t="s">
        <v>106</v>
      </c>
      <c r="BR171" s="37"/>
      <c r="BS171" s="36"/>
      <c r="BT171" s="37"/>
      <c r="BU171" s="39"/>
      <c r="BV171" s="523">
        <v>1830</v>
      </c>
    </row>
    <row r="172" spans="1:74" ht="19.899999999999999" customHeight="1">
      <c r="A172" s="10">
        <v>172</v>
      </c>
      <c r="B172" s="15">
        <v>11</v>
      </c>
      <c r="C172" s="519">
        <v>1830</v>
      </c>
      <c r="D172" s="527" t="s">
        <v>1000</v>
      </c>
      <c r="E172" s="527" t="s">
        <v>1001</v>
      </c>
      <c r="F172" s="22" t="str">
        <f t="shared" si="39"/>
        <v>FCS0304</v>
      </c>
      <c r="G172" s="21">
        <f t="shared" si="40"/>
        <v>3</v>
      </c>
      <c r="H172" s="21">
        <f t="shared" si="41"/>
        <v>8</v>
      </c>
      <c r="I172" s="21">
        <v>11</v>
      </c>
      <c r="J172" s="85" t="str">
        <f t="shared" si="42"/>
        <v>ADV151-P</v>
      </c>
      <c r="K172" s="22" t="str">
        <f t="shared" si="30"/>
        <v>DI</v>
      </c>
      <c r="L172" s="22"/>
      <c r="M172" s="22"/>
      <c r="N172" s="22" t="str">
        <f t="shared" si="43"/>
        <v>N</v>
      </c>
      <c r="O172" s="22"/>
      <c r="P172" s="22"/>
      <c r="Q172" s="22"/>
      <c r="R172" s="22"/>
      <c r="S172" s="25" t="str">
        <f t="shared" si="31"/>
        <v>%Z038111</v>
      </c>
      <c r="T172" s="22" t="str">
        <f t="shared" si="32"/>
        <v>18-XZH-35204</v>
      </c>
      <c r="U172" s="22" t="s">
        <v>1000</v>
      </c>
      <c r="V172" s="22" t="str">
        <f t="shared" si="33"/>
        <v>气动蝶阀18-XV-35204已开</v>
      </c>
      <c r="W172" s="23" t="s">
        <v>826</v>
      </c>
      <c r="X172" s="84" t="s">
        <v>115</v>
      </c>
      <c r="Y172" s="27"/>
      <c r="Z172" s="27"/>
      <c r="AA172" s="28"/>
      <c r="AB172" s="33"/>
      <c r="AC172" s="29"/>
      <c r="AD172" s="27"/>
      <c r="AE172" s="27"/>
      <c r="AF172" s="27"/>
      <c r="AG172" s="27"/>
      <c r="AH172" s="27"/>
      <c r="AI172" s="27"/>
      <c r="AJ172" s="531" t="s">
        <v>989</v>
      </c>
      <c r="AK172" s="531" t="s">
        <v>115</v>
      </c>
      <c r="AL172" s="27"/>
      <c r="AM172" s="27"/>
      <c r="AN172" s="27"/>
      <c r="AO172" s="27"/>
      <c r="AP172" s="27"/>
      <c r="AQ172" s="33"/>
      <c r="AR172" s="33"/>
      <c r="AS172" s="33"/>
      <c r="AT172" s="33"/>
      <c r="AU172" s="33"/>
      <c r="AV172" s="33"/>
      <c r="AW172" s="33"/>
      <c r="AX172" s="33"/>
      <c r="AY172" s="33"/>
      <c r="AZ172" s="33"/>
      <c r="BA172" s="33"/>
      <c r="BB172" s="33"/>
      <c r="BC172" s="33"/>
      <c r="BD172" s="33"/>
      <c r="BE172" s="33"/>
      <c r="BF172" s="33"/>
      <c r="BG172" s="33"/>
      <c r="BH172" s="33"/>
      <c r="BI172" s="27"/>
      <c r="BJ172" s="33"/>
      <c r="BK172" s="33"/>
      <c r="BL172" s="33"/>
      <c r="BM172" s="27"/>
      <c r="BN172" s="27"/>
      <c r="BO172" s="27"/>
      <c r="BP172" s="27"/>
      <c r="BQ172" s="522" t="s">
        <v>106</v>
      </c>
      <c r="BR172" s="37"/>
      <c r="BS172" s="36"/>
      <c r="BT172" s="37"/>
      <c r="BU172" s="39"/>
      <c r="BV172" s="523">
        <v>1830</v>
      </c>
    </row>
    <row r="173" spans="1:74" ht="19.899999999999999" customHeight="1">
      <c r="A173" s="10">
        <v>173</v>
      </c>
      <c r="B173" s="15">
        <v>12</v>
      </c>
      <c r="C173" s="519">
        <v>1830</v>
      </c>
      <c r="D173" s="527" t="s">
        <v>1002</v>
      </c>
      <c r="E173" s="527" t="s">
        <v>1003</v>
      </c>
      <c r="F173" s="22" t="str">
        <f t="shared" si="39"/>
        <v>FCS0304</v>
      </c>
      <c r="G173" s="21">
        <f t="shared" si="40"/>
        <v>3</v>
      </c>
      <c r="H173" s="21">
        <f t="shared" si="41"/>
        <v>8</v>
      </c>
      <c r="I173" s="21">
        <v>12</v>
      </c>
      <c r="J173" s="85" t="str">
        <f t="shared" si="42"/>
        <v>ADV151-P</v>
      </c>
      <c r="K173" s="22" t="str">
        <f t="shared" si="30"/>
        <v>DI</v>
      </c>
      <c r="L173" s="22"/>
      <c r="M173" s="22"/>
      <c r="N173" s="22" t="str">
        <f t="shared" si="43"/>
        <v>N</v>
      </c>
      <c r="O173" s="22"/>
      <c r="P173" s="22"/>
      <c r="Q173" s="22"/>
      <c r="R173" s="22"/>
      <c r="S173" s="25" t="str">
        <f t="shared" si="31"/>
        <v>%Z038112</v>
      </c>
      <c r="T173" s="22" t="str">
        <f t="shared" si="32"/>
        <v>18-XZL-35204</v>
      </c>
      <c r="U173" s="22" t="s">
        <v>1002</v>
      </c>
      <c r="V173" s="22" t="str">
        <f t="shared" si="33"/>
        <v>气动蝶阀18-XV-35204已关</v>
      </c>
      <c r="W173" s="23" t="s">
        <v>826</v>
      </c>
      <c r="X173" s="84" t="s">
        <v>115</v>
      </c>
      <c r="Y173" s="27"/>
      <c r="Z173" s="27"/>
      <c r="AA173" s="28"/>
      <c r="AB173" s="33"/>
      <c r="AC173" s="29"/>
      <c r="AD173" s="27"/>
      <c r="AE173" s="27"/>
      <c r="AF173" s="27"/>
      <c r="AG173" s="27"/>
      <c r="AH173" s="27"/>
      <c r="AI173" s="27"/>
      <c r="AJ173" s="531" t="s">
        <v>989</v>
      </c>
      <c r="AK173" s="531" t="s">
        <v>115</v>
      </c>
      <c r="AL173" s="27"/>
      <c r="AM173" s="27"/>
      <c r="AN173" s="27"/>
      <c r="AO173" s="27"/>
      <c r="AP173" s="27"/>
      <c r="AQ173" s="33"/>
      <c r="AR173" s="33"/>
      <c r="AS173" s="33"/>
      <c r="AT173" s="33"/>
      <c r="AU173" s="33"/>
      <c r="AV173" s="33"/>
      <c r="AW173" s="33"/>
      <c r="AX173" s="33"/>
      <c r="AY173" s="33"/>
      <c r="AZ173" s="33"/>
      <c r="BA173" s="33"/>
      <c r="BB173" s="33"/>
      <c r="BC173" s="33"/>
      <c r="BD173" s="33"/>
      <c r="BE173" s="33"/>
      <c r="BF173" s="33"/>
      <c r="BG173" s="33"/>
      <c r="BH173" s="33"/>
      <c r="BI173" s="27"/>
      <c r="BJ173" s="33"/>
      <c r="BK173" s="33"/>
      <c r="BL173" s="33"/>
      <c r="BM173" s="27"/>
      <c r="BN173" s="27"/>
      <c r="BO173" s="27"/>
      <c r="BP173" s="27"/>
      <c r="BQ173" s="522" t="s">
        <v>106</v>
      </c>
      <c r="BR173" s="37"/>
      <c r="BS173" s="36"/>
      <c r="BT173" s="37"/>
      <c r="BU173" s="39"/>
      <c r="BV173" s="523">
        <v>1830</v>
      </c>
    </row>
    <row r="174" spans="1:74" ht="19.899999999999999" customHeight="1">
      <c r="A174" s="10">
        <v>174</v>
      </c>
      <c r="B174" s="15">
        <v>13</v>
      </c>
      <c r="C174" s="519">
        <v>1830</v>
      </c>
      <c r="D174" s="527" t="s">
        <v>1004</v>
      </c>
      <c r="E174" s="527" t="s">
        <v>1005</v>
      </c>
      <c r="F174" s="22" t="str">
        <f t="shared" si="39"/>
        <v>FCS0304</v>
      </c>
      <c r="G174" s="21">
        <f t="shared" si="40"/>
        <v>3</v>
      </c>
      <c r="H174" s="21">
        <f t="shared" si="41"/>
        <v>8</v>
      </c>
      <c r="I174" s="21">
        <v>13</v>
      </c>
      <c r="J174" s="85" t="str">
        <f t="shared" si="42"/>
        <v>ADV151-P</v>
      </c>
      <c r="K174" s="22" t="str">
        <f t="shared" si="30"/>
        <v>DI</v>
      </c>
      <c r="L174" s="22"/>
      <c r="M174" s="22"/>
      <c r="N174" s="22" t="str">
        <f t="shared" si="43"/>
        <v>N</v>
      </c>
      <c r="O174" s="22"/>
      <c r="P174" s="22"/>
      <c r="Q174" s="22"/>
      <c r="R174" s="22"/>
      <c r="S174" s="25" t="str">
        <f t="shared" si="31"/>
        <v>%Z038113</v>
      </c>
      <c r="T174" s="22" t="str">
        <f t="shared" si="32"/>
        <v>18-XZH-35206</v>
      </c>
      <c r="U174" s="22" t="s">
        <v>1004</v>
      </c>
      <c r="V174" s="22" t="str">
        <f t="shared" si="33"/>
        <v>气动蝶阀18-XV-35206已开</v>
      </c>
      <c r="W174" s="23" t="s">
        <v>826</v>
      </c>
      <c r="X174" s="84" t="s">
        <v>115</v>
      </c>
      <c r="Y174" s="27"/>
      <c r="Z174" s="27"/>
      <c r="AA174" s="28"/>
      <c r="AB174" s="33"/>
      <c r="AC174" s="29"/>
      <c r="AD174" s="27"/>
      <c r="AE174" s="27"/>
      <c r="AF174" s="27"/>
      <c r="AG174" s="27"/>
      <c r="AH174" s="27"/>
      <c r="AI174" s="27"/>
      <c r="AJ174" s="531" t="s">
        <v>989</v>
      </c>
      <c r="AK174" s="531" t="s">
        <v>115</v>
      </c>
      <c r="AL174" s="27"/>
      <c r="AM174" s="27"/>
      <c r="AN174" s="27"/>
      <c r="AO174" s="27"/>
      <c r="AP174" s="27"/>
      <c r="AQ174" s="33"/>
      <c r="AR174" s="33"/>
      <c r="AS174" s="33"/>
      <c r="AT174" s="33"/>
      <c r="AU174" s="33"/>
      <c r="AV174" s="33"/>
      <c r="AW174" s="33"/>
      <c r="AX174" s="33"/>
      <c r="AY174" s="33"/>
      <c r="AZ174" s="33"/>
      <c r="BA174" s="33"/>
      <c r="BB174" s="33"/>
      <c r="BC174" s="33"/>
      <c r="BD174" s="33"/>
      <c r="BE174" s="33"/>
      <c r="BF174" s="33"/>
      <c r="BG174" s="33"/>
      <c r="BH174" s="33"/>
      <c r="BI174" s="27"/>
      <c r="BJ174" s="33"/>
      <c r="BK174" s="33"/>
      <c r="BL174" s="33"/>
      <c r="BM174" s="27"/>
      <c r="BN174" s="27"/>
      <c r="BO174" s="27"/>
      <c r="BP174" s="27"/>
      <c r="BQ174" s="522" t="s">
        <v>106</v>
      </c>
      <c r="BR174" s="37"/>
      <c r="BS174" s="36"/>
      <c r="BT174" s="37"/>
      <c r="BU174" s="39"/>
      <c r="BV174" s="523">
        <v>1830</v>
      </c>
    </row>
    <row r="175" spans="1:74" ht="19.899999999999999" customHeight="1">
      <c r="A175" s="10">
        <v>175</v>
      </c>
      <c r="B175" s="15">
        <v>14</v>
      </c>
      <c r="C175" s="519">
        <v>1830</v>
      </c>
      <c r="D175" s="527" t="s">
        <v>1006</v>
      </c>
      <c r="E175" s="527" t="s">
        <v>1007</v>
      </c>
      <c r="F175" s="22" t="str">
        <f t="shared" si="39"/>
        <v>FCS0304</v>
      </c>
      <c r="G175" s="21">
        <f t="shared" si="40"/>
        <v>3</v>
      </c>
      <c r="H175" s="21">
        <f t="shared" si="41"/>
        <v>8</v>
      </c>
      <c r="I175" s="21">
        <v>14</v>
      </c>
      <c r="J175" s="85" t="str">
        <f t="shared" si="42"/>
        <v>ADV151-P</v>
      </c>
      <c r="K175" s="22" t="str">
        <f t="shared" si="30"/>
        <v>DI</v>
      </c>
      <c r="L175" s="22"/>
      <c r="M175" s="22"/>
      <c r="N175" s="22" t="str">
        <f t="shared" si="43"/>
        <v>N</v>
      </c>
      <c r="O175" s="22"/>
      <c r="P175" s="22"/>
      <c r="Q175" s="22"/>
      <c r="R175" s="22"/>
      <c r="S175" s="25" t="str">
        <f t="shared" si="31"/>
        <v>%Z038114</v>
      </c>
      <c r="T175" s="22" t="str">
        <f t="shared" si="32"/>
        <v>18-XZL-35206</v>
      </c>
      <c r="U175" s="22" t="s">
        <v>1006</v>
      </c>
      <c r="V175" s="22" t="str">
        <f t="shared" si="33"/>
        <v>气动蝶阀18-XV-35206已关</v>
      </c>
      <c r="W175" s="23" t="s">
        <v>826</v>
      </c>
      <c r="X175" s="84" t="s">
        <v>115</v>
      </c>
      <c r="Y175" s="27"/>
      <c r="Z175" s="27"/>
      <c r="AA175" s="28"/>
      <c r="AB175" s="33"/>
      <c r="AC175" s="29"/>
      <c r="AD175" s="27"/>
      <c r="AE175" s="27"/>
      <c r="AF175" s="27"/>
      <c r="AG175" s="27"/>
      <c r="AH175" s="27"/>
      <c r="AI175" s="27"/>
      <c r="AJ175" s="531" t="s">
        <v>989</v>
      </c>
      <c r="AK175" s="531" t="s">
        <v>115</v>
      </c>
      <c r="AL175" s="27"/>
      <c r="AM175" s="27"/>
      <c r="AN175" s="27"/>
      <c r="AO175" s="27"/>
      <c r="AP175" s="27"/>
      <c r="AQ175" s="33"/>
      <c r="AR175" s="33"/>
      <c r="AS175" s="33"/>
      <c r="AT175" s="33"/>
      <c r="AU175" s="33"/>
      <c r="AV175" s="33"/>
      <c r="AW175" s="33"/>
      <c r="AX175" s="33"/>
      <c r="AY175" s="33"/>
      <c r="AZ175" s="33"/>
      <c r="BA175" s="33"/>
      <c r="BB175" s="33"/>
      <c r="BC175" s="33"/>
      <c r="BD175" s="33"/>
      <c r="BE175" s="33"/>
      <c r="BF175" s="33"/>
      <c r="BG175" s="33"/>
      <c r="BH175" s="33"/>
      <c r="BI175" s="27"/>
      <c r="BJ175" s="33"/>
      <c r="BK175" s="33"/>
      <c r="BL175" s="33"/>
      <c r="BM175" s="27"/>
      <c r="BN175" s="27"/>
      <c r="BO175" s="27"/>
      <c r="BP175" s="27"/>
      <c r="BQ175" s="522" t="s">
        <v>106</v>
      </c>
      <c r="BR175" s="37"/>
      <c r="BS175" s="36"/>
      <c r="BT175" s="37"/>
      <c r="BU175" s="39"/>
      <c r="BV175" s="523">
        <v>1830</v>
      </c>
    </row>
    <row r="176" spans="1:74" ht="19.899999999999999" customHeight="1">
      <c r="A176" s="10">
        <v>176</v>
      </c>
      <c r="B176" s="15">
        <v>15</v>
      </c>
      <c r="C176" s="519">
        <v>1830</v>
      </c>
      <c r="D176" s="527" t="s">
        <v>1008</v>
      </c>
      <c r="E176" s="527" t="s">
        <v>1009</v>
      </c>
      <c r="F176" s="22" t="str">
        <f t="shared" si="39"/>
        <v>FCS0304</v>
      </c>
      <c r="G176" s="21">
        <f t="shared" si="40"/>
        <v>3</v>
      </c>
      <c r="H176" s="21">
        <f t="shared" si="41"/>
        <v>8</v>
      </c>
      <c r="I176" s="21">
        <v>15</v>
      </c>
      <c r="J176" s="85" t="str">
        <f t="shared" si="42"/>
        <v>ADV151-P</v>
      </c>
      <c r="K176" s="22" t="str">
        <f t="shared" si="30"/>
        <v>DI</v>
      </c>
      <c r="L176" s="22"/>
      <c r="M176" s="22"/>
      <c r="N176" s="22" t="str">
        <f t="shared" si="43"/>
        <v>N</v>
      </c>
      <c r="O176" s="22"/>
      <c r="P176" s="22"/>
      <c r="Q176" s="22"/>
      <c r="R176" s="22"/>
      <c r="S176" s="25" t="str">
        <f t="shared" si="31"/>
        <v>%Z038115</v>
      </c>
      <c r="T176" s="22" t="str">
        <f t="shared" si="32"/>
        <v>18-XZH-35102</v>
      </c>
      <c r="U176" s="22" t="s">
        <v>1008</v>
      </c>
      <c r="V176" s="22" t="str">
        <f t="shared" si="33"/>
        <v>气动滑板阀18-XV35102已开</v>
      </c>
      <c r="W176" s="23" t="s">
        <v>826</v>
      </c>
      <c r="X176" s="84" t="s">
        <v>115</v>
      </c>
      <c r="Y176" s="27"/>
      <c r="Z176" s="27"/>
      <c r="AA176" s="28"/>
      <c r="AB176" s="33"/>
      <c r="AC176" s="29"/>
      <c r="AD176" s="27"/>
      <c r="AE176" s="27"/>
      <c r="AF176" s="27"/>
      <c r="AG176" s="27"/>
      <c r="AH176" s="27"/>
      <c r="AI176" s="27"/>
      <c r="AJ176" s="531" t="s">
        <v>834</v>
      </c>
      <c r="AK176" s="531" t="s">
        <v>115</v>
      </c>
      <c r="AL176" s="27"/>
      <c r="AM176" s="27"/>
      <c r="AN176" s="27"/>
      <c r="AO176" s="27"/>
      <c r="AP176" s="27"/>
      <c r="AQ176" s="33"/>
      <c r="AR176" s="33"/>
      <c r="AS176" s="33"/>
      <c r="AT176" s="33"/>
      <c r="AU176" s="33"/>
      <c r="AV176" s="33"/>
      <c r="AW176" s="33"/>
      <c r="AX176" s="33"/>
      <c r="AY176" s="33"/>
      <c r="AZ176" s="33"/>
      <c r="BA176" s="33"/>
      <c r="BB176" s="33"/>
      <c r="BC176" s="33"/>
      <c r="BD176" s="33"/>
      <c r="BE176" s="33"/>
      <c r="BF176" s="33"/>
      <c r="BG176" s="33"/>
      <c r="BH176" s="33"/>
      <c r="BI176" s="27"/>
      <c r="BJ176" s="33"/>
      <c r="BK176" s="33"/>
      <c r="BL176" s="33"/>
      <c r="BM176" s="27"/>
      <c r="BN176" s="27"/>
      <c r="BO176" s="27"/>
      <c r="BP176" s="27"/>
      <c r="BQ176" s="522" t="s">
        <v>106</v>
      </c>
      <c r="BR176" s="37"/>
      <c r="BS176" s="36"/>
      <c r="BT176" s="37"/>
      <c r="BU176" s="39"/>
      <c r="BV176" s="523">
        <v>1830</v>
      </c>
    </row>
    <row r="177" spans="1:74" ht="19.899999999999999" customHeight="1">
      <c r="A177" s="10">
        <v>177</v>
      </c>
      <c r="B177" s="15">
        <v>16</v>
      </c>
      <c r="C177" s="519">
        <v>1830</v>
      </c>
      <c r="D177" s="527" t="s">
        <v>1010</v>
      </c>
      <c r="E177" s="527" t="s">
        <v>1011</v>
      </c>
      <c r="F177" s="22" t="str">
        <f t="shared" si="39"/>
        <v>FCS0304</v>
      </c>
      <c r="G177" s="21">
        <f t="shared" si="40"/>
        <v>3</v>
      </c>
      <c r="H177" s="21">
        <f t="shared" si="41"/>
        <v>8</v>
      </c>
      <c r="I177" s="21">
        <v>16</v>
      </c>
      <c r="J177" s="85" t="str">
        <f t="shared" si="42"/>
        <v>ADV151-P</v>
      </c>
      <c r="K177" s="22" t="str">
        <f t="shared" si="30"/>
        <v>DI</v>
      </c>
      <c r="L177" s="22"/>
      <c r="M177" s="22"/>
      <c r="N177" s="22" t="str">
        <f t="shared" si="43"/>
        <v>N</v>
      </c>
      <c r="O177" s="22"/>
      <c r="P177" s="22"/>
      <c r="Q177" s="22"/>
      <c r="R177" s="22"/>
      <c r="S177" s="25" t="str">
        <f t="shared" si="31"/>
        <v>%Z038116</v>
      </c>
      <c r="T177" s="22" t="str">
        <f t="shared" si="32"/>
        <v>18-XZL-35102</v>
      </c>
      <c r="U177" s="22" t="s">
        <v>1010</v>
      </c>
      <c r="V177" s="22" t="str">
        <f t="shared" si="33"/>
        <v>气动滑板阀18-XV35102已关</v>
      </c>
      <c r="W177" s="23" t="s">
        <v>826</v>
      </c>
      <c r="X177" s="84" t="s">
        <v>115</v>
      </c>
      <c r="Y177" s="27"/>
      <c r="Z177" s="27"/>
      <c r="AA177" s="28"/>
      <c r="AB177" s="33"/>
      <c r="AC177" s="29"/>
      <c r="AD177" s="27"/>
      <c r="AE177" s="27"/>
      <c r="AF177" s="27"/>
      <c r="AG177" s="27"/>
      <c r="AH177" s="27"/>
      <c r="AI177" s="27"/>
      <c r="AJ177" s="531" t="s">
        <v>834</v>
      </c>
      <c r="AK177" s="531" t="s">
        <v>115</v>
      </c>
      <c r="AL177" s="27"/>
      <c r="AM177" s="27"/>
      <c r="AN177" s="27"/>
      <c r="AO177" s="27"/>
      <c r="AP177" s="27"/>
      <c r="AQ177" s="33"/>
      <c r="AR177" s="33"/>
      <c r="AS177" s="33"/>
      <c r="AT177" s="33"/>
      <c r="AU177" s="33"/>
      <c r="AV177" s="33"/>
      <c r="AW177" s="33"/>
      <c r="AX177" s="33"/>
      <c r="AY177" s="33"/>
      <c r="AZ177" s="33"/>
      <c r="BA177" s="33"/>
      <c r="BB177" s="33"/>
      <c r="BC177" s="33"/>
      <c r="BD177" s="33"/>
      <c r="BE177" s="33"/>
      <c r="BF177" s="33"/>
      <c r="BG177" s="33"/>
      <c r="BH177" s="33"/>
      <c r="BI177" s="27"/>
      <c r="BJ177" s="33"/>
      <c r="BK177" s="33"/>
      <c r="BL177" s="33"/>
      <c r="BM177" s="27"/>
      <c r="BN177" s="27"/>
      <c r="BO177" s="27"/>
      <c r="BP177" s="27"/>
      <c r="BQ177" s="522" t="s">
        <v>106</v>
      </c>
      <c r="BR177" s="37"/>
      <c r="BS177" s="36"/>
      <c r="BT177" s="37"/>
      <c r="BU177" s="39"/>
      <c r="BV177" s="523">
        <v>1830</v>
      </c>
    </row>
    <row r="178" spans="1:74" ht="19.899999999999999" customHeight="1">
      <c r="A178" s="10">
        <v>178</v>
      </c>
      <c r="B178" s="15">
        <v>17</v>
      </c>
      <c r="C178" s="519">
        <v>1830</v>
      </c>
      <c r="D178" s="527" t="s">
        <v>1012</v>
      </c>
      <c r="E178" s="527" t="s">
        <v>1013</v>
      </c>
      <c r="F178" s="22" t="str">
        <f t="shared" si="39"/>
        <v>FCS0304</v>
      </c>
      <c r="G178" s="21">
        <f t="shared" si="40"/>
        <v>3</v>
      </c>
      <c r="H178" s="21">
        <f t="shared" si="41"/>
        <v>8</v>
      </c>
      <c r="I178" s="21">
        <v>17</v>
      </c>
      <c r="J178" s="85" t="str">
        <f t="shared" si="42"/>
        <v>ADV151-P</v>
      </c>
      <c r="K178" s="22" t="str">
        <f t="shared" si="30"/>
        <v>DI</v>
      </c>
      <c r="L178" s="22"/>
      <c r="M178" s="22"/>
      <c r="N178" s="22" t="str">
        <f t="shared" si="43"/>
        <v>N</v>
      </c>
      <c r="O178" s="22"/>
      <c r="P178" s="22"/>
      <c r="Q178" s="22"/>
      <c r="R178" s="22"/>
      <c r="S178" s="25" t="str">
        <f t="shared" si="31"/>
        <v>%Z038117</v>
      </c>
      <c r="T178" s="22" t="str">
        <f t="shared" si="32"/>
        <v>18-XZH-35107</v>
      </c>
      <c r="U178" s="22" t="s">
        <v>1012</v>
      </c>
      <c r="V178" s="22" t="str">
        <f t="shared" si="33"/>
        <v>气动蝶阀18-XV-35107已开</v>
      </c>
      <c r="W178" s="23" t="s">
        <v>826</v>
      </c>
      <c r="X178" s="84" t="s">
        <v>115</v>
      </c>
      <c r="Y178" s="27"/>
      <c r="Z178" s="27"/>
      <c r="AA178" s="28"/>
      <c r="AB178" s="33"/>
      <c r="AC178" s="29"/>
      <c r="AD178" s="27"/>
      <c r="AE178" s="27"/>
      <c r="AF178" s="27"/>
      <c r="AG178" s="27"/>
      <c r="AH178" s="27"/>
      <c r="AI178" s="27"/>
      <c r="AJ178" s="531" t="s">
        <v>834</v>
      </c>
      <c r="AK178" s="531" t="s">
        <v>115</v>
      </c>
      <c r="AL178" s="27"/>
      <c r="AM178" s="27"/>
      <c r="AN178" s="27"/>
      <c r="AO178" s="27"/>
      <c r="AP178" s="27"/>
      <c r="AQ178" s="33"/>
      <c r="AR178" s="33"/>
      <c r="AS178" s="33"/>
      <c r="AT178" s="33"/>
      <c r="AU178" s="33"/>
      <c r="AV178" s="33"/>
      <c r="AW178" s="33"/>
      <c r="AX178" s="33"/>
      <c r="AY178" s="33"/>
      <c r="AZ178" s="33"/>
      <c r="BA178" s="33"/>
      <c r="BB178" s="33"/>
      <c r="BC178" s="33"/>
      <c r="BD178" s="33"/>
      <c r="BE178" s="33"/>
      <c r="BF178" s="33"/>
      <c r="BG178" s="33"/>
      <c r="BH178" s="33"/>
      <c r="BI178" s="27"/>
      <c r="BJ178" s="33"/>
      <c r="BK178" s="33"/>
      <c r="BL178" s="33"/>
      <c r="BM178" s="27"/>
      <c r="BN178" s="27"/>
      <c r="BO178" s="27"/>
      <c r="BP178" s="27"/>
      <c r="BQ178" s="522" t="s">
        <v>106</v>
      </c>
      <c r="BR178" s="37"/>
      <c r="BS178" s="36"/>
      <c r="BT178" s="37"/>
      <c r="BV178" s="523">
        <v>1830</v>
      </c>
    </row>
    <row r="179" spans="1:74" ht="19.899999999999999" customHeight="1">
      <c r="A179" s="10">
        <v>179</v>
      </c>
      <c r="B179" s="15">
        <v>18</v>
      </c>
      <c r="C179" s="519">
        <v>1830</v>
      </c>
      <c r="D179" s="527" t="s">
        <v>1014</v>
      </c>
      <c r="E179" s="527" t="s">
        <v>1015</v>
      </c>
      <c r="F179" s="22" t="str">
        <f t="shared" si="39"/>
        <v>FCS0304</v>
      </c>
      <c r="G179" s="21">
        <f t="shared" si="40"/>
        <v>3</v>
      </c>
      <c r="H179" s="21">
        <f t="shared" si="41"/>
        <v>8</v>
      </c>
      <c r="I179" s="21">
        <v>18</v>
      </c>
      <c r="J179" s="85" t="str">
        <f t="shared" si="42"/>
        <v>ADV151-P</v>
      </c>
      <c r="K179" s="22" t="str">
        <f t="shared" si="30"/>
        <v>DI</v>
      </c>
      <c r="L179" s="22"/>
      <c r="M179" s="22"/>
      <c r="N179" s="22" t="str">
        <f t="shared" si="43"/>
        <v>N</v>
      </c>
      <c r="O179" s="22"/>
      <c r="P179" s="22"/>
      <c r="Q179" s="22"/>
      <c r="R179" s="22"/>
      <c r="S179" s="25" t="str">
        <f t="shared" si="31"/>
        <v>%Z038118</v>
      </c>
      <c r="T179" s="22" t="str">
        <f t="shared" si="32"/>
        <v>18-XZL-35107</v>
      </c>
      <c r="U179" s="22" t="s">
        <v>1014</v>
      </c>
      <c r="V179" s="22" t="str">
        <f t="shared" si="33"/>
        <v>气动蝶阀18-XV-35107已关</v>
      </c>
      <c r="W179" s="23" t="s">
        <v>826</v>
      </c>
      <c r="X179" s="84" t="s">
        <v>115</v>
      </c>
      <c r="Y179" s="27"/>
      <c r="Z179" s="27"/>
      <c r="AA179" s="28"/>
      <c r="AB179" s="33"/>
      <c r="AC179" s="29"/>
      <c r="AD179" s="27"/>
      <c r="AE179" s="27"/>
      <c r="AF179" s="27"/>
      <c r="AG179" s="27"/>
      <c r="AH179" s="27"/>
      <c r="AI179" s="27"/>
      <c r="AJ179" s="531" t="s">
        <v>834</v>
      </c>
      <c r="AK179" s="531" t="s">
        <v>115</v>
      </c>
      <c r="AL179" s="27"/>
      <c r="AM179" s="27"/>
      <c r="AN179" s="27"/>
      <c r="AO179" s="27"/>
      <c r="AP179" s="27"/>
      <c r="AQ179" s="33"/>
      <c r="AR179" s="33"/>
      <c r="AS179" s="33"/>
      <c r="AT179" s="33"/>
      <c r="AU179" s="33"/>
      <c r="AV179" s="33"/>
      <c r="AW179" s="33"/>
      <c r="AX179" s="33"/>
      <c r="AY179" s="33"/>
      <c r="AZ179" s="33"/>
      <c r="BA179" s="33"/>
      <c r="BB179" s="33"/>
      <c r="BC179" s="33"/>
      <c r="BD179" s="33"/>
      <c r="BE179" s="33"/>
      <c r="BF179" s="33"/>
      <c r="BG179" s="33"/>
      <c r="BH179" s="33"/>
      <c r="BI179" s="27"/>
      <c r="BJ179" s="33"/>
      <c r="BK179" s="33"/>
      <c r="BL179" s="33"/>
      <c r="BM179" s="27"/>
      <c r="BN179" s="27"/>
      <c r="BO179" s="27"/>
      <c r="BP179" s="27"/>
      <c r="BQ179" s="522" t="s">
        <v>106</v>
      </c>
      <c r="BR179" s="37"/>
      <c r="BS179" s="36"/>
      <c r="BT179" s="37"/>
      <c r="BV179" s="523">
        <v>1830</v>
      </c>
    </row>
    <row r="180" spans="1:74" ht="19.899999999999999" customHeight="1">
      <c r="A180" s="10">
        <v>180</v>
      </c>
      <c r="B180" s="15">
        <v>19</v>
      </c>
      <c r="C180" s="519">
        <v>1830</v>
      </c>
      <c r="D180" s="527" t="s">
        <v>1016</v>
      </c>
      <c r="E180" s="527" t="s">
        <v>1017</v>
      </c>
      <c r="F180" s="22" t="str">
        <f t="shared" si="39"/>
        <v>FCS0304</v>
      </c>
      <c r="G180" s="21">
        <f t="shared" si="40"/>
        <v>3</v>
      </c>
      <c r="H180" s="21">
        <f t="shared" si="41"/>
        <v>8</v>
      </c>
      <c r="I180" s="21">
        <v>19</v>
      </c>
      <c r="J180" s="85" t="str">
        <f t="shared" si="42"/>
        <v>ADV151-P</v>
      </c>
      <c r="K180" s="22" t="str">
        <f t="shared" si="30"/>
        <v>DI</v>
      </c>
      <c r="L180" s="22"/>
      <c r="M180" s="22"/>
      <c r="N180" s="22" t="str">
        <f t="shared" si="43"/>
        <v>N</v>
      </c>
      <c r="O180" s="22"/>
      <c r="P180" s="22"/>
      <c r="Q180" s="22"/>
      <c r="R180" s="22"/>
      <c r="S180" s="25" t="str">
        <f t="shared" si="31"/>
        <v>%Z038119</v>
      </c>
      <c r="T180" s="22" t="str">
        <f t="shared" si="32"/>
        <v>18-XZH-35103</v>
      </c>
      <c r="U180" s="22" t="s">
        <v>1016</v>
      </c>
      <c r="V180" s="22" t="str">
        <f t="shared" si="33"/>
        <v>手动蝶阀18-BV-35103已开</v>
      </c>
      <c r="W180" s="23" t="s">
        <v>826</v>
      </c>
      <c r="X180" s="84" t="s">
        <v>115</v>
      </c>
      <c r="Y180" s="27"/>
      <c r="Z180" s="27"/>
      <c r="AA180" s="28"/>
      <c r="AB180" s="33"/>
      <c r="AC180" s="29"/>
      <c r="AD180" s="27"/>
      <c r="AE180" s="27"/>
      <c r="AF180" s="27"/>
      <c r="AG180" s="27"/>
      <c r="AH180" s="27"/>
      <c r="AI180" s="27"/>
      <c r="AJ180" s="531" t="s">
        <v>831</v>
      </c>
      <c r="AK180" s="531" t="s">
        <v>115</v>
      </c>
      <c r="AL180" s="27"/>
      <c r="AM180" s="27"/>
      <c r="AN180" s="27"/>
      <c r="AO180" s="27"/>
      <c r="AP180" s="27"/>
      <c r="AQ180" s="33"/>
      <c r="AR180" s="33"/>
      <c r="AS180" s="33"/>
      <c r="AT180" s="33"/>
      <c r="AU180" s="33"/>
      <c r="AV180" s="33"/>
      <c r="AW180" s="33"/>
      <c r="AX180" s="33"/>
      <c r="AY180" s="33"/>
      <c r="AZ180" s="33"/>
      <c r="BA180" s="33"/>
      <c r="BB180" s="33"/>
      <c r="BC180" s="33"/>
      <c r="BD180" s="33"/>
      <c r="BE180" s="33"/>
      <c r="BF180" s="33"/>
      <c r="BG180" s="33"/>
      <c r="BH180" s="33"/>
      <c r="BI180" s="27"/>
      <c r="BJ180" s="33"/>
      <c r="BK180" s="33"/>
      <c r="BL180" s="33"/>
      <c r="BM180" s="27"/>
      <c r="BN180" s="27"/>
      <c r="BO180" s="27"/>
      <c r="BP180" s="27"/>
      <c r="BQ180" s="522" t="s">
        <v>106</v>
      </c>
      <c r="BR180" s="37"/>
      <c r="BS180" s="36"/>
      <c r="BT180" s="37"/>
      <c r="BV180" s="523">
        <v>1830</v>
      </c>
    </row>
    <row r="181" spans="1:74" ht="19.899999999999999" customHeight="1">
      <c r="A181" s="10">
        <v>181</v>
      </c>
      <c r="B181" s="15">
        <v>20</v>
      </c>
      <c r="C181" s="519">
        <v>1830</v>
      </c>
      <c r="D181" s="527" t="s">
        <v>1018</v>
      </c>
      <c r="E181" s="527" t="s">
        <v>1019</v>
      </c>
      <c r="F181" s="22" t="str">
        <f t="shared" si="39"/>
        <v>FCS0304</v>
      </c>
      <c r="G181" s="21">
        <f t="shared" si="40"/>
        <v>3</v>
      </c>
      <c r="H181" s="21">
        <f t="shared" si="41"/>
        <v>8</v>
      </c>
      <c r="I181" s="21">
        <v>20</v>
      </c>
      <c r="J181" s="85" t="str">
        <f t="shared" si="42"/>
        <v>ADV151-P</v>
      </c>
      <c r="K181" s="22" t="str">
        <f t="shared" si="30"/>
        <v>DI</v>
      </c>
      <c r="L181" s="22"/>
      <c r="M181" s="22"/>
      <c r="N181" s="22" t="str">
        <f t="shared" si="43"/>
        <v>N</v>
      </c>
      <c r="O181" s="22"/>
      <c r="P181" s="22"/>
      <c r="Q181" s="22"/>
      <c r="R181" s="22"/>
      <c r="S181" s="25" t="str">
        <f t="shared" si="31"/>
        <v>%Z038120</v>
      </c>
      <c r="T181" s="22" t="str">
        <f t="shared" si="32"/>
        <v>18-XZL-35103</v>
      </c>
      <c r="U181" s="22" t="s">
        <v>1018</v>
      </c>
      <c r="V181" s="22" t="str">
        <f t="shared" si="33"/>
        <v>手动蝶阀18-BV-35103已关</v>
      </c>
      <c r="W181" s="23" t="s">
        <v>826</v>
      </c>
      <c r="X181" s="84" t="s">
        <v>115</v>
      </c>
      <c r="Y181" s="27"/>
      <c r="Z181" s="27"/>
      <c r="AA181" s="28"/>
      <c r="AB181" s="33"/>
      <c r="AC181" s="29"/>
      <c r="AD181" s="27"/>
      <c r="AE181" s="27"/>
      <c r="AF181" s="27"/>
      <c r="AG181" s="27"/>
      <c r="AH181" s="27"/>
      <c r="AI181" s="27"/>
      <c r="AJ181" s="531" t="s">
        <v>831</v>
      </c>
      <c r="AK181" s="531" t="s">
        <v>115</v>
      </c>
      <c r="AL181" s="27"/>
      <c r="AM181" s="27"/>
      <c r="AN181" s="27"/>
      <c r="AO181" s="27"/>
      <c r="AP181" s="27"/>
      <c r="AQ181" s="33"/>
      <c r="AR181" s="33"/>
      <c r="AS181" s="33"/>
      <c r="AT181" s="33"/>
      <c r="AU181" s="33"/>
      <c r="AV181" s="33"/>
      <c r="AW181" s="33"/>
      <c r="AX181" s="33"/>
      <c r="AY181" s="33"/>
      <c r="AZ181" s="33"/>
      <c r="BA181" s="33"/>
      <c r="BB181" s="33"/>
      <c r="BC181" s="33"/>
      <c r="BD181" s="33"/>
      <c r="BE181" s="33"/>
      <c r="BF181" s="33"/>
      <c r="BG181" s="33"/>
      <c r="BH181" s="33"/>
      <c r="BI181" s="27"/>
      <c r="BJ181" s="33"/>
      <c r="BK181" s="33"/>
      <c r="BL181" s="33"/>
      <c r="BM181" s="27"/>
      <c r="BN181" s="27"/>
      <c r="BO181" s="27"/>
      <c r="BP181" s="27"/>
      <c r="BQ181" s="522" t="s">
        <v>106</v>
      </c>
      <c r="BR181" s="37"/>
      <c r="BS181" s="36"/>
      <c r="BT181" s="37"/>
      <c r="BV181" s="523">
        <v>1830</v>
      </c>
    </row>
    <row r="182" spans="1:74" ht="19.899999999999999" customHeight="1">
      <c r="A182" s="10">
        <v>182</v>
      </c>
      <c r="B182" s="15">
        <v>21</v>
      </c>
      <c r="C182" s="519">
        <v>1830</v>
      </c>
      <c r="D182" s="43" t="s">
        <v>1020</v>
      </c>
      <c r="E182" s="538" t="s">
        <v>1021</v>
      </c>
      <c r="F182" s="22" t="str">
        <f t="shared" si="39"/>
        <v>FCS0304</v>
      </c>
      <c r="G182" s="21">
        <f t="shared" si="40"/>
        <v>3</v>
      </c>
      <c r="H182" s="21">
        <f t="shared" si="41"/>
        <v>8</v>
      </c>
      <c r="I182" s="21">
        <v>21</v>
      </c>
      <c r="J182" s="85" t="str">
        <f t="shared" si="42"/>
        <v>ADV151-P</v>
      </c>
      <c r="K182" s="22" t="str">
        <f t="shared" si="30"/>
        <v>DI</v>
      </c>
      <c r="L182" s="22"/>
      <c r="M182" s="22"/>
      <c r="N182" s="22" t="str">
        <f t="shared" si="43"/>
        <v>N</v>
      </c>
      <c r="O182" s="22"/>
      <c r="P182" s="22"/>
      <c r="Q182" s="22"/>
      <c r="R182" s="22"/>
      <c r="S182" s="25" t="str">
        <f t="shared" si="31"/>
        <v>%Z038121</v>
      </c>
      <c r="T182" s="22" t="str">
        <f t="shared" si="32"/>
        <v>18-XZH-35101</v>
      </c>
      <c r="U182" s="22" t="s">
        <v>1020</v>
      </c>
      <c r="V182" s="22" t="str">
        <f t="shared" si="33"/>
        <v>气动滑板阀18-XV35101已开</v>
      </c>
      <c r="W182" s="23" t="s">
        <v>826</v>
      </c>
      <c r="X182" s="84" t="s">
        <v>115</v>
      </c>
      <c r="Y182" s="27"/>
      <c r="Z182" s="27"/>
      <c r="AA182" s="28"/>
      <c r="AB182" s="33"/>
      <c r="AC182" s="29"/>
      <c r="AD182" s="27"/>
      <c r="AE182" s="27"/>
      <c r="AF182" s="27"/>
      <c r="AG182" s="27"/>
      <c r="AH182" s="27"/>
      <c r="AI182" s="27"/>
      <c r="AJ182" s="531"/>
      <c r="AK182" s="531" t="s">
        <v>311</v>
      </c>
      <c r="AL182" s="27"/>
      <c r="AM182" s="27"/>
      <c r="AN182" s="27"/>
      <c r="AO182" s="27"/>
      <c r="AP182" s="27"/>
      <c r="AQ182" s="33"/>
      <c r="AR182" s="33"/>
      <c r="AS182" s="33"/>
      <c r="AT182" s="33"/>
      <c r="AU182" s="33"/>
      <c r="AV182" s="33"/>
      <c r="AW182" s="33"/>
      <c r="AX182" s="33"/>
      <c r="AY182" s="33"/>
      <c r="AZ182" s="33"/>
      <c r="BA182" s="33"/>
      <c r="BB182" s="33"/>
      <c r="BC182" s="33"/>
      <c r="BD182" s="33"/>
      <c r="BE182" s="33"/>
      <c r="BF182" s="33"/>
      <c r="BG182" s="33"/>
      <c r="BH182" s="33"/>
      <c r="BI182" s="27"/>
      <c r="BJ182" s="33"/>
      <c r="BK182" s="33"/>
      <c r="BL182" s="33"/>
      <c r="BM182" s="27"/>
      <c r="BN182" s="27"/>
      <c r="BO182" s="27"/>
      <c r="BP182" s="27"/>
      <c r="BQ182" s="522" t="s">
        <v>106</v>
      </c>
      <c r="BR182" s="37"/>
      <c r="BS182" s="36"/>
      <c r="BT182" s="37"/>
      <c r="BV182" s="523">
        <v>1830</v>
      </c>
    </row>
    <row r="183" spans="1:74" ht="19.899999999999999" customHeight="1">
      <c r="A183" s="10">
        <v>183</v>
      </c>
      <c r="B183" s="15">
        <v>22</v>
      </c>
      <c r="C183" s="519">
        <v>1830</v>
      </c>
      <c r="D183" s="43" t="s">
        <v>1022</v>
      </c>
      <c r="E183" s="538" t="s">
        <v>1023</v>
      </c>
      <c r="F183" s="22" t="str">
        <f t="shared" si="39"/>
        <v>FCS0304</v>
      </c>
      <c r="G183" s="21">
        <f t="shared" si="40"/>
        <v>3</v>
      </c>
      <c r="H183" s="21">
        <f t="shared" si="41"/>
        <v>8</v>
      </c>
      <c r="I183" s="21">
        <v>22</v>
      </c>
      <c r="J183" s="85" t="str">
        <f t="shared" si="42"/>
        <v>ADV151-P</v>
      </c>
      <c r="K183" s="22" t="str">
        <f t="shared" si="30"/>
        <v>DI</v>
      </c>
      <c r="L183" s="22"/>
      <c r="M183" s="22"/>
      <c r="N183" s="22" t="str">
        <f t="shared" si="43"/>
        <v>N</v>
      </c>
      <c r="O183" s="22"/>
      <c r="P183" s="22"/>
      <c r="Q183" s="22"/>
      <c r="R183" s="22"/>
      <c r="S183" s="25" t="str">
        <f t="shared" si="31"/>
        <v>%Z038122</v>
      </c>
      <c r="T183" s="22" t="str">
        <f t="shared" si="32"/>
        <v>18-XZL-35101</v>
      </c>
      <c r="U183" s="22" t="s">
        <v>1022</v>
      </c>
      <c r="V183" s="22" t="str">
        <f t="shared" si="33"/>
        <v>气动滑板阀18-XV35101已关</v>
      </c>
      <c r="W183" s="23" t="s">
        <v>826</v>
      </c>
      <c r="X183" s="84" t="s">
        <v>115</v>
      </c>
      <c r="Y183" s="27"/>
      <c r="Z183" s="27"/>
      <c r="AA183" s="28"/>
      <c r="AB183" s="33"/>
      <c r="AC183" s="29"/>
      <c r="AD183" s="27"/>
      <c r="AE183" s="27"/>
      <c r="AF183" s="27"/>
      <c r="AG183" s="27"/>
      <c r="AH183" s="27"/>
      <c r="AI183" s="27"/>
      <c r="AJ183" s="531"/>
      <c r="AK183" s="531" t="s">
        <v>311</v>
      </c>
      <c r="AL183" s="27"/>
      <c r="AM183" s="27"/>
      <c r="AN183" s="27"/>
      <c r="AO183" s="27"/>
      <c r="AP183" s="27"/>
      <c r="AQ183" s="33"/>
      <c r="AR183" s="33"/>
      <c r="AS183" s="33"/>
      <c r="AT183" s="33"/>
      <c r="AU183" s="33"/>
      <c r="AV183" s="33"/>
      <c r="AW183" s="33"/>
      <c r="AX183" s="33"/>
      <c r="AY183" s="33"/>
      <c r="AZ183" s="33"/>
      <c r="BA183" s="33"/>
      <c r="BB183" s="33"/>
      <c r="BC183" s="33"/>
      <c r="BD183" s="33"/>
      <c r="BE183" s="33"/>
      <c r="BF183" s="33"/>
      <c r="BG183" s="33"/>
      <c r="BH183" s="33"/>
      <c r="BI183" s="27"/>
      <c r="BJ183" s="33"/>
      <c r="BK183" s="33"/>
      <c r="BL183" s="33"/>
      <c r="BM183" s="27"/>
      <c r="BN183" s="27"/>
      <c r="BO183" s="27"/>
      <c r="BP183" s="27"/>
      <c r="BQ183" s="522" t="s">
        <v>106</v>
      </c>
      <c r="BR183" s="37"/>
      <c r="BS183" s="36"/>
      <c r="BT183" s="37"/>
      <c r="BV183" s="523">
        <v>1830</v>
      </c>
    </row>
    <row r="184" spans="1:74" ht="19.899999999999999" customHeight="1">
      <c r="A184" s="10">
        <v>184</v>
      </c>
      <c r="B184" s="15">
        <v>23</v>
      </c>
      <c r="C184" s="519"/>
      <c r="D184" s="50" t="str">
        <f t="shared" ref="D184:D193" si="44">LEFT(F184,1)&amp;RIGHT(F184,2)&amp;"N"&amp;G184&amp;"S"&amp;H184&amp;"C"&amp;I184</f>
        <v>F04N3S8C23</v>
      </c>
      <c r="E184" s="538" t="s">
        <v>161</v>
      </c>
      <c r="F184" s="22" t="str">
        <f t="shared" si="39"/>
        <v>FCS0304</v>
      </c>
      <c r="G184" s="21">
        <f t="shared" si="40"/>
        <v>3</v>
      </c>
      <c r="H184" s="21">
        <f t="shared" si="41"/>
        <v>8</v>
      </c>
      <c r="I184" s="21">
        <v>23</v>
      </c>
      <c r="J184" s="85" t="str">
        <f t="shared" si="42"/>
        <v>ADV151-P</v>
      </c>
      <c r="K184" s="22" t="str">
        <f t="shared" si="30"/>
        <v>DI</v>
      </c>
      <c r="L184" s="22"/>
      <c r="M184" s="22"/>
      <c r="N184" s="22" t="str">
        <f t="shared" si="43"/>
        <v>N</v>
      </c>
      <c r="O184" s="22"/>
      <c r="P184" s="22"/>
      <c r="Q184" s="22"/>
      <c r="R184" s="22"/>
      <c r="S184" s="25" t="str">
        <f t="shared" si="31"/>
        <v>%Z038123</v>
      </c>
      <c r="T184" s="22" t="str">
        <f t="shared" si="32"/>
        <v>F04N3S8C23</v>
      </c>
      <c r="U184" s="22"/>
      <c r="V184" s="22" t="str">
        <f t="shared" si="33"/>
        <v>Spare</v>
      </c>
      <c r="W184" s="23" t="s">
        <v>826</v>
      </c>
      <c r="X184" s="84" t="s">
        <v>115</v>
      </c>
      <c r="Y184" s="27"/>
      <c r="Z184" s="27"/>
      <c r="AA184" s="28"/>
      <c r="AB184" s="33"/>
      <c r="AC184" s="29"/>
      <c r="AD184" s="27"/>
      <c r="AE184" s="27"/>
      <c r="AF184" s="27"/>
      <c r="AG184" s="27"/>
      <c r="AH184" s="27"/>
      <c r="AI184" s="27"/>
      <c r="AJ184" s="531"/>
      <c r="AK184" s="531"/>
      <c r="AL184" s="27"/>
      <c r="AM184" s="27"/>
      <c r="AN184" s="27"/>
      <c r="AO184" s="27"/>
      <c r="AP184" s="27"/>
      <c r="AQ184" s="33"/>
      <c r="AR184" s="33"/>
      <c r="AS184" s="33"/>
      <c r="AT184" s="33"/>
      <c r="AU184" s="33"/>
      <c r="AV184" s="33"/>
      <c r="AW184" s="33"/>
      <c r="AX184" s="33"/>
      <c r="AY184" s="33"/>
      <c r="AZ184" s="33"/>
      <c r="BA184" s="33"/>
      <c r="BB184" s="33"/>
      <c r="BC184" s="33"/>
      <c r="BD184" s="33"/>
      <c r="BE184" s="33"/>
      <c r="BF184" s="33"/>
      <c r="BG184" s="33"/>
      <c r="BH184" s="33"/>
      <c r="BI184" s="27"/>
      <c r="BJ184" s="33"/>
      <c r="BK184" s="33"/>
      <c r="BL184" s="33"/>
      <c r="BM184" s="27"/>
      <c r="BN184" s="27"/>
      <c r="BO184" s="27"/>
      <c r="BP184" s="27"/>
      <c r="BQ184" s="36"/>
      <c r="BR184" s="37"/>
      <c r="BS184" s="36"/>
      <c r="BT184" s="37"/>
    </row>
    <row r="185" spans="1:74" ht="19.899999999999999" customHeight="1">
      <c r="A185" s="10">
        <v>185</v>
      </c>
      <c r="B185" s="15">
        <v>24</v>
      </c>
      <c r="C185" s="519"/>
      <c r="D185" s="50" t="str">
        <f t="shared" si="44"/>
        <v>F04N3S8C24</v>
      </c>
      <c r="E185" s="538" t="s">
        <v>161</v>
      </c>
      <c r="F185" s="22" t="str">
        <f t="shared" si="39"/>
        <v>FCS0304</v>
      </c>
      <c r="G185" s="21">
        <f t="shared" si="40"/>
        <v>3</v>
      </c>
      <c r="H185" s="21">
        <f t="shared" si="41"/>
        <v>8</v>
      </c>
      <c r="I185" s="21">
        <v>24</v>
      </c>
      <c r="J185" s="85" t="str">
        <f t="shared" si="42"/>
        <v>ADV151-P</v>
      </c>
      <c r="K185" s="22" t="str">
        <f t="shared" si="30"/>
        <v>DI</v>
      </c>
      <c r="L185" s="22"/>
      <c r="M185" s="22"/>
      <c r="N185" s="22" t="str">
        <f t="shared" si="43"/>
        <v>N</v>
      </c>
      <c r="O185" s="22"/>
      <c r="P185" s="22"/>
      <c r="Q185" s="22"/>
      <c r="R185" s="22"/>
      <c r="S185" s="25" t="str">
        <f t="shared" si="31"/>
        <v>%Z038124</v>
      </c>
      <c r="T185" s="22" t="str">
        <f t="shared" si="32"/>
        <v>F04N3S8C24</v>
      </c>
      <c r="U185" s="22"/>
      <c r="V185" s="22" t="str">
        <f t="shared" si="33"/>
        <v>Spare</v>
      </c>
      <c r="W185" s="23" t="s">
        <v>826</v>
      </c>
      <c r="X185" s="84" t="s">
        <v>115</v>
      </c>
      <c r="Y185" s="27"/>
      <c r="Z185" s="27"/>
      <c r="AA185" s="28"/>
      <c r="AB185" s="33"/>
      <c r="AC185" s="29"/>
      <c r="AD185" s="27"/>
      <c r="AE185" s="27"/>
      <c r="AF185" s="27"/>
      <c r="AG185" s="27"/>
      <c r="AH185" s="27"/>
      <c r="AI185" s="27"/>
      <c r="AJ185" s="531"/>
      <c r="AK185" s="531"/>
      <c r="AL185" s="27"/>
      <c r="AM185" s="27"/>
      <c r="AN185" s="27"/>
      <c r="AO185" s="27"/>
      <c r="AP185" s="27"/>
      <c r="AQ185" s="33"/>
      <c r="AR185" s="33"/>
      <c r="AS185" s="33"/>
      <c r="AT185" s="33"/>
      <c r="AU185" s="33"/>
      <c r="AV185" s="33"/>
      <c r="AW185" s="33"/>
      <c r="AX185" s="33"/>
      <c r="AY185" s="33"/>
      <c r="AZ185" s="33"/>
      <c r="BA185" s="33"/>
      <c r="BB185" s="33"/>
      <c r="BC185" s="33"/>
      <c r="BD185" s="33"/>
      <c r="BE185" s="33"/>
      <c r="BF185" s="33"/>
      <c r="BG185" s="33"/>
      <c r="BH185" s="33"/>
      <c r="BI185" s="27"/>
      <c r="BJ185" s="33"/>
      <c r="BK185" s="33"/>
      <c r="BL185" s="33"/>
      <c r="BM185" s="27"/>
      <c r="BN185" s="27"/>
      <c r="BO185" s="27"/>
      <c r="BP185" s="27"/>
      <c r="BQ185" s="36"/>
      <c r="BR185" s="37"/>
      <c r="BS185" s="36"/>
      <c r="BT185" s="37"/>
    </row>
    <row r="186" spans="1:74" ht="19.899999999999999" customHeight="1">
      <c r="A186" s="10">
        <v>186</v>
      </c>
      <c r="B186" s="15">
        <v>25</v>
      </c>
      <c r="C186" s="519"/>
      <c r="D186" s="50" t="str">
        <f t="shared" si="44"/>
        <v>F04N3S8C25</v>
      </c>
      <c r="E186" s="538" t="s">
        <v>161</v>
      </c>
      <c r="F186" s="22" t="str">
        <f t="shared" si="39"/>
        <v>FCS0304</v>
      </c>
      <c r="G186" s="21">
        <f t="shared" si="40"/>
        <v>3</v>
      </c>
      <c r="H186" s="21">
        <f t="shared" si="41"/>
        <v>8</v>
      </c>
      <c r="I186" s="21">
        <v>25</v>
      </c>
      <c r="J186" s="85" t="str">
        <f t="shared" si="42"/>
        <v>ADV151-P</v>
      </c>
      <c r="K186" s="22" t="str">
        <f t="shared" si="30"/>
        <v>DI</v>
      </c>
      <c r="L186" s="22"/>
      <c r="M186" s="22"/>
      <c r="N186" s="22" t="str">
        <f t="shared" si="43"/>
        <v>N</v>
      </c>
      <c r="O186" s="22"/>
      <c r="P186" s="22"/>
      <c r="Q186" s="22"/>
      <c r="R186" s="22"/>
      <c r="S186" s="25" t="str">
        <f t="shared" si="31"/>
        <v>%Z038125</v>
      </c>
      <c r="T186" s="22" t="str">
        <f t="shared" si="32"/>
        <v>F04N3S8C25</v>
      </c>
      <c r="U186" s="22"/>
      <c r="V186" s="22" t="str">
        <f t="shared" si="33"/>
        <v>Spare</v>
      </c>
      <c r="W186" s="23" t="s">
        <v>826</v>
      </c>
      <c r="X186" s="84" t="s">
        <v>115</v>
      </c>
      <c r="Y186" s="27"/>
      <c r="Z186" s="27"/>
      <c r="AA186" s="28"/>
      <c r="AB186" s="33"/>
      <c r="AC186" s="29"/>
      <c r="AD186" s="27"/>
      <c r="AE186" s="27"/>
      <c r="AF186" s="27"/>
      <c r="AG186" s="27"/>
      <c r="AH186" s="27"/>
      <c r="AI186" s="27"/>
      <c r="AJ186" s="531"/>
      <c r="AK186" s="531"/>
      <c r="AL186" s="27"/>
      <c r="AM186" s="27"/>
      <c r="AN186" s="27"/>
      <c r="AO186" s="27"/>
      <c r="AP186" s="27"/>
      <c r="AQ186" s="33"/>
      <c r="AR186" s="33"/>
      <c r="AS186" s="33"/>
      <c r="AT186" s="33"/>
      <c r="AU186" s="33"/>
      <c r="AV186" s="33"/>
      <c r="AW186" s="33"/>
      <c r="AX186" s="33"/>
      <c r="AY186" s="33"/>
      <c r="AZ186" s="33"/>
      <c r="BA186" s="33"/>
      <c r="BB186" s="33"/>
      <c r="BC186" s="33"/>
      <c r="BD186" s="33"/>
      <c r="BE186" s="33"/>
      <c r="BF186" s="33"/>
      <c r="BG186" s="33"/>
      <c r="BH186" s="33"/>
      <c r="BI186" s="27"/>
      <c r="BJ186" s="33"/>
      <c r="BK186" s="33"/>
      <c r="BL186" s="33"/>
      <c r="BM186" s="27"/>
      <c r="BN186" s="27"/>
      <c r="BO186" s="27"/>
      <c r="BP186" s="27"/>
      <c r="BQ186" s="36"/>
      <c r="BR186" s="37"/>
      <c r="BS186" s="36"/>
      <c r="BT186" s="37"/>
    </row>
    <row r="187" spans="1:74" ht="19.899999999999999" customHeight="1">
      <c r="A187" s="10">
        <v>187</v>
      </c>
      <c r="B187" s="15">
        <v>26</v>
      </c>
      <c r="C187" s="519"/>
      <c r="D187" s="50" t="str">
        <f t="shared" si="44"/>
        <v>F04N3S8C26</v>
      </c>
      <c r="E187" s="538" t="s">
        <v>161</v>
      </c>
      <c r="F187" s="22" t="str">
        <f t="shared" si="39"/>
        <v>FCS0304</v>
      </c>
      <c r="G187" s="21">
        <f t="shared" si="40"/>
        <v>3</v>
      </c>
      <c r="H187" s="21">
        <f t="shared" si="41"/>
        <v>8</v>
      </c>
      <c r="I187" s="21">
        <v>26</v>
      </c>
      <c r="J187" s="85" t="str">
        <f t="shared" si="42"/>
        <v>ADV151-P</v>
      </c>
      <c r="K187" s="22" t="str">
        <f t="shared" si="30"/>
        <v>DI</v>
      </c>
      <c r="L187" s="22"/>
      <c r="M187" s="22"/>
      <c r="N187" s="22" t="str">
        <f t="shared" si="43"/>
        <v>N</v>
      </c>
      <c r="O187" s="22"/>
      <c r="P187" s="22"/>
      <c r="Q187" s="22"/>
      <c r="R187" s="22"/>
      <c r="S187" s="25" t="str">
        <f t="shared" si="31"/>
        <v>%Z038126</v>
      </c>
      <c r="T187" s="22" t="str">
        <f t="shared" si="32"/>
        <v>F04N3S8C26</v>
      </c>
      <c r="U187" s="22"/>
      <c r="V187" s="22" t="str">
        <f t="shared" si="33"/>
        <v>Spare</v>
      </c>
      <c r="W187" s="23" t="s">
        <v>826</v>
      </c>
      <c r="X187" s="84" t="s">
        <v>115</v>
      </c>
      <c r="Y187" s="27"/>
      <c r="Z187" s="27"/>
      <c r="AA187" s="28"/>
      <c r="AB187" s="33"/>
      <c r="AC187" s="29"/>
      <c r="AD187" s="27"/>
      <c r="AE187" s="27"/>
      <c r="AF187" s="27"/>
      <c r="AG187" s="27"/>
      <c r="AH187" s="27"/>
      <c r="AI187" s="27"/>
      <c r="AJ187" s="531"/>
      <c r="AK187" s="531"/>
      <c r="AL187" s="27"/>
      <c r="AM187" s="27"/>
      <c r="AN187" s="27"/>
      <c r="AO187" s="27"/>
      <c r="AP187" s="27"/>
      <c r="AQ187" s="33"/>
      <c r="AR187" s="33"/>
      <c r="AS187" s="33"/>
      <c r="AT187" s="33"/>
      <c r="AU187" s="33"/>
      <c r="AV187" s="33"/>
      <c r="AW187" s="33"/>
      <c r="AX187" s="33"/>
      <c r="AY187" s="33"/>
      <c r="AZ187" s="33"/>
      <c r="BA187" s="33"/>
      <c r="BB187" s="33"/>
      <c r="BC187" s="33"/>
      <c r="BD187" s="33"/>
      <c r="BE187" s="33"/>
      <c r="BF187" s="33"/>
      <c r="BG187" s="33"/>
      <c r="BH187" s="33"/>
      <c r="BI187" s="27"/>
      <c r="BJ187" s="33"/>
      <c r="BK187" s="33"/>
      <c r="BL187" s="33"/>
      <c r="BM187" s="27"/>
      <c r="BN187" s="27"/>
      <c r="BO187" s="27"/>
      <c r="BP187" s="27"/>
      <c r="BQ187" s="36"/>
      <c r="BR187" s="37"/>
      <c r="BS187" s="36"/>
      <c r="BT187" s="37"/>
    </row>
    <row r="188" spans="1:74" ht="19.899999999999999" customHeight="1">
      <c r="A188" s="10">
        <v>188</v>
      </c>
      <c r="B188" s="15">
        <v>27</v>
      </c>
      <c r="C188" s="519"/>
      <c r="D188" s="50" t="str">
        <f t="shared" si="44"/>
        <v>F04N3S8C27</v>
      </c>
      <c r="E188" s="538" t="s">
        <v>161</v>
      </c>
      <c r="F188" s="22" t="str">
        <f t="shared" si="39"/>
        <v>FCS0304</v>
      </c>
      <c r="G188" s="21">
        <f t="shared" si="40"/>
        <v>3</v>
      </c>
      <c r="H188" s="21">
        <f t="shared" si="41"/>
        <v>8</v>
      </c>
      <c r="I188" s="21">
        <v>27</v>
      </c>
      <c r="J188" s="85" t="str">
        <f t="shared" si="42"/>
        <v>ADV151-P</v>
      </c>
      <c r="K188" s="22" t="str">
        <f t="shared" si="30"/>
        <v>DI</v>
      </c>
      <c r="L188" s="22"/>
      <c r="M188" s="22"/>
      <c r="N188" s="22" t="str">
        <f t="shared" si="43"/>
        <v>N</v>
      </c>
      <c r="O188" s="22"/>
      <c r="P188" s="22"/>
      <c r="Q188" s="22"/>
      <c r="R188" s="22"/>
      <c r="S188" s="25" t="str">
        <f t="shared" si="31"/>
        <v>%Z038127</v>
      </c>
      <c r="T188" s="22" t="str">
        <f t="shared" si="32"/>
        <v>F04N3S8C27</v>
      </c>
      <c r="U188" s="22"/>
      <c r="V188" s="22" t="str">
        <f t="shared" si="33"/>
        <v>Spare</v>
      </c>
      <c r="W188" s="23" t="s">
        <v>826</v>
      </c>
      <c r="X188" s="84" t="s">
        <v>115</v>
      </c>
      <c r="Y188" s="27"/>
      <c r="Z188" s="27"/>
      <c r="AA188" s="28"/>
      <c r="AB188" s="33"/>
      <c r="AC188" s="29"/>
      <c r="AD188" s="27"/>
      <c r="AE188" s="27"/>
      <c r="AF188" s="27"/>
      <c r="AG188" s="27"/>
      <c r="AH188" s="27"/>
      <c r="AI188" s="27"/>
      <c r="AJ188" s="531"/>
      <c r="AK188" s="531"/>
      <c r="AL188" s="27"/>
      <c r="AM188" s="27"/>
      <c r="AN188" s="27"/>
      <c r="AO188" s="27"/>
      <c r="AP188" s="27"/>
      <c r="AQ188" s="33"/>
      <c r="AR188" s="33"/>
      <c r="AS188" s="33"/>
      <c r="AT188" s="33"/>
      <c r="AU188" s="33"/>
      <c r="AV188" s="33"/>
      <c r="AW188" s="33"/>
      <c r="AX188" s="33"/>
      <c r="AY188" s="33"/>
      <c r="AZ188" s="33"/>
      <c r="BA188" s="33"/>
      <c r="BB188" s="33"/>
      <c r="BC188" s="33"/>
      <c r="BD188" s="33"/>
      <c r="BE188" s="33"/>
      <c r="BF188" s="33"/>
      <c r="BG188" s="33"/>
      <c r="BH188" s="33"/>
      <c r="BI188" s="27"/>
      <c r="BJ188" s="33"/>
      <c r="BK188" s="33"/>
      <c r="BL188" s="33"/>
      <c r="BM188" s="27"/>
      <c r="BN188" s="27"/>
      <c r="BO188" s="27"/>
      <c r="BP188" s="27"/>
      <c r="BQ188" s="36"/>
      <c r="BR188" s="37"/>
      <c r="BS188" s="36"/>
      <c r="BT188" s="37"/>
    </row>
    <row r="189" spans="1:74" ht="19.899999999999999" customHeight="1">
      <c r="A189" s="10">
        <v>189</v>
      </c>
      <c r="B189" s="15">
        <v>28</v>
      </c>
      <c r="C189" s="519"/>
      <c r="D189" s="50" t="str">
        <f t="shared" si="44"/>
        <v>F04N3S8C28</v>
      </c>
      <c r="E189" s="538" t="s">
        <v>161</v>
      </c>
      <c r="F189" s="22" t="str">
        <f t="shared" si="39"/>
        <v>FCS0304</v>
      </c>
      <c r="G189" s="21">
        <f t="shared" si="40"/>
        <v>3</v>
      </c>
      <c r="H189" s="21">
        <f t="shared" si="41"/>
        <v>8</v>
      </c>
      <c r="I189" s="21">
        <v>28</v>
      </c>
      <c r="J189" s="85" t="str">
        <f t="shared" si="42"/>
        <v>ADV151-P</v>
      </c>
      <c r="K189" s="22" t="str">
        <f t="shared" si="30"/>
        <v>DI</v>
      </c>
      <c r="L189" s="22"/>
      <c r="M189" s="22"/>
      <c r="N189" s="22" t="str">
        <f t="shared" si="43"/>
        <v>N</v>
      </c>
      <c r="O189" s="22"/>
      <c r="P189" s="22"/>
      <c r="Q189" s="22"/>
      <c r="R189" s="22"/>
      <c r="S189" s="25" t="str">
        <f t="shared" si="31"/>
        <v>%Z038128</v>
      </c>
      <c r="T189" s="22" t="str">
        <f t="shared" si="32"/>
        <v>F04N3S8C28</v>
      </c>
      <c r="U189" s="22"/>
      <c r="V189" s="22" t="str">
        <f t="shared" si="33"/>
        <v>Spare</v>
      </c>
      <c r="W189" s="23" t="s">
        <v>826</v>
      </c>
      <c r="X189" s="84" t="s">
        <v>115</v>
      </c>
      <c r="Y189" s="27"/>
      <c r="Z189" s="27"/>
      <c r="AA189" s="28"/>
      <c r="AB189" s="33"/>
      <c r="AC189" s="29"/>
      <c r="AD189" s="27"/>
      <c r="AE189" s="27"/>
      <c r="AF189" s="27"/>
      <c r="AG189" s="27"/>
      <c r="AH189" s="27"/>
      <c r="AI189" s="27"/>
      <c r="AJ189" s="531"/>
      <c r="AK189" s="531"/>
      <c r="AL189" s="27"/>
      <c r="AM189" s="27"/>
      <c r="AN189" s="27"/>
      <c r="AO189" s="27"/>
      <c r="AP189" s="27"/>
      <c r="AQ189" s="33"/>
      <c r="AR189" s="33"/>
      <c r="AS189" s="33"/>
      <c r="AT189" s="33"/>
      <c r="AU189" s="33"/>
      <c r="AV189" s="33"/>
      <c r="AW189" s="33"/>
      <c r="AX189" s="33"/>
      <c r="AY189" s="33"/>
      <c r="AZ189" s="33"/>
      <c r="BA189" s="33"/>
      <c r="BB189" s="33"/>
      <c r="BC189" s="33"/>
      <c r="BD189" s="33"/>
      <c r="BE189" s="33"/>
      <c r="BF189" s="33"/>
      <c r="BG189" s="33"/>
      <c r="BH189" s="33"/>
      <c r="BI189" s="27"/>
      <c r="BJ189" s="33"/>
      <c r="BK189" s="33"/>
      <c r="BL189" s="33"/>
      <c r="BM189" s="27"/>
      <c r="BN189" s="27"/>
      <c r="BO189" s="27"/>
      <c r="BP189" s="27"/>
      <c r="BQ189" s="36"/>
      <c r="BR189" s="37"/>
      <c r="BS189" s="36"/>
      <c r="BT189" s="37"/>
    </row>
    <row r="190" spans="1:74" ht="19.899999999999999" customHeight="1">
      <c r="A190" s="10">
        <v>190</v>
      </c>
      <c r="B190" s="15">
        <v>29</v>
      </c>
      <c r="C190" s="519"/>
      <c r="D190" s="50" t="str">
        <f t="shared" si="44"/>
        <v>F04N3S8C29</v>
      </c>
      <c r="E190" s="538" t="s">
        <v>161</v>
      </c>
      <c r="F190" s="22" t="str">
        <f t="shared" si="39"/>
        <v>FCS0304</v>
      </c>
      <c r="G190" s="21">
        <f t="shared" si="40"/>
        <v>3</v>
      </c>
      <c r="H190" s="21">
        <f t="shared" si="41"/>
        <v>8</v>
      </c>
      <c r="I190" s="21">
        <v>29</v>
      </c>
      <c r="J190" s="85" t="str">
        <f t="shared" si="42"/>
        <v>ADV151-P</v>
      </c>
      <c r="K190" s="22" t="str">
        <f t="shared" si="30"/>
        <v>DI</v>
      </c>
      <c r="L190" s="22"/>
      <c r="M190" s="22"/>
      <c r="N190" s="22" t="str">
        <f t="shared" si="43"/>
        <v>N</v>
      </c>
      <c r="O190" s="22"/>
      <c r="P190" s="22"/>
      <c r="Q190" s="22"/>
      <c r="R190" s="22"/>
      <c r="S190" s="25" t="str">
        <f t="shared" si="31"/>
        <v>%Z038129</v>
      </c>
      <c r="T190" s="22" t="str">
        <f t="shared" si="32"/>
        <v>F04N3S8C29</v>
      </c>
      <c r="U190" s="22"/>
      <c r="V190" s="22" t="str">
        <f t="shared" si="33"/>
        <v>Spare</v>
      </c>
      <c r="W190" s="23" t="s">
        <v>826</v>
      </c>
      <c r="X190" s="84" t="s">
        <v>115</v>
      </c>
      <c r="Y190" s="27"/>
      <c r="Z190" s="27"/>
      <c r="AA190" s="28"/>
      <c r="AB190" s="33"/>
      <c r="AC190" s="29"/>
      <c r="AD190" s="27"/>
      <c r="AE190" s="27"/>
      <c r="AF190" s="27"/>
      <c r="AG190" s="27"/>
      <c r="AH190" s="27"/>
      <c r="AI190" s="27"/>
      <c r="AJ190" s="531"/>
      <c r="AK190" s="531"/>
      <c r="AL190" s="27"/>
      <c r="AM190" s="27"/>
      <c r="AN190" s="27"/>
      <c r="AO190" s="27"/>
      <c r="AP190" s="27"/>
      <c r="AQ190" s="33"/>
      <c r="AR190" s="33"/>
      <c r="AS190" s="33"/>
      <c r="AT190" s="33"/>
      <c r="AU190" s="33"/>
      <c r="AV190" s="33"/>
      <c r="AW190" s="33"/>
      <c r="AX190" s="33"/>
      <c r="AY190" s="33"/>
      <c r="AZ190" s="33"/>
      <c r="BA190" s="33"/>
      <c r="BB190" s="33"/>
      <c r="BC190" s="33"/>
      <c r="BD190" s="33"/>
      <c r="BE190" s="33"/>
      <c r="BF190" s="33"/>
      <c r="BG190" s="33"/>
      <c r="BH190" s="33"/>
      <c r="BI190" s="27"/>
      <c r="BJ190" s="33"/>
      <c r="BK190" s="33"/>
      <c r="BL190" s="33"/>
      <c r="BM190" s="27"/>
      <c r="BN190" s="27"/>
      <c r="BO190" s="27"/>
      <c r="BP190" s="27"/>
      <c r="BQ190" s="36"/>
      <c r="BR190" s="37"/>
      <c r="BS190" s="36"/>
      <c r="BT190" s="37"/>
    </row>
    <row r="191" spans="1:74" ht="19.899999999999999" customHeight="1">
      <c r="A191" s="10">
        <v>191</v>
      </c>
      <c r="B191" s="16">
        <v>30</v>
      </c>
      <c r="C191" s="520"/>
      <c r="D191" s="50" t="str">
        <f t="shared" si="44"/>
        <v>F04N3S8C30</v>
      </c>
      <c r="E191" s="538" t="s">
        <v>161</v>
      </c>
      <c r="F191" s="22" t="str">
        <f t="shared" si="39"/>
        <v>FCS0304</v>
      </c>
      <c r="G191" s="21">
        <f t="shared" si="40"/>
        <v>3</v>
      </c>
      <c r="H191" s="21">
        <f t="shared" si="41"/>
        <v>8</v>
      </c>
      <c r="I191" s="21">
        <v>30</v>
      </c>
      <c r="J191" s="85" t="str">
        <f t="shared" si="42"/>
        <v>ADV151-P</v>
      </c>
      <c r="K191" s="22" t="str">
        <f t="shared" si="30"/>
        <v>DI</v>
      </c>
      <c r="L191" s="22"/>
      <c r="M191" s="22"/>
      <c r="N191" s="22" t="str">
        <f t="shared" si="43"/>
        <v>N</v>
      </c>
      <c r="O191" s="22"/>
      <c r="P191" s="22"/>
      <c r="Q191" s="26"/>
      <c r="R191" s="26"/>
      <c r="S191" s="25" t="str">
        <f t="shared" si="31"/>
        <v>%Z038130</v>
      </c>
      <c r="T191" s="22" t="str">
        <f t="shared" si="32"/>
        <v>F04N3S8C30</v>
      </c>
      <c r="U191" s="26"/>
      <c r="V191" s="22" t="str">
        <f t="shared" si="33"/>
        <v>Spare</v>
      </c>
      <c r="W191" s="23" t="s">
        <v>826</v>
      </c>
      <c r="X191" s="84" t="s">
        <v>115</v>
      </c>
      <c r="Y191" s="27"/>
      <c r="Z191" s="27"/>
      <c r="AA191" s="28"/>
      <c r="AB191" s="33"/>
      <c r="AC191" s="29"/>
      <c r="AD191" s="27"/>
      <c r="AE191" s="27"/>
      <c r="AF191" s="27"/>
      <c r="AG191" s="27"/>
      <c r="AH191" s="32"/>
      <c r="AI191" s="27"/>
      <c r="AJ191" s="531"/>
      <c r="AK191" s="531"/>
      <c r="AL191" s="27"/>
      <c r="AM191" s="27"/>
      <c r="AN191" s="27"/>
      <c r="AO191" s="27"/>
      <c r="AP191" s="27"/>
      <c r="AQ191" s="33"/>
      <c r="AR191" s="33"/>
      <c r="AS191" s="33"/>
      <c r="AT191" s="33"/>
      <c r="AU191" s="33"/>
      <c r="AV191" s="33"/>
      <c r="AW191" s="33"/>
      <c r="AX191" s="33"/>
      <c r="AY191" s="33"/>
      <c r="AZ191" s="33"/>
      <c r="BA191" s="33"/>
      <c r="BB191" s="33"/>
      <c r="BC191" s="33"/>
      <c r="BD191" s="33"/>
      <c r="BE191" s="33"/>
      <c r="BF191" s="33"/>
      <c r="BG191" s="33"/>
      <c r="BH191" s="33"/>
      <c r="BI191" s="27"/>
      <c r="BJ191" s="33"/>
      <c r="BK191" s="33"/>
      <c r="BL191" s="33"/>
      <c r="BM191" s="27"/>
      <c r="BN191" s="27"/>
      <c r="BO191" s="27"/>
      <c r="BP191" s="27"/>
      <c r="BQ191" s="36"/>
      <c r="BR191" s="37"/>
      <c r="BS191" s="36"/>
      <c r="BT191" s="37"/>
    </row>
    <row r="192" spans="1:74" ht="19.899999999999999" customHeight="1">
      <c r="A192" s="10">
        <v>192</v>
      </c>
      <c r="B192" s="16">
        <v>31</v>
      </c>
      <c r="C192" s="520"/>
      <c r="D192" s="50" t="str">
        <f t="shared" si="44"/>
        <v>F04N3S8C31</v>
      </c>
      <c r="E192" s="534" t="s">
        <v>161</v>
      </c>
      <c r="F192" s="22" t="str">
        <f t="shared" si="39"/>
        <v>FCS0304</v>
      </c>
      <c r="G192" s="21">
        <f t="shared" si="40"/>
        <v>3</v>
      </c>
      <c r="H192" s="21">
        <f t="shared" si="41"/>
        <v>8</v>
      </c>
      <c r="I192" s="21">
        <v>31</v>
      </c>
      <c r="J192" s="85" t="str">
        <f t="shared" si="42"/>
        <v>ADV151-P</v>
      </c>
      <c r="K192" s="22" t="str">
        <f t="shared" si="30"/>
        <v>DI</v>
      </c>
      <c r="L192" s="22"/>
      <c r="M192" s="22"/>
      <c r="N192" s="22" t="str">
        <f t="shared" si="43"/>
        <v>N</v>
      </c>
      <c r="O192" s="22"/>
      <c r="P192" s="22"/>
      <c r="Q192" s="22"/>
      <c r="R192" s="22"/>
      <c r="S192" s="25" t="str">
        <f t="shared" si="31"/>
        <v>%Z038131</v>
      </c>
      <c r="T192" s="22" t="str">
        <f t="shared" si="32"/>
        <v>F04N3S8C31</v>
      </c>
      <c r="U192" s="26"/>
      <c r="V192" s="22" t="str">
        <f t="shared" si="33"/>
        <v>Spare</v>
      </c>
      <c r="W192" s="23" t="s">
        <v>826</v>
      </c>
      <c r="X192" s="84" t="s">
        <v>115</v>
      </c>
      <c r="Y192" s="27"/>
      <c r="Z192" s="27"/>
      <c r="AA192" s="28"/>
      <c r="AB192" s="33"/>
      <c r="AC192" s="29"/>
      <c r="AD192" s="27"/>
      <c r="AE192" s="27"/>
      <c r="AF192" s="27"/>
      <c r="AG192" s="27"/>
      <c r="AH192" s="33"/>
      <c r="AI192" s="27"/>
      <c r="AJ192" s="531"/>
      <c r="AK192" s="531"/>
      <c r="AL192" s="27"/>
      <c r="AM192" s="27"/>
      <c r="AN192" s="27"/>
      <c r="AO192" s="27"/>
      <c r="AP192" s="27"/>
      <c r="AQ192" s="33"/>
      <c r="AR192" s="33"/>
      <c r="AS192" s="33"/>
      <c r="AT192" s="33"/>
      <c r="AU192" s="33"/>
      <c r="AV192" s="33"/>
      <c r="AW192" s="33"/>
      <c r="AX192" s="33"/>
      <c r="AY192" s="33"/>
      <c r="AZ192" s="33"/>
      <c r="BA192" s="33"/>
      <c r="BB192" s="33"/>
      <c r="BC192" s="33"/>
      <c r="BD192" s="33"/>
      <c r="BE192" s="33"/>
      <c r="BF192" s="33"/>
      <c r="BG192" s="33"/>
      <c r="BH192" s="33"/>
      <c r="BI192" s="27"/>
      <c r="BJ192" s="33"/>
      <c r="BK192" s="33"/>
      <c r="BL192" s="33"/>
      <c r="BM192" s="27"/>
      <c r="BN192" s="27"/>
      <c r="BO192" s="27"/>
      <c r="BP192" s="27"/>
      <c r="BQ192" s="36"/>
      <c r="BR192" s="37"/>
      <c r="BS192" s="36"/>
      <c r="BT192" s="37"/>
    </row>
    <row r="193" spans="1:74" ht="19.899999999999999" customHeight="1">
      <c r="A193" s="10">
        <v>193</v>
      </c>
      <c r="B193" s="16">
        <v>32</v>
      </c>
      <c r="C193" s="520"/>
      <c r="D193" s="50" t="str">
        <f t="shared" si="44"/>
        <v>F04N3S8C32</v>
      </c>
      <c r="E193" s="534" t="s">
        <v>161</v>
      </c>
      <c r="F193" s="22" t="str">
        <f t="shared" si="39"/>
        <v>FCS0304</v>
      </c>
      <c r="G193" s="21">
        <f t="shared" si="40"/>
        <v>3</v>
      </c>
      <c r="H193" s="21">
        <f t="shared" si="41"/>
        <v>8</v>
      </c>
      <c r="I193" s="21">
        <v>32</v>
      </c>
      <c r="J193" s="85" t="str">
        <f t="shared" si="42"/>
        <v>ADV151-P</v>
      </c>
      <c r="K193" s="22" t="str">
        <f t="shared" si="30"/>
        <v>DI</v>
      </c>
      <c r="L193" s="22"/>
      <c r="M193" s="22"/>
      <c r="N193" s="22" t="str">
        <f t="shared" si="43"/>
        <v>N</v>
      </c>
      <c r="O193" s="22"/>
      <c r="P193" s="22"/>
      <c r="Q193" s="22"/>
      <c r="R193" s="22"/>
      <c r="S193" s="25" t="str">
        <f t="shared" si="31"/>
        <v>%Z038132</v>
      </c>
      <c r="T193" s="22" t="str">
        <f t="shared" si="32"/>
        <v>F04N3S8C32</v>
      </c>
      <c r="U193" s="26"/>
      <c r="V193" s="22" t="str">
        <f t="shared" si="33"/>
        <v>Spare</v>
      </c>
      <c r="W193" s="23" t="s">
        <v>826</v>
      </c>
      <c r="X193" s="84" t="s">
        <v>115</v>
      </c>
      <c r="Y193" s="27"/>
      <c r="Z193" s="27"/>
      <c r="AA193" s="28"/>
      <c r="AB193" s="33"/>
      <c r="AC193" s="29"/>
      <c r="AD193" s="27"/>
      <c r="AE193" s="27"/>
      <c r="AF193" s="27"/>
      <c r="AG193" s="27"/>
      <c r="AH193" s="33"/>
      <c r="AI193" s="27"/>
      <c r="AJ193" s="531"/>
      <c r="AK193" s="531"/>
      <c r="AL193" s="27"/>
      <c r="AM193" s="27"/>
      <c r="AN193" s="27"/>
      <c r="AO193" s="27"/>
      <c r="AP193" s="27"/>
      <c r="AQ193" s="33"/>
      <c r="AR193" s="33"/>
      <c r="AS193" s="33"/>
      <c r="AT193" s="33"/>
      <c r="AU193" s="33"/>
      <c r="AV193" s="33"/>
      <c r="AW193" s="33"/>
      <c r="AX193" s="33"/>
      <c r="AY193" s="33"/>
      <c r="AZ193" s="33"/>
      <c r="BA193" s="33"/>
      <c r="BB193" s="33"/>
      <c r="BC193" s="33"/>
      <c r="BD193" s="33"/>
      <c r="BE193" s="33"/>
      <c r="BF193" s="33"/>
      <c r="BG193" s="33"/>
      <c r="BH193" s="33"/>
      <c r="BI193" s="27"/>
      <c r="BJ193" s="33"/>
      <c r="BK193" s="33"/>
      <c r="BL193" s="33"/>
      <c r="BM193" s="27"/>
      <c r="BN193" s="27"/>
      <c r="BO193" s="27"/>
      <c r="BP193" s="27"/>
      <c r="BQ193" s="36"/>
      <c r="BR193" s="37"/>
      <c r="BS193" s="36"/>
      <c r="BT193" s="37"/>
    </row>
    <row r="194" spans="1:74" ht="19.899999999999999" customHeight="1">
      <c r="A194" s="10">
        <v>194</v>
      </c>
      <c r="B194" s="15">
        <v>1</v>
      </c>
      <c r="C194" s="519">
        <v>1812</v>
      </c>
      <c r="D194" s="43" t="s">
        <v>1024</v>
      </c>
      <c r="E194" s="538" t="s">
        <v>1025</v>
      </c>
      <c r="F194" s="22" t="str">
        <f t="shared" si="39"/>
        <v>FCS0304</v>
      </c>
      <c r="G194" s="21">
        <v>4</v>
      </c>
      <c r="H194" s="21">
        <v>7</v>
      </c>
      <c r="I194" s="21">
        <v>1</v>
      </c>
      <c r="J194" s="85" t="s">
        <v>824</v>
      </c>
      <c r="K194" s="22" t="str">
        <f t="shared" ref="K194:K257" si="45">IF(MID(J194,4,3)="551","DO","DI")</f>
        <v>DI</v>
      </c>
      <c r="L194" s="22"/>
      <c r="M194" s="22"/>
      <c r="N194" s="22" t="s">
        <v>110</v>
      </c>
      <c r="O194" s="22"/>
      <c r="P194" s="22"/>
      <c r="Q194" s="83"/>
      <c r="R194" s="22"/>
      <c r="S194" s="25" t="str">
        <f t="shared" ref="S194:S257" si="46">"%Z"&amp;TEXT(G194,"00")&amp;TEXT(H194,"0")&amp;"1"&amp;TEXT(I194,"00")</f>
        <v>%Z047101</v>
      </c>
      <c r="T194" s="22" t="str">
        <f t="shared" ref="T194:T257" si="47">IF(D194&lt;&gt;"",D194,"")</f>
        <v>18-YS-17101</v>
      </c>
      <c r="U194" s="22" t="s">
        <v>1026</v>
      </c>
      <c r="V194" s="22" t="str">
        <f t="shared" ref="V194:V257" si="48">IF(E194&lt;&gt;"",E194,"")</f>
        <v>WHITE OIL DRUM</v>
      </c>
      <c r="W194" s="23" t="s">
        <v>114</v>
      </c>
      <c r="X194" s="84" t="s">
        <v>115</v>
      </c>
      <c r="Y194" s="27"/>
      <c r="Z194" s="27"/>
      <c r="AA194" s="28"/>
      <c r="AB194" s="33"/>
      <c r="AC194" s="29"/>
      <c r="AD194" s="27"/>
      <c r="AE194" s="27"/>
      <c r="AF194" s="27"/>
      <c r="AG194" s="27"/>
      <c r="AH194" s="27"/>
      <c r="AI194" s="27"/>
      <c r="AJ194" s="531" t="s">
        <v>768</v>
      </c>
      <c r="AK194" s="531" t="s">
        <v>769</v>
      </c>
      <c r="AL194" s="27"/>
      <c r="AM194" s="27"/>
      <c r="AN194" s="27"/>
      <c r="AO194" s="27"/>
      <c r="AP194" s="27"/>
      <c r="AQ194" s="33"/>
      <c r="AR194" s="33"/>
      <c r="AS194" s="33"/>
      <c r="AT194" s="33"/>
      <c r="AU194" s="33"/>
      <c r="AV194" s="33"/>
      <c r="AW194" s="33"/>
      <c r="AX194" s="33"/>
      <c r="AY194" s="33"/>
      <c r="AZ194" s="33"/>
      <c r="BA194" s="33"/>
      <c r="BB194" s="33"/>
      <c r="BC194" s="33"/>
      <c r="BD194" s="33"/>
      <c r="BE194" s="33"/>
      <c r="BF194" s="33"/>
      <c r="BG194" s="33"/>
      <c r="BH194" s="33"/>
      <c r="BI194" s="27"/>
      <c r="BJ194" s="33"/>
      <c r="BK194" s="33"/>
      <c r="BL194" s="33"/>
      <c r="BM194" s="27"/>
      <c r="BN194" s="27"/>
      <c r="BO194" s="27"/>
      <c r="BP194" s="27"/>
      <c r="BQ194" s="522" t="s">
        <v>106</v>
      </c>
      <c r="BR194" s="37"/>
      <c r="BS194" s="36"/>
      <c r="BT194" s="37"/>
      <c r="BU194" s="39"/>
      <c r="BV194" s="523">
        <v>1812</v>
      </c>
    </row>
    <row r="195" spans="1:74" ht="19.899999999999999" customHeight="1">
      <c r="A195" s="10">
        <v>195</v>
      </c>
      <c r="B195" s="15">
        <v>2</v>
      </c>
      <c r="C195" s="519">
        <v>1812</v>
      </c>
      <c r="D195" s="43" t="s">
        <v>1027</v>
      </c>
      <c r="E195" s="527" t="s">
        <v>1028</v>
      </c>
      <c r="F195" s="22" t="str">
        <f t="shared" si="39"/>
        <v>FCS0304</v>
      </c>
      <c r="G195" s="21">
        <f t="shared" ref="G195:G225" si="49">G194</f>
        <v>4</v>
      </c>
      <c r="H195" s="21">
        <f t="shared" ref="H195:H225" si="50">H194</f>
        <v>7</v>
      </c>
      <c r="I195" s="21">
        <v>2</v>
      </c>
      <c r="J195" s="85" t="str">
        <f t="shared" ref="J195:J225" si="51">J194</f>
        <v>ADV151-P</v>
      </c>
      <c r="K195" s="22" t="str">
        <f t="shared" si="45"/>
        <v>DI</v>
      </c>
      <c r="L195" s="22"/>
      <c r="M195" s="22"/>
      <c r="N195" s="22" t="str">
        <f t="shared" ref="N195:N225" si="52">IF(N194&lt;&gt;"",N194,"")</f>
        <v>Y</v>
      </c>
      <c r="O195" s="22"/>
      <c r="P195" s="22"/>
      <c r="Q195" s="22"/>
      <c r="R195" s="22"/>
      <c r="S195" s="25" t="str">
        <f t="shared" si="46"/>
        <v>%Z047102</v>
      </c>
      <c r="T195" s="22" t="str">
        <f t="shared" si="47"/>
        <v>18-YS-17102</v>
      </c>
      <c r="U195" s="22" t="s">
        <v>1029</v>
      </c>
      <c r="V195" s="22" t="str">
        <f t="shared" si="48"/>
        <v>TEA CONTAINER</v>
      </c>
      <c r="W195" s="23" t="s">
        <v>114</v>
      </c>
      <c r="X195" s="84" t="s">
        <v>115</v>
      </c>
      <c r="Y195" s="27"/>
      <c r="Z195" s="27"/>
      <c r="AA195" s="28"/>
      <c r="AB195" s="33"/>
      <c r="AC195" s="29"/>
      <c r="AD195" s="27"/>
      <c r="AE195" s="27"/>
      <c r="AF195" s="27"/>
      <c r="AG195" s="27"/>
      <c r="AH195" s="27"/>
      <c r="AI195" s="27"/>
      <c r="AJ195" s="531" t="s">
        <v>768</v>
      </c>
      <c r="AK195" s="531" t="s">
        <v>769</v>
      </c>
      <c r="AL195" s="27"/>
      <c r="AM195" s="27"/>
      <c r="AN195" s="27"/>
      <c r="AO195" s="27"/>
      <c r="AP195" s="27"/>
      <c r="AQ195" s="33"/>
      <c r="AR195" s="33"/>
      <c r="AS195" s="33"/>
      <c r="AT195" s="33"/>
      <c r="AU195" s="33"/>
      <c r="AV195" s="33"/>
      <c r="AW195" s="33"/>
      <c r="AX195" s="33"/>
      <c r="AY195" s="33"/>
      <c r="AZ195" s="33"/>
      <c r="BA195" s="33"/>
      <c r="BB195" s="33"/>
      <c r="BC195" s="33"/>
      <c r="BD195" s="33"/>
      <c r="BE195" s="33"/>
      <c r="BF195" s="33"/>
      <c r="BG195" s="33"/>
      <c r="BH195" s="33"/>
      <c r="BI195" s="27"/>
      <c r="BJ195" s="33"/>
      <c r="BK195" s="33"/>
      <c r="BL195" s="33"/>
      <c r="BM195" s="27"/>
      <c r="BN195" s="27"/>
      <c r="BO195" s="27"/>
      <c r="BP195" s="27"/>
      <c r="BQ195" s="522" t="s">
        <v>106</v>
      </c>
      <c r="BR195" s="37"/>
      <c r="BS195" s="36"/>
      <c r="BT195" s="37"/>
      <c r="BU195" s="39"/>
      <c r="BV195" s="523">
        <v>1812</v>
      </c>
    </row>
    <row r="196" spans="1:74" ht="19.899999999999999" customHeight="1">
      <c r="A196" s="10">
        <v>196</v>
      </c>
      <c r="B196" s="15">
        <v>3</v>
      </c>
      <c r="C196" s="519">
        <v>1830</v>
      </c>
      <c r="D196" s="43" t="s">
        <v>1030</v>
      </c>
      <c r="E196" s="527" t="s">
        <v>1031</v>
      </c>
      <c r="F196" s="22" t="str">
        <f t="shared" si="39"/>
        <v>FCS0304</v>
      </c>
      <c r="G196" s="21">
        <f t="shared" si="49"/>
        <v>4</v>
      </c>
      <c r="H196" s="21">
        <f t="shared" si="50"/>
        <v>7</v>
      </c>
      <c r="I196" s="21">
        <v>3</v>
      </c>
      <c r="J196" s="85" t="str">
        <f t="shared" si="51"/>
        <v>ADV151-P</v>
      </c>
      <c r="K196" s="22" t="str">
        <f t="shared" si="45"/>
        <v>DI</v>
      </c>
      <c r="L196" s="22"/>
      <c r="M196" s="22"/>
      <c r="N196" s="22" t="str">
        <f t="shared" si="52"/>
        <v>Y</v>
      </c>
      <c r="O196" s="22"/>
      <c r="P196" s="22"/>
      <c r="Q196" s="22"/>
      <c r="R196" s="22"/>
      <c r="S196" s="25" t="str">
        <f t="shared" si="46"/>
        <v>%Z047103</v>
      </c>
      <c r="T196" s="22" t="str">
        <f t="shared" si="47"/>
        <v>18-YS-24103</v>
      </c>
      <c r="U196" s="22" t="s">
        <v>1032</v>
      </c>
      <c r="V196" s="22" t="str">
        <f t="shared" si="48"/>
        <v>LIQUID ADDITIVE DRUM</v>
      </c>
      <c r="W196" s="23" t="s">
        <v>114</v>
      </c>
      <c r="X196" s="84" t="s">
        <v>115</v>
      </c>
      <c r="Y196" s="27"/>
      <c r="Z196" s="27"/>
      <c r="AA196" s="28"/>
      <c r="AB196" s="33"/>
      <c r="AC196" s="29"/>
      <c r="AD196" s="27"/>
      <c r="AE196" s="27"/>
      <c r="AF196" s="27"/>
      <c r="AG196" s="27"/>
      <c r="AH196" s="27"/>
      <c r="AI196" s="27"/>
      <c r="AJ196" s="531" t="s">
        <v>969</v>
      </c>
      <c r="AK196" s="531" t="s">
        <v>970</v>
      </c>
      <c r="AL196" s="27"/>
      <c r="AM196" s="27"/>
      <c r="AN196" s="27"/>
      <c r="AO196" s="27"/>
      <c r="AP196" s="27"/>
      <c r="AQ196" s="33"/>
      <c r="AR196" s="33"/>
      <c r="AS196" s="33"/>
      <c r="AT196" s="33"/>
      <c r="AU196" s="33"/>
      <c r="AV196" s="33"/>
      <c r="AW196" s="33"/>
      <c r="AX196" s="33"/>
      <c r="AY196" s="33"/>
      <c r="AZ196" s="33"/>
      <c r="BA196" s="33"/>
      <c r="BB196" s="33"/>
      <c r="BC196" s="33"/>
      <c r="BD196" s="33"/>
      <c r="BE196" s="33"/>
      <c r="BF196" s="33"/>
      <c r="BG196" s="33"/>
      <c r="BH196" s="33"/>
      <c r="BI196" s="27"/>
      <c r="BJ196" s="33"/>
      <c r="BK196" s="33"/>
      <c r="BL196" s="33"/>
      <c r="BM196" s="27"/>
      <c r="BN196" s="27"/>
      <c r="BO196" s="27"/>
      <c r="BP196" s="27"/>
      <c r="BQ196" s="522" t="s">
        <v>106</v>
      </c>
      <c r="BR196" s="37"/>
      <c r="BS196" s="36"/>
      <c r="BT196" s="37"/>
      <c r="BU196" s="39"/>
      <c r="BV196" s="523">
        <v>1830</v>
      </c>
    </row>
    <row r="197" spans="1:74" ht="19.899999999999999" customHeight="1">
      <c r="A197" s="10">
        <v>197</v>
      </c>
      <c r="B197" s="15">
        <v>4</v>
      </c>
      <c r="C197" s="519"/>
      <c r="D197" s="50" t="str">
        <f t="shared" ref="D197:D225" si="53">LEFT(F197,1)&amp;RIGHT(F197,2)&amp;"N"&amp;G197&amp;"S"&amp;H197&amp;"C"&amp;I197</f>
        <v>F04N4S7C4</v>
      </c>
      <c r="E197" s="527" t="s">
        <v>161</v>
      </c>
      <c r="F197" s="22" t="str">
        <f t="shared" si="39"/>
        <v>FCS0304</v>
      </c>
      <c r="G197" s="21">
        <f t="shared" si="49"/>
        <v>4</v>
      </c>
      <c r="H197" s="21">
        <f t="shared" si="50"/>
        <v>7</v>
      </c>
      <c r="I197" s="21">
        <v>4</v>
      </c>
      <c r="J197" s="85" t="str">
        <f t="shared" si="51"/>
        <v>ADV151-P</v>
      </c>
      <c r="K197" s="22" t="str">
        <f t="shared" si="45"/>
        <v>DI</v>
      </c>
      <c r="L197" s="22"/>
      <c r="M197" s="22"/>
      <c r="N197" s="22" t="str">
        <f t="shared" si="52"/>
        <v>Y</v>
      </c>
      <c r="O197" s="22"/>
      <c r="P197" s="22"/>
      <c r="Q197" s="22"/>
      <c r="R197" s="22"/>
      <c r="S197" s="25" t="str">
        <f t="shared" si="46"/>
        <v>%Z047104</v>
      </c>
      <c r="T197" s="22" t="str">
        <f t="shared" si="47"/>
        <v>F04N4S7C4</v>
      </c>
      <c r="U197" s="22"/>
      <c r="V197" s="22" t="str">
        <f t="shared" si="48"/>
        <v>Spare</v>
      </c>
      <c r="W197" s="23" t="s">
        <v>114</v>
      </c>
      <c r="X197" s="84" t="s">
        <v>115</v>
      </c>
      <c r="Y197" s="27"/>
      <c r="Z197" s="27"/>
      <c r="AA197" s="28"/>
      <c r="AB197" s="33"/>
      <c r="AC197" s="29"/>
      <c r="AD197" s="27"/>
      <c r="AE197" s="27"/>
      <c r="AF197" s="27"/>
      <c r="AG197" s="27"/>
      <c r="AH197" s="27"/>
      <c r="AI197" s="27"/>
      <c r="AJ197" s="531"/>
      <c r="AK197" s="531"/>
      <c r="AL197" s="27"/>
      <c r="AM197" s="27"/>
      <c r="AN197" s="27"/>
      <c r="AO197" s="27"/>
      <c r="AP197" s="27"/>
      <c r="AQ197" s="33"/>
      <c r="AR197" s="33"/>
      <c r="AS197" s="33"/>
      <c r="AT197" s="33"/>
      <c r="AU197" s="33"/>
      <c r="AV197" s="33"/>
      <c r="AW197" s="33"/>
      <c r="AX197" s="33"/>
      <c r="AY197" s="33"/>
      <c r="AZ197" s="33"/>
      <c r="BA197" s="33"/>
      <c r="BB197" s="33"/>
      <c r="BC197" s="33"/>
      <c r="BD197" s="33"/>
      <c r="BE197" s="33"/>
      <c r="BF197" s="33"/>
      <c r="BG197" s="33"/>
      <c r="BH197" s="33"/>
      <c r="BI197" s="27"/>
      <c r="BJ197" s="33"/>
      <c r="BK197" s="33"/>
      <c r="BL197" s="33"/>
      <c r="BM197" s="27"/>
      <c r="BN197" s="27"/>
      <c r="BO197" s="27"/>
      <c r="BP197" s="27"/>
      <c r="BQ197" s="36"/>
      <c r="BR197" s="37"/>
      <c r="BS197" s="36"/>
      <c r="BT197" s="37"/>
      <c r="BU197" s="39"/>
    </row>
    <row r="198" spans="1:74" ht="19.899999999999999" customHeight="1">
      <c r="A198" s="10">
        <v>198</v>
      </c>
      <c r="B198" s="15">
        <v>5</v>
      </c>
      <c r="C198" s="519"/>
      <c r="D198" s="50" t="str">
        <f t="shared" si="53"/>
        <v>F04N4S7C5</v>
      </c>
      <c r="E198" s="527" t="s">
        <v>161</v>
      </c>
      <c r="F198" s="22" t="str">
        <f t="shared" si="39"/>
        <v>FCS0304</v>
      </c>
      <c r="G198" s="21">
        <f t="shared" si="49"/>
        <v>4</v>
      </c>
      <c r="H198" s="21">
        <f t="shared" si="50"/>
        <v>7</v>
      </c>
      <c r="I198" s="21">
        <v>5</v>
      </c>
      <c r="J198" s="85" t="str">
        <f t="shared" si="51"/>
        <v>ADV151-P</v>
      </c>
      <c r="K198" s="22" t="str">
        <f t="shared" si="45"/>
        <v>DI</v>
      </c>
      <c r="L198" s="22"/>
      <c r="M198" s="22"/>
      <c r="N198" s="22" t="str">
        <f t="shared" si="52"/>
        <v>Y</v>
      </c>
      <c r="O198" s="22"/>
      <c r="P198" s="22"/>
      <c r="Q198" s="22"/>
      <c r="R198" s="22"/>
      <c r="S198" s="25" t="str">
        <f t="shared" si="46"/>
        <v>%Z047105</v>
      </c>
      <c r="T198" s="22" t="str">
        <f t="shared" si="47"/>
        <v>F04N4S7C5</v>
      </c>
      <c r="U198" s="22"/>
      <c r="V198" s="22" t="str">
        <f t="shared" si="48"/>
        <v>Spare</v>
      </c>
      <c r="W198" s="23" t="s">
        <v>114</v>
      </c>
      <c r="X198" s="84" t="s">
        <v>115</v>
      </c>
      <c r="Y198" s="27"/>
      <c r="Z198" s="27"/>
      <c r="AA198" s="28"/>
      <c r="AB198" s="33"/>
      <c r="AC198" s="29"/>
      <c r="AD198" s="27"/>
      <c r="AE198" s="27"/>
      <c r="AF198" s="27"/>
      <c r="AG198" s="27"/>
      <c r="AH198" s="27"/>
      <c r="AI198" s="27"/>
      <c r="AJ198" s="531"/>
      <c r="AK198" s="531"/>
      <c r="AL198" s="27"/>
      <c r="AM198" s="27"/>
      <c r="AN198" s="27"/>
      <c r="AO198" s="27"/>
      <c r="AP198" s="27"/>
      <c r="AQ198" s="33"/>
      <c r="AR198" s="33"/>
      <c r="AS198" s="33"/>
      <c r="AT198" s="33"/>
      <c r="AU198" s="33"/>
      <c r="AV198" s="33"/>
      <c r="AW198" s="33"/>
      <c r="AX198" s="33"/>
      <c r="AY198" s="33"/>
      <c r="AZ198" s="33"/>
      <c r="BA198" s="33"/>
      <c r="BB198" s="33"/>
      <c r="BC198" s="33"/>
      <c r="BD198" s="33"/>
      <c r="BE198" s="33"/>
      <c r="BF198" s="33"/>
      <c r="BG198" s="33"/>
      <c r="BH198" s="33"/>
      <c r="BI198" s="27"/>
      <c r="BJ198" s="33"/>
      <c r="BK198" s="33"/>
      <c r="BL198" s="33"/>
      <c r="BM198" s="27"/>
      <c r="BN198" s="27"/>
      <c r="BO198" s="27"/>
      <c r="BP198" s="27"/>
      <c r="BQ198" s="36"/>
      <c r="BR198" s="37"/>
      <c r="BS198" s="36"/>
      <c r="BT198" s="37"/>
      <c r="BU198" s="39"/>
    </row>
    <row r="199" spans="1:74" ht="19.899999999999999" customHeight="1">
      <c r="A199" s="10">
        <v>199</v>
      </c>
      <c r="B199" s="15">
        <v>6</v>
      </c>
      <c r="C199" s="519"/>
      <c r="D199" s="50" t="str">
        <f t="shared" si="53"/>
        <v>F04N4S7C6</v>
      </c>
      <c r="E199" s="527" t="s">
        <v>161</v>
      </c>
      <c r="F199" s="22" t="str">
        <f t="shared" si="39"/>
        <v>FCS0304</v>
      </c>
      <c r="G199" s="21">
        <f t="shared" si="49"/>
        <v>4</v>
      </c>
      <c r="H199" s="21">
        <f t="shared" si="50"/>
        <v>7</v>
      </c>
      <c r="I199" s="21">
        <v>6</v>
      </c>
      <c r="J199" s="85" t="str">
        <f t="shared" si="51"/>
        <v>ADV151-P</v>
      </c>
      <c r="K199" s="22" t="str">
        <f t="shared" si="45"/>
        <v>DI</v>
      </c>
      <c r="L199" s="22"/>
      <c r="M199" s="22"/>
      <c r="N199" s="22" t="str">
        <f t="shared" si="52"/>
        <v>Y</v>
      </c>
      <c r="O199" s="22"/>
      <c r="P199" s="22"/>
      <c r="Q199" s="22"/>
      <c r="R199" s="22"/>
      <c r="S199" s="25" t="str">
        <f t="shared" si="46"/>
        <v>%Z047106</v>
      </c>
      <c r="T199" s="22" t="str">
        <f t="shared" si="47"/>
        <v>F04N4S7C6</v>
      </c>
      <c r="U199" s="22"/>
      <c r="V199" s="22" t="str">
        <f t="shared" si="48"/>
        <v>Spare</v>
      </c>
      <c r="W199" s="23" t="s">
        <v>114</v>
      </c>
      <c r="X199" s="84" t="s">
        <v>115</v>
      </c>
      <c r="Y199" s="27"/>
      <c r="Z199" s="27"/>
      <c r="AA199" s="28"/>
      <c r="AB199" s="33"/>
      <c r="AC199" s="29"/>
      <c r="AD199" s="27"/>
      <c r="AE199" s="27"/>
      <c r="AF199" s="27"/>
      <c r="AG199" s="27"/>
      <c r="AH199" s="27"/>
      <c r="AI199" s="27"/>
      <c r="AJ199" s="531"/>
      <c r="AK199" s="531"/>
      <c r="AL199" s="27"/>
      <c r="AM199" s="27"/>
      <c r="AN199" s="27"/>
      <c r="AO199" s="27"/>
      <c r="AP199" s="27"/>
      <c r="AQ199" s="33"/>
      <c r="AR199" s="33"/>
      <c r="AS199" s="33"/>
      <c r="AT199" s="33"/>
      <c r="AU199" s="33"/>
      <c r="AV199" s="33"/>
      <c r="AW199" s="33"/>
      <c r="AX199" s="33"/>
      <c r="AY199" s="33"/>
      <c r="AZ199" s="33"/>
      <c r="BA199" s="33"/>
      <c r="BB199" s="33"/>
      <c r="BC199" s="33"/>
      <c r="BD199" s="33"/>
      <c r="BE199" s="33"/>
      <c r="BF199" s="33"/>
      <c r="BG199" s="33"/>
      <c r="BH199" s="33"/>
      <c r="BI199" s="27"/>
      <c r="BJ199" s="33"/>
      <c r="BK199" s="33"/>
      <c r="BL199" s="33"/>
      <c r="BM199" s="27"/>
      <c r="BN199" s="27"/>
      <c r="BO199" s="27"/>
      <c r="BP199" s="27"/>
      <c r="BQ199" s="36"/>
      <c r="BR199" s="37"/>
      <c r="BS199" s="36"/>
      <c r="BT199" s="37"/>
      <c r="BU199" s="39"/>
    </row>
    <row r="200" spans="1:74" ht="19.899999999999999" customHeight="1">
      <c r="A200" s="10">
        <v>200</v>
      </c>
      <c r="B200" s="15">
        <v>7</v>
      </c>
      <c r="C200" s="519"/>
      <c r="D200" s="50" t="str">
        <f t="shared" si="53"/>
        <v>F04N4S7C7</v>
      </c>
      <c r="E200" s="527" t="s">
        <v>161</v>
      </c>
      <c r="F200" s="22" t="str">
        <f t="shared" si="39"/>
        <v>FCS0304</v>
      </c>
      <c r="G200" s="21">
        <f t="shared" si="49"/>
        <v>4</v>
      </c>
      <c r="H200" s="21">
        <f t="shared" si="50"/>
        <v>7</v>
      </c>
      <c r="I200" s="21">
        <v>7</v>
      </c>
      <c r="J200" s="85" t="str">
        <f t="shared" si="51"/>
        <v>ADV151-P</v>
      </c>
      <c r="K200" s="22" t="str">
        <f t="shared" si="45"/>
        <v>DI</v>
      </c>
      <c r="L200" s="22"/>
      <c r="M200" s="22"/>
      <c r="N200" s="22" t="str">
        <f t="shared" si="52"/>
        <v>Y</v>
      </c>
      <c r="O200" s="22"/>
      <c r="P200" s="22"/>
      <c r="Q200" s="22"/>
      <c r="R200" s="22"/>
      <c r="S200" s="25" t="str">
        <f t="shared" si="46"/>
        <v>%Z047107</v>
      </c>
      <c r="T200" s="22" t="str">
        <f t="shared" si="47"/>
        <v>F04N4S7C7</v>
      </c>
      <c r="U200" s="22"/>
      <c r="V200" s="22" t="str">
        <f t="shared" si="48"/>
        <v>Spare</v>
      </c>
      <c r="W200" s="23" t="s">
        <v>114</v>
      </c>
      <c r="X200" s="84" t="s">
        <v>115</v>
      </c>
      <c r="Y200" s="27"/>
      <c r="Z200" s="27"/>
      <c r="AA200" s="28"/>
      <c r="AB200" s="33"/>
      <c r="AC200" s="29"/>
      <c r="AD200" s="27"/>
      <c r="AE200" s="27"/>
      <c r="AF200" s="27"/>
      <c r="AG200" s="27"/>
      <c r="AH200" s="27"/>
      <c r="AI200" s="27"/>
      <c r="AJ200" s="531"/>
      <c r="AK200" s="531"/>
      <c r="AL200" s="27"/>
      <c r="AM200" s="27"/>
      <c r="AN200" s="27"/>
      <c r="AO200" s="27"/>
      <c r="AP200" s="27"/>
      <c r="AQ200" s="33"/>
      <c r="AR200" s="33"/>
      <c r="AS200" s="33"/>
      <c r="AT200" s="33"/>
      <c r="AU200" s="33"/>
      <c r="AV200" s="33"/>
      <c r="AW200" s="33"/>
      <c r="AX200" s="33"/>
      <c r="AY200" s="33"/>
      <c r="AZ200" s="33"/>
      <c r="BA200" s="33"/>
      <c r="BB200" s="33"/>
      <c r="BC200" s="33"/>
      <c r="BD200" s="33"/>
      <c r="BE200" s="33"/>
      <c r="BF200" s="33"/>
      <c r="BG200" s="33"/>
      <c r="BH200" s="33"/>
      <c r="BI200" s="27"/>
      <c r="BJ200" s="33"/>
      <c r="BK200" s="33"/>
      <c r="BL200" s="33"/>
      <c r="BM200" s="27"/>
      <c r="BN200" s="27"/>
      <c r="BO200" s="27"/>
      <c r="BP200" s="27"/>
      <c r="BQ200" s="36"/>
      <c r="BR200" s="37"/>
      <c r="BS200" s="36"/>
      <c r="BT200" s="37"/>
      <c r="BU200" s="39"/>
    </row>
    <row r="201" spans="1:74" ht="19.899999999999999" customHeight="1">
      <c r="A201" s="10">
        <v>201</v>
      </c>
      <c r="B201" s="15">
        <v>8</v>
      </c>
      <c r="C201" s="519"/>
      <c r="D201" s="50" t="str">
        <f t="shared" si="53"/>
        <v>F04N4S7C8</v>
      </c>
      <c r="E201" s="527" t="s">
        <v>161</v>
      </c>
      <c r="F201" s="22" t="str">
        <f t="shared" si="39"/>
        <v>FCS0304</v>
      </c>
      <c r="G201" s="21">
        <f t="shared" si="49"/>
        <v>4</v>
      </c>
      <c r="H201" s="21">
        <f t="shared" si="50"/>
        <v>7</v>
      </c>
      <c r="I201" s="21">
        <v>8</v>
      </c>
      <c r="J201" s="85" t="str">
        <f t="shared" si="51"/>
        <v>ADV151-P</v>
      </c>
      <c r="K201" s="22" t="str">
        <f t="shared" si="45"/>
        <v>DI</v>
      </c>
      <c r="L201" s="22"/>
      <c r="M201" s="22"/>
      <c r="N201" s="22" t="str">
        <f t="shared" si="52"/>
        <v>Y</v>
      </c>
      <c r="O201" s="22"/>
      <c r="P201" s="22"/>
      <c r="Q201" s="22"/>
      <c r="R201" s="22"/>
      <c r="S201" s="25" t="str">
        <f t="shared" si="46"/>
        <v>%Z047108</v>
      </c>
      <c r="T201" s="22" t="str">
        <f t="shared" si="47"/>
        <v>F04N4S7C8</v>
      </c>
      <c r="U201" s="22"/>
      <c r="V201" s="22" t="str">
        <f t="shared" si="48"/>
        <v>Spare</v>
      </c>
      <c r="W201" s="23" t="s">
        <v>114</v>
      </c>
      <c r="X201" s="84" t="s">
        <v>115</v>
      </c>
      <c r="Y201" s="27"/>
      <c r="Z201" s="27"/>
      <c r="AA201" s="28"/>
      <c r="AB201" s="33"/>
      <c r="AC201" s="29"/>
      <c r="AD201" s="27"/>
      <c r="AE201" s="27"/>
      <c r="AF201" s="27"/>
      <c r="AG201" s="27"/>
      <c r="AH201" s="27"/>
      <c r="AI201" s="27"/>
      <c r="AJ201" s="531"/>
      <c r="AK201" s="531"/>
      <c r="AL201" s="27"/>
      <c r="AM201" s="27"/>
      <c r="AN201" s="27"/>
      <c r="AO201" s="27"/>
      <c r="AP201" s="27"/>
      <c r="AQ201" s="33"/>
      <c r="AR201" s="33"/>
      <c r="AS201" s="33"/>
      <c r="AT201" s="33"/>
      <c r="AU201" s="33"/>
      <c r="AV201" s="33"/>
      <c r="AW201" s="33"/>
      <c r="AX201" s="33"/>
      <c r="AY201" s="33"/>
      <c r="AZ201" s="33"/>
      <c r="BA201" s="33"/>
      <c r="BB201" s="33"/>
      <c r="BC201" s="33"/>
      <c r="BD201" s="33"/>
      <c r="BE201" s="33"/>
      <c r="BF201" s="33"/>
      <c r="BG201" s="33"/>
      <c r="BH201" s="33"/>
      <c r="BI201" s="27"/>
      <c r="BJ201" s="33"/>
      <c r="BK201" s="33"/>
      <c r="BL201" s="33"/>
      <c r="BM201" s="27"/>
      <c r="BN201" s="27"/>
      <c r="BO201" s="27"/>
      <c r="BP201" s="27"/>
      <c r="BQ201" s="36"/>
      <c r="BR201" s="37"/>
      <c r="BS201" s="36"/>
      <c r="BT201" s="37"/>
      <c r="BU201" s="39"/>
    </row>
    <row r="202" spans="1:74" ht="19.899999999999999" customHeight="1">
      <c r="A202" s="10">
        <v>202</v>
      </c>
      <c r="B202" s="15">
        <v>9</v>
      </c>
      <c r="C202" s="519"/>
      <c r="D202" s="50" t="str">
        <f t="shared" si="53"/>
        <v>F04N4S7C9</v>
      </c>
      <c r="E202" s="527" t="s">
        <v>161</v>
      </c>
      <c r="F202" s="22" t="str">
        <f t="shared" si="39"/>
        <v>FCS0304</v>
      </c>
      <c r="G202" s="21">
        <f t="shared" si="49"/>
        <v>4</v>
      </c>
      <c r="H202" s="21">
        <f t="shared" si="50"/>
        <v>7</v>
      </c>
      <c r="I202" s="21">
        <v>9</v>
      </c>
      <c r="J202" s="85" t="str">
        <f t="shared" si="51"/>
        <v>ADV151-P</v>
      </c>
      <c r="K202" s="22" t="str">
        <f t="shared" si="45"/>
        <v>DI</v>
      </c>
      <c r="L202" s="22"/>
      <c r="M202" s="22"/>
      <c r="N202" s="22" t="str">
        <f t="shared" si="52"/>
        <v>Y</v>
      </c>
      <c r="O202" s="22"/>
      <c r="P202" s="22"/>
      <c r="Q202" s="22"/>
      <c r="R202" s="22"/>
      <c r="S202" s="25" t="str">
        <f t="shared" si="46"/>
        <v>%Z047109</v>
      </c>
      <c r="T202" s="22" t="str">
        <f t="shared" si="47"/>
        <v>F04N4S7C9</v>
      </c>
      <c r="U202" s="22"/>
      <c r="V202" s="22" t="str">
        <f t="shared" si="48"/>
        <v>Spare</v>
      </c>
      <c r="W202" s="23" t="s">
        <v>114</v>
      </c>
      <c r="X202" s="84" t="s">
        <v>115</v>
      </c>
      <c r="Y202" s="27"/>
      <c r="Z202" s="27"/>
      <c r="AA202" s="28"/>
      <c r="AB202" s="33"/>
      <c r="AC202" s="29"/>
      <c r="AD202" s="27"/>
      <c r="AE202" s="27"/>
      <c r="AF202" s="27"/>
      <c r="AG202" s="27"/>
      <c r="AH202" s="27"/>
      <c r="AI202" s="27"/>
      <c r="AJ202" s="531"/>
      <c r="AK202" s="531"/>
      <c r="AL202" s="27"/>
      <c r="AM202" s="27"/>
      <c r="AN202" s="27"/>
      <c r="AO202" s="27"/>
      <c r="AP202" s="27"/>
      <c r="AQ202" s="33"/>
      <c r="AR202" s="33"/>
      <c r="AS202" s="33"/>
      <c r="AT202" s="33"/>
      <c r="AU202" s="33"/>
      <c r="AV202" s="33"/>
      <c r="AW202" s="33"/>
      <c r="AX202" s="33"/>
      <c r="AY202" s="33"/>
      <c r="AZ202" s="33"/>
      <c r="BA202" s="33"/>
      <c r="BB202" s="33"/>
      <c r="BC202" s="33"/>
      <c r="BD202" s="33"/>
      <c r="BE202" s="33"/>
      <c r="BF202" s="33"/>
      <c r="BG202" s="33"/>
      <c r="BH202" s="33"/>
      <c r="BI202" s="27"/>
      <c r="BJ202" s="33"/>
      <c r="BK202" s="33"/>
      <c r="BL202" s="33"/>
      <c r="BM202" s="27"/>
      <c r="BN202" s="27"/>
      <c r="BO202" s="27"/>
      <c r="BP202" s="27"/>
      <c r="BQ202" s="36"/>
      <c r="BR202" s="37"/>
      <c r="BS202" s="36"/>
      <c r="BT202" s="37"/>
      <c r="BU202" s="39"/>
    </row>
    <row r="203" spans="1:74" ht="19.899999999999999" customHeight="1">
      <c r="A203" s="10">
        <v>203</v>
      </c>
      <c r="B203" s="15">
        <v>10</v>
      </c>
      <c r="C203" s="519"/>
      <c r="D203" s="50" t="str">
        <f t="shared" si="53"/>
        <v>F04N4S7C10</v>
      </c>
      <c r="E203" s="527" t="s">
        <v>161</v>
      </c>
      <c r="F203" s="22" t="str">
        <f t="shared" si="39"/>
        <v>FCS0304</v>
      </c>
      <c r="G203" s="21">
        <f t="shared" si="49"/>
        <v>4</v>
      </c>
      <c r="H203" s="21">
        <f t="shared" si="50"/>
        <v>7</v>
      </c>
      <c r="I203" s="21">
        <v>10</v>
      </c>
      <c r="J203" s="85" t="str">
        <f t="shared" si="51"/>
        <v>ADV151-P</v>
      </c>
      <c r="K203" s="22" t="str">
        <f t="shared" si="45"/>
        <v>DI</v>
      </c>
      <c r="L203" s="22"/>
      <c r="M203" s="22"/>
      <c r="N203" s="22" t="str">
        <f t="shared" si="52"/>
        <v>Y</v>
      </c>
      <c r="O203" s="22"/>
      <c r="P203" s="22"/>
      <c r="Q203" s="22"/>
      <c r="R203" s="22"/>
      <c r="S203" s="25" t="str">
        <f t="shared" si="46"/>
        <v>%Z047110</v>
      </c>
      <c r="T203" s="22" t="str">
        <f t="shared" si="47"/>
        <v>F04N4S7C10</v>
      </c>
      <c r="U203" s="22"/>
      <c r="V203" s="22" t="str">
        <f t="shared" si="48"/>
        <v>Spare</v>
      </c>
      <c r="W203" s="23" t="s">
        <v>114</v>
      </c>
      <c r="X203" s="84" t="s">
        <v>115</v>
      </c>
      <c r="Y203" s="27"/>
      <c r="Z203" s="27"/>
      <c r="AA203" s="28"/>
      <c r="AB203" s="33"/>
      <c r="AC203" s="29"/>
      <c r="AD203" s="27"/>
      <c r="AE203" s="27"/>
      <c r="AF203" s="27"/>
      <c r="AG203" s="27"/>
      <c r="AH203" s="27"/>
      <c r="AI203" s="27"/>
      <c r="AJ203" s="531"/>
      <c r="AK203" s="531"/>
      <c r="AL203" s="27"/>
      <c r="AM203" s="27"/>
      <c r="AN203" s="27"/>
      <c r="AO203" s="27"/>
      <c r="AP203" s="27"/>
      <c r="AQ203" s="33"/>
      <c r="AR203" s="33"/>
      <c r="AS203" s="33"/>
      <c r="AT203" s="33"/>
      <c r="AU203" s="33"/>
      <c r="AV203" s="33"/>
      <c r="AW203" s="33"/>
      <c r="AX203" s="33"/>
      <c r="AY203" s="33"/>
      <c r="AZ203" s="33"/>
      <c r="BA203" s="33"/>
      <c r="BB203" s="33"/>
      <c r="BC203" s="33"/>
      <c r="BD203" s="33"/>
      <c r="BE203" s="33"/>
      <c r="BF203" s="33"/>
      <c r="BG203" s="33"/>
      <c r="BH203" s="33"/>
      <c r="BI203" s="27"/>
      <c r="BJ203" s="33"/>
      <c r="BK203" s="33"/>
      <c r="BL203" s="33"/>
      <c r="BM203" s="27"/>
      <c r="BN203" s="27"/>
      <c r="BO203" s="27"/>
      <c r="BP203" s="27"/>
      <c r="BQ203" s="36"/>
      <c r="BR203" s="37"/>
      <c r="BS203" s="36"/>
      <c r="BT203" s="37"/>
      <c r="BU203" s="39"/>
    </row>
    <row r="204" spans="1:74" ht="19.899999999999999" customHeight="1">
      <c r="A204" s="10">
        <v>204</v>
      </c>
      <c r="B204" s="15">
        <v>11</v>
      </c>
      <c r="C204" s="519"/>
      <c r="D204" s="50" t="str">
        <f t="shared" si="53"/>
        <v>F04N4S7C11</v>
      </c>
      <c r="E204" s="527" t="s">
        <v>161</v>
      </c>
      <c r="F204" s="22" t="str">
        <f t="shared" si="39"/>
        <v>FCS0304</v>
      </c>
      <c r="G204" s="21">
        <f t="shared" si="49"/>
        <v>4</v>
      </c>
      <c r="H204" s="21">
        <f t="shared" si="50"/>
        <v>7</v>
      </c>
      <c r="I204" s="21">
        <v>11</v>
      </c>
      <c r="J204" s="85" t="str">
        <f t="shared" si="51"/>
        <v>ADV151-P</v>
      </c>
      <c r="K204" s="22" t="str">
        <f t="shared" si="45"/>
        <v>DI</v>
      </c>
      <c r="L204" s="22"/>
      <c r="M204" s="22"/>
      <c r="N204" s="22" t="str">
        <f t="shared" si="52"/>
        <v>Y</v>
      </c>
      <c r="O204" s="22"/>
      <c r="P204" s="22"/>
      <c r="Q204" s="22"/>
      <c r="R204" s="22"/>
      <c r="S204" s="25" t="str">
        <f t="shared" si="46"/>
        <v>%Z047111</v>
      </c>
      <c r="T204" s="22" t="str">
        <f t="shared" si="47"/>
        <v>F04N4S7C11</v>
      </c>
      <c r="U204" s="22"/>
      <c r="V204" s="22" t="str">
        <f t="shared" si="48"/>
        <v>Spare</v>
      </c>
      <c r="W204" s="23" t="s">
        <v>114</v>
      </c>
      <c r="X204" s="84" t="s">
        <v>115</v>
      </c>
      <c r="Y204" s="27"/>
      <c r="Z204" s="27"/>
      <c r="AA204" s="28"/>
      <c r="AB204" s="33"/>
      <c r="AC204" s="29"/>
      <c r="AD204" s="27"/>
      <c r="AE204" s="27"/>
      <c r="AF204" s="27"/>
      <c r="AG204" s="27"/>
      <c r="AH204" s="27"/>
      <c r="AI204" s="27"/>
      <c r="AJ204" s="531"/>
      <c r="AK204" s="531"/>
      <c r="AL204" s="27"/>
      <c r="AM204" s="27"/>
      <c r="AN204" s="27"/>
      <c r="AO204" s="27"/>
      <c r="AP204" s="27"/>
      <c r="AQ204" s="33"/>
      <c r="AR204" s="33"/>
      <c r="AS204" s="33"/>
      <c r="AT204" s="33"/>
      <c r="AU204" s="33"/>
      <c r="AV204" s="33"/>
      <c r="AW204" s="33"/>
      <c r="AX204" s="33"/>
      <c r="AY204" s="33"/>
      <c r="AZ204" s="33"/>
      <c r="BA204" s="33"/>
      <c r="BB204" s="33"/>
      <c r="BC204" s="33"/>
      <c r="BD204" s="33"/>
      <c r="BE204" s="33"/>
      <c r="BF204" s="33"/>
      <c r="BG204" s="33"/>
      <c r="BH204" s="33"/>
      <c r="BI204" s="27"/>
      <c r="BJ204" s="33"/>
      <c r="BK204" s="33"/>
      <c r="BL204" s="33"/>
      <c r="BM204" s="27"/>
      <c r="BN204" s="27"/>
      <c r="BO204" s="27"/>
      <c r="BP204" s="27"/>
      <c r="BQ204" s="36"/>
      <c r="BR204" s="37"/>
      <c r="BS204" s="36"/>
      <c r="BT204" s="37"/>
      <c r="BU204" s="39"/>
    </row>
    <row r="205" spans="1:74" ht="19.899999999999999" customHeight="1">
      <c r="A205" s="10">
        <v>205</v>
      </c>
      <c r="B205" s="15">
        <v>12</v>
      </c>
      <c r="C205" s="519"/>
      <c r="D205" s="50" t="str">
        <f t="shared" si="53"/>
        <v>F04N4S7C12</v>
      </c>
      <c r="E205" s="527" t="s">
        <v>161</v>
      </c>
      <c r="F205" s="22" t="str">
        <f t="shared" si="39"/>
        <v>FCS0304</v>
      </c>
      <c r="G205" s="21">
        <f t="shared" si="49"/>
        <v>4</v>
      </c>
      <c r="H205" s="21">
        <f t="shared" si="50"/>
        <v>7</v>
      </c>
      <c r="I205" s="21">
        <v>12</v>
      </c>
      <c r="J205" s="85" t="str">
        <f t="shared" si="51"/>
        <v>ADV151-P</v>
      </c>
      <c r="K205" s="22" t="str">
        <f t="shared" si="45"/>
        <v>DI</v>
      </c>
      <c r="L205" s="22"/>
      <c r="M205" s="22"/>
      <c r="N205" s="22" t="str">
        <f t="shared" si="52"/>
        <v>Y</v>
      </c>
      <c r="O205" s="22"/>
      <c r="P205" s="22"/>
      <c r="Q205" s="22"/>
      <c r="R205" s="22"/>
      <c r="S205" s="25" t="str">
        <f t="shared" si="46"/>
        <v>%Z047112</v>
      </c>
      <c r="T205" s="22" t="str">
        <f t="shared" si="47"/>
        <v>F04N4S7C12</v>
      </c>
      <c r="U205" s="22"/>
      <c r="V205" s="22" t="str">
        <f t="shared" si="48"/>
        <v>Spare</v>
      </c>
      <c r="W205" s="23" t="s">
        <v>114</v>
      </c>
      <c r="X205" s="84" t="s">
        <v>115</v>
      </c>
      <c r="Y205" s="27"/>
      <c r="Z205" s="27"/>
      <c r="AA205" s="28"/>
      <c r="AB205" s="33"/>
      <c r="AC205" s="29"/>
      <c r="AD205" s="27"/>
      <c r="AE205" s="27"/>
      <c r="AF205" s="27"/>
      <c r="AG205" s="27"/>
      <c r="AH205" s="27"/>
      <c r="AI205" s="27"/>
      <c r="AJ205" s="531"/>
      <c r="AK205" s="531"/>
      <c r="AL205" s="27"/>
      <c r="AM205" s="27"/>
      <c r="AN205" s="27"/>
      <c r="AO205" s="27"/>
      <c r="AP205" s="27"/>
      <c r="AQ205" s="33"/>
      <c r="AR205" s="33"/>
      <c r="AS205" s="33"/>
      <c r="AT205" s="33"/>
      <c r="AU205" s="33"/>
      <c r="AV205" s="33"/>
      <c r="AW205" s="33"/>
      <c r="AX205" s="33"/>
      <c r="AY205" s="33"/>
      <c r="AZ205" s="33"/>
      <c r="BA205" s="33"/>
      <c r="BB205" s="33"/>
      <c r="BC205" s="33"/>
      <c r="BD205" s="33"/>
      <c r="BE205" s="33"/>
      <c r="BF205" s="33"/>
      <c r="BG205" s="33"/>
      <c r="BH205" s="33"/>
      <c r="BI205" s="27"/>
      <c r="BJ205" s="33"/>
      <c r="BK205" s="33"/>
      <c r="BL205" s="33"/>
      <c r="BM205" s="27"/>
      <c r="BN205" s="27"/>
      <c r="BO205" s="27"/>
      <c r="BP205" s="27"/>
      <c r="BQ205" s="36"/>
      <c r="BR205" s="37"/>
      <c r="BS205" s="36"/>
      <c r="BT205" s="37"/>
      <c r="BU205" s="39"/>
    </row>
    <row r="206" spans="1:74" ht="19.899999999999999" customHeight="1">
      <c r="A206" s="10">
        <v>206</v>
      </c>
      <c r="B206" s="15">
        <v>13</v>
      </c>
      <c r="C206" s="519"/>
      <c r="D206" s="50" t="str">
        <f t="shared" si="53"/>
        <v>F04N4S7C13</v>
      </c>
      <c r="E206" s="527" t="s">
        <v>161</v>
      </c>
      <c r="F206" s="22" t="str">
        <f t="shared" si="39"/>
        <v>FCS0304</v>
      </c>
      <c r="G206" s="21">
        <f t="shared" si="49"/>
        <v>4</v>
      </c>
      <c r="H206" s="21">
        <f t="shared" si="50"/>
        <v>7</v>
      </c>
      <c r="I206" s="21">
        <v>13</v>
      </c>
      <c r="J206" s="85" t="str">
        <f t="shared" si="51"/>
        <v>ADV151-P</v>
      </c>
      <c r="K206" s="22" t="str">
        <f t="shared" si="45"/>
        <v>DI</v>
      </c>
      <c r="L206" s="22"/>
      <c r="M206" s="22"/>
      <c r="N206" s="22" t="str">
        <f t="shared" si="52"/>
        <v>Y</v>
      </c>
      <c r="O206" s="22"/>
      <c r="P206" s="22"/>
      <c r="Q206" s="22"/>
      <c r="R206" s="22"/>
      <c r="S206" s="25" t="str">
        <f t="shared" si="46"/>
        <v>%Z047113</v>
      </c>
      <c r="T206" s="22" t="str">
        <f t="shared" si="47"/>
        <v>F04N4S7C13</v>
      </c>
      <c r="U206" s="22"/>
      <c r="V206" s="22" t="str">
        <f t="shared" si="48"/>
        <v>Spare</v>
      </c>
      <c r="W206" s="23" t="s">
        <v>114</v>
      </c>
      <c r="X206" s="84" t="s">
        <v>115</v>
      </c>
      <c r="Y206" s="27"/>
      <c r="Z206" s="27"/>
      <c r="AA206" s="28"/>
      <c r="AB206" s="33"/>
      <c r="AC206" s="29"/>
      <c r="AD206" s="27"/>
      <c r="AE206" s="27"/>
      <c r="AF206" s="27"/>
      <c r="AG206" s="27"/>
      <c r="AH206" s="27"/>
      <c r="AI206" s="27"/>
      <c r="AJ206" s="531"/>
      <c r="AK206" s="531"/>
      <c r="AL206" s="27"/>
      <c r="AM206" s="27"/>
      <c r="AN206" s="27"/>
      <c r="AO206" s="27"/>
      <c r="AP206" s="27"/>
      <c r="AQ206" s="33"/>
      <c r="AR206" s="33"/>
      <c r="AS206" s="33"/>
      <c r="AT206" s="33"/>
      <c r="AU206" s="33"/>
      <c r="AV206" s="33"/>
      <c r="AW206" s="33"/>
      <c r="AX206" s="33"/>
      <c r="AY206" s="33"/>
      <c r="AZ206" s="33"/>
      <c r="BA206" s="33"/>
      <c r="BB206" s="33"/>
      <c r="BC206" s="33"/>
      <c r="BD206" s="33"/>
      <c r="BE206" s="33"/>
      <c r="BF206" s="33"/>
      <c r="BG206" s="33"/>
      <c r="BH206" s="33"/>
      <c r="BI206" s="27"/>
      <c r="BJ206" s="33"/>
      <c r="BK206" s="33"/>
      <c r="BL206" s="33"/>
      <c r="BM206" s="27"/>
      <c r="BN206" s="27"/>
      <c r="BO206" s="27"/>
      <c r="BP206" s="27"/>
      <c r="BQ206" s="36"/>
      <c r="BR206" s="37"/>
      <c r="BS206" s="36"/>
      <c r="BT206" s="37"/>
      <c r="BU206" s="39"/>
    </row>
    <row r="207" spans="1:74" ht="19.899999999999999" customHeight="1">
      <c r="A207" s="10">
        <v>207</v>
      </c>
      <c r="B207" s="15">
        <v>14</v>
      </c>
      <c r="C207" s="519"/>
      <c r="D207" s="50" t="str">
        <f t="shared" si="53"/>
        <v>F04N4S7C14</v>
      </c>
      <c r="E207" s="527" t="s">
        <v>161</v>
      </c>
      <c r="F207" s="22" t="str">
        <f t="shared" si="39"/>
        <v>FCS0304</v>
      </c>
      <c r="G207" s="21">
        <f t="shared" si="49"/>
        <v>4</v>
      </c>
      <c r="H207" s="21">
        <f t="shared" si="50"/>
        <v>7</v>
      </c>
      <c r="I207" s="21">
        <v>14</v>
      </c>
      <c r="J207" s="85" t="str">
        <f t="shared" si="51"/>
        <v>ADV151-P</v>
      </c>
      <c r="K207" s="22" t="str">
        <f t="shared" si="45"/>
        <v>DI</v>
      </c>
      <c r="L207" s="22"/>
      <c r="M207" s="22"/>
      <c r="N207" s="22" t="str">
        <f t="shared" si="52"/>
        <v>Y</v>
      </c>
      <c r="O207" s="22"/>
      <c r="P207" s="22"/>
      <c r="Q207" s="22"/>
      <c r="R207" s="22"/>
      <c r="S207" s="25" t="str">
        <f t="shared" si="46"/>
        <v>%Z047114</v>
      </c>
      <c r="T207" s="22" t="str">
        <f t="shared" si="47"/>
        <v>F04N4S7C14</v>
      </c>
      <c r="U207" s="22"/>
      <c r="V207" s="22" t="str">
        <f t="shared" si="48"/>
        <v>Spare</v>
      </c>
      <c r="W207" s="23" t="s">
        <v>114</v>
      </c>
      <c r="X207" s="84" t="s">
        <v>115</v>
      </c>
      <c r="Y207" s="27"/>
      <c r="Z207" s="27"/>
      <c r="AA207" s="28"/>
      <c r="AB207" s="33"/>
      <c r="AC207" s="29"/>
      <c r="AD207" s="27"/>
      <c r="AE207" s="27"/>
      <c r="AF207" s="27"/>
      <c r="AG207" s="27"/>
      <c r="AH207" s="27"/>
      <c r="AI207" s="27"/>
      <c r="AJ207" s="531"/>
      <c r="AK207" s="531"/>
      <c r="AL207" s="27"/>
      <c r="AM207" s="27"/>
      <c r="AN207" s="27"/>
      <c r="AO207" s="27"/>
      <c r="AP207" s="27"/>
      <c r="AQ207" s="33"/>
      <c r="AR207" s="33"/>
      <c r="AS207" s="33"/>
      <c r="AT207" s="33"/>
      <c r="AU207" s="33"/>
      <c r="AV207" s="33"/>
      <c r="AW207" s="33"/>
      <c r="AX207" s="33"/>
      <c r="AY207" s="33"/>
      <c r="AZ207" s="33"/>
      <c r="BA207" s="33"/>
      <c r="BB207" s="33"/>
      <c r="BC207" s="33"/>
      <c r="BD207" s="33"/>
      <c r="BE207" s="33"/>
      <c r="BF207" s="33"/>
      <c r="BG207" s="33"/>
      <c r="BH207" s="33"/>
      <c r="BI207" s="27"/>
      <c r="BJ207" s="33"/>
      <c r="BK207" s="33"/>
      <c r="BL207" s="33"/>
      <c r="BM207" s="27"/>
      <c r="BN207" s="27"/>
      <c r="BO207" s="27"/>
      <c r="BP207" s="27"/>
      <c r="BQ207" s="36"/>
      <c r="BR207" s="37"/>
      <c r="BS207" s="36"/>
      <c r="BT207" s="37"/>
      <c r="BU207" s="39"/>
    </row>
    <row r="208" spans="1:74" ht="19.899999999999999" customHeight="1">
      <c r="A208" s="10">
        <v>208</v>
      </c>
      <c r="B208" s="15">
        <v>15</v>
      </c>
      <c r="C208" s="519"/>
      <c r="D208" s="50" t="str">
        <f t="shared" si="53"/>
        <v>F04N4S7C15</v>
      </c>
      <c r="E208" s="527" t="s">
        <v>161</v>
      </c>
      <c r="F208" s="22" t="str">
        <f t="shared" si="39"/>
        <v>FCS0304</v>
      </c>
      <c r="G208" s="21">
        <f t="shared" si="49"/>
        <v>4</v>
      </c>
      <c r="H208" s="21">
        <f t="shared" si="50"/>
        <v>7</v>
      </c>
      <c r="I208" s="21">
        <v>15</v>
      </c>
      <c r="J208" s="85" t="str">
        <f t="shared" si="51"/>
        <v>ADV151-P</v>
      </c>
      <c r="K208" s="22" t="str">
        <f t="shared" si="45"/>
        <v>DI</v>
      </c>
      <c r="L208" s="22"/>
      <c r="M208" s="22"/>
      <c r="N208" s="22" t="str">
        <f t="shared" si="52"/>
        <v>Y</v>
      </c>
      <c r="O208" s="22"/>
      <c r="P208" s="22"/>
      <c r="Q208" s="22"/>
      <c r="R208" s="22"/>
      <c r="S208" s="25" t="str">
        <f t="shared" si="46"/>
        <v>%Z047115</v>
      </c>
      <c r="T208" s="22" t="str">
        <f t="shared" si="47"/>
        <v>F04N4S7C15</v>
      </c>
      <c r="U208" s="22"/>
      <c r="V208" s="22" t="str">
        <f t="shared" si="48"/>
        <v>Spare</v>
      </c>
      <c r="W208" s="23" t="s">
        <v>114</v>
      </c>
      <c r="X208" s="84" t="s">
        <v>115</v>
      </c>
      <c r="Y208" s="27"/>
      <c r="Z208" s="27"/>
      <c r="AA208" s="28"/>
      <c r="AB208" s="33"/>
      <c r="AC208" s="29"/>
      <c r="AD208" s="27"/>
      <c r="AE208" s="27"/>
      <c r="AF208" s="27"/>
      <c r="AG208" s="27"/>
      <c r="AH208" s="27"/>
      <c r="AI208" s="27"/>
      <c r="AJ208" s="531"/>
      <c r="AK208" s="531"/>
      <c r="AL208" s="27"/>
      <c r="AM208" s="27"/>
      <c r="AN208" s="27"/>
      <c r="AO208" s="27"/>
      <c r="AP208" s="27"/>
      <c r="AQ208" s="33"/>
      <c r="AR208" s="33"/>
      <c r="AS208" s="33"/>
      <c r="AT208" s="33"/>
      <c r="AU208" s="33"/>
      <c r="AV208" s="33"/>
      <c r="AW208" s="33"/>
      <c r="AX208" s="33"/>
      <c r="AY208" s="33"/>
      <c r="AZ208" s="33"/>
      <c r="BA208" s="33"/>
      <c r="BB208" s="33"/>
      <c r="BC208" s="33"/>
      <c r="BD208" s="33"/>
      <c r="BE208" s="33"/>
      <c r="BF208" s="33"/>
      <c r="BG208" s="33"/>
      <c r="BH208" s="33"/>
      <c r="BI208" s="27"/>
      <c r="BJ208" s="33"/>
      <c r="BK208" s="33"/>
      <c r="BL208" s="33"/>
      <c r="BM208" s="27"/>
      <c r="BN208" s="27"/>
      <c r="BO208" s="27"/>
      <c r="BP208" s="27"/>
      <c r="BQ208" s="36"/>
      <c r="BR208" s="37"/>
      <c r="BS208" s="36"/>
      <c r="BT208" s="37"/>
      <c r="BU208" s="39"/>
    </row>
    <row r="209" spans="1:73" ht="19.899999999999999" customHeight="1">
      <c r="A209" s="10">
        <v>209</v>
      </c>
      <c r="B209" s="15">
        <v>16</v>
      </c>
      <c r="C209" s="519"/>
      <c r="D209" s="50" t="str">
        <f t="shared" si="53"/>
        <v>F04N4S7C16</v>
      </c>
      <c r="E209" s="527" t="s">
        <v>161</v>
      </c>
      <c r="F209" s="22" t="str">
        <f t="shared" si="39"/>
        <v>FCS0304</v>
      </c>
      <c r="G209" s="21">
        <f t="shared" si="49"/>
        <v>4</v>
      </c>
      <c r="H209" s="21">
        <f t="shared" si="50"/>
        <v>7</v>
      </c>
      <c r="I209" s="21">
        <v>16</v>
      </c>
      <c r="J209" s="85" t="str">
        <f t="shared" si="51"/>
        <v>ADV151-P</v>
      </c>
      <c r="K209" s="22" t="str">
        <f t="shared" si="45"/>
        <v>DI</v>
      </c>
      <c r="L209" s="22"/>
      <c r="M209" s="22"/>
      <c r="N209" s="22" t="str">
        <f t="shared" si="52"/>
        <v>Y</v>
      </c>
      <c r="O209" s="22"/>
      <c r="P209" s="22"/>
      <c r="Q209" s="22"/>
      <c r="R209" s="22"/>
      <c r="S209" s="25" t="str">
        <f t="shared" si="46"/>
        <v>%Z047116</v>
      </c>
      <c r="T209" s="22" t="str">
        <f t="shared" si="47"/>
        <v>F04N4S7C16</v>
      </c>
      <c r="U209" s="22"/>
      <c r="V209" s="22" t="str">
        <f t="shared" si="48"/>
        <v>Spare</v>
      </c>
      <c r="W209" s="23" t="s">
        <v>114</v>
      </c>
      <c r="X209" s="84" t="s">
        <v>115</v>
      </c>
      <c r="Y209" s="27"/>
      <c r="Z209" s="27"/>
      <c r="AA209" s="28"/>
      <c r="AB209" s="33"/>
      <c r="AC209" s="29"/>
      <c r="AD209" s="27"/>
      <c r="AE209" s="27"/>
      <c r="AF209" s="27"/>
      <c r="AG209" s="27"/>
      <c r="AH209" s="27"/>
      <c r="AI209" s="27"/>
      <c r="AJ209" s="531"/>
      <c r="AK209" s="531"/>
      <c r="AL209" s="27"/>
      <c r="AM209" s="27"/>
      <c r="AN209" s="27"/>
      <c r="AO209" s="27"/>
      <c r="AP209" s="27"/>
      <c r="AQ209" s="33"/>
      <c r="AR209" s="33"/>
      <c r="AS209" s="33"/>
      <c r="AT209" s="33"/>
      <c r="AU209" s="33"/>
      <c r="AV209" s="33"/>
      <c r="AW209" s="33"/>
      <c r="AX209" s="33"/>
      <c r="AY209" s="33"/>
      <c r="AZ209" s="33"/>
      <c r="BA209" s="33"/>
      <c r="BB209" s="33"/>
      <c r="BC209" s="33"/>
      <c r="BD209" s="33"/>
      <c r="BE209" s="33"/>
      <c r="BF209" s="33"/>
      <c r="BG209" s="33"/>
      <c r="BH209" s="33"/>
      <c r="BI209" s="27"/>
      <c r="BJ209" s="33"/>
      <c r="BK209" s="33"/>
      <c r="BL209" s="33"/>
      <c r="BM209" s="27"/>
      <c r="BN209" s="27"/>
      <c r="BO209" s="27"/>
      <c r="BP209" s="27"/>
      <c r="BQ209" s="36"/>
      <c r="BR209" s="37"/>
      <c r="BS209" s="36"/>
      <c r="BT209" s="37"/>
      <c r="BU209" s="39"/>
    </row>
    <row r="210" spans="1:73" ht="19.899999999999999" customHeight="1">
      <c r="A210" s="10">
        <v>210</v>
      </c>
      <c r="B210" s="15">
        <v>17</v>
      </c>
      <c r="C210" s="519"/>
      <c r="D210" s="50" t="str">
        <f t="shared" si="53"/>
        <v>F04N4S7C17</v>
      </c>
      <c r="E210" s="527" t="s">
        <v>161</v>
      </c>
      <c r="F210" s="22" t="str">
        <f t="shared" si="39"/>
        <v>FCS0304</v>
      </c>
      <c r="G210" s="21">
        <f t="shared" si="49"/>
        <v>4</v>
      </c>
      <c r="H210" s="21">
        <f t="shared" si="50"/>
        <v>7</v>
      </c>
      <c r="I210" s="21">
        <v>17</v>
      </c>
      <c r="J210" s="85" t="str">
        <f t="shared" si="51"/>
        <v>ADV151-P</v>
      </c>
      <c r="K210" s="22" t="str">
        <f t="shared" si="45"/>
        <v>DI</v>
      </c>
      <c r="L210" s="22"/>
      <c r="M210" s="22"/>
      <c r="N210" s="22" t="str">
        <f t="shared" si="52"/>
        <v>Y</v>
      </c>
      <c r="O210" s="22"/>
      <c r="P210" s="22"/>
      <c r="Q210" s="22"/>
      <c r="R210" s="22"/>
      <c r="S210" s="25" t="str">
        <f t="shared" si="46"/>
        <v>%Z047117</v>
      </c>
      <c r="T210" s="22" t="str">
        <f t="shared" si="47"/>
        <v>F04N4S7C17</v>
      </c>
      <c r="U210" s="22"/>
      <c r="V210" s="22" t="str">
        <f t="shared" si="48"/>
        <v>Spare</v>
      </c>
      <c r="W210" s="23" t="s">
        <v>114</v>
      </c>
      <c r="X210" s="84" t="s">
        <v>115</v>
      </c>
      <c r="Y210" s="27"/>
      <c r="Z210" s="27"/>
      <c r="AA210" s="28"/>
      <c r="AB210" s="33"/>
      <c r="AC210" s="29"/>
      <c r="AD210" s="27"/>
      <c r="AE210" s="27"/>
      <c r="AF210" s="27"/>
      <c r="AG210" s="27"/>
      <c r="AH210" s="27"/>
      <c r="AI210" s="27"/>
      <c r="AJ210" s="531"/>
      <c r="AK210" s="531"/>
      <c r="AL210" s="27"/>
      <c r="AM210" s="27"/>
      <c r="AN210" s="27"/>
      <c r="AO210" s="27"/>
      <c r="AP210" s="27"/>
      <c r="AQ210" s="33"/>
      <c r="AR210" s="33"/>
      <c r="AS210" s="33"/>
      <c r="AT210" s="33"/>
      <c r="AU210" s="33"/>
      <c r="AV210" s="33"/>
      <c r="AW210" s="33"/>
      <c r="AX210" s="33"/>
      <c r="AY210" s="33"/>
      <c r="AZ210" s="33"/>
      <c r="BA210" s="33"/>
      <c r="BB210" s="33"/>
      <c r="BC210" s="33"/>
      <c r="BD210" s="33"/>
      <c r="BE210" s="33"/>
      <c r="BF210" s="33"/>
      <c r="BG210" s="33"/>
      <c r="BH210" s="33"/>
      <c r="BI210" s="27"/>
      <c r="BJ210" s="33"/>
      <c r="BK210" s="33"/>
      <c r="BL210" s="33"/>
      <c r="BM210" s="27"/>
      <c r="BN210" s="27"/>
      <c r="BO210" s="27"/>
      <c r="BP210" s="27"/>
      <c r="BQ210" s="36"/>
      <c r="BR210" s="37"/>
      <c r="BS210" s="36"/>
      <c r="BT210" s="37"/>
    </row>
    <row r="211" spans="1:73" ht="19.899999999999999" customHeight="1">
      <c r="A211" s="10">
        <v>211</v>
      </c>
      <c r="B211" s="15">
        <v>18</v>
      </c>
      <c r="C211" s="519"/>
      <c r="D211" s="50" t="str">
        <f t="shared" si="53"/>
        <v>F04N4S7C18</v>
      </c>
      <c r="E211" s="527" t="s">
        <v>161</v>
      </c>
      <c r="F211" s="22" t="str">
        <f t="shared" si="39"/>
        <v>FCS0304</v>
      </c>
      <c r="G211" s="21">
        <f t="shared" si="49"/>
        <v>4</v>
      </c>
      <c r="H211" s="21">
        <f t="shared" si="50"/>
        <v>7</v>
      </c>
      <c r="I211" s="21">
        <v>18</v>
      </c>
      <c r="J211" s="85" t="str">
        <f t="shared" si="51"/>
        <v>ADV151-P</v>
      </c>
      <c r="K211" s="22" t="str">
        <f t="shared" si="45"/>
        <v>DI</v>
      </c>
      <c r="L211" s="22"/>
      <c r="M211" s="22"/>
      <c r="N211" s="22" t="str">
        <f t="shared" si="52"/>
        <v>Y</v>
      </c>
      <c r="O211" s="22"/>
      <c r="P211" s="22"/>
      <c r="Q211" s="22"/>
      <c r="R211" s="22"/>
      <c r="S211" s="25" t="str">
        <f t="shared" si="46"/>
        <v>%Z047118</v>
      </c>
      <c r="T211" s="22" t="str">
        <f t="shared" si="47"/>
        <v>F04N4S7C18</v>
      </c>
      <c r="U211" s="22"/>
      <c r="V211" s="22" t="str">
        <f t="shared" si="48"/>
        <v>Spare</v>
      </c>
      <c r="W211" s="23" t="s">
        <v>114</v>
      </c>
      <c r="X211" s="84" t="s">
        <v>115</v>
      </c>
      <c r="Y211" s="27"/>
      <c r="Z211" s="27"/>
      <c r="AA211" s="28"/>
      <c r="AB211" s="33"/>
      <c r="AC211" s="29"/>
      <c r="AD211" s="27"/>
      <c r="AE211" s="27"/>
      <c r="AF211" s="27"/>
      <c r="AG211" s="27"/>
      <c r="AH211" s="27"/>
      <c r="AI211" s="27"/>
      <c r="AJ211" s="531"/>
      <c r="AK211" s="531"/>
      <c r="AL211" s="27"/>
      <c r="AM211" s="27"/>
      <c r="AN211" s="27"/>
      <c r="AO211" s="27"/>
      <c r="AP211" s="27"/>
      <c r="AQ211" s="33"/>
      <c r="AR211" s="33"/>
      <c r="AS211" s="33"/>
      <c r="AT211" s="33"/>
      <c r="AU211" s="33"/>
      <c r="AV211" s="33"/>
      <c r="AW211" s="33"/>
      <c r="AX211" s="33"/>
      <c r="AY211" s="33"/>
      <c r="AZ211" s="33"/>
      <c r="BA211" s="33"/>
      <c r="BB211" s="33"/>
      <c r="BC211" s="33"/>
      <c r="BD211" s="33"/>
      <c r="BE211" s="33"/>
      <c r="BF211" s="33"/>
      <c r="BG211" s="33"/>
      <c r="BH211" s="33"/>
      <c r="BI211" s="27"/>
      <c r="BJ211" s="33"/>
      <c r="BK211" s="33"/>
      <c r="BL211" s="33"/>
      <c r="BM211" s="27"/>
      <c r="BN211" s="27"/>
      <c r="BO211" s="27"/>
      <c r="BP211" s="27"/>
      <c r="BQ211" s="36"/>
      <c r="BR211" s="37"/>
      <c r="BS211" s="36"/>
      <c r="BT211" s="37"/>
    </row>
    <row r="212" spans="1:73" ht="19.899999999999999" customHeight="1">
      <c r="A212" s="10">
        <v>212</v>
      </c>
      <c r="B212" s="15">
        <v>19</v>
      </c>
      <c r="C212" s="519"/>
      <c r="D212" s="50" t="str">
        <f t="shared" si="53"/>
        <v>F04N4S7C19</v>
      </c>
      <c r="E212" s="527" t="s">
        <v>161</v>
      </c>
      <c r="F212" s="22" t="str">
        <f t="shared" si="39"/>
        <v>FCS0304</v>
      </c>
      <c r="G212" s="21">
        <f t="shared" si="49"/>
        <v>4</v>
      </c>
      <c r="H212" s="21">
        <f t="shared" si="50"/>
        <v>7</v>
      </c>
      <c r="I212" s="21">
        <v>19</v>
      </c>
      <c r="J212" s="85" t="str">
        <f t="shared" si="51"/>
        <v>ADV151-P</v>
      </c>
      <c r="K212" s="22" t="str">
        <f t="shared" si="45"/>
        <v>DI</v>
      </c>
      <c r="L212" s="22"/>
      <c r="M212" s="22"/>
      <c r="N212" s="22" t="str">
        <f t="shared" si="52"/>
        <v>Y</v>
      </c>
      <c r="O212" s="22"/>
      <c r="P212" s="22"/>
      <c r="Q212" s="22"/>
      <c r="R212" s="22"/>
      <c r="S212" s="25" t="str">
        <f t="shared" si="46"/>
        <v>%Z047119</v>
      </c>
      <c r="T212" s="22" t="str">
        <f t="shared" si="47"/>
        <v>F04N4S7C19</v>
      </c>
      <c r="U212" s="22"/>
      <c r="V212" s="22" t="str">
        <f t="shared" si="48"/>
        <v>Spare</v>
      </c>
      <c r="W212" s="23" t="s">
        <v>114</v>
      </c>
      <c r="X212" s="84" t="s">
        <v>115</v>
      </c>
      <c r="Y212" s="27"/>
      <c r="Z212" s="27"/>
      <c r="AA212" s="28"/>
      <c r="AB212" s="33"/>
      <c r="AC212" s="29"/>
      <c r="AD212" s="27"/>
      <c r="AE212" s="27"/>
      <c r="AF212" s="27"/>
      <c r="AG212" s="27"/>
      <c r="AH212" s="27"/>
      <c r="AI212" s="27"/>
      <c r="AJ212" s="531"/>
      <c r="AK212" s="531"/>
      <c r="AL212" s="27"/>
      <c r="AM212" s="27"/>
      <c r="AN212" s="27"/>
      <c r="AO212" s="27"/>
      <c r="AP212" s="27"/>
      <c r="AQ212" s="33"/>
      <c r="AR212" s="33"/>
      <c r="AS212" s="33"/>
      <c r="AT212" s="33"/>
      <c r="AU212" s="33"/>
      <c r="AV212" s="33"/>
      <c r="AW212" s="33"/>
      <c r="AX212" s="33"/>
      <c r="AY212" s="33"/>
      <c r="AZ212" s="33"/>
      <c r="BA212" s="33"/>
      <c r="BB212" s="33"/>
      <c r="BC212" s="33"/>
      <c r="BD212" s="33"/>
      <c r="BE212" s="33"/>
      <c r="BF212" s="33"/>
      <c r="BG212" s="33"/>
      <c r="BH212" s="33"/>
      <c r="BI212" s="27"/>
      <c r="BJ212" s="33"/>
      <c r="BK212" s="33"/>
      <c r="BL212" s="33"/>
      <c r="BM212" s="27"/>
      <c r="BN212" s="27"/>
      <c r="BO212" s="27"/>
      <c r="BP212" s="27"/>
      <c r="BQ212" s="36"/>
      <c r="BR212" s="37"/>
      <c r="BS212" s="36"/>
      <c r="BT212" s="37"/>
    </row>
    <row r="213" spans="1:73" ht="19.899999999999999" customHeight="1">
      <c r="A213" s="10">
        <v>213</v>
      </c>
      <c r="B213" s="15">
        <v>20</v>
      </c>
      <c r="C213" s="519"/>
      <c r="D213" s="50" t="str">
        <f t="shared" si="53"/>
        <v>F04N4S7C20</v>
      </c>
      <c r="E213" s="527" t="s">
        <v>161</v>
      </c>
      <c r="F213" s="22" t="str">
        <f t="shared" si="39"/>
        <v>FCS0304</v>
      </c>
      <c r="G213" s="21">
        <f t="shared" si="49"/>
        <v>4</v>
      </c>
      <c r="H213" s="21">
        <f t="shared" si="50"/>
        <v>7</v>
      </c>
      <c r="I213" s="21">
        <v>20</v>
      </c>
      <c r="J213" s="85" t="str">
        <f t="shared" si="51"/>
        <v>ADV151-P</v>
      </c>
      <c r="K213" s="22" t="str">
        <f t="shared" si="45"/>
        <v>DI</v>
      </c>
      <c r="L213" s="22"/>
      <c r="M213" s="22"/>
      <c r="N213" s="22" t="str">
        <f t="shared" si="52"/>
        <v>Y</v>
      </c>
      <c r="O213" s="22"/>
      <c r="P213" s="22"/>
      <c r="Q213" s="22"/>
      <c r="R213" s="22"/>
      <c r="S213" s="25" t="str">
        <f t="shared" si="46"/>
        <v>%Z047120</v>
      </c>
      <c r="T213" s="22" t="str">
        <f t="shared" si="47"/>
        <v>F04N4S7C20</v>
      </c>
      <c r="U213" s="22"/>
      <c r="V213" s="22" t="str">
        <f t="shared" si="48"/>
        <v>Spare</v>
      </c>
      <c r="W213" s="23" t="s">
        <v>114</v>
      </c>
      <c r="X213" s="84" t="s">
        <v>115</v>
      </c>
      <c r="Y213" s="27"/>
      <c r="Z213" s="27"/>
      <c r="AA213" s="28"/>
      <c r="AB213" s="33"/>
      <c r="AC213" s="29"/>
      <c r="AD213" s="27"/>
      <c r="AE213" s="27"/>
      <c r="AF213" s="27"/>
      <c r="AG213" s="27"/>
      <c r="AH213" s="27"/>
      <c r="AI213" s="27"/>
      <c r="AJ213" s="531"/>
      <c r="AK213" s="531"/>
      <c r="AL213" s="27"/>
      <c r="AM213" s="27"/>
      <c r="AN213" s="27"/>
      <c r="AO213" s="27"/>
      <c r="AP213" s="27"/>
      <c r="AQ213" s="33"/>
      <c r="AR213" s="33"/>
      <c r="AS213" s="33"/>
      <c r="AT213" s="33"/>
      <c r="AU213" s="33"/>
      <c r="AV213" s="33"/>
      <c r="AW213" s="33"/>
      <c r="AX213" s="33"/>
      <c r="AY213" s="33"/>
      <c r="AZ213" s="33"/>
      <c r="BA213" s="33"/>
      <c r="BB213" s="33"/>
      <c r="BC213" s="33"/>
      <c r="BD213" s="33"/>
      <c r="BE213" s="33"/>
      <c r="BF213" s="33"/>
      <c r="BG213" s="33"/>
      <c r="BH213" s="33"/>
      <c r="BI213" s="27"/>
      <c r="BJ213" s="33"/>
      <c r="BK213" s="33"/>
      <c r="BL213" s="33"/>
      <c r="BM213" s="27"/>
      <c r="BN213" s="27"/>
      <c r="BO213" s="27"/>
      <c r="BP213" s="27"/>
      <c r="BQ213" s="36"/>
      <c r="BR213" s="37"/>
      <c r="BS213" s="36"/>
      <c r="BT213" s="37"/>
    </row>
    <row r="214" spans="1:73" ht="19.899999999999999" customHeight="1">
      <c r="A214" s="10">
        <v>214</v>
      </c>
      <c r="B214" s="15">
        <v>21</v>
      </c>
      <c r="C214" s="519"/>
      <c r="D214" s="50" t="str">
        <f t="shared" si="53"/>
        <v>F04N4S7C21</v>
      </c>
      <c r="E214" s="527" t="s">
        <v>161</v>
      </c>
      <c r="F214" s="22" t="str">
        <f t="shared" si="39"/>
        <v>FCS0304</v>
      </c>
      <c r="G214" s="21">
        <f t="shared" si="49"/>
        <v>4</v>
      </c>
      <c r="H214" s="21">
        <f t="shared" si="50"/>
        <v>7</v>
      </c>
      <c r="I214" s="21">
        <v>21</v>
      </c>
      <c r="J214" s="85" t="str">
        <f t="shared" si="51"/>
        <v>ADV151-P</v>
      </c>
      <c r="K214" s="22" t="str">
        <f t="shared" si="45"/>
        <v>DI</v>
      </c>
      <c r="L214" s="22"/>
      <c r="M214" s="22"/>
      <c r="N214" s="22" t="str">
        <f t="shared" si="52"/>
        <v>Y</v>
      </c>
      <c r="O214" s="22"/>
      <c r="P214" s="22"/>
      <c r="Q214" s="22"/>
      <c r="R214" s="22"/>
      <c r="S214" s="25" t="str">
        <f t="shared" si="46"/>
        <v>%Z047121</v>
      </c>
      <c r="T214" s="22" t="str">
        <f t="shared" si="47"/>
        <v>F04N4S7C21</v>
      </c>
      <c r="U214" s="22"/>
      <c r="V214" s="22" t="str">
        <f t="shared" si="48"/>
        <v>Spare</v>
      </c>
      <c r="W214" s="23" t="s">
        <v>114</v>
      </c>
      <c r="X214" s="84" t="s">
        <v>115</v>
      </c>
      <c r="Y214" s="27"/>
      <c r="Z214" s="27"/>
      <c r="AA214" s="28"/>
      <c r="AB214" s="33"/>
      <c r="AC214" s="29"/>
      <c r="AD214" s="27"/>
      <c r="AE214" s="27"/>
      <c r="AF214" s="27"/>
      <c r="AG214" s="27"/>
      <c r="AH214" s="27"/>
      <c r="AI214" s="27"/>
      <c r="AJ214" s="531"/>
      <c r="AK214" s="531"/>
      <c r="AL214" s="27"/>
      <c r="AM214" s="27"/>
      <c r="AN214" s="27"/>
      <c r="AO214" s="27"/>
      <c r="AP214" s="27"/>
      <c r="AQ214" s="33"/>
      <c r="AR214" s="33"/>
      <c r="AS214" s="33"/>
      <c r="AT214" s="33"/>
      <c r="AU214" s="33"/>
      <c r="AV214" s="33"/>
      <c r="AW214" s="33"/>
      <c r="AX214" s="33"/>
      <c r="AY214" s="33"/>
      <c r="AZ214" s="33"/>
      <c r="BA214" s="33"/>
      <c r="BB214" s="33"/>
      <c r="BC214" s="33"/>
      <c r="BD214" s="33"/>
      <c r="BE214" s="33"/>
      <c r="BF214" s="33"/>
      <c r="BG214" s="33"/>
      <c r="BH214" s="33"/>
      <c r="BI214" s="27"/>
      <c r="BJ214" s="33"/>
      <c r="BK214" s="33"/>
      <c r="BL214" s="33"/>
      <c r="BM214" s="27"/>
      <c r="BN214" s="27"/>
      <c r="BO214" s="27"/>
      <c r="BP214" s="27"/>
      <c r="BQ214" s="36"/>
      <c r="BR214" s="37"/>
      <c r="BS214" s="36"/>
      <c r="BT214" s="37"/>
    </row>
    <row r="215" spans="1:73" ht="19.899999999999999" customHeight="1">
      <c r="A215" s="10">
        <v>215</v>
      </c>
      <c r="B215" s="15">
        <v>22</v>
      </c>
      <c r="C215" s="519"/>
      <c r="D215" s="50" t="str">
        <f t="shared" si="53"/>
        <v>F04N4S7C22</v>
      </c>
      <c r="E215" s="527" t="s">
        <v>161</v>
      </c>
      <c r="F215" s="22" t="str">
        <f t="shared" si="39"/>
        <v>FCS0304</v>
      </c>
      <c r="G215" s="21">
        <f t="shared" si="49"/>
        <v>4</v>
      </c>
      <c r="H215" s="21">
        <f t="shared" si="50"/>
        <v>7</v>
      </c>
      <c r="I215" s="21">
        <v>22</v>
      </c>
      <c r="J215" s="85" t="str">
        <f t="shared" si="51"/>
        <v>ADV151-P</v>
      </c>
      <c r="K215" s="22" t="str">
        <f t="shared" si="45"/>
        <v>DI</v>
      </c>
      <c r="L215" s="22"/>
      <c r="M215" s="22"/>
      <c r="N215" s="22" t="str">
        <f t="shared" si="52"/>
        <v>Y</v>
      </c>
      <c r="O215" s="22"/>
      <c r="P215" s="22"/>
      <c r="Q215" s="22"/>
      <c r="R215" s="22"/>
      <c r="S215" s="25" t="str">
        <f t="shared" si="46"/>
        <v>%Z047122</v>
      </c>
      <c r="T215" s="22" t="str">
        <f t="shared" si="47"/>
        <v>F04N4S7C22</v>
      </c>
      <c r="U215" s="22"/>
      <c r="V215" s="22" t="str">
        <f t="shared" si="48"/>
        <v>Spare</v>
      </c>
      <c r="W215" s="23" t="s">
        <v>114</v>
      </c>
      <c r="X215" s="84" t="s">
        <v>115</v>
      </c>
      <c r="Y215" s="27"/>
      <c r="Z215" s="27"/>
      <c r="AA215" s="28"/>
      <c r="AB215" s="33"/>
      <c r="AC215" s="29"/>
      <c r="AD215" s="27"/>
      <c r="AE215" s="27"/>
      <c r="AF215" s="27"/>
      <c r="AG215" s="27"/>
      <c r="AH215" s="27"/>
      <c r="AI215" s="27"/>
      <c r="AJ215" s="531"/>
      <c r="AK215" s="531"/>
      <c r="AL215" s="27"/>
      <c r="AM215" s="27"/>
      <c r="AN215" s="27"/>
      <c r="AO215" s="27"/>
      <c r="AP215" s="27"/>
      <c r="AQ215" s="33"/>
      <c r="AR215" s="33"/>
      <c r="AS215" s="33"/>
      <c r="AT215" s="33"/>
      <c r="AU215" s="33"/>
      <c r="AV215" s="33"/>
      <c r="AW215" s="33"/>
      <c r="AX215" s="33"/>
      <c r="AY215" s="33"/>
      <c r="AZ215" s="33"/>
      <c r="BA215" s="33"/>
      <c r="BB215" s="33"/>
      <c r="BC215" s="33"/>
      <c r="BD215" s="33"/>
      <c r="BE215" s="33"/>
      <c r="BF215" s="33"/>
      <c r="BG215" s="33"/>
      <c r="BH215" s="33"/>
      <c r="BI215" s="27"/>
      <c r="BJ215" s="33"/>
      <c r="BK215" s="33"/>
      <c r="BL215" s="33"/>
      <c r="BM215" s="27"/>
      <c r="BN215" s="27"/>
      <c r="BO215" s="27"/>
      <c r="BP215" s="27"/>
      <c r="BQ215" s="36"/>
      <c r="BR215" s="37"/>
      <c r="BS215" s="36"/>
      <c r="BT215" s="37"/>
    </row>
    <row r="216" spans="1:73" ht="19.899999999999999" customHeight="1">
      <c r="A216" s="10">
        <v>216</v>
      </c>
      <c r="B216" s="15">
        <v>23</v>
      </c>
      <c r="C216" s="519"/>
      <c r="D216" s="50" t="str">
        <f t="shared" si="53"/>
        <v>F04N4S7C23</v>
      </c>
      <c r="E216" s="527" t="s">
        <v>161</v>
      </c>
      <c r="F216" s="22" t="str">
        <f t="shared" si="39"/>
        <v>FCS0304</v>
      </c>
      <c r="G216" s="21">
        <f t="shared" si="49"/>
        <v>4</v>
      </c>
      <c r="H216" s="21">
        <f t="shared" si="50"/>
        <v>7</v>
      </c>
      <c r="I216" s="21">
        <v>23</v>
      </c>
      <c r="J216" s="85" t="str">
        <f t="shared" si="51"/>
        <v>ADV151-P</v>
      </c>
      <c r="K216" s="22" t="str">
        <f t="shared" si="45"/>
        <v>DI</v>
      </c>
      <c r="L216" s="22"/>
      <c r="M216" s="22"/>
      <c r="N216" s="22" t="str">
        <f t="shared" si="52"/>
        <v>Y</v>
      </c>
      <c r="O216" s="22"/>
      <c r="P216" s="22"/>
      <c r="Q216" s="22"/>
      <c r="R216" s="22"/>
      <c r="S216" s="25" t="str">
        <f t="shared" si="46"/>
        <v>%Z047123</v>
      </c>
      <c r="T216" s="22" t="str">
        <f t="shared" si="47"/>
        <v>F04N4S7C23</v>
      </c>
      <c r="U216" s="22"/>
      <c r="V216" s="22" t="str">
        <f t="shared" si="48"/>
        <v>Spare</v>
      </c>
      <c r="W216" s="23" t="s">
        <v>114</v>
      </c>
      <c r="X216" s="84" t="s">
        <v>115</v>
      </c>
      <c r="Y216" s="27"/>
      <c r="Z216" s="27"/>
      <c r="AA216" s="28"/>
      <c r="AB216" s="33"/>
      <c r="AC216" s="29"/>
      <c r="AD216" s="27"/>
      <c r="AE216" s="27"/>
      <c r="AF216" s="27"/>
      <c r="AG216" s="27"/>
      <c r="AH216" s="27"/>
      <c r="AI216" s="27"/>
      <c r="AJ216" s="531"/>
      <c r="AK216" s="531"/>
      <c r="AL216" s="27"/>
      <c r="AM216" s="27"/>
      <c r="AN216" s="27"/>
      <c r="AO216" s="27"/>
      <c r="AP216" s="27"/>
      <c r="AQ216" s="33"/>
      <c r="AR216" s="33"/>
      <c r="AS216" s="33"/>
      <c r="AT216" s="33"/>
      <c r="AU216" s="33"/>
      <c r="AV216" s="33"/>
      <c r="AW216" s="33"/>
      <c r="AX216" s="33"/>
      <c r="AY216" s="33"/>
      <c r="AZ216" s="33"/>
      <c r="BA216" s="33"/>
      <c r="BB216" s="33"/>
      <c r="BC216" s="33"/>
      <c r="BD216" s="33"/>
      <c r="BE216" s="33"/>
      <c r="BF216" s="33"/>
      <c r="BG216" s="33"/>
      <c r="BH216" s="33"/>
      <c r="BI216" s="27"/>
      <c r="BJ216" s="33"/>
      <c r="BK216" s="33"/>
      <c r="BL216" s="33"/>
      <c r="BM216" s="27"/>
      <c r="BN216" s="27"/>
      <c r="BO216" s="27"/>
      <c r="BP216" s="27"/>
      <c r="BQ216" s="36"/>
      <c r="BR216" s="37"/>
      <c r="BS216" s="36"/>
      <c r="BT216" s="37"/>
    </row>
    <row r="217" spans="1:73" ht="19.899999999999999" customHeight="1">
      <c r="A217" s="10">
        <v>217</v>
      </c>
      <c r="B217" s="15">
        <v>24</v>
      </c>
      <c r="C217" s="519"/>
      <c r="D217" s="50" t="str">
        <f t="shared" si="53"/>
        <v>F04N4S7C24</v>
      </c>
      <c r="E217" s="527" t="s">
        <v>161</v>
      </c>
      <c r="F217" s="22" t="str">
        <f t="shared" si="39"/>
        <v>FCS0304</v>
      </c>
      <c r="G217" s="21">
        <f t="shared" si="49"/>
        <v>4</v>
      </c>
      <c r="H217" s="21">
        <f t="shared" si="50"/>
        <v>7</v>
      </c>
      <c r="I217" s="21">
        <v>24</v>
      </c>
      <c r="J217" s="85" t="str">
        <f t="shared" si="51"/>
        <v>ADV151-P</v>
      </c>
      <c r="K217" s="22" t="str">
        <f t="shared" si="45"/>
        <v>DI</v>
      </c>
      <c r="L217" s="22"/>
      <c r="M217" s="22"/>
      <c r="N217" s="22" t="str">
        <f t="shared" si="52"/>
        <v>Y</v>
      </c>
      <c r="O217" s="22"/>
      <c r="P217" s="22"/>
      <c r="Q217" s="22"/>
      <c r="R217" s="22"/>
      <c r="S217" s="25" t="str">
        <f t="shared" si="46"/>
        <v>%Z047124</v>
      </c>
      <c r="T217" s="22" t="str">
        <f t="shared" si="47"/>
        <v>F04N4S7C24</v>
      </c>
      <c r="U217" s="22"/>
      <c r="V217" s="22" t="str">
        <f t="shared" si="48"/>
        <v>Spare</v>
      </c>
      <c r="W217" s="23" t="s">
        <v>114</v>
      </c>
      <c r="X217" s="84" t="s">
        <v>115</v>
      </c>
      <c r="Y217" s="27"/>
      <c r="Z217" s="27"/>
      <c r="AA217" s="28"/>
      <c r="AB217" s="33"/>
      <c r="AC217" s="29"/>
      <c r="AD217" s="27"/>
      <c r="AE217" s="27"/>
      <c r="AF217" s="27"/>
      <c r="AG217" s="27"/>
      <c r="AH217" s="27"/>
      <c r="AI217" s="27"/>
      <c r="AJ217" s="531"/>
      <c r="AK217" s="531"/>
      <c r="AL217" s="27"/>
      <c r="AM217" s="27"/>
      <c r="AN217" s="27"/>
      <c r="AO217" s="27"/>
      <c r="AP217" s="27"/>
      <c r="AQ217" s="33"/>
      <c r="AR217" s="33"/>
      <c r="AS217" s="33"/>
      <c r="AT217" s="33"/>
      <c r="AU217" s="33"/>
      <c r="AV217" s="33"/>
      <c r="AW217" s="33"/>
      <c r="AX217" s="33"/>
      <c r="AY217" s="33"/>
      <c r="AZ217" s="33"/>
      <c r="BA217" s="33"/>
      <c r="BB217" s="33"/>
      <c r="BC217" s="33"/>
      <c r="BD217" s="33"/>
      <c r="BE217" s="33"/>
      <c r="BF217" s="33"/>
      <c r="BG217" s="33"/>
      <c r="BH217" s="33"/>
      <c r="BI217" s="27"/>
      <c r="BJ217" s="33"/>
      <c r="BK217" s="33"/>
      <c r="BL217" s="33"/>
      <c r="BM217" s="27"/>
      <c r="BN217" s="27"/>
      <c r="BO217" s="27"/>
      <c r="BP217" s="27"/>
      <c r="BQ217" s="36"/>
      <c r="BR217" s="37"/>
      <c r="BS217" s="36"/>
      <c r="BT217" s="37"/>
    </row>
    <row r="218" spans="1:73" ht="19.899999999999999" customHeight="1">
      <c r="A218" s="10">
        <v>218</v>
      </c>
      <c r="B218" s="15">
        <v>25</v>
      </c>
      <c r="C218" s="519"/>
      <c r="D218" s="50" t="str">
        <f t="shared" si="53"/>
        <v>F04N4S7C25</v>
      </c>
      <c r="E218" s="527" t="s">
        <v>161</v>
      </c>
      <c r="F218" s="22" t="str">
        <f t="shared" si="39"/>
        <v>FCS0304</v>
      </c>
      <c r="G218" s="21">
        <f t="shared" si="49"/>
        <v>4</v>
      </c>
      <c r="H218" s="21">
        <f t="shared" si="50"/>
        <v>7</v>
      </c>
      <c r="I218" s="21">
        <v>25</v>
      </c>
      <c r="J218" s="85" t="str">
        <f t="shared" si="51"/>
        <v>ADV151-P</v>
      </c>
      <c r="K218" s="22" t="str">
        <f t="shared" si="45"/>
        <v>DI</v>
      </c>
      <c r="L218" s="22"/>
      <c r="M218" s="22"/>
      <c r="N218" s="22" t="str">
        <f t="shared" si="52"/>
        <v>Y</v>
      </c>
      <c r="O218" s="22"/>
      <c r="P218" s="22"/>
      <c r="Q218" s="22"/>
      <c r="R218" s="22"/>
      <c r="S218" s="25" t="str">
        <f t="shared" si="46"/>
        <v>%Z047125</v>
      </c>
      <c r="T218" s="22" t="str">
        <f t="shared" si="47"/>
        <v>F04N4S7C25</v>
      </c>
      <c r="U218" s="22"/>
      <c r="V218" s="22" t="str">
        <f t="shared" si="48"/>
        <v>Spare</v>
      </c>
      <c r="W218" s="23" t="s">
        <v>114</v>
      </c>
      <c r="X218" s="84" t="s">
        <v>115</v>
      </c>
      <c r="Y218" s="27"/>
      <c r="Z218" s="27"/>
      <c r="AA218" s="28"/>
      <c r="AB218" s="33"/>
      <c r="AC218" s="29"/>
      <c r="AD218" s="27"/>
      <c r="AE218" s="27"/>
      <c r="AF218" s="27"/>
      <c r="AG218" s="27"/>
      <c r="AH218" s="27"/>
      <c r="AI218" s="27"/>
      <c r="AJ218" s="531"/>
      <c r="AK218" s="531"/>
      <c r="AL218" s="27"/>
      <c r="AM218" s="27"/>
      <c r="AN218" s="27"/>
      <c r="AO218" s="27"/>
      <c r="AP218" s="27"/>
      <c r="AQ218" s="33"/>
      <c r="AR218" s="33"/>
      <c r="AS218" s="33"/>
      <c r="AT218" s="33"/>
      <c r="AU218" s="33"/>
      <c r="AV218" s="33"/>
      <c r="AW218" s="33"/>
      <c r="AX218" s="33"/>
      <c r="AY218" s="33"/>
      <c r="AZ218" s="33"/>
      <c r="BA218" s="33"/>
      <c r="BB218" s="33"/>
      <c r="BC218" s="33"/>
      <c r="BD218" s="33"/>
      <c r="BE218" s="33"/>
      <c r="BF218" s="33"/>
      <c r="BG218" s="33"/>
      <c r="BH218" s="33"/>
      <c r="BI218" s="27"/>
      <c r="BJ218" s="33"/>
      <c r="BK218" s="33"/>
      <c r="BL218" s="33"/>
      <c r="BM218" s="27"/>
      <c r="BN218" s="27"/>
      <c r="BO218" s="27"/>
      <c r="BP218" s="27"/>
      <c r="BQ218" s="36"/>
      <c r="BR218" s="37"/>
      <c r="BS218" s="36"/>
      <c r="BT218" s="37"/>
    </row>
    <row r="219" spans="1:73" ht="19.899999999999999" customHeight="1">
      <c r="A219" s="10">
        <v>219</v>
      </c>
      <c r="B219" s="15">
        <v>26</v>
      </c>
      <c r="C219" s="519"/>
      <c r="D219" s="50" t="str">
        <f t="shared" si="53"/>
        <v>F04N4S7C26</v>
      </c>
      <c r="E219" s="527" t="s">
        <v>161</v>
      </c>
      <c r="F219" s="22" t="str">
        <f t="shared" si="39"/>
        <v>FCS0304</v>
      </c>
      <c r="G219" s="21">
        <f t="shared" si="49"/>
        <v>4</v>
      </c>
      <c r="H219" s="21">
        <f t="shared" si="50"/>
        <v>7</v>
      </c>
      <c r="I219" s="21">
        <v>26</v>
      </c>
      <c r="J219" s="85" t="str">
        <f t="shared" si="51"/>
        <v>ADV151-P</v>
      </c>
      <c r="K219" s="22" t="str">
        <f t="shared" si="45"/>
        <v>DI</v>
      </c>
      <c r="L219" s="22"/>
      <c r="M219" s="22"/>
      <c r="N219" s="22" t="str">
        <f t="shared" si="52"/>
        <v>Y</v>
      </c>
      <c r="O219" s="22"/>
      <c r="P219" s="22"/>
      <c r="Q219" s="22"/>
      <c r="R219" s="22"/>
      <c r="S219" s="25" t="str">
        <f t="shared" si="46"/>
        <v>%Z047126</v>
      </c>
      <c r="T219" s="22" t="str">
        <f t="shared" si="47"/>
        <v>F04N4S7C26</v>
      </c>
      <c r="U219" s="22"/>
      <c r="V219" s="22" t="str">
        <f t="shared" si="48"/>
        <v>Spare</v>
      </c>
      <c r="W219" s="23" t="s">
        <v>114</v>
      </c>
      <c r="X219" s="84" t="s">
        <v>115</v>
      </c>
      <c r="Y219" s="27"/>
      <c r="Z219" s="27"/>
      <c r="AA219" s="28"/>
      <c r="AB219" s="33"/>
      <c r="AC219" s="29"/>
      <c r="AD219" s="27"/>
      <c r="AE219" s="27"/>
      <c r="AF219" s="27"/>
      <c r="AG219" s="27"/>
      <c r="AH219" s="27"/>
      <c r="AI219" s="27"/>
      <c r="AJ219" s="531"/>
      <c r="AK219" s="531"/>
      <c r="AL219" s="27"/>
      <c r="AM219" s="27"/>
      <c r="AN219" s="27"/>
      <c r="AO219" s="27"/>
      <c r="AP219" s="27"/>
      <c r="AQ219" s="33"/>
      <c r="AR219" s="33"/>
      <c r="AS219" s="33"/>
      <c r="AT219" s="33"/>
      <c r="AU219" s="33"/>
      <c r="AV219" s="33"/>
      <c r="AW219" s="33"/>
      <c r="AX219" s="33"/>
      <c r="AY219" s="33"/>
      <c r="AZ219" s="33"/>
      <c r="BA219" s="33"/>
      <c r="BB219" s="33"/>
      <c r="BC219" s="33"/>
      <c r="BD219" s="33"/>
      <c r="BE219" s="33"/>
      <c r="BF219" s="33"/>
      <c r="BG219" s="33"/>
      <c r="BH219" s="33"/>
      <c r="BI219" s="27"/>
      <c r="BJ219" s="33"/>
      <c r="BK219" s="33"/>
      <c r="BL219" s="33"/>
      <c r="BM219" s="27"/>
      <c r="BN219" s="27"/>
      <c r="BO219" s="27"/>
      <c r="BP219" s="27"/>
      <c r="BQ219" s="36"/>
      <c r="BR219" s="37"/>
      <c r="BS219" s="36"/>
      <c r="BT219" s="37"/>
    </row>
    <row r="220" spans="1:73" ht="19.899999999999999" customHeight="1">
      <c r="A220" s="10">
        <v>220</v>
      </c>
      <c r="B220" s="15">
        <v>27</v>
      </c>
      <c r="C220" s="519"/>
      <c r="D220" s="50" t="str">
        <f t="shared" si="53"/>
        <v>F04N4S7C27</v>
      </c>
      <c r="E220" s="527" t="s">
        <v>161</v>
      </c>
      <c r="F220" s="22" t="str">
        <f t="shared" si="39"/>
        <v>FCS0304</v>
      </c>
      <c r="G220" s="21">
        <f t="shared" si="49"/>
        <v>4</v>
      </c>
      <c r="H220" s="21">
        <f t="shared" si="50"/>
        <v>7</v>
      </c>
      <c r="I220" s="21">
        <v>27</v>
      </c>
      <c r="J220" s="85" t="str">
        <f t="shared" si="51"/>
        <v>ADV151-P</v>
      </c>
      <c r="K220" s="22" t="str">
        <f t="shared" si="45"/>
        <v>DI</v>
      </c>
      <c r="L220" s="22"/>
      <c r="M220" s="22"/>
      <c r="N220" s="22" t="str">
        <f t="shared" si="52"/>
        <v>Y</v>
      </c>
      <c r="O220" s="22"/>
      <c r="P220" s="22"/>
      <c r="Q220" s="22"/>
      <c r="R220" s="22"/>
      <c r="S220" s="25" t="str">
        <f t="shared" si="46"/>
        <v>%Z047127</v>
      </c>
      <c r="T220" s="22" t="str">
        <f t="shared" si="47"/>
        <v>F04N4S7C27</v>
      </c>
      <c r="U220" s="22"/>
      <c r="V220" s="22" t="str">
        <f t="shared" si="48"/>
        <v>Spare</v>
      </c>
      <c r="W220" s="23" t="s">
        <v>114</v>
      </c>
      <c r="X220" s="84" t="s">
        <v>115</v>
      </c>
      <c r="Y220" s="27"/>
      <c r="Z220" s="27"/>
      <c r="AA220" s="28"/>
      <c r="AB220" s="33"/>
      <c r="AC220" s="29"/>
      <c r="AD220" s="27"/>
      <c r="AE220" s="27"/>
      <c r="AF220" s="27"/>
      <c r="AG220" s="27"/>
      <c r="AH220" s="27"/>
      <c r="AI220" s="27"/>
      <c r="AJ220" s="531"/>
      <c r="AK220" s="531"/>
      <c r="AL220" s="27"/>
      <c r="AM220" s="27"/>
      <c r="AN220" s="27"/>
      <c r="AO220" s="27"/>
      <c r="AP220" s="27"/>
      <c r="AQ220" s="33"/>
      <c r="AR220" s="33"/>
      <c r="AS220" s="33"/>
      <c r="AT220" s="33"/>
      <c r="AU220" s="33"/>
      <c r="AV220" s="33"/>
      <c r="AW220" s="33"/>
      <c r="AX220" s="33"/>
      <c r="AY220" s="33"/>
      <c r="AZ220" s="33"/>
      <c r="BA220" s="33"/>
      <c r="BB220" s="33"/>
      <c r="BC220" s="33"/>
      <c r="BD220" s="33"/>
      <c r="BE220" s="33"/>
      <c r="BF220" s="33"/>
      <c r="BG220" s="33"/>
      <c r="BH220" s="33"/>
      <c r="BI220" s="27"/>
      <c r="BJ220" s="33"/>
      <c r="BK220" s="33"/>
      <c r="BL220" s="33"/>
      <c r="BM220" s="27"/>
      <c r="BN220" s="27"/>
      <c r="BO220" s="27"/>
      <c r="BP220" s="27"/>
      <c r="BQ220" s="36"/>
      <c r="BR220" s="37"/>
      <c r="BS220" s="36"/>
      <c r="BT220" s="37"/>
    </row>
    <row r="221" spans="1:73" ht="19.899999999999999" customHeight="1">
      <c r="A221" s="10">
        <v>221</v>
      </c>
      <c r="B221" s="15">
        <v>28</v>
      </c>
      <c r="C221" s="519"/>
      <c r="D221" s="50" t="str">
        <f t="shared" si="53"/>
        <v>F04N4S7C28</v>
      </c>
      <c r="E221" s="527" t="s">
        <v>161</v>
      </c>
      <c r="F221" s="22" t="str">
        <f t="shared" si="39"/>
        <v>FCS0304</v>
      </c>
      <c r="G221" s="21">
        <f t="shared" si="49"/>
        <v>4</v>
      </c>
      <c r="H221" s="21">
        <f t="shared" si="50"/>
        <v>7</v>
      </c>
      <c r="I221" s="21">
        <v>28</v>
      </c>
      <c r="J221" s="85" t="str">
        <f t="shared" si="51"/>
        <v>ADV151-P</v>
      </c>
      <c r="K221" s="22" t="str">
        <f t="shared" si="45"/>
        <v>DI</v>
      </c>
      <c r="L221" s="22"/>
      <c r="M221" s="22"/>
      <c r="N221" s="22" t="str">
        <f t="shared" si="52"/>
        <v>Y</v>
      </c>
      <c r="O221" s="22"/>
      <c r="P221" s="22"/>
      <c r="Q221" s="22"/>
      <c r="R221" s="22"/>
      <c r="S221" s="25" t="str">
        <f t="shared" si="46"/>
        <v>%Z047128</v>
      </c>
      <c r="T221" s="22" t="str">
        <f t="shared" si="47"/>
        <v>F04N4S7C28</v>
      </c>
      <c r="U221" s="22"/>
      <c r="V221" s="22" t="str">
        <f t="shared" si="48"/>
        <v>Spare</v>
      </c>
      <c r="W221" s="23" t="s">
        <v>114</v>
      </c>
      <c r="X221" s="84" t="s">
        <v>115</v>
      </c>
      <c r="Y221" s="27"/>
      <c r="Z221" s="27"/>
      <c r="AA221" s="28"/>
      <c r="AB221" s="33"/>
      <c r="AC221" s="29"/>
      <c r="AD221" s="27"/>
      <c r="AE221" s="27"/>
      <c r="AF221" s="27"/>
      <c r="AG221" s="27"/>
      <c r="AH221" s="27"/>
      <c r="AI221" s="27"/>
      <c r="AJ221" s="531"/>
      <c r="AK221" s="531"/>
      <c r="AL221" s="27"/>
      <c r="AM221" s="27"/>
      <c r="AN221" s="27"/>
      <c r="AO221" s="27"/>
      <c r="AP221" s="27"/>
      <c r="AQ221" s="33"/>
      <c r="AR221" s="33"/>
      <c r="AS221" s="33"/>
      <c r="AT221" s="33"/>
      <c r="AU221" s="33"/>
      <c r="AV221" s="33"/>
      <c r="AW221" s="33"/>
      <c r="AX221" s="33"/>
      <c r="AY221" s="33"/>
      <c r="AZ221" s="33"/>
      <c r="BA221" s="33"/>
      <c r="BB221" s="33"/>
      <c r="BC221" s="33"/>
      <c r="BD221" s="33"/>
      <c r="BE221" s="33"/>
      <c r="BF221" s="33"/>
      <c r="BG221" s="33"/>
      <c r="BH221" s="33"/>
      <c r="BI221" s="27"/>
      <c r="BJ221" s="33"/>
      <c r="BK221" s="33"/>
      <c r="BL221" s="33"/>
      <c r="BM221" s="27"/>
      <c r="BN221" s="27"/>
      <c r="BO221" s="27"/>
      <c r="BP221" s="27"/>
      <c r="BQ221" s="36"/>
      <c r="BR221" s="37"/>
      <c r="BS221" s="36"/>
      <c r="BT221" s="37"/>
    </row>
    <row r="222" spans="1:73" ht="19.899999999999999" customHeight="1">
      <c r="A222" s="10">
        <v>222</v>
      </c>
      <c r="B222" s="15">
        <v>29</v>
      </c>
      <c r="C222" s="519"/>
      <c r="D222" s="50" t="str">
        <f t="shared" si="53"/>
        <v>F04N4S7C29</v>
      </c>
      <c r="E222" s="527" t="s">
        <v>161</v>
      </c>
      <c r="F222" s="22" t="str">
        <f t="shared" si="39"/>
        <v>FCS0304</v>
      </c>
      <c r="G222" s="21">
        <f t="shared" si="49"/>
        <v>4</v>
      </c>
      <c r="H222" s="21">
        <f t="shared" si="50"/>
        <v>7</v>
      </c>
      <c r="I222" s="21">
        <v>29</v>
      </c>
      <c r="J222" s="85" t="str">
        <f t="shared" si="51"/>
        <v>ADV151-P</v>
      </c>
      <c r="K222" s="22" t="str">
        <f t="shared" si="45"/>
        <v>DI</v>
      </c>
      <c r="L222" s="22"/>
      <c r="M222" s="22"/>
      <c r="N222" s="22" t="str">
        <f t="shared" si="52"/>
        <v>Y</v>
      </c>
      <c r="O222" s="22"/>
      <c r="P222" s="22"/>
      <c r="Q222" s="22"/>
      <c r="R222" s="22"/>
      <c r="S222" s="25" t="str">
        <f t="shared" si="46"/>
        <v>%Z047129</v>
      </c>
      <c r="T222" s="22" t="str">
        <f t="shared" si="47"/>
        <v>F04N4S7C29</v>
      </c>
      <c r="U222" s="22"/>
      <c r="V222" s="22" t="str">
        <f t="shared" si="48"/>
        <v>Spare</v>
      </c>
      <c r="W222" s="23" t="s">
        <v>114</v>
      </c>
      <c r="X222" s="84" t="s">
        <v>115</v>
      </c>
      <c r="Y222" s="27"/>
      <c r="Z222" s="27"/>
      <c r="AA222" s="28"/>
      <c r="AB222" s="33"/>
      <c r="AC222" s="29"/>
      <c r="AD222" s="27"/>
      <c r="AE222" s="27"/>
      <c r="AF222" s="27"/>
      <c r="AG222" s="27"/>
      <c r="AH222" s="27"/>
      <c r="AI222" s="27"/>
      <c r="AJ222" s="531"/>
      <c r="AK222" s="531"/>
      <c r="AL222" s="27"/>
      <c r="AM222" s="27"/>
      <c r="AN222" s="27"/>
      <c r="AO222" s="27"/>
      <c r="AP222" s="27"/>
      <c r="AQ222" s="33"/>
      <c r="AR222" s="33"/>
      <c r="AS222" s="33"/>
      <c r="AT222" s="33"/>
      <c r="AU222" s="33"/>
      <c r="AV222" s="33"/>
      <c r="AW222" s="33"/>
      <c r="AX222" s="33"/>
      <c r="AY222" s="33"/>
      <c r="AZ222" s="33"/>
      <c r="BA222" s="33"/>
      <c r="BB222" s="33"/>
      <c r="BC222" s="33"/>
      <c r="BD222" s="33"/>
      <c r="BE222" s="33"/>
      <c r="BF222" s="33"/>
      <c r="BG222" s="33"/>
      <c r="BH222" s="33"/>
      <c r="BI222" s="27"/>
      <c r="BJ222" s="33"/>
      <c r="BK222" s="33"/>
      <c r="BL222" s="33"/>
      <c r="BM222" s="27"/>
      <c r="BN222" s="27"/>
      <c r="BO222" s="27"/>
      <c r="BP222" s="27"/>
      <c r="BQ222" s="36"/>
      <c r="BR222" s="37"/>
      <c r="BS222" s="36"/>
      <c r="BT222" s="37"/>
    </row>
    <row r="223" spans="1:73" ht="19.899999999999999" customHeight="1">
      <c r="A223" s="10">
        <v>223</v>
      </c>
      <c r="B223" s="16">
        <v>30</v>
      </c>
      <c r="C223" s="520"/>
      <c r="D223" s="50" t="str">
        <f t="shared" si="53"/>
        <v>F04N4S7C30</v>
      </c>
      <c r="E223" s="527" t="s">
        <v>161</v>
      </c>
      <c r="F223" s="22" t="str">
        <f t="shared" si="39"/>
        <v>FCS0304</v>
      </c>
      <c r="G223" s="21">
        <f t="shared" si="49"/>
        <v>4</v>
      </c>
      <c r="H223" s="21">
        <f t="shared" si="50"/>
        <v>7</v>
      </c>
      <c r="I223" s="21">
        <v>30</v>
      </c>
      <c r="J223" s="85" t="str">
        <f t="shared" si="51"/>
        <v>ADV151-P</v>
      </c>
      <c r="K223" s="22" t="str">
        <f t="shared" si="45"/>
        <v>DI</v>
      </c>
      <c r="L223" s="22"/>
      <c r="M223" s="22"/>
      <c r="N223" s="22" t="str">
        <f t="shared" si="52"/>
        <v>Y</v>
      </c>
      <c r="O223" s="22"/>
      <c r="P223" s="22"/>
      <c r="Q223" s="26"/>
      <c r="R223" s="26"/>
      <c r="S223" s="25" t="str">
        <f t="shared" si="46"/>
        <v>%Z047130</v>
      </c>
      <c r="T223" s="22" t="str">
        <f t="shared" si="47"/>
        <v>F04N4S7C30</v>
      </c>
      <c r="U223" s="26"/>
      <c r="V223" s="22" t="str">
        <f t="shared" si="48"/>
        <v>Spare</v>
      </c>
      <c r="W223" s="23" t="s">
        <v>114</v>
      </c>
      <c r="X223" s="84" t="s">
        <v>115</v>
      </c>
      <c r="Y223" s="27"/>
      <c r="Z223" s="27"/>
      <c r="AA223" s="28"/>
      <c r="AB223" s="33"/>
      <c r="AC223" s="29"/>
      <c r="AD223" s="27"/>
      <c r="AE223" s="27"/>
      <c r="AF223" s="27"/>
      <c r="AG223" s="27"/>
      <c r="AH223" s="32"/>
      <c r="AI223" s="27"/>
      <c r="AJ223" s="531"/>
      <c r="AK223" s="531"/>
      <c r="AL223" s="27"/>
      <c r="AM223" s="27"/>
      <c r="AN223" s="27"/>
      <c r="AO223" s="27"/>
      <c r="AP223" s="27"/>
      <c r="AQ223" s="33"/>
      <c r="AR223" s="33"/>
      <c r="AS223" s="33"/>
      <c r="AT223" s="33"/>
      <c r="AU223" s="33"/>
      <c r="AV223" s="33"/>
      <c r="AW223" s="33"/>
      <c r="AX223" s="33"/>
      <c r="AY223" s="33"/>
      <c r="AZ223" s="33"/>
      <c r="BA223" s="33"/>
      <c r="BB223" s="33"/>
      <c r="BC223" s="33"/>
      <c r="BD223" s="33"/>
      <c r="BE223" s="33"/>
      <c r="BF223" s="33"/>
      <c r="BG223" s="33"/>
      <c r="BH223" s="33"/>
      <c r="BI223" s="27"/>
      <c r="BJ223" s="33"/>
      <c r="BK223" s="33"/>
      <c r="BL223" s="33"/>
      <c r="BM223" s="27"/>
      <c r="BN223" s="27"/>
      <c r="BO223" s="27"/>
      <c r="BP223" s="27"/>
      <c r="BQ223" s="36"/>
      <c r="BR223" s="37"/>
      <c r="BS223" s="36"/>
      <c r="BT223" s="37"/>
    </row>
    <row r="224" spans="1:73" ht="19.899999999999999" customHeight="1">
      <c r="A224" s="10">
        <v>224</v>
      </c>
      <c r="B224" s="16">
        <v>31</v>
      </c>
      <c r="C224" s="520"/>
      <c r="D224" s="50" t="str">
        <f t="shared" si="53"/>
        <v>F04N4S7C31</v>
      </c>
      <c r="E224" s="534" t="s">
        <v>161</v>
      </c>
      <c r="F224" s="22" t="str">
        <f t="shared" si="39"/>
        <v>FCS0304</v>
      </c>
      <c r="G224" s="21">
        <f t="shared" si="49"/>
        <v>4</v>
      </c>
      <c r="H224" s="21">
        <f t="shared" si="50"/>
        <v>7</v>
      </c>
      <c r="I224" s="21">
        <v>31</v>
      </c>
      <c r="J224" s="85" t="str">
        <f t="shared" si="51"/>
        <v>ADV151-P</v>
      </c>
      <c r="K224" s="22" t="str">
        <f t="shared" si="45"/>
        <v>DI</v>
      </c>
      <c r="L224" s="22"/>
      <c r="M224" s="22"/>
      <c r="N224" s="22" t="str">
        <f t="shared" si="52"/>
        <v>Y</v>
      </c>
      <c r="O224" s="22"/>
      <c r="P224" s="22"/>
      <c r="Q224" s="22"/>
      <c r="R224" s="22"/>
      <c r="S224" s="25" t="str">
        <f t="shared" si="46"/>
        <v>%Z047131</v>
      </c>
      <c r="T224" s="22" t="str">
        <f t="shared" si="47"/>
        <v>F04N4S7C31</v>
      </c>
      <c r="U224" s="26"/>
      <c r="V224" s="22" t="str">
        <f t="shared" si="48"/>
        <v>Spare</v>
      </c>
      <c r="W224" s="23" t="s">
        <v>114</v>
      </c>
      <c r="X224" s="84" t="s">
        <v>115</v>
      </c>
      <c r="Y224" s="27"/>
      <c r="Z224" s="27"/>
      <c r="AA224" s="28"/>
      <c r="AB224" s="33"/>
      <c r="AC224" s="29"/>
      <c r="AD224" s="27"/>
      <c r="AE224" s="27"/>
      <c r="AF224" s="27"/>
      <c r="AG224" s="27"/>
      <c r="AH224" s="33"/>
      <c r="AI224" s="27"/>
      <c r="AJ224" s="531"/>
      <c r="AK224" s="531"/>
      <c r="AL224" s="27"/>
      <c r="AM224" s="27"/>
      <c r="AN224" s="27"/>
      <c r="AO224" s="27"/>
      <c r="AP224" s="27"/>
      <c r="AQ224" s="33"/>
      <c r="AR224" s="33"/>
      <c r="AS224" s="33"/>
      <c r="AT224" s="33"/>
      <c r="AU224" s="33"/>
      <c r="AV224" s="33"/>
      <c r="AW224" s="33"/>
      <c r="AX224" s="33"/>
      <c r="AY224" s="33"/>
      <c r="AZ224" s="33"/>
      <c r="BA224" s="33"/>
      <c r="BB224" s="33"/>
      <c r="BC224" s="33"/>
      <c r="BD224" s="33"/>
      <c r="BE224" s="33"/>
      <c r="BF224" s="33"/>
      <c r="BG224" s="33"/>
      <c r="BH224" s="33"/>
      <c r="BI224" s="27"/>
      <c r="BJ224" s="33"/>
      <c r="BK224" s="33"/>
      <c r="BL224" s="33"/>
      <c r="BM224" s="27"/>
      <c r="BN224" s="27"/>
      <c r="BO224" s="27"/>
      <c r="BP224" s="27"/>
      <c r="BQ224" s="36"/>
      <c r="BR224" s="37"/>
      <c r="BS224" s="36"/>
      <c r="BT224" s="37"/>
    </row>
    <row r="225" spans="1:74" ht="19.899999999999999" customHeight="1">
      <c r="A225" s="10">
        <v>225</v>
      </c>
      <c r="B225" s="16">
        <v>32</v>
      </c>
      <c r="C225" s="520"/>
      <c r="D225" s="50" t="str">
        <f t="shared" si="53"/>
        <v>F04N4S7C32</v>
      </c>
      <c r="E225" s="528" t="s">
        <v>161</v>
      </c>
      <c r="F225" s="22" t="str">
        <f t="shared" si="39"/>
        <v>FCS0304</v>
      </c>
      <c r="G225" s="21">
        <f t="shared" si="49"/>
        <v>4</v>
      </c>
      <c r="H225" s="21">
        <f t="shared" si="50"/>
        <v>7</v>
      </c>
      <c r="I225" s="21">
        <v>32</v>
      </c>
      <c r="J225" s="85" t="str">
        <f t="shared" si="51"/>
        <v>ADV151-P</v>
      </c>
      <c r="K225" s="22" t="str">
        <f t="shared" si="45"/>
        <v>DI</v>
      </c>
      <c r="L225" s="22"/>
      <c r="M225" s="22"/>
      <c r="N225" s="22" t="str">
        <f t="shared" si="52"/>
        <v>Y</v>
      </c>
      <c r="O225" s="22"/>
      <c r="P225" s="22"/>
      <c r="Q225" s="22"/>
      <c r="R225" s="22"/>
      <c r="S225" s="25" t="str">
        <f t="shared" si="46"/>
        <v>%Z047132</v>
      </c>
      <c r="T225" s="22" t="str">
        <f t="shared" si="47"/>
        <v>F04N4S7C32</v>
      </c>
      <c r="U225" s="26"/>
      <c r="V225" s="22" t="str">
        <f t="shared" si="48"/>
        <v>Spare</v>
      </c>
      <c r="W225" s="23" t="s">
        <v>114</v>
      </c>
      <c r="X225" s="84" t="s">
        <v>115</v>
      </c>
      <c r="Y225" s="27"/>
      <c r="Z225" s="27"/>
      <c r="AA225" s="28"/>
      <c r="AB225" s="33"/>
      <c r="AC225" s="29"/>
      <c r="AD225" s="27"/>
      <c r="AE225" s="27"/>
      <c r="AF225" s="27"/>
      <c r="AG225" s="27"/>
      <c r="AH225" s="33"/>
      <c r="AI225" s="27"/>
      <c r="AJ225" s="531"/>
      <c r="AK225" s="531"/>
      <c r="AL225" s="27"/>
      <c r="AM225" s="27"/>
      <c r="AN225" s="27"/>
      <c r="AO225" s="27"/>
      <c r="AP225" s="27"/>
      <c r="AQ225" s="33"/>
      <c r="AR225" s="33"/>
      <c r="AS225" s="33"/>
      <c r="AT225" s="33"/>
      <c r="AU225" s="33"/>
      <c r="AV225" s="33"/>
      <c r="AW225" s="33"/>
      <c r="AX225" s="33"/>
      <c r="AY225" s="33"/>
      <c r="AZ225" s="33"/>
      <c r="BA225" s="33"/>
      <c r="BB225" s="33"/>
      <c r="BC225" s="33"/>
      <c r="BD225" s="33"/>
      <c r="BE225" s="33"/>
      <c r="BF225" s="33"/>
      <c r="BG225" s="33"/>
      <c r="BH225" s="33"/>
      <c r="BI225" s="27"/>
      <c r="BJ225" s="33"/>
      <c r="BK225" s="33"/>
      <c r="BL225" s="33"/>
      <c r="BM225" s="27"/>
      <c r="BN225" s="27"/>
      <c r="BO225" s="27"/>
      <c r="BP225" s="27"/>
      <c r="BQ225" s="36"/>
      <c r="BR225" s="37"/>
      <c r="BS225" s="36"/>
      <c r="BT225" s="37"/>
    </row>
    <row r="226" spans="1:74" ht="19.899999999999999" customHeight="1">
      <c r="A226" s="10">
        <v>226</v>
      </c>
      <c r="B226" s="15">
        <v>1</v>
      </c>
      <c r="C226" s="519">
        <v>1840</v>
      </c>
      <c r="D226" s="43" t="s">
        <v>1033</v>
      </c>
      <c r="E226" s="538" t="s">
        <v>1034</v>
      </c>
      <c r="F226" s="22" t="str">
        <f t="shared" ref="F226:F289" si="54">F225</f>
        <v>FCS0304</v>
      </c>
      <c r="G226" s="21">
        <v>5</v>
      </c>
      <c r="H226" s="21">
        <v>7</v>
      </c>
      <c r="I226" s="21">
        <v>1</v>
      </c>
      <c r="J226" s="85" t="s">
        <v>824</v>
      </c>
      <c r="K226" s="22" t="str">
        <f t="shared" si="45"/>
        <v>DI</v>
      </c>
      <c r="L226" s="22"/>
      <c r="M226" s="22"/>
      <c r="N226" s="22" t="s">
        <v>110</v>
      </c>
      <c r="O226" s="22"/>
      <c r="P226" s="22"/>
      <c r="Q226" s="83"/>
      <c r="R226" s="22"/>
      <c r="S226" s="25" t="str">
        <f t="shared" si="46"/>
        <v>%Z057101</v>
      </c>
      <c r="T226" s="22" t="str">
        <f t="shared" si="47"/>
        <v>18-LS-61207</v>
      </c>
      <c r="U226" s="22" t="s">
        <v>1035</v>
      </c>
      <c r="V226" s="22" t="str">
        <f t="shared" si="48"/>
        <v xml:space="preserve">PP-6103 INLET LEVEL </v>
      </c>
      <c r="W226" s="23" t="s">
        <v>1036</v>
      </c>
      <c r="X226" s="84" t="s">
        <v>115</v>
      </c>
      <c r="Y226" s="27"/>
      <c r="Z226" s="27"/>
      <c r="AA226" s="28"/>
      <c r="AB226" s="33"/>
      <c r="AC226" s="29"/>
      <c r="AD226" s="27"/>
      <c r="AE226" s="27"/>
      <c r="AF226" s="27"/>
      <c r="AG226" s="27"/>
      <c r="AH226" s="27"/>
      <c r="AI226" s="27"/>
      <c r="AJ226" s="531"/>
      <c r="AK226" s="531" t="s">
        <v>477</v>
      </c>
      <c r="AL226" s="27"/>
      <c r="AM226" s="27"/>
      <c r="AN226" s="27"/>
      <c r="AO226" s="27"/>
      <c r="AP226" s="27"/>
      <c r="AQ226" s="33"/>
      <c r="AR226" s="33"/>
      <c r="AS226" s="33"/>
      <c r="AT226" s="33"/>
      <c r="AU226" s="33"/>
      <c r="AV226" s="33"/>
      <c r="AW226" s="33"/>
      <c r="AX226" s="33"/>
      <c r="AY226" s="33"/>
      <c r="AZ226" s="33"/>
      <c r="BA226" s="33"/>
      <c r="BB226" s="33"/>
      <c r="BC226" s="33"/>
      <c r="BD226" s="33"/>
      <c r="BE226" s="33"/>
      <c r="BF226" s="33"/>
      <c r="BG226" s="33"/>
      <c r="BH226" s="33"/>
      <c r="BI226" s="27"/>
      <c r="BJ226" s="33"/>
      <c r="BK226" s="33"/>
      <c r="BL226" s="33"/>
      <c r="BM226" s="27"/>
      <c r="BN226" s="27"/>
      <c r="BO226" s="27"/>
      <c r="BP226" s="27"/>
      <c r="BQ226" s="522" t="s">
        <v>106</v>
      </c>
      <c r="BR226" s="37"/>
      <c r="BS226" s="36"/>
      <c r="BT226" s="37"/>
      <c r="BU226" s="39"/>
      <c r="BV226" s="523">
        <v>1840</v>
      </c>
    </row>
    <row r="227" spans="1:74" ht="19.899999999999999" customHeight="1">
      <c r="A227" s="10">
        <v>227</v>
      </c>
      <c r="B227" s="15">
        <v>2</v>
      </c>
      <c r="C227" s="519">
        <v>1812</v>
      </c>
      <c r="D227" s="43" t="s">
        <v>1037</v>
      </c>
      <c r="E227" s="527" t="s">
        <v>1038</v>
      </c>
      <c r="F227" s="22" t="str">
        <f t="shared" si="54"/>
        <v>FCS0304</v>
      </c>
      <c r="G227" s="21">
        <f t="shared" ref="G227:G257" si="55">G226</f>
        <v>5</v>
      </c>
      <c r="H227" s="21">
        <f t="shared" ref="H227:H257" si="56">H226</f>
        <v>7</v>
      </c>
      <c r="I227" s="21">
        <v>2</v>
      </c>
      <c r="J227" s="85" t="str">
        <f t="shared" ref="J227:J257" si="57">J226</f>
        <v>ADV151-P</v>
      </c>
      <c r="K227" s="22" t="str">
        <f t="shared" si="45"/>
        <v>DI</v>
      </c>
      <c r="L227" s="22"/>
      <c r="M227" s="22"/>
      <c r="N227" s="22" t="str">
        <f t="shared" ref="N227:N257" si="58">IF(N226&lt;&gt;"",N226,"")</f>
        <v>Y</v>
      </c>
      <c r="O227" s="22"/>
      <c r="P227" s="22"/>
      <c r="Q227" s="22"/>
      <c r="R227" s="22"/>
      <c r="S227" s="25" t="str">
        <f t="shared" si="46"/>
        <v>%Z057102</v>
      </c>
      <c r="T227" s="22" t="str">
        <f t="shared" si="47"/>
        <v>18-PS-17211</v>
      </c>
      <c r="U227" s="22" t="s">
        <v>1039</v>
      </c>
      <c r="V227" s="22" t="str">
        <f t="shared" si="48"/>
        <v>18-PP-1701A DIAPHRAGM</v>
      </c>
      <c r="W227" s="23" t="s">
        <v>1036</v>
      </c>
      <c r="X227" s="84" t="s">
        <v>115</v>
      </c>
      <c r="Y227" s="27"/>
      <c r="Z227" s="27"/>
      <c r="AA227" s="28"/>
      <c r="AB227" s="33"/>
      <c r="AC227" s="29"/>
      <c r="AD227" s="27"/>
      <c r="AE227" s="27"/>
      <c r="AF227" s="27"/>
      <c r="AG227" s="27"/>
      <c r="AH227" s="27"/>
      <c r="AI227" s="27"/>
      <c r="AJ227" s="531" t="s">
        <v>1040</v>
      </c>
      <c r="AK227" s="531" t="s">
        <v>1041</v>
      </c>
      <c r="AL227" s="27"/>
      <c r="AM227" s="27"/>
      <c r="AN227" s="27"/>
      <c r="AO227" s="27"/>
      <c r="AP227" s="27"/>
      <c r="AQ227" s="33"/>
      <c r="AR227" s="33"/>
      <c r="AS227" s="33"/>
      <c r="AT227" s="33"/>
      <c r="AU227" s="33"/>
      <c r="AV227" s="33"/>
      <c r="AW227" s="33"/>
      <c r="AX227" s="33"/>
      <c r="AY227" s="33"/>
      <c r="AZ227" s="33"/>
      <c r="BA227" s="33"/>
      <c r="BB227" s="33"/>
      <c r="BC227" s="33"/>
      <c r="BD227" s="33"/>
      <c r="BE227" s="33"/>
      <c r="BF227" s="33"/>
      <c r="BG227" s="33"/>
      <c r="BH227" s="33"/>
      <c r="BI227" s="27"/>
      <c r="BJ227" s="33"/>
      <c r="BK227" s="33"/>
      <c r="BL227" s="33"/>
      <c r="BM227" s="27"/>
      <c r="BN227" s="27"/>
      <c r="BO227" s="27"/>
      <c r="BP227" s="27"/>
      <c r="BQ227" s="522" t="s">
        <v>106</v>
      </c>
      <c r="BR227" s="37"/>
      <c r="BS227" s="36"/>
      <c r="BT227" s="37"/>
      <c r="BU227" s="39"/>
      <c r="BV227" s="523">
        <v>1812</v>
      </c>
    </row>
    <row r="228" spans="1:74" ht="19.899999999999999" customHeight="1">
      <c r="A228" s="10">
        <v>228</v>
      </c>
      <c r="B228" s="15">
        <v>3</v>
      </c>
      <c r="C228" s="519">
        <v>1812</v>
      </c>
      <c r="D228" s="43" t="s">
        <v>1042</v>
      </c>
      <c r="E228" s="527" t="s">
        <v>1043</v>
      </c>
      <c r="F228" s="22" t="str">
        <f t="shared" si="54"/>
        <v>FCS0304</v>
      </c>
      <c r="G228" s="21">
        <f t="shared" si="55"/>
        <v>5</v>
      </c>
      <c r="H228" s="21">
        <f t="shared" si="56"/>
        <v>7</v>
      </c>
      <c r="I228" s="21">
        <v>3</v>
      </c>
      <c r="J228" s="85" t="str">
        <f t="shared" si="57"/>
        <v>ADV151-P</v>
      </c>
      <c r="K228" s="22" t="str">
        <f t="shared" si="45"/>
        <v>DI</v>
      </c>
      <c r="L228" s="22"/>
      <c r="M228" s="22"/>
      <c r="N228" s="22" t="str">
        <f t="shared" si="58"/>
        <v>Y</v>
      </c>
      <c r="O228" s="22"/>
      <c r="P228" s="22"/>
      <c r="Q228" s="22"/>
      <c r="R228" s="22"/>
      <c r="S228" s="25" t="str">
        <f t="shared" si="46"/>
        <v>%Z057103</v>
      </c>
      <c r="T228" s="22" t="str">
        <f t="shared" si="47"/>
        <v>18-PS-17212</v>
      </c>
      <c r="U228" s="22" t="s">
        <v>1044</v>
      </c>
      <c r="V228" s="22" t="str">
        <f t="shared" si="48"/>
        <v>18-PP-1701B DIAPHRAGM</v>
      </c>
      <c r="W228" s="23" t="s">
        <v>1036</v>
      </c>
      <c r="X228" s="84" t="s">
        <v>115</v>
      </c>
      <c r="Y228" s="27"/>
      <c r="Z228" s="27"/>
      <c r="AA228" s="28"/>
      <c r="AB228" s="33"/>
      <c r="AC228" s="29"/>
      <c r="AD228" s="27"/>
      <c r="AE228" s="27"/>
      <c r="AF228" s="27"/>
      <c r="AG228" s="27"/>
      <c r="AH228" s="27"/>
      <c r="AI228" s="27"/>
      <c r="AJ228" s="531" t="s">
        <v>1040</v>
      </c>
      <c r="AK228" s="531" t="s">
        <v>1041</v>
      </c>
      <c r="AL228" s="27"/>
      <c r="AM228" s="27"/>
      <c r="AN228" s="27"/>
      <c r="AO228" s="27"/>
      <c r="AP228" s="27"/>
      <c r="AQ228" s="33"/>
      <c r="AR228" s="33"/>
      <c r="AS228" s="33"/>
      <c r="AT228" s="33"/>
      <c r="AU228" s="33"/>
      <c r="AV228" s="33"/>
      <c r="AW228" s="33"/>
      <c r="AX228" s="33"/>
      <c r="AY228" s="33"/>
      <c r="AZ228" s="33"/>
      <c r="BA228" s="33"/>
      <c r="BB228" s="33"/>
      <c r="BC228" s="33"/>
      <c r="BD228" s="33"/>
      <c r="BE228" s="33"/>
      <c r="BF228" s="33"/>
      <c r="BG228" s="33"/>
      <c r="BH228" s="33"/>
      <c r="BI228" s="27"/>
      <c r="BJ228" s="33"/>
      <c r="BK228" s="33"/>
      <c r="BL228" s="33"/>
      <c r="BM228" s="27"/>
      <c r="BN228" s="27"/>
      <c r="BO228" s="27"/>
      <c r="BP228" s="27"/>
      <c r="BQ228" s="522" t="s">
        <v>106</v>
      </c>
      <c r="BR228" s="37"/>
      <c r="BS228" s="36"/>
      <c r="BT228" s="37"/>
      <c r="BU228" s="39"/>
      <c r="BV228" s="523">
        <v>1812</v>
      </c>
    </row>
    <row r="229" spans="1:74" ht="19.899999999999999" customHeight="1">
      <c r="A229" s="10">
        <v>229</v>
      </c>
      <c r="B229" s="15">
        <v>4</v>
      </c>
      <c r="C229" s="519">
        <v>1812</v>
      </c>
      <c r="D229" s="43" t="s">
        <v>1045</v>
      </c>
      <c r="E229" s="527" t="s">
        <v>1046</v>
      </c>
      <c r="F229" s="22" t="str">
        <f t="shared" si="54"/>
        <v>FCS0304</v>
      </c>
      <c r="G229" s="21">
        <f t="shared" si="55"/>
        <v>5</v>
      </c>
      <c r="H229" s="21">
        <f t="shared" si="56"/>
        <v>7</v>
      </c>
      <c r="I229" s="21">
        <v>4</v>
      </c>
      <c r="J229" s="85" t="str">
        <f t="shared" si="57"/>
        <v>ADV151-P</v>
      </c>
      <c r="K229" s="22" t="str">
        <f t="shared" si="45"/>
        <v>DI</v>
      </c>
      <c r="L229" s="22"/>
      <c r="M229" s="22"/>
      <c r="N229" s="22" t="str">
        <f t="shared" si="58"/>
        <v>Y</v>
      </c>
      <c r="O229" s="22"/>
      <c r="P229" s="22"/>
      <c r="Q229" s="22"/>
      <c r="R229" s="22"/>
      <c r="S229" s="25" t="str">
        <f t="shared" si="46"/>
        <v>%Z057104</v>
      </c>
      <c r="T229" s="22" t="str">
        <f t="shared" si="47"/>
        <v>18-PS-17213</v>
      </c>
      <c r="U229" s="22" t="s">
        <v>1047</v>
      </c>
      <c r="V229" s="22" t="str">
        <f t="shared" si="48"/>
        <v>18-PP-1702A DIAPHRAGM</v>
      </c>
      <c r="W229" s="23" t="s">
        <v>1036</v>
      </c>
      <c r="X229" s="84" t="s">
        <v>115</v>
      </c>
      <c r="Y229" s="27"/>
      <c r="Z229" s="27"/>
      <c r="AA229" s="28"/>
      <c r="AB229" s="33"/>
      <c r="AC229" s="29"/>
      <c r="AD229" s="27"/>
      <c r="AE229" s="27"/>
      <c r="AF229" s="27"/>
      <c r="AG229" s="27"/>
      <c r="AH229" s="27"/>
      <c r="AI229" s="27"/>
      <c r="AJ229" s="531" t="s">
        <v>1040</v>
      </c>
      <c r="AK229" s="531" t="s">
        <v>1041</v>
      </c>
      <c r="AL229" s="27"/>
      <c r="AM229" s="27"/>
      <c r="AN229" s="27"/>
      <c r="AO229" s="27"/>
      <c r="AP229" s="27"/>
      <c r="AQ229" s="33"/>
      <c r="AR229" s="33"/>
      <c r="AS229" s="33"/>
      <c r="AT229" s="33"/>
      <c r="AU229" s="33"/>
      <c r="AV229" s="33"/>
      <c r="AW229" s="33"/>
      <c r="AX229" s="33"/>
      <c r="AY229" s="33"/>
      <c r="AZ229" s="33"/>
      <c r="BA229" s="33"/>
      <c r="BB229" s="33"/>
      <c r="BC229" s="33"/>
      <c r="BD229" s="33"/>
      <c r="BE229" s="33"/>
      <c r="BF229" s="33"/>
      <c r="BG229" s="33"/>
      <c r="BH229" s="33"/>
      <c r="BI229" s="27"/>
      <c r="BJ229" s="33"/>
      <c r="BK229" s="33"/>
      <c r="BL229" s="33"/>
      <c r="BM229" s="27"/>
      <c r="BN229" s="27"/>
      <c r="BO229" s="27"/>
      <c r="BP229" s="27"/>
      <c r="BQ229" s="522" t="s">
        <v>106</v>
      </c>
      <c r="BR229" s="37"/>
      <c r="BS229" s="36"/>
      <c r="BT229" s="37"/>
      <c r="BU229" s="39"/>
      <c r="BV229" s="523">
        <v>1812</v>
      </c>
    </row>
    <row r="230" spans="1:74" ht="19.899999999999999" customHeight="1">
      <c r="A230" s="10">
        <v>230</v>
      </c>
      <c r="B230" s="15">
        <v>5</v>
      </c>
      <c r="C230" s="519">
        <v>1812</v>
      </c>
      <c r="D230" s="43" t="s">
        <v>1048</v>
      </c>
      <c r="E230" s="527" t="s">
        <v>1049</v>
      </c>
      <c r="F230" s="22" t="str">
        <f t="shared" si="54"/>
        <v>FCS0304</v>
      </c>
      <c r="G230" s="21">
        <f t="shared" si="55"/>
        <v>5</v>
      </c>
      <c r="H230" s="21">
        <f t="shared" si="56"/>
        <v>7</v>
      </c>
      <c r="I230" s="21">
        <v>5</v>
      </c>
      <c r="J230" s="85" t="str">
        <f t="shared" si="57"/>
        <v>ADV151-P</v>
      </c>
      <c r="K230" s="22" t="str">
        <f t="shared" si="45"/>
        <v>DI</v>
      </c>
      <c r="L230" s="22"/>
      <c r="M230" s="22"/>
      <c r="N230" s="22" t="str">
        <f t="shared" si="58"/>
        <v>Y</v>
      </c>
      <c r="O230" s="22"/>
      <c r="P230" s="22"/>
      <c r="Q230" s="22"/>
      <c r="R230" s="22"/>
      <c r="S230" s="25" t="str">
        <f t="shared" si="46"/>
        <v>%Z057105</v>
      </c>
      <c r="T230" s="22" t="str">
        <f t="shared" si="47"/>
        <v>18-PS-17214</v>
      </c>
      <c r="U230" s="22" t="s">
        <v>1050</v>
      </c>
      <c r="V230" s="22" t="str">
        <f t="shared" si="48"/>
        <v>18-PP-1702B DIAPHRAGM</v>
      </c>
      <c r="W230" s="23" t="s">
        <v>1036</v>
      </c>
      <c r="X230" s="84" t="s">
        <v>115</v>
      </c>
      <c r="Y230" s="27"/>
      <c r="Z230" s="27"/>
      <c r="AA230" s="28"/>
      <c r="AB230" s="33"/>
      <c r="AC230" s="29"/>
      <c r="AD230" s="27"/>
      <c r="AE230" s="27"/>
      <c r="AF230" s="27"/>
      <c r="AG230" s="27"/>
      <c r="AH230" s="27"/>
      <c r="AI230" s="27"/>
      <c r="AJ230" s="531" t="s">
        <v>1040</v>
      </c>
      <c r="AK230" s="531" t="s">
        <v>1041</v>
      </c>
      <c r="AL230" s="27"/>
      <c r="AM230" s="27"/>
      <c r="AN230" s="27"/>
      <c r="AO230" s="27"/>
      <c r="AP230" s="27"/>
      <c r="AQ230" s="33"/>
      <c r="AR230" s="33"/>
      <c r="AS230" s="33"/>
      <c r="AT230" s="33"/>
      <c r="AU230" s="33"/>
      <c r="AV230" s="33"/>
      <c r="AW230" s="33"/>
      <c r="AX230" s="33"/>
      <c r="AY230" s="33"/>
      <c r="AZ230" s="33"/>
      <c r="BA230" s="33"/>
      <c r="BB230" s="33"/>
      <c r="BC230" s="33"/>
      <c r="BD230" s="33"/>
      <c r="BE230" s="33"/>
      <c r="BF230" s="33"/>
      <c r="BG230" s="33"/>
      <c r="BH230" s="33"/>
      <c r="BI230" s="27"/>
      <c r="BJ230" s="33"/>
      <c r="BK230" s="33"/>
      <c r="BL230" s="33"/>
      <c r="BM230" s="27"/>
      <c r="BN230" s="27"/>
      <c r="BO230" s="27"/>
      <c r="BP230" s="27"/>
      <c r="BQ230" s="522" t="s">
        <v>106</v>
      </c>
      <c r="BR230" s="37"/>
      <c r="BS230" s="36"/>
      <c r="BT230" s="37"/>
      <c r="BU230" s="39"/>
      <c r="BV230" s="523">
        <v>1812</v>
      </c>
    </row>
    <row r="231" spans="1:74" ht="19.899999999999999" customHeight="1">
      <c r="A231" s="10">
        <v>231</v>
      </c>
      <c r="B231" s="15">
        <v>6</v>
      </c>
      <c r="C231" s="519">
        <v>1812</v>
      </c>
      <c r="D231" s="43" t="s">
        <v>1051</v>
      </c>
      <c r="E231" s="527" t="s">
        <v>1052</v>
      </c>
      <c r="F231" s="22" t="str">
        <f t="shared" si="54"/>
        <v>FCS0304</v>
      </c>
      <c r="G231" s="21">
        <f t="shared" si="55"/>
        <v>5</v>
      </c>
      <c r="H231" s="21">
        <f t="shared" si="56"/>
        <v>7</v>
      </c>
      <c r="I231" s="21">
        <v>6</v>
      </c>
      <c r="J231" s="85" t="str">
        <f t="shared" si="57"/>
        <v>ADV151-P</v>
      </c>
      <c r="K231" s="22" t="str">
        <f t="shared" si="45"/>
        <v>DI</v>
      </c>
      <c r="L231" s="22"/>
      <c r="M231" s="22"/>
      <c r="N231" s="22" t="str">
        <f t="shared" si="58"/>
        <v>Y</v>
      </c>
      <c r="O231" s="22"/>
      <c r="P231" s="22"/>
      <c r="Q231" s="22"/>
      <c r="R231" s="22"/>
      <c r="S231" s="25" t="str">
        <f t="shared" si="46"/>
        <v>%Z057106</v>
      </c>
      <c r="T231" s="22" t="str">
        <f t="shared" si="47"/>
        <v>18-PS-17303</v>
      </c>
      <c r="U231" s="22" t="s">
        <v>1053</v>
      </c>
      <c r="V231" s="22" t="str">
        <f t="shared" si="48"/>
        <v>18-PP-1704 DIAPHRAGM</v>
      </c>
      <c r="W231" s="23" t="s">
        <v>1036</v>
      </c>
      <c r="X231" s="84" t="s">
        <v>115</v>
      </c>
      <c r="Y231" s="27"/>
      <c r="Z231" s="27"/>
      <c r="AA231" s="28"/>
      <c r="AB231" s="33"/>
      <c r="AC231" s="29"/>
      <c r="AD231" s="27"/>
      <c r="AE231" s="27"/>
      <c r="AF231" s="27"/>
      <c r="AG231" s="27"/>
      <c r="AH231" s="27"/>
      <c r="AI231" s="27"/>
      <c r="AJ231" s="531" t="s">
        <v>1040</v>
      </c>
      <c r="AK231" s="531" t="s">
        <v>1041</v>
      </c>
      <c r="AL231" s="27"/>
      <c r="AM231" s="27"/>
      <c r="AN231" s="27"/>
      <c r="AO231" s="27"/>
      <c r="AP231" s="27"/>
      <c r="AQ231" s="33"/>
      <c r="AR231" s="33"/>
      <c r="AS231" s="33"/>
      <c r="AT231" s="33"/>
      <c r="AU231" s="33"/>
      <c r="AV231" s="33"/>
      <c r="AW231" s="33"/>
      <c r="AX231" s="33"/>
      <c r="AY231" s="33"/>
      <c r="AZ231" s="33"/>
      <c r="BA231" s="33"/>
      <c r="BB231" s="33"/>
      <c r="BC231" s="33"/>
      <c r="BD231" s="33"/>
      <c r="BE231" s="33"/>
      <c r="BF231" s="33"/>
      <c r="BG231" s="33"/>
      <c r="BH231" s="33"/>
      <c r="BI231" s="27"/>
      <c r="BJ231" s="33"/>
      <c r="BK231" s="33"/>
      <c r="BL231" s="33"/>
      <c r="BM231" s="27"/>
      <c r="BN231" s="27"/>
      <c r="BO231" s="27"/>
      <c r="BP231" s="27"/>
      <c r="BQ231" s="522" t="s">
        <v>106</v>
      </c>
      <c r="BR231" s="37"/>
      <c r="BS231" s="36"/>
      <c r="BT231" s="37"/>
      <c r="BU231" s="39"/>
      <c r="BV231" s="523">
        <v>1812</v>
      </c>
    </row>
    <row r="232" spans="1:74" ht="19.899999999999999" customHeight="1">
      <c r="A232" s="10">
        <v>232</v>
      </c>
      <c r="B232" s="15">
        <v>7</v>
      </c>
      <c r="C232" s="519">
        <v>1830</v>
      </c>
      <c r="D232" s="43" t="s">
        <v>1054</v>
      </c>
      <c r="E232" s="527" t="s">
        <v>1055</v>
      </c>
      <c r="F232" s="22" t="str">
        <f t="shared" si="54"/>
        <v>FCS0304</v>
      </c>
      <c r="G232" s="21">
        <f t="shared" si="55"/>
        <v>5</v>
      </c>
      <c r="H232" s="21">
        <f t="shared" si="56"/>
        <v>7</v>
      </c>
      <c r="I232" s="21">
        <v>7</v>
      </c>
      <c r="J232" s="85" t="str">
        <f t="shared" si="57"/>
        <v>ADV151-P</v>
      </c>
      <c r="K232" s="22" t="str">
        <f t="shared" si="45"/>
        <v>DI</v>
      </c>
      <c r="L232" s="22"/>
      <c r="M232" s="22"/>
      <c r="N232" s="22" t="str">
        <f t="shared" si="58"/>
        <v>Y</v>
      </c>
      <c r="O232" s="22"/>
      <c r="P232" s="22"/>
      <c r="Q232" s="22"/>
      <c r="R232" s="22"/>
      <c r="S232" s="25" t="str">
        <f t="shared" si="46"/>
        <v>%Z057107</v>
      </c>
      <c r="T232" s="22" t="str">
        <f t="shared" si="47"/>
        <v>18-PS-21104</v>
      </c>
      <c r="U232" s="22" t="s">
        <v>1056</v>
      </c>
      <c r="V232" s="22" t="str">
        <f t="shared" si="48"/>
        <v>18-PP-2101 DIAPHRAGM</v>
      </c>
      <c r="W232" s="23" t="s">
        <v>1036</v>
      </c>
      <c r="X232" s="84" t="s">
        <v>115</v>
      </c>
      <c r="Y232" s="27"/>
      <c r="Z232" s="27"/>
      <c r="AA232" s="28"/>
      <c r="AB232" s="33"/>
      <c r="AC232" s="29"/>
      <c r="AD232" s="27"/>
      <c r="AE232" s="27"/>
      <c r="AF232" s="27"/>
      <c r="AG232" s="27"/>
      <c r="AH232" s="27"/>
      <c r="AI232" s="27"/>
      <c r="AJ232" s="531" t="s">
        <v>477</v>
      </c>
      <c r="AK232" s="531" t="s">
        <v>477</v>
      </c>
      <c r="AL232" s="27"/>
      <c r="AM232" s="27"/>
      <c r="AN232" s="27"/>
      <c r="AO232" s="27"/>
      <c r="AP232" s="27"/>
      <c r="AQ232" s="33"/>
      <c r="AR232" s="33"/>
      <c r="AS232" s="33"/>
      <c r="AT232" s="33"/>
      <c r="AU232" s="33"/>
      <c r="AV232" s="33"/>
      <c r="AW232" s="33"/>
      <c r="AX232" s="33"/>
      <c r="AY232" s="33"/>
      <c r="AZ232" s="33"/>
      <c r="BA232" s="33"/>
      <c r="BB232" s="33"/>
      <c r="BC232" s="33"/>
      <c r="BD232" s="33"/>
      <c r="BE232" s="33"/>
      <c r="BF232" s="33"/>
      <c r="BG232" s="33"/>
      <c r="BH232" s="33"/>
      <c r="BI232" s="27"/>
      <c r="BJ232" s="33"/>
      <c r="BK232" s="33"/>
      <c r="BL232" s="33"/>
      <c r="BM232" s="27"/>
      <c r="BN232" s="27"/>
      <c r="BO232" s="27"/>
      <c r="BP232" s="27"/>
      <c r="BQ232" s="522" t="s">
        <v>106</v>
      </c>
      <c r="BR232" s="37"/>
      <c r="BS232" s="36"/>
      <c r="BT232" s="37"/>
      <c r="BU232" s="39"/>
      <c r="BV232" s="523">
        <v>1830</v>
      </c>
    </row>
    <row r="233" spans="1:74" ht="19.899999999999999" customHeight="1">
      <c r="A233" s="10">
        <v>233</v>
      </c>
      <c r="B233" s="15">
        <v>8</v>
      </c>
      <c r="C233" s="519">
        <v>1830</v>
      </c>
      <c r="D233" s="43" t="s">
        <v>1057</v>
      </c>
      <c r="E233" s="527" t="s">
        <v>1058</v>
      </c>
      <c r="F233" s="22" t="str">
        <f t="shared" si="54"/>
        <v>FCS0304</v>
      </c>
      <c r="G233" s="21">
        <f t="shared" si="55"/>
        <v>5</v>
      </c>
      <c r="H233" s="21">
        <f t="shared" si="56"/>
        <v>7</v>
      </c>
      <c r="I233" s="21">
        <v>8</v>
      </c>
      <c r="J233" s="85" t="str">
        <f t="shared" si="57"/>
        <v>ADV151-P</v>
      </c>
      <c r="K233" s="22" t="str">
        <f t="shared" si="45"/>
        <v>DI</v>
      </c>
      <c r="L233" s="22"/>
      <c r="M233" s="22"/>
      <c r="N233" s="22" t="str">
        <f t="shared" si="58"/>
        <v>Y</v>
      </c>
      <c r="O233" s="22"/>
      <c r="P233" s="22"/>
      <c r="Q233" s="22"/>
      <c r="R233" s="22"/>
      <c r="S233" s="25" t="str">
        <f t="shared" si="46"/>
        <v>%Z057108</v>
      </c>
      <c r="T233" s="22" t="str">
        <f t="shared" si="47"/>
        <v>18-PS-21102</v>
      </c>
      <c r="U233" s="22" t="s">
        <v>1059</v>
      </c>
      <c r="V233" s="22" t="str">
        <f t="shared" si="48"/>
        <v>18-PP-2102 DIAPHRAGM</v>
      </c>
      <c r="W233" s="23" t="s">
        <v>1036</v>
      </c>
      <c r="X233" s="84" t="s">
        <v>115</v>
      </c>
      <c r="Y233" s="27"/>
      <c r="Z233" s="27"/>
      <c r="AA233" s="28"/>
      <c r="AB233" s="33"/>
      <c r="AC233" s="29"/>
      <c r="AD233" s="27"/>
      <c r="AE233" s="27"/>
      <c r="AF233" s="27"/>
      <c r="AG233" s="27"/>
      <c r="AH233" s="27"/>
      <c r="AI233" s="27"/>
      <c r="AJ233" s="531" t="s">
        <v>477</v>
      </c>
      <c r="AK233" s="531" t="s">
        <v>477</v>
      </c>
      <c r="AL233" s="27"/>
      <c r="AM233" s="27"/>
      <c r="AN233" s="27"/>
      <c r="AO233" s="27"/>
      <c r="AP233" s="27"/>
      <c r="AQ233" s="33"/>
      <c r="AR233" s="33"/>
      <c r="AS233" s="33"/>
      <c r="AT233" s="33"/>
      <c r="AU233" s="33"/>
      <c r="AV233" s="33"/>
      <c r="AW233" s="33"/>
      <c r="AX233" s="33"/>
      <c r="AY233" s="33"/>
      <c r="AZ233" s="33"/>
      <c r="BA233" s="33"/>
      <c r="BB233" s="33"/>
      <c r="BC233" s="33"/>
      <c r="BD233" s="33"/>
      <c r="BE233" s="33"/>
      <c r="BF233" s="33"/>
      <c r="BG233" s="33"/>
      <c r="BH233" s="33"/>
      <c r="BI233" s="27"/>
      <c r="BJ233" s="33"/>
      <c r="BK233" s="33"/>
      <c r="BL233" s="33"/>
      <c r="BM233" s="27"/>
      <c r="BN233" s="27"/>
      <c r="BO233" s="27"/>
      <c r="BP233" s="27"/>
      <c r="BQ233" s="522" t="s">
        <v>106</v>
      </c>
      <c r="BR233" s="37"/>
      <c r="BS233" s="36"/>
      <c r="BT233" s="37"/>
      <c r="BU233" s="39"/>
      <c r="BV233" s="523">
        <v>1830</v>
      </c>
    </row>
    <row r="234" spans="1:74" ht="19.899999999999999" customHeight="1">
      <c r="A234" s="10">
        <v>234</v>
      </c>
      <c r="B234" s="15">
        <v>9</v>
      </c>
      <c r="C234" s="519"/>
      <c r="D234" s="50" t="str">
        <f t="shared" ref="D234:D257" si="59">LEFT(F234,1)&amp;RIGHT(F234,2)&amp;"N"&amp;G234&amp;"S"&amp;H234&amp;"C"&amp;I234</f>
        <v>F04N5S7C9</v>
      </c>
      <c r="E234" s="527" t="s">
        <v>161</v>
      </c>
      <c r="F234" s="22" t="str">
        <f t="shared" si="54"/>
        <v>FCS0304</v>
      </c>
      <c r="G234" s="21">
        <f t="shared" si="55"/>
        <v>5</v>
      </c>
      <c r="H234" s="21">
        <f t="shared" si="56"/>
        <v>7</v>
      </c>
      <c r="I234" s="21">
        <v>9</v>
      </c>
      <c r="J234" s="85" t="str">
        <f t="shared" si="57"/>
        <v>ADV151-P</v>
      </c>
      <c r="K234" s="22" t="str">
        <f t="shared" si="45"/>
        <v>DI</v>
      </c>
      <c r="L234" s="22"/>
      <c r="M234" s="22"/>
      <c r="N234" s="22" t="str">
        <f t="shared" si="58"/>
        <v>Y</v>
      </c>
      <c r="O234" s="22"/>
      <c r="P234" s="22"/>
      <c r="Q234" s="22"/>
      <c r="R234" s="22"/>
      <c r="S234" s="25" t="str">
        <f t="shared" si="46"/>
        <v>%Z057109</v>
      </c>
      <c r="T234" s="22" t="str">
        <f t="shared" si="47"/>
        <v>F04N5S7C9</v>
      </c>
      <c r="U234" s="22"/>
      <c r="V234" s="22" t="str">
        <f t="shared" si="48"/>
        <v>Spare</v>
      </c>
      <c r="W234" s="23" t="s">
        <v>1036</v>
      </c>
      <c r="X234" s="84" t="s">
        <v>115</v>
      </c>
      <c r="Y234" s="27"/>
      <c r="Z234" s="27"/>
      <c r="AA234" s="28"/>
      <c r="AB234" s="33"/>
      <c r="AC234" s="29"/>
      <c r="AD234" s="27"/>
      <c r="AE234" s="27"/>
      <c r="AF234" s="27"/>
      <c r="AG234" s="27"/>
      <c r="AH234" s="27"/>
      <c r="AI234" s="27"/>
      <c r="AJ234" s="531"/>
      <c r="AK234" s="531"/>
      <c r="AL234" s="27"/>
      <c r="AM234" s="27"/>
      <c r="AN234" s="27"/>
      <c r="AO234" s="27"/>
      <c r="AP234" s="27"/>
      <c r="AQ234" s="33"/>
      <c r="AR234" s="33"/>
      <c r="AS234" s="33"/>
      <c r="AT234" s="33"/>
      <c r="AU234" s="33"/>
      <c r="AV234" s="33"/>
      <c r="AW234" s="33"/>
      <c r="AX234" s="33"/>
      <c r="AY234" s="33"/>
      <c r="AZ234" s="33"/>
      <c r="BA234" s="33"/>
      <c r="BB234" s="33"/>
      <c r="BC234" s="33"/>
      <c r="BD234" s="33"/>
      <c r="BE234" s="33"/>
      <c r="BF234" s="33"/>
      <c r="BG234" s="33"/>
      <c r="BH234" s="33"/>
      <c r="BI234" s="27"/>
      <c r="BJ234" s="33"/>
      <c r="BK234" s="33"/>
      <c r="BL234" s="33"/>
      <c r="BM234" s="27"/>
      <c r="BN234" s="27"/>
      <c r="BO234" s="27"/>
      <c r="BP234" s="27"/>
      <c r="BQ234" s="36"/>
      <c r="BR234" s="37"/>
      <c r="BS234" s="36"/>
      <c r="BT234" s="37"/>
      <c r="BU234" s="39"/>
    </row>
    <row r="235" spans="1:74" ht="19.899999999999999" customHeight="1">
      <c r="A235" s="10">
        <v>235</v>
      </c>
      <c r="B235" s="15">
        <v>10</v>
      </c>
      <c r="C235" s="519"/>
      <c r="D235" s="50" t="str">
        <f t="shared" si="59"/>
        <v>F04N5S7C10</v>
      </c>
      <c r="E235" s="527" t="s">
        <v>161</v>
      </c>
      <c r="F235" s="22" t="str">
        <f t="shared" si="54"/>
        <v>FCS0304</v>
      </c>
      <c r="G235" s="21">
        <f t="shared" si="55"/>
        <v>5</v>
      </c>
      <c r="H235" s="21">
        <f t="shared" si="56"/>
        <v>7</v>
      </c>
      <c r="I235" s="21">
        <v>10</v>
      </c>
      <c r="J235" s="85" t="str">
        <f t="shared" si="57"/>
        <v>ADV151-P</v>
      </c>
      <c r="K235" s="22" t="str">
        <f t="shared" si="45"/>
        <v>DI</v>
      </c>
      <c r="L235" s="22"/>
      <c r="M235" s="22"/>
      <c r="N235" s="22" t="str">
        <f t="shared" si="58"/>
        <v>Y</v>
      </c>
      <c r="O235" s="22"/>
      <c r="P235" s="22"/>
      <c r="Q235" s="22"/>
      <c r="R235" s="22"/>
      <c r="S235" s="25" t="str">
        <f t="shared" si="46"/>
        <v>%Z057110</v>
      </c>
      <c r="T235" s="22" t="str">
        <f t="shared" si="47"/>
        <v>F04N5S7C10</v>
      </c>
      <c r="U235" s="22"/>
      <c r="V235" s="22" t="str">
        <f t="shared" si="48"/>
        <v>Spare</v>
      </c>
      <c r="W235" s="23" t="s">
        <v>1036</v>
      </c>
      <c r="X235" s="84" t="s">
        <v>115</v>
      </c>
      <c r="Y235" s="27"/>
      <c r="Z235" s="27"/>
      <c r="AA235" s="28"/>
      <c r="AB235" s="33"/>
      <c r="AC235" s="29"/>
      <c r="AD235" s="27"/>
      <c r="AE235" s="27"/>
      <c r="AF235" s="27"/>
      <c r="AG235" s="27"/>
      <c r="AH235" s="27"/>
      <c r="AI235" s="27"/>
      <c r="AJ235" s="531"/>
      <c r="AK235" s="531"/>
      <c r="AL235" s="27"/>
      <c r="AM235" s="27"/>
      <c r="AN235" s="27"/>
      <c r="AO235" s="27"/>
      <c r="AP235" s="27"/>
      <c r="AQ235" s="33"/>
      <c r="AR235" s="33"/>
      <c r="AS235" s="33"/>
      <c r="AT235" s="33"/>
      <c r="AU235" s="33"/>
      <c r="AV235" s="33"/>
      <c r="AW235" s="33"/>
      <c r="AX235" s="33"/>
      <c r="AY235" s="33"/>
      <c r="AZ235" s="33"/>
      <c r="BA235" s="33"/>
      <c r="BB235" s="33"/>
      <c r="BC235" s="33"/>
      <c r="BD235" s="33"/>
      <c r="BE235" s="33"/>
      <c r="BF235" s="33"/>
      <c r="BG235" s="33"/>
      <c r="BH235" s="33"/>
      <c r="BI235" s="27"/>
      <c r="BJ235" s="33"/>
      <c r="BK235" s="33"/>
      <c r="BL235" s="33"/>
      <c r="BM235" s="27"/>
      <c r="BN235" s="27"/>
      <c r="BO235" s="27"/>
      <c r="BP235" s="27"/>
      <c r="BQ235" s="36"/>
      <c r="BR235" s="37"/>
      <c r="BS235" s="36"/>
      <c r="BT235" s="37"/>
      <c r="BU235" s="39"/>
    </row>
    <row r="236" spans="1:74" ht="19.899999999999999" customHeight="1">
      <c r="A236" s="10">
        <v>236</v>
      </c>
      <c r="B236" s="15">
        <v>11</v>
      </c>
      <c r="C236" s="519"/>
      <c r="D236" s="50" t="str">
        <f t="shared" si="59"/>
        <v>F04N5S7C11</v>
      </c>
      <c r="E236" s="527" t="s">
        <v>161</v>
      </c>
      <c r="F236" s="22" t="str">
        <f t="shared" si="54"/>
        <v>FCS0304</v>
      </c>
      <c r="G236" s="21">
        <f t="shared" si="55"/>
        <v>5</v>
      </c>
      <c r="H236" s="21">
        <f t="shared" si="56"/>
        <v>7</v>
      </c>
      <c r="I236" s="21">
        <v>11</v>
      </c>
      <c r="J236" s="85" t="str">
        <f t="shared" si="57"/>
        <v>ADV151-P</v>
      </c>
      <c r="K236" s="22" t="str">
        <f t="shared" si="45"/>
        <v>DI</v>
      </c>
      <c r="L236" s="22"/>
      <c r="M236" s="22"/>
      <c r="N236" s="22" t="str">
        <f t="shared" si="58"/>
        <v>Y</v>
      </c>
      <c r="O236" s="22"/>
      <c r="P236" s="22"/>
      <c r="Q236" s="22"/>
      <c r="R236" s="22"/>
      <c r="S236" s="25" t="str">
        <f t="shared" si="46"/>
        <v>%Z057111</v>
      </c>
      <c r="T236" s="22" t="str">
        <f t="shared" si="47"/>
        <v>F04N5S7C11</v>
      </c>
      <c r="U236" s="22"/>
      <c r="V236" s="22" t="str">
        <f t="shared" si="48"/>
        <v>Spare</v>
      </c>
      <c r="W236" s="23" t="s">
        <v>1036</v>
      </c>
      <c r="X236" s="84" t="s">
        <v>115</v>
      </c>
      <c r="Y236" s="27"/>
      <c r="Z236" s="27"/>
      <c r="AA236" s="28"/>
      <c r="AB236" s="33"/>
      <c r="AC236" s="29"/>
      <c r="AD236" s="27"/>
      <c r="AE236" s="27"/>
      <c r="AF236" s="27"/>
      <c r="AG236" s="27"/>
      <c r="AH236" s="27"/>
      <c r="AI236" s="27"/>
      <c r="AJ236" s="531"/>
      <c r="AK236" s="531"/>
      <c r="AL236" s="27"/>
      <c r="AM236" s="27"/>
      <c r="AN236" s="27"/>
      <c r="AO236" s="27"/>
      <c r="AP236" s="27"/>
      <c r="AQ236" s="33"/>
      <c r="AR236" s="33"/>
      <c r="AS236" s="33"/>
      <c r="AT236" s="33"/>
      <c r="AU236" s="33"/>
      <c r="AV236" s="33"/>
      <c r="AW236" s="33"/>
      <c r="AX236" s="33"/>
      <c r="AY236" s="33"/>
      <c r="AZ236" s="33"/>
      <c r="BA236" s="33"/>
      <c r="BB236" s="33"/>
      <c r="BC236" s="33"/>
      <c r="BD236" s="33"/>
      <c r="BE236" s="33"/>
      <c r="BF236" s="33"/>
      <c r="BG236" s="33"/>
      <c r="BH236" s="33"/>
      <c r="BI236" s="27"/>
      <c r="BJ236" s="33"/>
      <c r="BK236" s="33"/>
      <c r="BL236" s="33"/>
      <c r="BM236" s="27"/>
      <c r="BN236" s="27"/>
      <c r="BO236" s="27"/>
      <c r="BP236" s="27"/>
      <c r="BQ236" s="36"/>
      <c r="BR236" s="37"/>
      <c r="BS236" s="36"/>
      <c r="BT236" s="37"/>
      <c r="BU236" s="39"/>
    </row>
    <row r="237" spans="1:74" ht="19.899999999999999" customHeight="1">
      <c r="A237" s="10">
        <v>237</v>
      </c>
      <c r="B237" s="15">
        <v>12</v>
      </c>
      <c r="C237" s="519"/>
      <c r="D237" s="50" t="str">
        <f t="shared" si="59"/>
        <v>F04N5S7C12</v>
      </c>
      <c r="E237" s="527" t="s">
        <v>161</v>
      </c>
      <c r="F237" s="22" t="str">
        <f t="shared" si="54"/>
        <v>FCS0304</v>
      </c>
      <c r="G237" s="21">
        <f t="shared" si="55"/>
        <v>5</v>
      </c>
      <c r="H237" s="21">
        <f t="shared" si="56"/>
        <v>7</v>
      </c>
      <c r="I237" s="21">
        <v>12</v>
      </c>
      <c r="J237" s="85" t="str">
        <f t="shared" si="57"/>
        <v>ADV151-P</v>
      </c>
      <c r="K237" s="22" t="str">
        <f t="shared" si="45"/>
        <v>DI</v>
      </c>
      <c r="L237" s="22"/>
      <c r="M237" s="22"/>
      <c r="N237" s="22" t="str">
        <f t="shared" si="58"/>
        <v>Y</v>
      </c>
      <c r="O237" s="22"/>
      <c r="P237" s="22"/>
      <c r="Q237" s="22"/>
      <c r="R237" s="22"/>
      <c r="S237" s="25" t="str">
        <f t="shared" si="46"/>
        <v>%Z057112</v>
      </c>
      <c r="T237" s="22" t="str">
        <f t="shared" si="47"/>
        <v>F04N5S7C12</v>
      </c>
      <c r="U237" s="22"/>
      <c r="V237" s="22" t="str">
        <f t="shared" si="48"/>
        <v>Spare</v>
      </c>
      <c r="W237" s="23" t="s">
        <v>1036</v>
      </c>
      <c r="X237" s="84" t="s">
        <v>115</v>
      </c>
      <c r="Y237" s="27"/>
      <c r="Z237" s="27"/>
      <c r="AA237" s="28"/>
      <c r="AB237" s="33"/>
      <c r="AC237" s="29"/>
      <c r="AD237" s="27"/>
      <c r="AE237" s="27"/>
      <c r="AF237" s="27"/>
      <c r="AG237" s="27"/>
      <c r="AH237" s="27"/>
      <c r="AI237" s="27"/>
      <c r="AJ237" s="531"/>
      <c r="AK237" s="531"/>
      <c r="AL237" s="27"/>
      <c r="AM237" s="27"/>
      <c r="AN237" s="27"/>
      <c r="AO237" s="27"/>
      <c r="AP237" s="27"/>
      <c r="AQ237" s="33"/>
      <c r="AR237" s="33"/>
      <c r="AS237" s="33"/>
      <c r="AT237" s="33"/>
      <c r="AU237" s="33"/>
      <c r="AV237" s="33"/>
      <c r="AW237" s="33"/>
      <c r="AX237" s="33"/>
      <c r="AY237" s="33"/>
      <c r="AZ237" s="33"/>
      <c r="BA237" s="33"/>
      <c r="BB237" s="33"/>
      <c r="BC237" s="33"/>
      <c r="BD237" s="33"/>
      <c r="BE237" s="33"/>
      <c r="BF237" s="33"/>
      <c r="BG237" s="33"/>
      <c r="BH237" s="33"/>
      <c r="BI237" s="27"/>
      <c r="BJ237" s="33"/>
      <c r="BK237" s="33"/>
      <c r="BL237" s="33"/>
      <c r="BM237" s="27"/>
      <c r="BN237" s="27"/>
      <c r="BO237" s="27"/>
      <c r="BP237" s="27"/>
      <c r="BQ237" s="36"/>
      <c r="BR237" s="37"/>
      <c r="BS237" s="36"/>
      <c r="BT237" s="37"/>
      <c r="BU237" s="39"/>
    </row>
    <row r="238" spans="1:74" ht="19.899999999999999" customHeight="1">
      <c r="A238" s="10">
        <v>238</v>
      </c>
      <c r="B238" s="15">
        <v>13</v>
      </c>
      <c r="C238" s="519"/>
      <c r="D238" s="50" t="str">
        <f t="shared" si="59"/>
        <v>F04N5S7C13</v>
      </c>
      <c r="E238" s="527" t="s">
        <v>161</v>
      </c>
      <c r="F238" s="22" t="str">
        <f t="shared" si="54"/>
        <v>FCS0304</v>
      </c>
      <c r="G238" s="21">
        <f t="shared" si="55"/>
        <v>5</v>
      </c>
      <c r="H238" s="21">
        <f t="shared" si="56"/>
        <v>7</v>
      </c>
      <c r="I238" s="21">
        <v>13</v>
      </c>
      <c r="J238" s="85" t="str">
        <f t="shared" si="57"/>
        <v>ADV151-P</v>
      </c>
      <c r="K238" s="22" t="str">
        <f t="shared" si="45"/>
        <v>DI</v>
      </c>
      <c r="L238" s="22"/>
      <c r="M238" s="22"/>
      <c r="N238" s="22" t="str">
        <f t="shared" si="58"/>
        <v>Y</v>
      </c>
      <c r="O238" s="22"/>
      <c r="P238" s="22"/>
      <c r="Q238" s="22"/>
      <c r="R238" s="22"/>
      <c r="S238" s="25" t="str">
        <f t="shared" si="46"/>
        <v>%Z057113</v>
      </c>
      <c r="T238" s="22" t="str">
        <f t="shared" si="47"/>
        <v>F04N5S7C13</v>
      </c>
      <c r="U238" s="22"/>
      <c r="V238" s="22" t="str">
        <f t="shared" si="48"/>
        <v>Spare</v>
      </c>
      <c r="W238" s="23" t="s">
        <v>1036</v>
      </c>
      <c r="X238" s="84" t="s">
        <v>115</v>
      </c>
      <c r="Y238" s="27"/>
      <c r="Z238" s="27"/>
      <c r="AA238" s="28"/>
      <c r="AB238" s="33"/>
      <c r="AC238" s="29"/>
      <c r="AD238" s="27"/>
      <c r="AE238" s="27"/>
      <c r="AF238" s="27"/>
      <c r="AG238" s="27"/>
      <c r="AH238" s="27"/>
      <c r="AI238" s="27"/>
      <c r="AJ238" s="531"/>
      <c r="AK238" s="531"/>
      <c r="AL238" s="27"/>
      <c r="AM238" s="27"/>
      <c r="AN238" s="27"/>
      <c r="AO238" s="27"/>
      <c r="AP238" s="27"/>
      <c r="AQ238" s="33"/>
      <c r="AR238" s="33"/>
      <c r="AS238" s="33"/>
      <c r="AT238" s="33"/>
      <c r="AU238" s="33"/>
      <c r="AV238" s="33"/>
      <c r="AW238" s="33"/>
      <c r="AX238" s="33"/>
      <c r="AY238" s="33"/>
      <c r="AZ238" s="33"/>
      <c r="BA238" s="33"/>
      <c r="BB238" s="33"/>
      <c r="BC238" s="33"/>
      <c r="BD238" s="33"/>
      <c r="BE238" s="33"/>
      <c r="BF238" s="33"/>
      <c r="BG238" s="33"/>
      <c r="BH238" s="33"/>
      <c r="BI238" s="27"/>
      <c r="BJ238" s="33"/>
      <c r="BK238" s="33"/>
      <c r="BL238" s="33"/>
      <c r="BM238" s="27"/>
      <c r="BN238" s="27"/>
      <c r="BO238" s="27"/>
      <c r="BP238" s="27"/>
      <c r="BQ238" s="36"/>
      <c r="BR238" s="37"/>
      <c r="BS238" s="36"/>
      <c r="BT238" s="37"/>
      <c r="BU238" s="39"/>
    </row>
    <row r="239" spans="1:74" ht="19.899999999999999" customHeight="1">
      <c r="A239" s="10">
        <v>239</v>
      </c>
      <c r="B239" s="15">
        <v>14</v>
      </c>
      <c r="C239" s="519"/>
      <c r="D239" s="50" t="str">
        <f t="shared" si="59"/>
        <v>F04N5S7C14</v>
      </c>
      <c r="E239" s="527" t="s">
        <v>161</v>
      </c>
      <c r="F239" s="22" t="str">
        <f t="shared" si="54"/>
        <v>FCS0304</v>
      </c>
      <c r="G239" s="21">
        <f t="shared" si="55"/>
        <v>5</v>
      </c>
      <c r="H239" s="21">
        <f t="shared" si="56"/>
        <v>7</v>
      </c>
      <c r="I239" s="21">
        <v>14</v>
      </c>
      <c r="J239" s="85" t="str">
        <f t="shared" si="57"/>
        <v>ADV151-P</v>
      </c>
      <c r="K239" s="22" t="str">
        <f t="shared" si="45"/>
        <v>DI</v>
      </c>
      <c r="L239" s="22"/>
      <c r="M239" s="22"/>
      <c r="N239" s="22" t="str">
        <f t="shared" si="58"/>
        <v>Y</v>
      </c>
      <c r="O239" s="22"/>
      <c r="P239" s="22"/>
      <c r="Q239" s="22"/>
      <c r="R239" s="22"/>
      <c r="S239" s="25" t="str">
        <f t="shared" si="46"/>
        <v>%Z057114</v>
      </c>
      <c r="T239" s="22" t="str">
        <f t="shared" si="47"/>
        <v>F04N5S7C14</v>
      </c>
      <c r="U239" s="22"/>
      <c r="V239" s="22" t="str">
        <f t="shared" si="48"/>
        <v>Spare</v>
      </c>
      <c r="W239" s="23" t="s">
        <v>1036</v>
      </c>
      <c r="X239" s="84" t="s">
        <v>115</v>
      </c>
      <c r="Y239" s="27"/>
      <c r="Z239" s="27"/>
      <c r="AA239" s="28"/>
      <c r="AB239" s="33"/>
      <c r="AC239" s="29"/>
      <c r="AD239" s="27"/>
      <c r="AE239" s="27"/>
      <c r="AF239" s="27"/>
      <c r="AG239" s="27"/>
      <c r="AH239" s="27"/>
      <c r="AI239" s="27"/>
      <c r="AJ239" s="531"/>
      <c r="AK239" s="531"/>
      <c r="AL239" s="27"/>
      <c r="AM239" s="27"/>
      <c r="AN239" s="27"/>
      <c r="AO239" s="27"/>
      <c r="AP239" s="27"/>
      <c r="AQ239" s="33"/>
      <c r="AR239" s="33"/>
      <c r="AS239" s="33"/>
      <c r="AT239" s="33"/>
      <c r="AU239" s="33"/>
      <c r="AV239" s="33"/>
      <c r="AW239" s="33"/>
      <c r="AX239" s="33"/>
      <c r="AY239" s="33"/>
      <c r="AZ239" s="33"/>
      <c r="BA239" s="33"/>
      <c r="BB239" s="33"/>
      <c r="BC239" s="33"/>
      <c r="BD239" s="33"/>
      <c r="BE239" s="33"/>
      <c r="BF239" s="33"/>
      <c r="BG239" s="33"/>
      <c r="BH239" s="33"/>
      <c r="BI239" s="27"/>
      <c r="BJ239" s="33"/>
      <c r="BK239" s="33"/>
      <c r="BL239" s="33"/>
      <c r="BM239" s="27"/>
      <c r="BN239" s="27"/>
      <c r="BO239" s="27"/>
      <c r="BP239" s="27"/>
      <c r="BQ239" s="36"/>
      <c r="BR239" s="37"/>
      <c r="BS239" s="36"/>
      <c r="BT239" s="37"/>
      <c r="BU239" s="39"/>
    </row>
    <row r="240" spans="1:74" ht="19.899999999999999" customHeight="1">
      <c r="A240" s="10">
        <v>240</v>
      </c>
      <c r="B240" s="15">
        <v>15</v>
      </c>
      <c r="C240" s="519"/>
      <c r="D240" s="50" t="str">
        <f t="shared" si="59"/>
        <v>F04N5S7C15</v>
      </c>
      <c r="E240" s="527" t="s">
        <v>161</v>
      </c>
      <c r="F240" s="22" t="str">
        <f t="shared" si="54"/>
        <v>FCS0304</v>
      </c>
      <c r="G240" s="21">
        <f t="shared" si="55"/>
        <v>5</v>
      </c>
      <c r="H240" s="21">
        <f t="shared" si="56"/>
        <v>7</v>
      </c>
      <c r="I240" s="21">
        <v>15</v>
      </c>
      <c r="J240" s="85" t="str">
        <f t="shared" si="57"/>
        <v>ADV151-P</v>
      </c>
      <c r="K240" s="22" t="str">
        <f t="shared" si="45"/>
        <v>DI</v>
      </c>
      <c r="L240" s="22"/>
      <c r="M240" s="22"/>
      <c r="N240" s="22" t="str">
        <f t="shared" si="58"/>
        <v>Y</v>
      </c>
      <c r="O240" s="22"/>
      <c r="P240" s="22"/>
      <c r="Q240" s="22"/>
      <c r="R240" s="22"/>
      <c r="S240" s="25" t="str">
        <f t="shared" si="46"/>
        <v>%Z057115</v>
      </c>
      <c r="T240" s="22" t="str">
        <f t="shared" si="47"/>
        <v>F04N5S7C15</v>
      </c>
      <c r="U240" s="22"/>
      <c r="V240" s="22" t="str">
        <f t="shared" si="48"/>
        <v>Spare</v>
      </c>
      <c r="W240" s="23" t="s">
        <v>1036</v>
      </c>
      <c r="X240" s="84" t="s">
        <v>115</v>
      </c>
      <c r="Y240" s="27"/>
      <c r="Z240" s="27"/>
      <c r="AA240" s="28"/>
      <c r="AB240" s="33"/>
      <c r="AC240" s="29"/>
      <c r="AD240" s="27"/>
      <c r="AE240" s="27"/>
      <c r="AF240" s="27"/>
      <c r="AG240" s="27"/>
      <c r="AH240" s="27"/>
      <c r="AI240" s="27"/>
      <c r="AJ240" s="531"/>
      <c r="AK240" s="531"/>
      <c r="AL240" s="27"/>
      <c r="AM240" s="27"/>
      <c r="AN240" s="27"/>
      <c r="AO240" s="27"/>
      <c r="AP240" s="27"/>
      <c r="AQ240" s="33"/>
      <c r="AR240" s="33"/>
      <c r="AS240" s="33"/>
      <c r="AT240" s="33"/>
      <c r="AU240" s="33"/>
      <c r="AV240" s="33"/>
      <c r="AW240" s="33"/>
      <c r="AX240" s="33"/>
      <c r="AY240" s="33"/>
      <c r="AZ240" s="33"/>
      <c r="BA240" s="33"/>
      <c r="BB240" s="33"/>
      <c r="BC240" s="33"/>
      <c r="BD240" s="33"/>
      <c r="BE240" s="33"/>
      <c r="BF240" s="33"/>
      <c r="BG240" s="33"/>
      <c r="BH240" s="33"/>
      <c r="BI240" s="27"/>
      <c r="BJ240" s="33"/>
      <c r="BK240" s="33"/>
      <c r="BL240" s="33"/>
      <c r="BM240" s="27"/>
      <c r="BN240" s="27"/>
      <c r="BO240" s="27"/>
      <c r="BP240" s="27"/>
      <c r="BQ240" s="36"/>
      <c r="BR240" s="37"/>
      <c r="BS240" s="36"/>
      <c r="BT240" s="37"/>
      <c r="BU240" s="39"/>
    </row>
    <row r="241" spans="1:73" ht="19.899999999999999" customHeight="1">
      <c r="A241" s="10">
        <v>241</v>
      </c>
      <c r="B241" s="15">
        <v>16</v>
      </c>
      <c r="C241" s="519"/>
      <c r="D241" s="50" t="str">
        <f t="shared" si="59"/>
        <v>F04N5S7C16</v>
      </c>
      <c r="E241" s="527" t="s">
        <v>161</v>
      </c>
      <c r="F241" s="22" t="str">
        <f t="shared" si="54"/>
        <v>FCS0304</v>
      </c>
      <c r="G241" s="21">
        <f t="shared" si="55"/>
        <v>5</v>
      </c>
      <c r="H241" s="21">
        <f t="shared" si="56"/>
        <v>7</v>
      </c>
      <c r="I241" s="21">
        <v>16</v>
      </c>
      <c r="J241" s="85" t="str">
        <f t="shared" si="57"/>
        <v>ADV151-P</v>
      </c>
      <c r="K241" s="22" t="str">
        <f t="shared" si="45"/>
        <v>DI</v>
      </c>
      <c r="L241" s="22"/>
      <c r="M241" s="22"/>
      <c r="N241" s="22" t="str">
        <f t="shared" si="58"/>
        <v>Y</v>
      </c>
      <c r="O241" s="22"/>
      <c r="P241" s="22"/>
      <c r="Q241" s="22"/>
      <c r="R241" s="22"/>
      <c r="S241" s="25" t="str">
        <f t="shared" si="46"/>
        <v>%Z057116</v>
      </c>
      <c r="T241" s="22" t="str">
        <f t="shared" si="47"/>
        <v>F04N5S7C16</v>
      </c>
      <c r="U241" s="22"/>
      <c r="V241" s="22" t="str">
        <f t="shared" si="48"/>
        <v>Spare</v>
      </c>
      <c r="W241" s="23" t="s">
        <v>1036</v>
      </c>
      <c r="X241" s="84" t="s">
        <v>115</v>
      </c>
      <c r="Y241" s="27"/>
      <c r="Z241" s="27"/>
      <c r="AA241" s="28"/>
      <c r="AB241" s="33"/>
      <c r="AC241" s="29"/>
      <c r="AD241" s="27"/>
      <c r="AE241" s="27"/>
      <c r="AF241" s="27"/>
      <c r="AG241" s="27"/>
      <c r="AH241" s="27"/>
      <c r="AI241" s="27"/>
      <c r="AJ241" s="531"/>
      <c r="AK241" s="531"/>
      <c r="AL241" s="27"/>
      <c r="AM241" s="27"/>
      <c r="AN241" s="27"/>
      <c r="AO241" s="27"/>
      <c r="AP241" s="27"/>
      <c r="AQ241" s="33"/>
      <c r="AR241" s="33"/>
      <c r="AS241" s="33"/>
      <c r="AT241" s="33"/>
      <c r="AU241" s="33"/>
      <c r="AV241" s="33"/>
      <c r="AW241" s="33"/>
      <c r="AX241" s="33"/>
      <c r="AY241" s="33"/>
      <c r="AZ241" s="33"/>
      <c r="BA241" s="33"/>
      <c r="BB241" s="33"/>
      <c r="BC241" s="33"/>
      <c r="BD241" s="33"/>
      <c r="BE241" s="33"/>
      <c r="BF241" s="33"/>
      <c r="BG241" s="33"/>
      <c r="BH241" s="33"/>
      <c r="BI241" s="27"/>
      <c r="BJ241" s="33"/>
      <c r="BK241" s="33"/>
      <c r="BL241" s="33"/>
      <c r="BM241" s="27"/>
      <c r="BN241" s="27"/>
      <c r="BO241" s="27"/>
      <c r="BP241" s="27"/>
      <c r="BQ241" s="36"/>
      <c r="BR241" s="37"/>
      <c r="BS241" s="36"/>
      <c r="BT241" s="37"/>
      <c r="BU241" s="39"/>
    </row>
    <row r="242" spans="1:73" ht="19.899999999999999" customHeight="1">
      <c r="A242" s="10">
        <v>242</v>
      </c>
      <c r="B242" s="15">
        <v>17</v>
      </c>
      <c r="C242" s="519"/>
      <c r="D242" s="50" t="str">
        <f t="shared" si="59"/>
        <v>F04N5S7C17</v>
      </c>
      <c r="E242" s="527" t="s">
        <v>161</v>
      </c>
      <c r="F242" s="22" t="str">
        <f t="shared" si="54"/>
        <v>FCS0304</v>
      </c>
      <c r="G242" s="21">
        <f t="shared" si="55"/>
        <v>5</v>
      </c>
      <c r="H242" s="21">
        <f t="shared" si="56"/>
        <v>7</v>
      </c>
      <c r="I242" s="21">
        <v>17</v>
      </c>
      <c r="J242" s="85" t="str">
        <f t="shared" si="57"/>
        <v>ADV151-P</v>
      </c>
      <c r="K242" s="22" t="str">
        <f t="shared" si="45"/>
        <v>DI</v>
      </c>
      <c r="L242" s="22"/>
      <c r="M242" s="22"/>
      <c r="N242" s="22" t="str">
        <f t="shared" si="58"/>
        <v>Y</v>
      </c>
      <c r="O242" s="22"/>
      <c r="P242" s="22"/>
      <c r="Q242" s="22"/>
      <c r="R242" s="22"/>
      <c r="S242" s="25" t="str">
        <f t="shared" si="46"/>
        <v>%Z057117</v>
      </c>
      <c r="T242" s="22" t="str">
        <f t="shared" si="47"/>
        <v>F04N5S7C17</v>
      </c>
      <c r="U242" s="22"/>
      <c r="V242" s="22" t="str">
        <f t="shared" si="48"/>
        <v>Spare</v>
      </c>
      <c r="W242" s="23" t="s">
        <v>1036</v>
      </c>
      <c r="X242" s="84" t="s">
        <v>115</v>
      </c>
      <c r="Y242" s="27"/>
      <c r="Z242" s="27"/>
      <c r="AA242" s="28"/>
      <c r="AB242" s="33"/>
      <c r="AC242" s="29"/>
      <c r="AD242" s="27"/>
      <c r="AE242" s="27"/>
      <c r="AF242" s="27"/>
      <c r="AG242" s="27"/>
      <c r="AH242" s="27"/>
      <c r="AI242" s="27"/>
      <c r="AJ242" s="531"/>
      <c r="AK242" s="531"/>
      <c r="AL242" s="27"/>
      <c r="AM242" s="27"/>
      <c r="AN242" s="27"/>
      <c r="AO242" s="27"/>
      <c r="AP242" s="27"/>
      <c r="AQ242" s="33"/>
      <c r="AR242" s="33"/>
      <c r="AS242" s="33"/>
      <c r="AT242" s="33"/>
      <c r="AU242" s="33"/>
      <c r="AV242" s="33"/>
      <c r="AW242" s="33"/>
      <c r="AX242" s="33"/>
      <c r="AY242" s="33"/>
      <c r="AZ242" s="33"/>
      <c r="BA242" s="33"/>
      <c r="BB242" s="33"/>
      <c r="BC242" s="33"/>
      <c r="BD242" s="33"/>
      <c r="BE242" s="33"/>
      <c r="BF242" s="33"/>
      <c r="BG242" s="33"/>
      <c r="BH242" s="33"/>
      <c r="BI242" s="27"/>
      <c r="BJ242" s="33"/>
      <c r="BK242" s="33"/>
      <c r="BL242" s="33"/>
      <c r="BM242" s="27"/>
      <c r="BN242" s="27"/>
      <c r="BO242" s="27"/>
      <c r="BP242" s="27"/>
      <c r="BQ242" s="36"/>
      <c r="BR242" s="37"/>
      <c r="BS242" s="36"/>
      <c r="BT242" s="37"/>
    </row>
    <row r="243" spans="1:73" ht="19.899999999999999" customHeight="1">
      <c r="A243" s="10">
        <v>243</v>
      </c>
      <c r="B243" s="15">
        <v>18</v>
      </c>
      <c r="C243" s="519"/>
      <c r="D243" s="50" t="str">
        <f t="shared" si="59"/>
        <v>F04N5S7C18</v>
      </c>
      <c r="E243" s="527" t="s">
        <v>161</v>
      </c>
      <c r="F243" s="22" t="str">
        <f t="shared" si="54"/>
        <v>FCS0304</v>
      </c>
      <c r="G243" s="21">
        <f t="shared" si="55"/>
        <v>5</v>
      </c>
      <c r="H243" s="21">
        <f t="shared" si="56"/>
        <v>7</v>
      </c>
      <c r="I243" s="21">
        <v>18</v>
      </c>
      <c r="J243" s="85" t="str">
        <f t="shared" si="57"/>
        <v>ADV151-P</v>
      </c>
      <c r="K243" s="22" t="str">
        <f t="shared" si="45"/>
        <v>DI</v>
      </c>
      <c r="L243" s="22"/>
      <c r="M243" s="22"/>
      <c r="N243" s="22" t="str">
        <f t="shared" si="58"/>
        <v>Y</v>
      </c>
      <c r="O243" s="22"/>
      <c r="P243" s="22"/>
      <c r="Q243" s="22"/>
      <c r="R243" s="22"/>
      <c r="S243" s="25" t="str">
        <f t="shared" si="46"/>
        <v>%Z057118</v>
      </c>
      <c r="T243" s="22" t="str">
        <f t="shared" si="47"/>
        <v>F04N5S7C18</v>
      </c>
      <c r="U243" s="22"/>
      <c r="V243" s="22" t="str">
        <f t="shared" si="48"/>
        <v>Spare</v>
      </c>
      <c r="W243" s="23" t="s">
        <v>1036</v>
      </c>
      <c r="X243" s="84" t="s">
        <v>115</v>
      </c>
      <c r="Y243" s="27"/>
      <c r="Z243" s="27"/>
      <c r="AA243" s="28"/>
      <c r="AB243" s="33"/>
      <c r="AC243" s="29"/>
      <c r="AD243" s="27"/>
      <c r="AE243" s="27"/>
      <c r="AF243" s="27"/>
      <c r="AG243" s="27"/>
      <c r="AH243" s="27"/>
      <c r="AI243" s="27"/>
      <c r="AJ243" s="531"/>
      <c r="AK243" s="531"/>
      <c r="AL243" s="27"/>
      <c r="AM243" s="27"/>
      <c r="AN243" s="27"/>
      <c r="AO243" s="27"/>
      <c r="AP243" s="27"/>
      <c r="AQ243" s="33"/>
      <c r="AR243" s="33"/>
      <c r="AS243" s="33"/>
      <c r="AT243" s="33"/>
      <c r="AU243" s="33"/>
      <c r="AV243" s="33"/>
      <c r="AW243" s="33"/>
      <c r="AX243" s="33"/>
      <c r="AY243" s="33"/>
      <c r="AZ243" s="33"/>
      <c r="BA243" s="33"/>
      <c r="BB243" s="33"/>
      <c r="BC243" s="33"/>
      <c r="BD243" s="33"/>
      <c r="BE243" s="33"/>
      <c r="BF243" s="33"/>
      <c r="BG243" s="33"/>
      <c r="BH243" s="33"/>
      <c r="BI243" s="27"/>
      <c r="BJ243" s="33"/>
      <c r="BK243" s="33"/>
      <c r="BL243" s="33"/>
      <c r="BM243" s="27"/>
      <c r="BN243" s="27"/>
      <c r="BO243" s="27"/>
      <c r="BP243" s="27"/>
      <c r="BQ243" s="36"/>
      <c r="BR243" s="37"/>
      <c r="BS243" s="36"/>
      <c r="BT243" s="37"/>
    </row>
    <row r="244" spans="1:73" ht="19.899999999999999" customHeight="1">
      <c r="A244" s="10">
        <v>244</v>
      </c>
      <c r="B244" s="15">
        <v>19</v>
      </c>
      <c r="C244" s="519"/>
      <c r="D244" s="50" t="str">
        <f t="shared" si="59"/>
        <v>F04N5S7C19</v>
      </c>
      <c r="E244" s="527" t="s">
        <v>161</v>
      </c>
      <c r="F244" s="22" t="str">
        <f t="shared" si="54"/>
        <v>FCS0304</v>
      </c>
      <c r="G244" s="21">
        <f t="shared" si="55"/>
        <v>5</v>
      </c>
      <c r="H244" s="21">
        <f t="shared" si="56"/>
        <v>7</v>
      </c>
      <c r="I244" s="21">
        <v>19</v>
      </c>
      <c r="J244" s="85" t="str">
        <f t="shared" si="57"/>
        <v>ADV151-P</v>
      </c>
      <c r="K244" s="22" t="str">
        <f t="shared" si="45"/>
        <v>DI</v>
      </c>
      <c r="L244" s="22"/>
      <c r="M244" s="22"/>
      <c r="N244" s="22" t="str">
        <f t="shared" si="58"/>
        <v>Y</v>
      </c>
      <c r="O244" s="22"/>
      <c r="P244" s="22"/>
      <c r="Q244" s="22"/>
      <c r="R244" s="22"/>
      <c r="S244" s="25" t="str">
        <f t="shared" si="46"/>
        <v>%Z057119</v>
      </c>
      <c r="T244" s="22" t="str">
        <f t="shared" si="47"/>
        <v>F04N5S7C19</v>
      </c>
      <c r="U244" s="22"/>
      <c r="V244" s="22" t="str">
        <f t="shared" si="48"/>
        <v>Spare</v>
      </c>
      <c r="W244" s="23" t="s">
        <v>1036</v>
      </c>
      <c r="X244" s="84" t="s">
        <v>115</v>
      </c>
      <c r="Y244" s="27"/>
      <c r="Z244" s="27"/>
      <c r="AA244" s="28"/>
      <c r="AB244" s="33"/>
      <c r="AC244" s="29"/>
      <c r="AD244" s="27"/>
      <c r="AE244" s="27"/>
      <c r="AF244" s="27"/>
      <c r="AG244" s="27"/>
      <c r="AH244" s="27"/>
      <c r="AI244" s="27"/>
      <c r="AJ244" s="531"/>
      <c r="AK244" s="531"/>
      <c r="AL244" s="27"/>
      <c r="AM244" s="27"/>
      <c r="AN244" s="27"/>
      <c r="AO244" s="27"/>
      <c r="AP244" s="27"/>
      <c r="AQ244" s="33"/>
      <c r="AR244" s="33"/>
      <c r="AS244" s="33"/>
      <c r="AT244" s="33"/>
      <c r="AU244" s="33"/>
      <c r="AV244" s="33"/>
      <c r="AW244" s="33"/>
      <c r="AX244" s="33"/>
      <c r="AY244" s="33"/>
      <c r="AZ244" s="33"/>
      <c r="BA244" s="33"/>
      <c r="BB244" s="33"/>
      <c r="BC244" s="33"/>
      <c r="BD244" s="33"/>
      <c r="BE244" s="33"/>
      <c r="BF244" s="33"/>
      <c r="BG244" s="33"/>
      <c r="BH244" s="33"/>
      <c r="BI244" s="27"/>
      <c r="BJ244" s="33"/>
      <c r="BK244" s="33"/>
      <c r="BL244" s="33"/>
      <c r="BM244" s="27"/>
      <c r="BN244" s="27"/>
      <c r="BO244" s="27"/>
      <c r="BP244" s="27"/>
      <c r="BQ244" s="36"/>
      <c r="BR244" s="37"/>
      <c r="BS244" s="36"/>
      <c r="BT244" s="37"/>
    </row>
    <row r="245" spans="1:73" ht="19.899999999999999" customHeight="1">
      <c r="A245" s="10">
        <v>245</v>
      </c>
      <c r="B245" s="15">
        <v>20</v>
      </c>
      <c r="C245" s="519"/>
      <c r="D245" s="50" t="str">
        <f t="shared" si="59"/>
        <v>F04N5S7C20</v>
      </c>
      <c r="E245" s="527" t="s">
        <v>161</v>
      </c>
      <c r="F245" s="22" t="str">
        <f t="shared" si="54"/>
        <v>FCS0304</v>
      </c>
      <c r="G245" s="21">
        <f t="shared" si="55"/>
        <v>5</v>
      </c>
      <c r="H245" s="21">
        <f t="shared" si="56"/>
        <v>7</v>
      </c>
      <c r="I245" s="21">
        <v>20</v>
      </c>
      <c r="J245" s="85" t="str">
        <f t="shared" si="57"/>
        <v>ADV151-P</v>
      </c>
      <c r="K245" s="22" t="str">
        <f t="shared" si="45"/>
        <v>DI</v>
      </c>
      <c r="L245" s="22"/>
      <c r="M245" s="22"/>
      <c r="N245" s="22" t="str">
        <f t="shared" si="58"/>
        <v>Y</v>
      </c>
      <c r="O245" s="22"/>
      <c r="P245" s="22"/>
      <c r="Q245" s="22"/>
      <c r="R245" s="22"/>
      <c r="S245" s="25" t="str">
        <f t="shared" si="46"/>
        <v>%Z057120</v>
      </c>
      <c r="T245" s="22" t="str">
        <f t="shared" si="47"/>
        <v>F04N5S7C20</v>
      </c>
      <c r="U245" s="22"/>
      <c r="V245" s="22" t="str">
        <f t="shared" si="48"/>
        <v>Spare</v>
      </c>
      <c r="W245" s="23" t="s">
        <v>1036</v>
      </c>
      <c r="X245" s="84" t="s">
        <v>115</v>
      </c>
      <c r="Y245" s="27"/>
      <c r="Z245" s="27"/>
      <c r="AA245" s="28"/>
      <c r="AB245" s="33"/>
      <c r="AC245" s="29"/>
      <c r="AD245" s="27"/>
      <c r="AE245" s="27"/>
      <c r="AF245" s="27"/>
      <c r="AG245" s="27"/>
      <c r="AH245" s="27"/>
      <c r="AI245" s="27"/>
      <c r="AJ245" s="531"/>
      <c r="AK245" s="531"/>
      <c r="AL245" s="27"/>
      <c r="AM245" s="27"/>
      <c r="AN245" s="27"/>
      <c r="AO245" s="27"/>
      <c r="AP245" s="27"/>
      <c r="AQ245" s="33"/>
      <c r="AR245" s="33"/>
      <c r="AS245" s="33"/>
      <c r="AT245" s="33"/>
      <c r="AU245" s="33"/>
      <c r="AV245" s="33"/>
      <c r="AW245" s="33"/>
      <c r="AX245" s="33"/>
      <c r="AY245" s="33"/>
      <c r="AZ245" s="33"/>
      <c r="BA245" s="33"/>
      <c r="BB245" s="33"/>
      <c r="BC245" s="33"/>
      <c r="BD245" s="33"/>
      <c r="BE245" s="33"/>
      <c r="BF245" s="33"/>
      <c r="BG245" s="33"/>
      <c r="BH245" s="33"/>
      <c r="BI245" s="27"/>
      <c r="BJ245" s="33"/>
      <c r="BK245" s="33"/>
      <c r="BL245" s="33"/>
      <c r="BM245" s="27"/>
      <c r="BN245" s="27"/>
      <c r="BO245" s="27"/>
      <c r="BP245" s="27"/>
      <c r="BQ245" s="36"/>
      <c r="BR245" s="37"/>
      <c r="BS245" s="36"/>
      <c r="BT245" s="37"/>
    </row>
    <row r="246" spans="1:73" ht="19.899999999999999" customHeight="1">
      <c r="A246" s="10">
        <v>246</v>
      </c>
      <c r="B246" s="15">
        <v>21</v>
      </c>
      <c r="C246" s="519"/>
      <c r="D246" s="50" t="str">
        <f t="shared" si="59"/>
        <v>F04N5S7C21</v>
      </c>
      <c r="E246" s="527" t="s">
        <v>161</v>
      </c>
      <c r="F246" s="22" t="str">
        <f t="shared" si="54"/>
        <v>FCS0304</v>
      </c>
      <c r="G246" s="21">
        <f t="shared" si="55"/>
        <v>5</v>
      </c>
      <c r="H246" s="21">
        <f t="shared" si="56"/>
        <v>7</v>
      </c>
      <c r="I246" s="21">
        <v>21</v>
      </c>
      <c r="J246" s="85" t="str">
        <f t="shared" si="57"/>
        <v>ADV151-P</v>
      </c>
      <c r="K246" s="22" t="str">
        <f t="shared" si="45"/>
        <v>DI</v>
      </c>
      <c r="L246" s="22"/>
      <c r="M246" s="22"/>
      <c r="N246" s="22" t="str">
        <f t="shared" si="58"/>
        <v>Y</v>
      </c>
      <c r="O246" s="22"/>
      <c r="P246" s="22"/>
      <c r="Q246" s="22"/>
      <c r="R246" s="22"/>
      <c r="S246" s="25" t="str">
        <f t="shared" si="46"/>
        <v>%Z057121</v>
      </c>
      <c r="T246" s="22" t="str">
        <f t="shared" si="47"/>
        <v>F04N5S7C21</v>
      </c>
      <c r="U246" s="22"/>
      <c r="V246" s="22" t="str">
        <f t="shared" si="48"/>
        <v>Spare</v>
      </c>
      <c r="W246" s="23" t="s">
        <v>1036</v>
      </c>
      <c r="X246" s="84" t="s">
        <v>115</v>
      </c>
      <c r="Y246" s="27"/>
      <c r="Z246" s="27"/>
      <c r="AA246" s="28"/>
      <c r="AB246" s="33"/>
      <c r="AC246" s="29"/>
      <c r="AD246" s="27"/>
      <c r="AE246" s="27"/>
      <c r="AF246" s="27"/>
      <c r="AG246" s="27"/>
      <c r="AH246" s="27"/>
      <c r="AI246" s="27"/>
      <c r="AJ246" s="531"/>
      <c r="AK246" s="531"/>
      <c r="AL246" s="27"/>
      <c r="AM246" s="27"/>
      <c r="AN246" s="27"/>
      <c r="AO246" s="27"/>
      <c r="AP246" s="27"/>
      <c r="AQ246" s="33"/>
      <c r="AR246" s="33"/>
      <c r="AS246" s="33"/>
      <c r="AT246" s="33"/>
      <c r="AU246" s="33"/>
      <c r="AV246" s="33"/>
      <c r="AW246" s="33"/>
      <c r="AX246" s="33"/>
      <c r="AY246" s="33"/>
      <c r="AZ246" s="33"/>
      <c r="BA246" s="33"/>
      <c r="BB246" s="33"/>
      <c r="BC246" s="33"/>
      <c r="BD246" s="33"/>
      <c r="BE246" s="33"/>
      <c r="BF246" s="33"/>
      <c r="BG246" s="33"/>
      <c r="BH246" s="33"/>
      <c r="BI246" s="27"/>
      <c r="BJ246" s="33"/>
      <c r="BK246" s="33"/>
      <c r="BL246" s="33"/>
      <c r="BM246" s="27"/>
      <c r="BN246" s="27"/>
      <c r="BO246" s="27"/>
      <c r="BP246" s="27"/>
      <c r="BQ246" s="36"/>
      <c r="BR246" s="37"/>
      <c r="BS246" s="36"/>
      <c r="BT246" s="37"/>
    </row>
    <row r="247" spans="1:73" ht="19.899999999999999" customHeight="1">
      <c r="A247" s="10">
        <v>247</v>
      </c>
      <c r="B247" s="15">
        <v>22</v>
      </c>
      <c r="C247" s="519"/>
      <c r="D247" s="50" t="str">
        <f t="shared" si="59"/>
        <v>F04N5S7C22</v>
      </c>
      <c r="E247" s="527" t="s">
        <v>161</v>
      </c>
      <c r="F247" s="22" t="str">
        <f t="shared" si="54"/>
        <v>FCS0304</v>
      </c>
      <c r="G247" s="21">
        <f t="shared" si="55"/>
        <v>5</v>
      </c>
      <c r="H247" s="21">
        <f t="shared" si="56"/>
        <v>7</v>
      </c>
      <c r="I247" s="21">
        <v>22</v>
      </c>
      <c r="J247" s="85" t="str">
        <f t="shared" si="57"/>
        <v>ADV151-P</v>
      </c>
      <c r="K247" s="22" t="str">
        <f t="shared" si="45"/>
        <v>DI</v>
      </c>
      <c r="L247" s="22"/>
      <c r="M247" s="22"/>
      <c r="N247" s="22" t="str">
        <f t="shared" si="58"/>
        <v>Y</v>
      </c>
      <c r="O247" s="22"/>
      <c r="P247" s="22"/>
      <c r="Q247" s="22"/>
      <c r="R247" s="22"/>
      <c r="S247" s="25" t="str">
        <f t="shared" si="46"/>
        <v>%Z057122</v>
      </c>
      <c r="T247" s="22" t="str">
        <f t="shared" si="47"/>
        <v>F04N5S7C22</v>
      </c>
      <c r="U247" s="22"/>
      <c r="V247" s="22" t="str">
        <f t="shared" si="48"/>
        <v>Spare</v>
      </c>
      <c r="W247" s="23" t="s">
        <v>1036</v>
      </c>
      <c r="X247" s="84" t="s">
        <v>115</v>
      </c>
      <c r="Y247" s="27"/>
      <c r="Z247" s="27"/>
      <c r="AA247" s="28"/>
      <c r="AB247" s="33"/>
      <c r="AC247" s="29"/>
      <c r="AD247" s="27"/>
      <c r="AE247" s="27"/>
      <c r="AF247" s="27"/>
      <c r="AG247" s="27"/>
      <c r="AH247" s="27"/>
      <c r="AI247" s="27"/>
      <c r="AJ247" s="531"/>
      <c r="AK247" s="531"/>
      <c r="AL247" s="27"/>
      <c r="AM247" s="27"/>
      <c r="AN247" s="27"/>
      <c r="AO247" s="27"/>
      <c r="AP247" s="27"/>
      <c r="AQ247" s="33"/>
      <c r="AR247" s="33"/>
      <c r="AS247" s="33"/>
      <c r="AT247" s="33"/>
      <c r="AU247" s="33"/>
      <c r="AV247" s="33"/>
      <c r="AW247" s="33"/>
      <c r="AX247" s="33"/>
      <c r="AY247" s="33"/>
      <c r="AZ247" s="33"/>
      <c r="BA247" s="33"/>
      <c r="BB247" s="33"/>
      <c r="BC247" s="33"/>
      <c r="BD247" s="33"/>
      <c r="BE247" s="33"/>
      <c r="BF247" s="33"/>
      <c r="BG247" s="33"/>
      <c r="BH247" s="33"/>
      <c r="BI247" s="27"/>
      <c r="BJ247" s="33"/>
      <c r="BK247" s="33"/>
      <c r="BL247" s="33"/>
      <c r="BM247" s="27"/>
      <c r="BN247" s="27"/>
      <c r="BO247" s="27"/>
      <c r="BP247" s="27"/>
      <c r="BQ247" s="36"/>
      <c r="BR247" s="37"/>
      <c r="BS247" s="36"/>
      <c r="BT247" s="37"/>
    </row>
    <row r="248" spans="1:73" ht="19.899999999999999" customHeight="1">
      <c r="A248" s="10">
        <v>248</v>
      </c>
      <c r="B248" s="15">
        <v>23</v>
      </c>
      <c r="C248" s="519"/>
      <c r="D248" s="50" t="str">
        <f t="shared" si="59"/>
        <v>F04N5S7C23</v>
      </c>
      <c r="E248" s="527" t="s">
        <v>161</v>
      </c>
      <c r="F248" s="22" t="str">
        <f t="shared" si="54"/>
        <v>FCS0304</v>
      </c>
      <c r="G248" s="21">
        <f t="shared" si="55"/>
        <v>5</v>
      </c>
      <c r="H248" s="21">
        <f t="shared" si="56"/>
        <v>7</v>
      </c>
      <c r="I248" s="21">
        <v>23</v>
      </c>
      <c r="J248" s="85" t="str">
        <f t="shared" si="57"/>
        <v>ADV151-P</v>
      </c>
      <c r="K248" s="22" t="str">
        <f t="shared" si="45"/>
        <v>DI</v>
      </c>
      <c r="L248" s="22"/>
      <c r="M248" s="22"/>
      <c r="N248" s="22" t="str">
        <f t="shared" si="58"/>
        <v>Y</v>
      </c>
      <c r="O248" s="22"/>
      <c r="P248" s="22"/>
      <c r="Q248" s="22"/>
      <c r="R248" s="22"/>
      <c r="S248" s="25" t="str">
        <f t="shared" si="46"/>
        <v>%Z057123</v>
      </c>
      <c r="T248" s="22" t="str">
        <f t="shared" si="47"/>
        <v>F04N5S7C23</v>
      </c>
      <c r="U248" s="22"/>
      <c r="V248" s="22" t="str">
        <f t="shared" si="48"/>
        <v>Spare</v>
      </c>
      <c r="W248" s="23" t="s">
        <v>1036</v>
      </c>
      <c r="X248" s="84" t="s">
        <v>115</v>
      </c>
      <c r="Y248" s="27"/>
      <c r="Z248" s="27"/>
      <c r="AA248" s="28"/>
      <c r="AB248" s="33"/>
      <c r="AC248" s="29"/>
      <c r="AD248" s="27"/>
      <c r="AE248" s="27"/>
      <c r="AF248" s="27"/>
      <c r="AG248" s="27"/>
      <c r="AH248" s="27"/>
      <c r="AI248" s="27"/>
      <c r="AJ248" s="531"/>
      <c r="AK248" s="531"/>
      <c r="AL248" s="27"/>
      <c r="AM248" s="27"/>
      <c r="AN248" s="27"/>
      <c r="AO248" s="27"/>
      <c r="AP248" s="27"/>
      <c r="AQ248" s="33"/>
      <c r="AR248" s="33"/>
      <c r="AS248" s="33"/>
      <c r="AT248" s="33"/>
      <c r="AU248" s="33"/>
      <c r="AV248" s="33"/>
      <c r="AW248" s="33"/>
      <c r="AX248" s="33"/>
      <c r="AY248" s="33"/>
      <c r="AZ248" s="33"/>
      <c r="BA248" s="33"/>
      <c r="BB248" s="33"/>
      <c r="BC248" s="33"/>
      <c r="BD248" s="33"/>
      <c r="BE248" s="33"/>
      <c r="BF248" s="33"/>
      <c r="BG248" s="33"/>
      <c r="BH248" s="33"/>
      <c r="BI248" s="27"/>
      <c r="BJ248" s="33"/>
      <c r="BK248" s="33"/>
      <c r="BL248" s="33"/>
      <c r="BM248" s="27"/>
      <c r="BN248" s="27"/>
      <c r="BO248" s="27"/>
      <c r="BP248" s="27"/>
      <c r="BQ248" s="36"/>
      <c r="BR248" s="37"/>
      <c r="BS248" s="36"/>
      <c r="BT248" s="37"/>
    </row>
    <row r="249" spans="1:73" ht="19.899999999999999" customHeight="1">
      <c r="A249" s="10">
        <v>249</v>
      </c>
      <c r="B249" s="15">
        <v>24</v>
      </c>
      <c r="C249" s="519"/>
      <c r="D249" s="50" t="str">
        <f t="shared" si="59"/>
        <v>F04N5S7C24</v>
      </c>
      <c r="E249" s="527" t="s">
        <v>161</v>
      </c>
      <c r="F249" s="22" t="str">
        <f t="shared" si="54"/>
        <v>FCS0304</v>
      </c>
      <c r="G249" s="21">
        <f t="shared" si="55"/>
        <v>5</v>
      </c>
      <c r="H249" s="21">
        <f t="shared" si="56"/>
        <v>7</v>
      </c>
      <c r="I249" s="21">
        <v>24</v>
      </c>
      <c r="J249" s="85" t="str">
        <f t="shared" si="57"/>
        <v>ADV151-P</v>
      </c>
      <c r="K249" s="22" t="str">
        <f t="shared" si="45"/>
        <v>DI</v>
      </c>
      <c r="L249" s="22"/>
      <c r="M249" s="22"/>
      <c r="N249" s="22" t="str">
        <f t="shared" si="58"/>
        <v>Y</v>
      </c>
      <c r="O249" s="22"/>
      <c r="P249" s="22"/>
      <c r="Q249" s="22"/>
      <c r="R249" s="22"/>
      <c r="S249" s="25" t="str">
        <f t="shared" si="46"/>
        <v>%Z057124</v>
      </c>
      <c r="T249" s="22" t="str">
        <f t="shared" si="47"/>
        <v>F04N5S7C24</v>
      </c>
      <c r="U249" s="22"/>
      <c r="V249" s="22" t="str">
        <f t="shared" si="48"/>
        <v>Spare</v>
      </c>
      <c r="W249" s="23" t="s">
        <v>1036</v>
      </c>
      <c r="X249" s="84" t="s">
        <v>115</v>
      </c>
      <c r="Y249" s="27"/>
      <c r="Z249" s="27"/>
      <c r="AA249" s="28"/>
      <c r="AB249" s="33"/>
      <c r="AC249" s="29"/>
      <c r="AD249" s="27"/>
      <c r="AE249" s="27"/>
      <c r="AF249" s="27"/>
      <c r="AG249" s="27"/>
      <c r="AH249" s="27"/>
      <c r="AI249" s="27"/>
      <c r="AJ249" s="531"/>
      <c r="AK249" s="531"/>
      <c r="AL249" s="27"/>
      <c r="AM249" s="27"/>
      <c r="AN249" s="27"/>
      <c r="AO249" s="27"/>
      <c r="AP249" s="27"/>
      <c r="AQ249" s="33"/>
      <c r="AR249" s="33"/>
      <c r="AS249" s="33"/>
      <c r="AT249" s="33"/>
      <c r="AU249" s="33"/>
      <c r="AV249" s="33"/>
      <c r="AW249" s="33"/>
      <c r="AX249" s="33"/>
      <c r="AY249" s="33"/>
      <c r="AZ249" s="33"/>
      <c r="BA249" s="33"/>
      <c r="BB249" s="33"/>
      <c r="BC249" s="33"/>
      <c r="BD249" s="33"/>
      <c r="BE249" s="33"/>
      <c r="BF249" s="33"/>
      <c r="BG249" s="33"/>
      <c r="BH249" s="33"/>
      <c r="BI249" s="27"/>
      <c r="BJ249" s="33"/>
      <c r="BK249" s="33"/>
      <c r="BL249" s="33"/>
      <c r="BM249" s="27"/>
      <c r="BN249" s="27"/>
      <c r="BO249" s="27"/>
      <c r="BP249" s="27"/>
      <c r="BQ249" s="36"/>
      <c r="BR249" s="37"/>
      <c r="BS249" s="36"/>
      <c r="BT249" s="37"/>
    </row>
    <row r="250" spans="1:73" ht="19.899999999999999" customHeight="1">
      <c r="A250" s="10">
        <v>250</v>
      </c>
      <c r="B250" s="15">
        <v>25</v>
      </c>
      <c r="C250" s="519"/>
      <c r="D250" s="50" t="str">
        <f t="shared" si="59"/>
        <v>F04N5S7C25</v>
      </c>
      <c r="E250" s="527" t="s">
        <v>161</v>
      </c>
      <c r="F250" s="22" t="str">
        <f t="shared" si="54"/>
        <v>FCS0304</v>
      </c>
      <c r="G250" s="21">
        <f t="shared" si="55"/>
        <v>5</v>
      </c>
      <c r="H250" s="21">
        <f t="shared" si="56"/>
        <v>7</v>
      </c>
      <c r="I250" s="21">
        <v>25</v>
      </c>
      <c r="J250" s="85" t="str">
        <f t="shared" si="57"/>
        <v>ADV151-P</v>
      </c>
      <c r="K250" s="22" t="str">
        <f t="shared" si="45"/>
        <v>DI</v>
      </c>
      <c r="L250" s="22"/>
      <c r="M250" s="22"/>
      <c r="N250" s="22" t="str">
        <f t="shared" si="58"/>
        <v>Y</v>
      </c>
      <c r="O250" s="22"/>
      <c r="P250" s="22"/>
      <c r="Q250" s="22"/>
      <c r="R250" s="22"/>
      <c r="S250" s="25" t="str">
        <f t="shared" si="46"/>
        <v>%Z057125</v>
      </c>
      <c r="T250" s="22" t="str">
        <f t="shared" si="47"/>
        <v>F04N5S7C25</v>
      </c>
      <c r="U250" s="22"/>
      <c r="V250" s="22" t="str">
        <f t="shared" si="48"/>
        <v>Spare</v>
      </c>
      <c r="W250" s="23" t="s">
        <v>1036</v>
      </c>
      <c r="X250" s="84" t="s">
        <v>115</v>
      </c>
      <c r="Y250" s="27"/>
      <c r="Z250" s="27"/>
      <c r="AA250" s="28"/>
      <c r="AB250" s="33"/>
      <c r="AC250" s="29"/>
      <c r="AD250" s="27"/>
      <c r="AE250" s="27"/>
      <c r="AF250" s="27"/>
      <c r="AG250" s="27"/>
      <c r="AH250" s="27"/>
      <c r="AI250" s="27"/>
      <c r="AJ250" s="531"/>
      <c r="AK250" s="531"/>
      <c r="AL250" s="27"/>
      <c r="AM250" s="27"/>
      <c r="AN250" s="27"/>
      <c r="AO250" s="27"/>
      <c r="AP250" s="27"/>
      <c r="AQ250" s="33"/>
      <c r="AR250" s="33"/>
      <c r="AS250" s="33"/>
      <c r="AT250" s="33"/>
      <c r="AU250" s="33"/>
      <c r="AV250" s="33"/>
      <c r="AW250" s="33"/>
      <c r="AX250" s="33"/>
      <c r="AY250" s="33"/>
      <c r="AZ250" s="33"/>
      <c r="BA250" s="33"/>
      <c r="BB250" s="33"/>
      <c r="BC250" s="33"/>
      <c r="BD250" s="33"/>
      <c r="BE250" s="33"/>
      <c r="BF250" s="33"/>
      <c r="BG250" s="33"/>
      <c r="BH250" s="33"/>
      <c r="BI250" s="27"/>
      <c r="BJ250" s="33"/>
      <c r="BK250" s="33"/>
      <c r="BL250" s="33"/>
      <c r="BM250" s="27"/>
      <c r="BN250" s="27"/>
      <c r="BO250" s="27"/>
      <c r="BP250" s="27"/>
      <c r="BQ250" s="36"/>
      <c r="BR250" s="37"/>
      <c r="BS250" s="36"/>
      <c r="BT250" s="37"/>
    </row>
    <row r="251" spans="1:73" ht="19.899999999999999" customHeight="1">
      <c r="A251" s="10">
        <v>251</v>
      </c>
      <c r="B251" s="15">
        <v>26</v>
      </c>
      <c r="C251" s="519"/>
      <c r="D251" s="50" t="str">
        <f t="shared" si="59"/>
        <v>F04N5S7C26</v>
      </c>
      <c r="E251" s="527" t="s">
        <v>161</v>
      </c>
      <c r="F251" s="22" t="str">
        <f t="shared" si="54"/>
        <v>FCS0304</v>
      </c>
      <c r="G251" s="21">
        <f t="shared" si="55"/>
        <v>5</v>
      </c>
      <c r="H251" s="21">
        <f t="shared" si="56"/>
        <v>7</v>
      </c>
      <c r="I251" s="21">
        <v>26</v>
      </c>
      <c r="J251" s="85" t="str">
        <f t="shared" si="57"/>
        <v>ADV151-P</v>
      </c>
      <c r="K251" s="22" t="str">
        <f t="shared" si="45"/>
        <v>DI</v>
      </c>
      <c r="L251" s="22"/>
      <c r="M251" s="22"/>
      <c r="N251" s="22" t="str">
        <f t="shared" si="58"/>
        <v>Y</v>
      </c>
      <c r="O251" s="22"/>
      <c r="P251" s="22"/>
      <c r="Q251" s="22"/>
      <c r="R251" s="22"/>
      <c r="S251" s="25" t="str">
        <f t="shared" si="46"/>
        <v>%Z057126</v>
      </c>
      <c r="T251" s="22" t="str">
        <f t="shared" si="47"/>
        <v>F04N5S7C26</v>
      </c>
      <c r="U251" s="22"/>
      <c r="V251" s="22" t="str">
        <f t="shared" si="48"/>
        <v>Spare</v>
      </c>
      <c r="W251" s="23" t="s">
        <v>1036</v>
      </c>
      <c r="X251" s="84" t="s">
        <v>115</v>
      </c>
      <c r="Y251" s="27"/>
      <c r="Z251" s="27"/>
      <c r="AA251" s="28"/>
      <c r="AB251" s="33"/>
      <c r="AC251" s="29"/>
      <c r="AD251" s="27"/>
      <c r="AE251" s="27"/>
      <c r="AF251" s="27"/>
      <c r="AG251" s="27"/>
      <c r="AH251" s="27"/>
      <c r="AI251" s="27"/>
      <c r="AJ251" s="531"/>
      <c r="AK251" s="531"/>
      <c r="AL251" s="27"/>
      <c r="AM251" s="27"/>
      <c r="AN251" s="27"/>
      <c r="AO251" s="27"/>
      <c r="AP251" s="27"/>
      <c r="AQ251" s="33"/>
      <c r="AR251" s="33"/>
      <c r="AS251" s="33"/>
      <c r="AT251" s="33"/>
      <c r="AU251" s="33"/>
      <c r="AV251" s="33"/>
      <c r="AW251" s="33"/>
      <c r="AX251" s="33"/>
      <c r="AY251" s="33"/>
      <c r="AZ251" s="33"/>
      <c r="BA251" s="33"/>
      <c r="BB251" s="33"/>
      <c r="BC251" s="33"/>
      <c r="BD251" s="33"/>
      <c r="BE251" s="33"/>
      <c r="BF251" s="33"/>
      <c r="BG251" s="33"/>
      <c r="BH251" s="33"/>
      <c r="BI251" s="27"/>
      <c r="BJ251" s="33"/>
      <c r="BK251" s="33"/>
      <c r="BL251" s="33"/>
      <c r="BM251" s="27"/>
      <c r="BN251" s="27"/>
      <c r="BO251" s="27"/>
      <c r="BP251" s="27"/>
      <c r="BQ251" s="36"/>
      <c r="BR251" s="37"/>
      <c r="BS251" s="36"/>
      <c r="BT251" s="37"/>
    </row>
    <row r="252" spans="1:73" ht="19.899999999999999" customHeight="1">
      <c r="A252" s="10">
        <v>252</v>
      </c>
      <c r="B252" s="15">
        <v>27</v>
      </c>
      <c r="C252" s="519"/>
      <c r="D252" s="50" t="str">
        <f t="shared" si="59"/>
        <v>F04N5S7C27</v>
      </c>
      <c r="E252" s="527" t="s">
        <v>161</v>
      </c>
      <c r="F252" s="22" t="str">
        <f t="shared" si="54"/>
        <v>FCS0304</v>
      </c>
      <c r="G252" s="21">
        <f t="shared" si="55"/>
        <v>5</v>
      </c>
      <c r="H252" s="21">
        <f t="shared" si="56"/>
        <v>7</v>
      </c>
      <c r="I252" s="21">
        <v>27</v>
      </c>
      <c r="J252" s="85" t="str">
        <f t="shared" si="57"/>
        <v>ADV151-P</v>
      </c>
      <c r="K252" s="22" t="str">
        <f t="shared" si="45"/>
        <v>DI</v>
      </c>
      <c r="L252" s="22"/>
      <c r="M252" s="22"/>
      <c r="N252" s="22" t="str">
        <f t="shared" si="58"/>
        <v>Y</v>
      </c>
      <c r="O252" s="22"/>
      <c r="P252" s="22"/>
      <c r="Q252" s="22"/>
      <c r="R252" s="22"/>
      <c r="S252" s="25" t="str">
        <f t="shared" si="46"/>
        <v>%Z057127</v>
      </c>
      <c r="T252" s="22" t="str">
        <f t="shared" si="47"/>
        <v>F04N5S7C27</v>
      </c>
      <c r="U252" s="22"/>
      <c r="V252" s="22" t="str">
        <f t="shared" si="48"/>
        <v>Spare</v>
      </c>
      <c r="W252" s="23" t="s">
        <v>1036</v>
      </c>
      <c r="X252" s="84" t="s">
        <v>115</v>
      </c>
      <c r="Y252" s="27"/>
      <c r="Z252" s="27"/>
      <c r="AA252" s="28"/>
      <c r="AB252" s="33"/>
      <c r="AC252" s="29"/>
      <c r="AD252" s="27"/>
      <c r="AE252" s="27"/>
      <c r="AF252" s="27"/>
      <c r="AG252" s="27"/>
      <c r="AH252" s="27"/>
      <c r="AI252" s="27"/>
      <c r="AJ252" s="531"/>
      <c r="AK252" s="531"/>
      <c r="AL252" s="27"/>
      <c r="AM252" s="27"/>
      <c r="AN252" s="27"/>
      <c r="AO252" s="27"/>
      <c r="AP252" s="27"/>
      <c r="AQ252" s="33"/>
      <c r="AR252" s="33"/>
      <c r="AS252" s="33"/>
      <c r="AT252" s="33"/>
      <c r="AU252" s="33"/>
      <c r="AV252" s="33"/>
      <c r="AW252" s="33"/>
      <c r="AX252" s="33"/>
      <c r="AY252" s="33"/>
      <c r="AZ252" s="33"/>
      <c r="BA252" s="33"/>
      <c r="BB252" s="33"/>
      <c r="BC252" s="33"/>
      <c r="BD252" s="33"/>
      <c r="BE252" s="33"/>
      <c r="BF252" s="33"/>
      <c r="BG252" s="33"/>
      <c r="BH252" s="33"/>
      <c r="BI252" s="27"/>
      <c r="BJ252" s="33"/>
      <c r="BK252" s="33"/>
      <c r="BL252" s="33"/>
      <c r="BM252" s="27"/>
      <c r="BN252" s="27"/>
      <c r="BO252" s="27"/>
      <c r="BP252" s="27"/>
      <c r="BQ252" s="36"/>
      <c r="BR252" s="37"/>
      <c r="BS252" s="36"/>
      <c r="BT252" s="37"/>
    </row>
    <row r="253" spans="1:73" ht="19.899999999999999" customHeight="1">
      <c r="A253" s="10">
        <v>253</v>
      </c>
      <c r="B253" s="15">
        <v>28</v>
      </c>
      <c r="C253" s="519"/>
      <c r="D253" s="50" t="str">
        <f t="shared" si="59"/>
        <v>F04N5S7C28</v>
      </c>
      <c r="E253" s="527" t="s">
        <v>161</v>
      </c>
      <c r="F253" s="22" t="str">
        <f t="shared" si="54"/>
        <v>FCS0304</v>
      </c>
      <c r="G253" s="21">
        <f t="shared" si="55"/>
        <v>5</v>
      </c>
      <c r="H253" s="21">
        <f t="shared" si="56"/>
        <v>7</v>
      </c>
      <c r="I253" s="21">
        <v>28</v>
      </c>
      <c r="J253" s="85" t="str">
        <f t="shared" si="57"/>
        <v>ADV151-P</v>
      </c>
      <c r="K253" s="22" t="str">
        <f t="shared" si="45"/>
        <v>DI</v>
      </c>
      <c r="L253" s="22"/>
      <c r="M253" s="22"/>
      <c r="N253" s="22" t="str">
        <f t="shared" si="58"/>
        <v>Y</v>
      </c>
      <c r="O253" s="22"/>
      <c r="P253" s="22"/>
      <c r="Q253" s="22"/>
      <c r="R253" s="22"/>
      <c r="S253" s="25" t="str">
        <f t="shared" si="46"/>
        <v>%Z057128</v>
      </c>
      <c r="T253" s="22" t="str">
        <f t="shared" si="47"/>
        <v>F04N5S7C28</v>
      </c>
      <c r="U253" s="22"/>
      <c r="V253" s="22" t="str">
        <f t="shared" si="48"/>
        <v>Spare</v>
      </c>
      <c r="W253" s="23" t="s">
        <v>1036</v>
      </c>
      <c r="X253" s="84" t="s">
        <v>115</v>
      </c>
      <c r="Y253" s="27"/>
      <c r="Z253" s="27"/>
      <c r="AA253" s="28"/>
      <c r="AB253" s="33"/>
      <c r="AC253" s="29"/>
      <c r="AD253" s="27"/>
      <c r="AE253" s="27"/>
      <c r="AF253" s="27"/>
      <c r="AG253" s="27"/>
      <c r="AH253" s="27"/>
      <c r="AI253" s="27"/>
      <c r="AJ253" s="531"/>
      <c r="AK253" s="531"/>
      <c r="AL253" s="27"/>
      <c r="AM253" s="27"/>
      <c r="AN253" s="27"/>
      <c r="AO253" s="27"/>
      <c r="AP253" s="27"/>
      <c r="AQ253" s="33"/>
      <c r="AR253" s="33"/>
      <c r="AS253" s="33"/>
      <c r="AT253" s="33"/>
      <c r="AU253" s="33"/>
      <c r="AV253" s="33"/>
      <c r="AW253" s="33"/>
      <c r="AX253" s="33"/>
      <c r="AY253" s="33"/>
      <c r="AZ253" s="33"/>
      <c r="BA253" s="33"/>
      <c r="BB253" s="33"/>
      <c r="BC253" s="33"/>
      <c r="BD253" s="33"/>
      <c r="BE253" s="33"/>
      <c r="BF253" s="33"/>
      <c r="BG253" s="33"/>
      <c r="BH253" s="33"/>
      <c r="BI253" s="27"/>
      <c r="BJ253" s="33"/>
      <c r="BK253" s="33"/>
      <c r="BL253" s="33"/>
      <c r="BM253" s="27"/>
      <c r="BN253" s="27"/>
      <c r="BO253" s="27"/>
      <c r="BP253" s="27"/>
      <c r="BQ253" s="36"/>
      <c r="BR253" s="37"/>
      <c r="BS253" s="36"/>
      <c r="BT253" s="37"/>
    </row>
    <row r="254" spans="1:73" ht="19.899999999999999" customHeight="1">
      <c r="A254" s="10">
        <v>254</v>
      </c>
      <c r="B254" s="15">
        <v>29</v>
      </c>
      <c r="C254" s="519"/>
      <c r="D254" s="50" t="str">
        <f t="shared" si="59"/>
        <v>F04N5S7C29</v>
      </c>
      <c r="E254" s="527" t="s">
        <v>161</v>
      </c>
      <c r="F254" s="22" t="str">
        <f t="shared" si="54"/>
        <v>FCS0304</v>
      </c>
      <c r="G254" s="21">
        <f t="shared" si="55"/>
        <v>5</v>
      </c>
      <c r="H254" s="21">
        <f t="shared" si="56"/>
        <v>7</v>
      </c>
      <c r="I254" s="21">
        <v>29</v>
      </c>
      <c r="J254" s="85" t="str">
        <f t="shared" si="57"/>
        <v>ADV151-P</v>
      </c>
      <c r="K254" s="22" t="str">
        <f t="shared" si="45"/>
        <v>DI</v>
      </c>
      <c r="L254" s="22"/>
      <c r="M254" s="22"/>
      <c r="N254" s="22" t="str">
        <f t="shared" si="58"/>
        <v>Y</v>
      </c>
      <c r="O254" s="22"/>
      <c r="P254" s="22"/>
      <c r="Q254" s="22"/>
      <c r="R254" s="22"/>
      <c r="S254" s="25" t="str">
        <f t="shared" si="46"/>
        <v>%Z057129</v>
      </c>
      <c r="T254" s="22" t="str">
        <f t="shared" si="47"/>
        <v>F04N5S7C29</v>
      </c>
      <c r="U254" s="22"/>
      <c r="V254" s="22" t="str">
        <f t="shared" si="48"/>
        <v>Spare</v>
      </c>
      <c r="W254" s="23" t="s">
        <v>1036</v>
      </c>
      <c r="X254" s="84" t="s">
        <v>115</v>
      </c>
      <c r="Y254" s="27"/>
      <c r="Z254" s="27"/>
      <c r="AA254" s="28"/>
      <c r="AB254" s="33"/>
      <c r="AC254" s="29"/>
      <c r="AD254" s="27"/>
      <c r="AE254" s="27"/>
      <c r="AF254" s="27"/>
      <c r="AG254" s="27"/>
      <c r="AH254" s="27"/>
      <c r="AI254" s="27"/>
      <c r="AJ254" s="531"/>
      <c r="AK254" s="531"/>
      <c r="AL254" s="27"/>
      <c r="AM254" s="27"/>
      <c r="AN254" s="27"/>
      <c r="AO254" s="27"/>
      <c r="AP254" s="27"/>
      <c r="AQ254" s="33"/>
      <c r="AR254" s="33"/>
      <c r="AS254" s="33"/>
      <c r="AT254" s="33"/>
      <c r="AU254" s="33"/>
      <c r="AV254" s="33"/>
      <c r="AW254" s="33"/>
      <c r="AX254" s="33"/>
      <c r="AY254" s="33"/>
      <c r="AZ254" s="33"/>
      <c r="BA254" s="33"/>
      <c r="BB254" s="33"/>
      <c r="BC254" s="33"/>
      <c r="BD254" s="33"/>
      <c r="BE254" s="33"/>
      <c r="BF254" s="33"/>
      <c r="BG254" s="33"/>
      <c r="BH254" s="33"/>
      <c r="BI254" s="27"/>
      <c r="BJ254" s="33"/>
      <c r="BK254" s="33"/>
      <c r="BL254" s="33"/>
      <c r="BM254" s="27"/>
      <c r="BN254" s="27"/>
      <c r="BO254" s="27"/>
      <c r="BP254" s="27"/>
      <c r="BQ254" s="36"/>
      <c r="BR254" s="37"/>
      <c r="BS254" s="36"/>
      <c r="BT254" s="37"/>
    </row>
    <row r="255" spans="1:73" ht="19.899999999999999" customHeight="1">
      <c r="A255" s="10">
        <v>255</v>
      </c>
      <c r="B255" s="16">
        <v>30</v>
      </c>
      <c r="C255" s="520"/>
      <c r="D255" s="50" t="str">
        <f t="shared" si="59"/>
        <v>F04N5S7C30</v>
      </c>
      <c r="E255" s="527" t="s">
        <v>161</v>
      </c>
      <c r="F255" s="22" t="str">
        <f t="shared" si="54"/>
        <v>FCS0304</v>
      </c>
      <c r="G255" s="21">
        <f t="shared" si="55"/>
        <v>5</v>
      </c>
      <c r="H255" s="21">
        <f t="shared" si="56"/>
        <v>7</v>
      </c>
      <c r="I255" s="21">
        <v>30</v>
      </c>
      <c r="J255" s="85" t="str">
        <f t="shared" si="57"/>
        <v>ADV151-P</v>
      </c>
      <c r="K255" s="22" t="str">
        <f t="shared" si="45"/>
        <v>DI</v>
      </c>
      <c r="L255" s="22"/>
      <c r="M255" s="22"/>
      <c r="N255" s="22" t="str">
        <f t="shared" si="58"/>
        <v>Y</v>
      </c>
      <c r="O255" s="22"/>
      <c r="P255" s="22"/>
      <c r="Q255" s="26"/>
      <c r="R255" s="26"/>
      <c r="S255" s="25" t="str">
        <f t="shared" si="46"/>
        <v>%Z057130</v>
      </c>
      <c r="T255" s="22" t="str">
        <f t="shared" si="47"/>
        <v>F04N5S7C30</v>
      </c>
      <c r="U255" s="26"/>
      <c r="V255" s="22" t="str">
        <f t="shared" si="48"/>
        <v>Spare</v>
      </c>
      <c r="W255" s="23" t="s">
        <v>1036</v>
      </c>
      <c r="X255" s="84" t="s">
        <v>115</v>
      </c>
      <c r="Y255" s="27"/>
      <c r="Z255" s="27"/>
      <c r="AA255" s="28"/>
      <c r="AB255" s="33"/>
      <c r="AC255" s="29"/>
      <c r="AD255" s="27"/>
      <c r="AE255" s="27"/>
      <c r="AF255" s="27"/>
      <c r="AG255" s="27"/>
      <c r="AH255" s="32"/>
      <c r="AI255" s="27"/>
      <c r="AJ255" s="531"/>
      <c r="AK255" s="531"/>
      <c r="AL255" s="27"/>
      <c r="AM255" s="27"/>
      <c r="AN255" s="27"/>
      <c r="AO255" s="27"/>
      <c r="AP255" s="27"/>
      <c r="AQ255" s="33"/>
      <c r="AR255" s="33"/>
      <c r="AS255" s="33"/>
      <c r="AT255" s="33"/>
      <c r="AU255" s="33"/>
      <c r="AV255" s="33"/>
      <c r="AW255" s="33"/>
      <c r="AX255" s="33"/>
      <c r="AY255" s="33"/>
      <c r="AZ255" s="33"/>
      <c r="BA255" s="33"/>
      <c r="BB255" s="33"/>
      <c r="BC255" s="33"/>
      <c r="BD255" s="33"/>
      <c r="BE255" s="33"/>
      <c r="BF255" s="33"/>
      <c r="BG255" s="33"/>
      <c r="BH255" s="33"/>
      <c r="BI255" s="27"/>
      <c r="BJ255" s="33"/>
      <c r="BK255" s="33"/>
      <c r="BL255" s="33"/>
      <c r="BM255" s="27"/>
      <c r="BN255" s="27"/>
      <c r="BO255" s="27"/>
      <c r="BP255" s="27"/>
      <c r="BQ255" s="36"/>
      <c r="BR255" s="37"/>
      <c r="BS255" s="36"/>
      <c r="BT255" s="37"/>
    </row>
    <row r="256" spans="1:73" ht="19.899999999999999" customHeight="1">
      <c r="A256" s="10">
        <v>256</v>
      </c>
      <c r="B256" s="16">
        <v>31</v>
      </c>
      <c r="C256" s="520"/>
      <c r="D256" s="50" t="str">
        <f t="shared" si="59"/>
        <v>F04N5S7C31</v>
      </c>
      <c r="E256" s="534" t="s">
        <v>161</v>
      </c>
      <c r="F256" s="22" t="str">
        <f t="shared" si="54"/>
        <v>FCS0304</v>
      </c>
      <c r="G256" s="21">
        <f t="shared" si="55"/>
        <v>5</v>
      </c>
      <c r="H256" s="21">
        <f t="shared" si="56"/>
        <v>7</v>
      </c>
      <c r="I256" s="21">
        <v>31</v>
      </c>
      <c r="J256" s="85" t="str">
        <f t="shared" si="57"/>
        <v>ADV151-P</v>
      </c>
      <c r="K256" s="22" t="str">
        <f t="shared" si="45"/>
        <v>DI</v>
      </c>
      <c r="L256" s="22"/>
      <c r="M256" s="22"/>
      <c r="N256" s="22" t="str">
        <f t="shared" si="58"/>
        <v>Y</v>
      </c>
      <c r="O256" s="22"/>
      <c r="P256" s="22"/>
      <c r="Q256" s="22"/>
      <c r="R256" s="22"/>
      <c r="S256" s="25" t="str">
        <f t="shared" si="46"/>
        <v>%Z057131</v>
      </c>
      <c r="T256" s="22" t="str">
        <f t="shared" si="47"/>
        <v>F04N5S7C31</v>
      </c>
      <c r="U256" s="26"/>
      <c r="V256" s="22" t="str">
        <f t="shared" si="48"/>
        <v>Spare</v>
      </c>
      <c r="W256" s="23" t="s">
        <v>1036</v>
      </c>
      <c r="X256" s="84" t="s">
        <v>115</v>
      </c>
      <c r="Y256" s="27"/>
      <c r="Z256" s="27"/>
      <c r="AA256" s="28"/>
      <c r="AB256" s="33"/>
      <c r="AC256" s="29"/>
      <c r="AD256" s="27"/>
      <c r="AE256" s="27"/>
      <c r="AF256" s="27"/>
      <c r="AG256" s="27"/>
      <c r="AH256" s="33"/>
      <c r="AI256" s="27"/>
      <c r="AJ256" s="531"/>
      <c r="AK256" s="531"/>
      <c r="AL256" s="27"/>
      <c r="AM256" s="27"/>
      <c r="AN256" s="27"/>
      <c r="AO256" s="27"/>
      <c r="AP256" s="27"/>
      <c r="AQ256" s="33"/>
      <c r="AR256" s="33"/>
      <c r="AS256" s="33"/>
      <c r="AT256" s="33"/>
      <c r="AU256" s="33"/>
      <c r="AV256" s="33"/>
      <c r="AW256" s="33"/>
      <c r="AX256" s="33"/>
      <c r="AY256" s="33"/>
      <c r="AZ256" s="33"/>
      <c r="BA256" s="33"/>
      <c r="BB256" s="33"/>
      <c r="BC256" s="33"/>
      <c r="BD256" s="33"/>
      <c r="BE256" s="33"/>
      <c r="BF256" s="33"/>
      <c r="BG256" s="33"/>
      <c r="BH256" s="33"/>
      <c r="BI256" s="27"/>
      <c r="BJ256" s="33"/>
      <c r="BK256" s="33"/>
      <c r="BL256" s="33"/>
      <c r="BM256" s="27"/>
      <c r="BN256" s="27"/>
      <c r="BO256" s="27"/>
      <c r="BP256" s="27"/>
      <c r="BQ256" s="36"/>
      <c r="BR256" s="37"/>
      <c r="BS256" s="36"/>
      <c r="BT256" s="37"/>
    </row>
    <row r="257" spans="1:74" ht="19.899999999999999" customHeight="1">
      <c r="A257" s="10">
        <v>257</v>
      </c>
      <c r="B257" s="16">
        <v>32</v>
      </c>
      <c r="C257" s="520"/>
      <c r="D257" s="50" t="str">
        <f t="shared" si="59"/>
        <v>F04N5S7C32</v>
      </c>
      <c r="E257" s="528" t="s">
        <v>161</v>
      </c>
      <c r="F257" s="22" t="str">
        <f t="shared" si="54"/>
        <v>FCS0304</v>
      </c>
      <c r="G257" s="21">
        <f t="shared" si="55"/>
        <v>5</v>
      </c>
      <c r="H257" s="21">
        <f t="shared" si="56"/>
        <v>7</v>
      </c>
      <c r="I257" s="21">
        <v>32</v>
      </c>
      <c r="J257" s="85" t="str">
        <f t="shared" si="57"/>
        <v>ADV151-P</v>
      </c>
      <c r="K257" s="22" t="str">
        <f t="shared" si="45"/>
        <v>DI</v>
      </c>
      <c r="L257" s="22"/>
      <c r="M257" s="22"/>
      <c r="N257" s="22" t="str">
        <f t="shared" si="58"/>
        <v>Y</v>
      </c>
      <c r="O257" s="22"/>
      <c r="P257" s="22"/>
      <c r="Q257" s="22"/>
      <c r="R257" s="22"/>
      <c r="S257" s="25" t="str">
        <f t="shared" si="46"/>
        <v>%Z057132</v>
      </c>
      <c r="T257" s="22" t="str">
        <f t="shared" si="47"/>
        <v>F04N5S7C32</v>
      </c>
      <c r="U257" s="26"/>
      <c r="V257" s="22" t="str">
        <f t="shared" si="48"/>
        <v>Spare</v>
      </c>
      <c r="W257" s="23" t="s">
        <v>1036</v>
      </c>
      <c r="X257" s="84" t="s">
        <v>115</v>
      </c>
      <c r="Y257" s="27"/>
      <c r="Z257" s="27"/>
      <c r="AA257" s="28"/>
      <c r="AB257" s="33"/>
      <c r="AC257" s="29"/>
      <c r="AD257" s="27"/>
      <c r="AE257" s="27"/>
      <c r="AF257" s="27"/>
      <c r="AG257" s="27"/>
      <c r="AH257" s="33"/>
      <c r="AI257" s="27"/>
      <c r="AJ257" s="531"/>
      <c r="AK257" s="531"/>
      <c r="AL257" s="27"/>
      <c r="AM257" s="27"/>
      <c r="AN257" s="27"/>
      <c r="AO257" s="27"/>
      <c r="AP257" s="27"/>
      <c r="AQ257" s="33"/>
      <c r="AR257" s="33"/>
      <c r="AS257" s="33"/>
      <c r="AT257" s="33"/>
      <c r="AU257" s="33"/>
      <c r="AV257" s="33"/>
      <c r="AW257" s="33"/>
      <c r="AX257" s="33"/>
      <c r="AY257" s="33"/>
      <c r="AZ257" s="33"/>
      <c r="BA257" s="33"/>
      <c r="BB257" s="33"/>
      <c r="BC257" s="33"/>
      <c r="BD257" s="33"/>
      <c r="BE257" s="33"/>
      <c r="BF257" s="33"/>
      <c r="BG257" s="33"/>
      <c r="BH257" s="33"/>
      <c r="BI257" s="27"/>
      <c r="BJ257" s="33"/>
      <c r="BK257" s="33"/>
      <c r="BL257" s="33"/>
      <c r="BM257" s="27"/>
      <c r="BN257" s="27"/>
      <c r="BO257" s="27"/>
      <c r="BP257" s="27"/>
      <c r="BQ257" s="36"/>
      <c r="BR257" s="37"/>
      <c r="BS257" s="36"/>
      <c r="BT257" s="37"/>
    </row>
    <row r="258" spans="1:74" ht="19.899999999999999" customHeight="1">
      <c r="A258" s="10">
        <v>258</v>
      </c>
      <c r="B258" s="15">
        <v>1</v>
      </c>
      <c r="C258" s="519">
        <v>1840</v>
      </c>
      <c r="D258" s="527" t="s">
        <v>1060</v>
      </c>
      <c r="E258" s="527" t="s">
        <v>1061</v>
      </c>
      <c r="F258" s="22" t="str">
        <f t="shared" si="54"/>
        <v>FCS0304</v>
      </c>
      <c r="G258" s="21">
        <v>6</v>
      </c>
      <c r="H258" s="21">
        <v>7</v>
      </c>
      <c r="I258" s="21">
        <v>1</v>
      </c>
      <c r="J258" s="85" t="s">
        <v>1062</v>
      </c>
      <c r="K258" s="22" t="str">
        <f t="shared" ref="K258:K321" si="60">IF(MID(J258,4,3)="551","DO","DI")</f>
        <v>DO</v>
      </c>
      <c r="L258" s="22"/>
      <c r="M258" s="22"/>
      <c r="N258" s="22" t="s">
        <v>110</v>
      </c>
      <c r="O258" s="22"/>
      <c r="P258" s="22"/>
      <c r="Q258" s="83"/>
      <c r="R258" s="22"/>
      <c r="S258" s="25" t="str">
        <f t="shared" ref="S258:S321" si="61">"%Z"&amp;TEXT(G258,"00")&amp;TEXT(H258,"0")&amp;"1"&amp;TEXT(I258,"00")</f>
        <v>%Z067101</v>
      </c>
      <c r="T258" s="22" t="str">
        <f t="shared" ref="T258:T321" si="62">IF(D258&lt;&gt;"",D258,"")</f>
        <v>18-HS-61201P</v>
      </c>
      <c r="U258" s="22" t="s">
        <v>1060</v>
      </c>
      <c r="V258" s="22" t="str">
        <f t="shared" ref="V258:V321" si="63">IF(E258&lt;&gt;"",E258,"")</f>
        <v>18-PP-6102A STOP</v>
      </c>
      <c r="W258" s="23" t="s">
        <v>1063</v>
      </c>
      <c r="X258" s="84" t="s">
        <v>115</v>
      </c>
      <c r="Y258" s="27"/>
      <c r="Z258" s="27"/>
      <c r="AA258" s="28"/>
      <c r="AB258" s="33"/>
      <c r="AC258" s="29"/>
      <c r="AD258" s="27"/>
      <c r="AE258" s="27"/>
      <c r="AF258" s="27"/>
      <c r="AG258" s="27"/>
      <c r="AH258" s="27"/>
      <c r="AI258" s="27"/>
      <c r="AJ258" s="531"/>
      <c r="AK258" s="531" t="s">
        <v>515</v>
      </c>
      <c r="AL258" s="27"/>
      <c r="AM258" s="27"/>
      <c r="AN258" s="27"/>
      <c r="AO258" s="27"/>
      <c r="AP258" s="27"/>
      <c r="AQ258" s="33"/>
      <c r="AR258" s="33"/>
      <c r="AS258" s="33"/>
      <c r="AT258" s="33"/>
      <c r="AU258" s="33"/>
      <c r="AV258" s="33"/>
      <c r="AW258" s="33"/>
      <c r="AX258" s="33"/>
      <c r="AY258" s="33"/>
      <c r="AZ258" s="33"/>
      <c r="BA258" s="33"/>
      <c r="BB258" s="33"/>
      <c r="BC258" s="33"/>
      <c r="BD258" s="33"/>
      <c r="BE258" s="33"/>
      <c r="BF258" s="33"/>
      <c r="BG258" s="33"/>
      <c r="BH258" s="33"/>
      <c r="BI258" s="27"/>
      <c r="BJ258" s="33"/>
      <c r="BK258" s="33"/>
      <c r="BL258" s="33"/>
      <c r="BM258" s="27"/>
      <c r="BN258" s="27"/>
      <c r="BO258" s="27"/>
      <c r="BP258" s="27"/>
      <c r="BQ258" s="522" t="s">
        <v>106</v>
      </c>
      <c r="BR258" s="37"/>
      <c r="BS258" s="36"/>
      <c r="BT258" s="37"/>
      <c r="BU258" s="39"/>
      <c r="BV258" s="523">
        <v>1840</v>
      </c>
    </row>
    <row r="259" spans="1:74" ht="19.899999999999999" customHeight="1">
      <c r="A259" s="10">
        <v>259</v>
      </c>
      <c r="B259" s="15">
        <v>2</v>
      </c>
      <c r="C259" s="519">
        <v>1840</v>
      </c>
      <c r="D259" s="527" t="s">
        <v>1064</v>
      </c>
      <c r="E259" s="527" t="s">
        <v>1065</v>
      </c>
      <c r="F259" s="22" t="str">
        <f t="shared" si="54"/>
        <v>FCS0304</v>
      </c>
      <c r="G259" s="21">
        <f t="shared" ref="G259:G289" si="64">G258</f>
        <v>6</v>
      </c>
      <c r="H259" s="21">
        <f t="shared" ref="H259:H289" si="65">H258</f>
        <v>7</v>
      </c>
      <c r="I259" s="21">
        <v>2</v>
      </c>
      <c r="J259" s="85" t="str">
        <f t="shared" ref="J259:J289" si="66">J258</f>
        <v>ADV551-P</v>
      </c>
      <c r="K259" s="22" t="str">
        <f t="shared" si="60"/>
        <v>DO</v>
      </c>
      <c r="L259" s="22"/>
      <c r="M259" s="22"/>
      <c r="N259" s="22" t="str">
        <f t="shared" ref="N259:N289" si="67">IF(N258&lt;&gt;"",N258,"")</f>
        <v>Y</v>
      </c>
      <c r="O259" s="22"/>
      <c r="P259" s="22"/>
      <c r="Q259" s="22"/>
      <c r="R259" s="22"/>
      <c r="S259" s="25" t="str">
        <f t="shared" si="61"/>
        <v>%Z067102</v>
      </c>
      <c r="T259" s="22" t="str">
        <f t="shared" si="62"/>
        <v>18-HS-61202P</v>
      </c>
      <c r="U259" s="22" t="s">
        <v>1064</v>
      </c>
      <c r="V259" s="22" t="str">
        <f t="shared" si="63"/>
        <v>18-PP-6102B STOP</v>
      </c>
      <c r="W259" s="23" t="s">
        <v>1063</v>
      </c>
      <c r="X259" s="84" t="s">
        <v>115</v>
      </c>
      <c r="Y259" s="27"/>
      <c r="Z259" s="27"/>
      <c r="AA259" s="28"/>
      <c r="AB259" s="33"/>
      <c r="AC259" s="29"/>
      <c r="AD259" s="27"/>
      <c r="AE259" s="27"/>
      <c r="AF259" s="27"/>
      <c r="AG259" s="27"/>
      <c r="AH259" s="27"/>
      <c r="AI259" s="27"/>
      <c r="AJ259" s="531"/>
      <c r="AK259" s="531" t="s">
        <v>515</v>
      </c>
      <c r="AL259" s="27"/>
      <c r="AM259" s="27"/>
      <c r="AN259" s="27"/>
      <c r="AO259" s="27"/>
      <c r="AP259" s="27"/>
      <c r="AQ259" s="33"/>
      <c r="AR259" s="33"/>
      <c r="AS259" s="33"/>
      <c r="AT259" s="33"/>
      <c r="AU259" s="33"/>
      <c r="AV259" s="33"/>
      <c r="AW259" s="33"/>
      <c r="AX259" s="33"/>
      <c r="AY259" s="33"/>
      <c r="AZ259" s="33"/>
      <c r="BA259" s="33"/>
      <c r="BB259" s="33"/>
      <c r="BC259" s="33"/>
      <c r="BD259" s="33"/>
      <c r="BE259" s="33"/>
      <c r="BF259" s="33"/>
      <c r="BG259" s="33"/>
      <c r="BH259" s="33"/>
      <c r="BI259" s="27"/>
      <c r="BJ259" s="33"/>
      <c r="BK259" s="33"/>
      <c r="BL259" s="33"/>
      <c r="BM259" s="27"/>
      <c r="BN259" s="27"/>
      <c r="BO259" s="27"/>
      <c r="BP259" s="27"/>
      <c r="BQ259" s="522" t="s">
        <v>106</v>
      </c>
      <c r="BR259" s="37"/>
      <c r="BS259" s="36"/>
      <c r="BT259" s="37"/>
      <c r="BU259" s="39"/>
      <c r="BV259" s="523">
        <v>1840</v>
      </c>
    </row>
    <row r="260" spans="1:74" ht="19.899999999999999" customHeight="1">
      <c r="A260" s="10">
        <v>260</v>
      </c>
      <c r="B260" s="15">
        <v>3</v>
      </c>
      <c r="C260" s="519">
        <v>1840</v>
      </c>
      <c r="D260" s="527" t="s">
        <v>1066</v>
      </c>
      <c r="E260" s="527" t="s">
        <v>1067</v>
      </c>
      <c r="F260" s="22" t="str">
        <f t="shared" si="54"/>
        <v>FCS0304</v>
      </c>
      <c r="G260" s="21">
        <f t="shared" si="64"/>
        <v>6</v>
      </c>
      <c r="H260" s="21">
        <f t="shared" si="65"/>
        <v>7</v>
      </c>
      <c r="I260" s="21">
        <v>3</v>
      </c>
      <c r="J260" s="85" t="str">
        <f t="shared" si="66"/>
        <v>ADV551-P</v>
      </c>
      <c r="K260" s="22" t="str">
        <f t="shared" si="60"/>
        <v>DO</v>
      </c>
      <c r="L260" s="22"/>
      <c r="M260" s="22"/>
      <c r="N260" s="22" t="str">
        <f t="shared" si="67"/>
        <v>Y</v>
      </c>
      <c r="O260" s="22"/>
      <c r="P260" s="22"/>
      <c r="Q260" s="22"/>
      <c r="R260" s="22"/>
      <c r="S260" s="25" t="str">
        <f t="shared" si="61"/>
        <v>%Z067103</v>
      </c>
      <c r="T260" s="22" t="str">
        <f t="shared" si="62"/>
        <v>18-HS-61203P</v>
      </c>
      <c r="U260" s="22" t="s">
        <v>1066</v>
      </c>
      <c r="V260" s="22" t="str">
        <f t="shared" si="63"/>
        <v>18-PP-6103 STOP</v>
      </c>
      <c r="W260" s="23" t="s">
        <v>1063</v>
      </c>
      <c r="X260" s="84" t="s">
        <v>115</v>
      </c>
      <c r="Y260" s="27"/>
      <c r="Z260" s="27"/>
      <c r="AA260" s="28"/>
      <c r="AB260" s="33"/>
      <c r="AC260" s="29"/>
      <c r="AD260" s="27"/>
      <c r="AE260" s="27"/>
      <c r="AF260" s="27"/>
      <c r="AG260" s="27"/>
      <c r="AH260" s="27"/>
      <c r="AI260" s="27"/>
      <c r="AJ260" s="531"/>
      <c r="AK260" s="531" t="s">
        <v>515</v>
      </c>
      <c r="AL260" s="27"/>
      <c r="AM260" s="27"/>
      <c r="AN260" s="27"/>
      <c r="AO260" s="27"/>
      <c r="AP260" s="27"/>
      <c r="AQ260" s="33"/>
      <c r="AR260" s="33"/>
      <c r="AS260" s="33"/>
      <c r="AT260" s="33"/>
      <c r="AU260" s="33"/>
      <c r="AV260" s="33"/>
      <c r="AW260" s="33"/>
      <c r="AX260" s="33"/>
      <c r="AY260" s="33"/>
      <c r="AZ260" s="33"/>
      <c r="BA260" s="33"/>
      <c r="BB260" s="33"/>
      <c r="BC260" s="33"/>
      <c r="BD260" s="33"/>
      <c r="BE260" s="33"/>
      <c r="BF260" s="33"/>
      <c r="BG260" s="33"/>
      <c r="BH260" s="33"/>
      <c r="BI260" s="27"/>
      <c r="BJ260" s="33"/>
      <c r="BK260" s="33"/>
      <c r="BL260" s="33"/>
      <c r="BM260" s="27"/>
      <c r="BN260" s="27"/>
      <c r="BO260" s="27"/>
      <c r="BP260" s="27"/>
      <c r="BQ260" s="522" t="s">
        <v>106</v>
      </c>
      <c r="BR260" s="37"/>
      <c r="BS260" s="36"/>
      <c r="BT260" s="37"/>
      <c r="BU260" s="39"/>
      <c r="BV260" s="523">
        <v>1840</v>
      </c>
    </row>
    <row r="261" spans="1:74" ht="19.899999999999999" customHeight="1">
      <c r="A261" s="10">
        <v>261</v>
      </c>
      <c r="B261" s="15">
        <v>4</v>
      </c>
      <c r="C261" s="519">
        <v>1840</v>
      </c>
      <c r="D261" s="527" t="s">
        <v>1068</v>
      </c>
      <c r="E261" s="527" t="s">
        <v>1069</v>
      </c>
      <c r="F261" s="22" t="str">
        <f t="shared" si="54"/>
        <v>FCS0304</v>
      </c>
      <c r="G261" s="21">
        <f t="shared" si="64"/>
        <v>6</v>
      </c>
      <c r="H261" s="21">
        <f t="shared" si="65"/>
        <v>7</v>
      </c>
      <c r="I261" s="21">
        <v>4</v>
      </c>
      <c r="J261" s="85" t="str">
        <f t="shared" si="66"/>
        <v>ADV551-P</v>
      </c>
      <c r="K261" s="22" t="str">
        <f t="shared" si="60"/>
        <v>DO</v>
      </c>
      <c r="L261" s="22"/>
      <c r="M261" s="22"/>
      <c r="N261" s="22" t="str">
        <f t="shared" si="67"/>
        <v>Y</v>
      </c>
      <c r="O261" s="22"/>
      <c r="P261" s="22"/>
      <c r="Q261" s="22"/>
      <c r="R261" s="22"/>
      <c r="S261" s="25" t="str">
        <f t="shared" si="61"/>
        <v>%Z067104</v>
      </c>
      <c r="T261" s="22" t="str">
        <f t="shared" si="62"/>
        <v>18-HS-62101P</v>
      </c>
      <c r="U261" s="22" t="s">
        <v>1068</v>
      </c>
      <c r="V261" s="22" t="str">
        <f t="shared" si="63"/>
        <v>18-PP-6202A STOP</v>
      </c>
      <c r="W261" s="23" t="s">
        <v>1063</v>
      </c>
      <c r="X261" s="84" t="s">
        <v>115</v>
      </c>
      <c r="Y261" s="27"/>
      <c r="Z261" s="27"/>
      <c r="AA261" s="28"/>
      <c r="AB261" s="33"/>
      <c r="AC261" s="29"/>
      <c r="AD261" s="27"/>
      <c r="AE261" s="27"/>
      <c r="AF261" s="27"/>
      <c r="AG261" s="27"/>
      <c r="AH261" s="27"/>
      <c r="AI261" s="27"/>
      <c r="AJ261" s="531"/>
      <c r="AK261" s="531" t="s">
        <v>515</v>
      </c>
      <c r="AL261" s="27"/>
      <c r="AM261" s="27"/>
      <c r="AN261" s="27"/>
      <c r="AO261" s="27"/>
      <c r="AP261" s="27"/>
      <c r="AQ261" s="33"/>
      <c r="AR261" s="33"/>
      <c r="AS261" s="33"/>
      <c r="AT261" s="33"/>
      <c r="AU261" s="33"/>
      <c r="AV261" s="33"/>
      <c r="AW261" s="33"/>
      <c r="AX261" s="33"/>
      <c r="AY261" s="33"/>
      <c r="AZ261" s="33"/>
      <c r="BA261" s="33"/>
      <c r="BB261" s="33"/>
      <c r="BC261" s="33"/>
      <c r="BD261" s="33"/>
      <c r="BE261" s="33"/>
      <c r="BF261" s="33"/>
      <c r="BG261" s="33"/>
      <c r="BH261" s="33"/>
      <c r="BI261" s="27"/>
      <c r="BJ261" s="33"/>
      <c r="BK261" s="33"/>
      <c r="BL261" s="33"/>
      <c r="BM261" s="27"/>
      <c r="BN261" s="27"/>
      <c r="BO261" s="27"/>
      <c r="BP261" s="27"/>
      <c r="BQ261" s="522" t="s">
        <v>106</v>
      </c>
      <c r="BR261" s="37"/>
      <c r="BS261" s="36"/>
      <c r="BT261" s="37"/>
      <c r="BU261" s="39"/>
      <c r="BV261" s="523">
        <v>1840</v>
      </c>
    </row>
    <row r="262" spans="1:74" ht="19.899999999999999" customHeight="1">
      <c r="A262" s="10">
        <v>262</v>
      </c>
      <c r="B262" s="15">
        <v>5</v>
      </c>
      <c r="C262" s="519">
        <v>1840</v>
      </c>
      <c r="D262" s="527" t="s">
        <v>1070</v>
      </c>
      <c r="E262" s="527" t="s">
        <v>1071</v>
      </c>
      <c r="F262" s="22" t="str">
        <f t="shared" si="54"/>
        <v>FCS0304</v>
      </c>
      <c r="G262" s="21">
        <f t="shared" si="64"/>
        <v>6</v>
      </c>
      <c r="H262" s="21">
        <f t="shared" si="65"/>
        <v>7</v>
      </c>
      <c r="I262" s="21">
        <v>5</v>
      </c>
      <c r="J262" s="85" t="str">
        <f t="shared" si="66"/>
        <v>ADV551-P</v>
      </c>
      <c r="K262" s="22" t="str">
        <f t="shared" si="60"/>
        <v>DO</v>
      </c>
      <c r="L262" s="22"/>
      <c r="M262" s="22"/>
      <c r="N262" s="22" t="str">
        <f t="shared" si="67"/>
        <v>Y</v>
      </c>
      <c r="O262" s="22"/>
      <c r="P262" s="22"/>
      <c r="Q262" s="22"/>
      <c r="R262" s="22"/>
      <c r="S262" s="25" t="str">
        <f t="shared" si="61"/>
        <v>%Z067105</v>
      </c>
      <c r="T262" s="22" t="str">
        <f t="shared" si="62"/>
        <v>18-HS-62102P</v>
      </c>
      <c r="U262" s="22" t="s">
        <v>1070</v>
      </c>
      <c r="V262" s="22" t="str">
        <f t="shared" si="63"/>
        <v>18-PP-6202B STOP</v>
      </c>
      <c r="W262" s="23" t="s">
        <v>1063</v>
      </c>
      <c r="X262" s="84" t="s">
        <v>115</v>
      </c>
      <c r="Y262" s="27"/>
      <c r="Z262" s="27"/>
      <c r="AA262" s="28"/>
      <c r="AB262" s="33"/>
      <c r="AC262" s="29"/>
      <c r="AD262" s="27"/>
      <c r="AE262" s="27"/>
      <c r="AF262" s="27"/>
      <c r="AG262" s="27"/>
      <c r="AH262" s="27"/>
      <c r="AI262" s="27"/>
      <c r="AJ262" s="531"/>
      <c r="AK262" s="531" t="s">
        <v>515</v>
      </c>
      <c r="AL262" s="27"/>
      <c r="AM262" s="27"/>
      <c r="AN262" s="27"/>
      <c r="AO262" s="27"/>
      <c r="AP262" s="27"/>
      <c r="AQ262" s="33"/>
      <c r="AR262" s="33"/>
      <c r="AS262" s="33"/>
      <c r="AT262" s="33"/>
      <c r="AU262" s="33"/>
      <c r="AV262" s="33"/>
      <c r="AW262" s="33"/>
      <c r="AX262" s="33"/>
      <c r="AY262" s="33"/>
      <c r="AZ262" s="33"/>
      <c r="BA262" s="33"/>
      <c r="BB262" s="33"/>
      <c r="BC262" s="33"/>
      <c r="BD262" s="33"/>
      <c r="BE262" s="33"/>
      <c r="BF262" s="33"/>
      <c r="BG262" s="33"/>
      <c r="BH262" s="33"/>
      <c r="BI262" s="27"/>
      <c r="BJ262" s="33"/>
      <c r="BK262" s="33"/>
      <c r="BL262" s="33"/>
      <c r="BM262" s="27"/>
      <c r="BN262" s="27"/>
      <c r="BO262" s="27"/>
      <c r="BP262" s="27"/>
      <c r="BQ262" s="522" t="s">
        <v>106</v>
      </c>
      <c r="BR262" s="37"/>
      <c r="BS262" s="36"/>
      <c r="BT262" s="37"/>
      <c r="BU262" s="39"/>
      <c r="BV262" s="523">
        <v>1840</v>
      </c>
    </row>
    <row r="263" spans="1:74" ht="19.899999999999999" customHeight="1">
      <c r="A263" s="10">
        <v>263</v>
      </c>
      <c r="B263" s="15">
        <v>6</v>
      </c>
      <c r="C263" s="519"/>
      <c r="D263" s="50" t="str">
        <f t="shared" ref="D263:D289" si="68">LEFT(F263,1)&amp;RIGHT(F263,2)&amp;"N"&amp;G263&amp;"S"&amp;H263&amp;"C"&amp;I263</f>
        <v>F04N6S7C6</v>
      </c>
      <c r="E263" s="527" t="s">
        <v>161</v>
      </c>
      <c r="F263" s="22" t="str">
        <f t="shared" si="54"/>
        <v>FCS0304</v>
      </c>
      <c r="G263" s="21">
        <f t="shared" si="64"/>
        <v>6</v>
      </c>
      <c r="H263" s="21">
        <f t="shared" si="65"/>
        <v>7</v>
      </c>
      <c r="I263" s="21">
        <v>6</v>
      </c>
      <c r="J263" s="85" t="str">
        <f t="shared" si="66"/>
        <v>ADV551-P</v>
      </c>
      <c r="K263" s="22" t="str">
        <f t="shared" si="60"/>
        <v>DO</v>
      </c>
      <c r="L263" s="22"/>
      <c r="M263" s="22"/>
      <c r="N263" s="22" t="str">
        <f t="shared" si="67"/>
        <v>Y</v>
      </c>
      <c r="O263" s="22"/>
      <c r="P263" s="22"/>
      <c r="Q263" s="22"/>
      <c r="R263" s="22"/>
      <c r="S263" s="25" t="str">
        <f t="shared" si="61"/>
        <v>%Z067106</v>
      </c>
      <c r="T263" s="22" t="str">
        <f t="shared" si="62"/>
        <v>F04N6S7C6</v>
      </c>
      <c r="U263" s="22"/>
      <c r="V263" s="22" t="str">
        <f t="shared" si="63"/>
        <v>Spare</v>
      </c>
      <c r="W263" s="23" t="s">
        <v>1063</v>
      </c>
      <c r="X263" s="84" t="s">
        <v>115</v>
      </c>
      <c r="Y263" s="27"/>
      <c r="Z263" s="27"/>
      <c r="AA263" s="28"/>
      <c r="AB263" s="33"/>
      <c r="AC263" s="29"/>
      <c r="AD263" s="27"/>
      <c r="AE263" s="27"/>
      <c r="AF263" s="27"/>
      <c r="AG263" s="27"/>
      <c r="AH263" s="27"/>
      <c r="AI263" s="27"/>
      <c r="AJ263" s="531"/>
      <c r="AK263" s="531"/>
      <c r="AL263" s="27"/>
      <c r="AM263" s="27"/>
      <c r="AN263" s="27"/>
      <c r="AO263" s="27"/>
      <c r="AP263" s="27"/>
      <c r="AQ263" s="33"/>
      <c r="AR263" s="33"/>
      <c r="AS263" s="33"/>
      <c r="AT263" s="33"/>
      <c r="AU263" s="33"/>
      <c r="AV263" s="33"/>
      <c r="AW263" s="33"/>
      <c r="AX263" s="33"/>
      <c r="AY263" s="33"/>
      <c r="AZ263" s="33"/>
      <c r="BA263" s="33"/>
      <c r="BB263" s="33"/>
      <c r="BC263" s="33"/>
      <c r="BD263" s="33"/>
      <c r="BE263" s="33"/>
      <c r="BF263" s="33"/>
      <c r="BG263" s="33"/>
      <c r="BH263" s="33"/>
      <c r="BI263" s="27"/>
      <c r="BJ263" s="33"/>
      <c r="BK263" s="33"/>
      <c r="BL263" s="33"/>
      <c r="BM263" s="27"/>
      <c r="BN263" s="27"/>
      <c r="BO263" s="27"/>
      <c r="BP263" s="27"/>
      <c r="BQ263" s="36"/>
      <c r="BR263" s="37"/>
      <c r="BS263" s="36"/>
      <c r="BT263" s="37"/>
      <c r="BU263" s="39"/>
    </row>
    <row r="264" spans="1:74" ht="19.899999999999999" customHeight="1">
      <c r="A264" s="10">
        <v>264</v>
      </c>
      <c r="B264" s="15">
        <v>7</v>
      </c>
      <c r="C264" s="519"/>
      <c r="D264" s="50" t="str">
        <f t="shared" si="68"/>
        <v>F04N6S7C7</v>
      </c>
      <c r="E264" s="527" t="s">
        <v>161</v>
      </c>
      <c r="F264" s="22" t="str">
        <f t="shared" si="54"/>
        <v>FCS0304</v>
      </c>
      <c r="G264" s="21">
        <f t="shared" si="64"/>
        <v>6</v>
      </c>
      <c r="H264" s="21">
        <f t="shared" si="65"/>
        <v>7</v>
      </c>
      <c r="I264" s="21">
        <v>7</v>
      </c>
      <c r="J264" s="85" t="str">
        <f t="shared" si="66"/>
        <v>ADV551-P</v>
      </c>
      <c r="K264" s="22" t="str">
        <f t="shared" si="60"/>
        <v>DO</v>
      </c>
      <c r="L264" s="22"/>
      <c r="M264" s="22"/>
      <c r="N264" s="22" t="str">
        <f t="shared" si="67"/>
        <v>Y</v>
      </c>
      <c r="O264" s="22"/>
      <c r="P264" s="22"/>
      <c r="Q264" s="22"/>
      <c r="R264" s="22"/>
      <c r="S264" s="25" t="str">
        <f t="shared" si="61"/>
        <v>%Z067107</v>
      </c>
      <c r="T264" s="22" t="str">
        <f t="shared" si="62"/>
        <v>F04N6S7C7</v>
      </c>
      <c r="U264" s="22"/>
      <c r="V264" s="22" t="str">
        <f t="shared" si="63"/>
        <v>Spare</v>
      </c>
      <c r="W264" s="23" t="s">
        <v>1063</v>
      </c>
      <c r="X264" s="84" t="s">
        <v>115</v>
      </c>
      <c r="Y264" s="27"/>
      <c r="Z264" s="27"/>
      <c r="AA264" s="28"/>
      <c r="AB264" s="33"/>
      <c r="AC264" s="29"/>
      <c r="AD264" s="27"/>
      <c r="AE264" s="27"/>
      <c r="AF264" s="27"/>
      <c r="AG264" s="27"/>
      <c r="AH264" s="27"/>
      <c r="AI264" s="27"/>
      <c r="AJ264" s="531"/>
      <c r="AK264" s="531"/>
      <c r="AL264" s="27"/>
      <c r="AM264" s="27"/>
      <c r="AN264" s="27"/>
      <c r="AO264" s="27"/>
      <c r="AP264" s="27"/>
      <c r="AQ264" s="33"/>
      <c r="AR264" s="33"/>
      <c r="AS264" s="33"/>
      <c r="AT264" s="33"/>
      <c r="AU264" s="33"/>
      <c r="AV264" s="33"/>
      <c r="AW264" s="33"/>
      <c r="AX264" s="33"/>
      <c r="AY264" s="33"/>
      <c r="AZ264" s="33"/>
      <c r="BA264" s="33"/>
      <c r="BB264" s="33"/>
      <c r="BC264" s="33"/>
      <c r="BD264" s="33"/>
      <c r="BE264" s="33"/>
      <c r="BF264" s="33"/>
      <c r="BG264" s="33"/>
      <c r="BH264" s="33"/>
      <c r="BI264" s="27"/>
      <c r="BJ264" s="33"/>
      <c r="BK264" s="33"/>
      <c r="BL264" s="33"/>
      <c r="BM264" s="27"/>
      <c r="BN264" s="27"/>
      <c r="BO264" s="27"/>
      <c r="BP264" s="27"/>
      <c r="BQ264" s="36"/>
      <c r="BR264" s="37"/>
      <c r="BS264" s="36"/>
      <c r="BT264" s="37"/>
      <c r="BU264" s="39"/>
    </row>
    <row r="265" spans="1:74" ht="19.899999999999999" customHeight="1">
      <c r="A265" s="10">
        <v>265</v>
      </c>
      <c r="B265" s="15">
        <v>8</v>
      </c>
      <c r="C265" s="519"/>
      <c r="D265" s="50" t="str">
        <f t="shared" si="68"/>
        <v>F04N6S7C8</v>
      </c>
      <c r="E265" s="527" t="s">
        <v>161</v>
      </c>
      <c r="F265" s="22" t="str">
        <f t="shared" si="54"/>
        <v>FCS0304</v>
      </c>
      <c r="G265" s="21">
        <f t="shared" si="64"/>
        <v>6</v>
      </c>
      <c r="H265" s="21">
        <f t="shared" si="65"/>
        <v>7</v>
      </c>
      <c r="I265" s="21">
        <v>8</v>
      </c>
      <c r="J265" s="85" t="str">
        <f t="shared" si="66"/>
        <v>ADV551-P</v>
      </c>
      <c r="K265" s="22" t="str">
        <f t="shared" si="60"/>
        <v>DO</v>
      </c>
      <c r="L265" s="22"/>
      <c r="M265" s="22"/>
      <c r="N265" s="22" t="str">
        <f t="shared" si="67"/>
        <v>Y</v>
      </c>
      <c r="O265" s="22"/>
      <c r="P265" s="22"/>
      <c r="Q265" s="22"/>
      <c r="R265" s="22"/>
      <c r="S265" s="25" t="str">
        <f t="shared" si="61"/>
        <v>%Z067108</v>
      </c>
      <c r="T265" s="22" t="str">
        <f t="shared" si="62"/>
        <v>F04N6S7C8</v>
      </c>
      <c r="U265" s="22"/>
      <c r="V265" s="22" t="str">
        <f t="shared" si="63"/>
        <v>Spare</v>
      </c>
      <c r="W265" s="23" t="s">
        <v>1063</v>
      </c>
      <c r="X265" s="84" t="s">
        <v>115</v>
      </c>
      <c r="Y265" s="27"/>
      <c r="Z265" s="27"/>
      <c r="AA265" s="28"/>
      <c r="AB265" s="33"/>
      <c r="AC265" s="29"/>
      <c r="AD265" s="27"/>
      <c r="AE265" s="27"/>
      <c r="AF265" s="27"/>
      <c r="AG265" s="27"/>
      <c r="AH265" s="27"/>
      <c r="AI265" s="27"/>
      <c r="AJ265" s="531"/>
      <c r="AK265" s="531"/>
      <c r="AL265" s="27"/>
      <c r="AM265" s="27"/>
      <c r="AN265" s="27"/>
      <c r="AO265" s="27"/>
      <c r="AP265" s="27"/>
      <c r="AQ265" s="33"/>
      <c r="AR265" s="33"/>
      <c r="AS265" s="33"/>
      <c r="AT265" s="33"/>
      <c r="AU265" s="33"/>
      <c r="AV265" s="33"/>
      <c r="AW265" s="33"/>
      <c r="AX265" s="33"/>
      <c r="AY265" s="33"/>
      <c r="AZ265" s="33"/>
      <c r="BA265" s="33"/>
      <c r="BB265" s="33"/>
      <c r="BC265" s="33"/>
      <c r="BD265" s="33"/>
      <c r="BE265" s="33"/>
      <c r="BF265" s="33"/>
      <c r="BG265" s="33"/>
      <c r="BH265" s="33"/>
      <c r="BI265" s="27"/>
      <c r="BJ265" s="33"/>
      <c r="BK265" s="33"/>
      <c r="BL265" s="33"/>
      <c r="BM265" s="27"/>
      <c r="BN265" s="27"/>
      <c r="BO265" s="27"/>
      <c r="BP265" s="27"/>
      <c r="BQ265" s="36"/>
      <c r="BR265" s="37"/>
      <c r="BS265" s="36"/>
      <c r="BT265" s="37"/>
      <c r="BU265" s="39"/>
    </row>
    <row r="266" spans="1:74" ht="19.899999999999999" customHeight="1">
      <c r="A266" s="10">
        <v>266</v>
      </c>
      <c r="B266" s="15">
        <v>9</v>
      </c>
      <c r="C266" s="519"/>
      <c r="D266" s="50" t="str">
        <f t="shared" si="68"/>
        <v>F04N6S7C9</v>
      </c>
      <c r="E266" s="527" t="s">
        <v>161</v>
      </c>
      <c r="F266" s="22" t="str">
        <f t="shared" si="54"/>
        <v>FCS0304</v>
      </c>
      <c r="G266" s="21">
        <f t="shared" si="64"/>
        <v>6</v>
      </c>
      <c r="H266" s="21">
        <f t="shared" si="65"/>
        <v>7</v>
      </c>
      <c r="I266" s="21">
        <v>9</v>
      </c>
      <c r="J266" s="85" t="str">
        <f t="shared" si="66"/>
        <v>ADV551-P</v>
      </c>
      <c r="K266" s="22" t="str">
        <f t="shared" si="60"/>
        <v>DO</v>
      </c>
      <c r="L266" s="22"/>
      <c r="M266" s="22"/>
      <c r="N266" s="22" t="str">
        <f t="shared" si="67"/>
        <v>Y</v>
      </c>
      <c r="O266" s="22"/>
      <c r="P266" s="22"/>
      <c r="Q266" s="22"/>
      <c r="R266" s="22"/>
      <c r="S266" s="25" t="str">
        <f t="shared" si="61"/>
        <v>%Z067109</v>
      </c>
      <c r="T266" s="22" t="str">
        <f t="shared" si="62"/>
        <v>F04N6S7C9</v>
      </c>
      <c r="U266" s="22"/>
      <c r="V266" s="22" t="str">
        <f t="shared" si="63"/>
        <v>Spare</v>
      </c>
      <c r="W266" s="23" t="s">
        <v>1063</v>
      </c>
      <c r="X266" s="84" t="s">
        <v>115</v>
      </c>
      <c r="Y266" s="27"/>
      <c r="Z266" s="27"/>
      <c r="AA266" s="28"/>
      <c r="AB266" s="33"/>
      <c r="AC266" s="29"/>
      <c r="AD266" s="27"/>
      <c r="AE266" s="27"/>
      <c r="AF266" s="27"/>
      <c r="AG266" s="27"/>
      <c r="AH266" s="27"/>
      <c r="AI266" s="27"/>
      <c r="AJ266" s="531"/>
      <c r="AK266" s="531"/>
      <c r="AL266" s="27"/>
      <c r="AM266" s="27"/>
      <c r="AN266" s="27"/>
      <c r="AO266" s="27"/>
      <c r="AP266" s="27"/>
      <c r="AQ266" s="33"/>
      <c r="AR266" s="33"/>
      <c r="AS266" s="33"/>
      <c r="AT266" s="33"/>
      <c r="AU266" s="33"/>
      <c r="AV266" s="33"/>
      <c r="AW266" s="33"/>
      <c r="AX266" s="33"/>
      <c r="AY266" s="33"/>
      <c r="AZ266" s="33"/>
      <c r="BA266" s="33"/>
      <c r="BB266" s="33"/>
      <c r="BC266" s="33"/>
      <c r="BD266" s="33"/>
      <c r="BE266" s="33"/>
      <c r="BF266" s="33"/>
      <c r="BG266" s="33"/>
      <c r="BH266" s="33"/>
      <c r="BI266" s="27"/>
      <c r="BJ266" s="33"/>
      <c r="BK266" s="33"/>
      <c r="BL266" s="33"/>
      <c r="BM266" s="27"/>
      <c r="BN266" s="27"/>
      <c r="BO266" s="27"/>
      <c r="BP266" s="27"/>
      <c r="BQ266" s="36"/>
      <c r="BR266" s="37"/>
      <c r="BS266" s="36"/>
      <c r="BT266" s="37"/>
      <c r="BU266" s="39"/>
    </row>
    <row r="267" spans="1:74" ht="19.899999999999999" customHeight="1">
      <c r="A267" s="10">
        <v>267</v>
      </c>
      <c r="B267" s="15">
        <v>10</v>
      </c>
      <c r="C267" s="519"/>
      <c r="D267" s="50" t="str">
        <f t="shared" si="68"/>
        <v>F04N6S7C10</v>
      </c>
      <c r="E267" s="527" t="s">
        <v>161</v>
      </c>
      <c r="F267" s="22" t="str">
        <f t="shared" si="54"/>
        <v>FCS0304</v>
      </c>
      <c r="G267" s="21">
        <f t="shared" si="64"/>
        <v>6</v>
      </c>
      <c r="H267" s="21">
        <f t="shared" si="65"/>
        <v>7</v>
      </c>
      <c r="I267" s="21">
        <v>10</v>
      </c>
      <c r="J267" s="85" t="str">
        <f t="shared" si="66"/>
        <v>ADV551-P</v>
      </c>
      <c r="K267" s="22" t="str">
        <f t="shared" si="60"/>
        <v>DO</v>
      </c>
      <c r="L267" s="22"/>
      <c r="M267" s="22"/>
      <c r="N267" s="22" t="str">
        <f t="shared" si="67"/>
        <v>Y</v>
      </c>
      <c r="O267" s="22"/>
      <c r="P267" s="22"/>
      <c r="Q267" s="22"/>
      <c r="R267" s="22"/>
      <c r="S267" s="25" t="str">
        <f t="shared" si="61"/>
        <v>%Z067110</v>
      </c>
      <c r="T267" s="22" t="str">
        <f t="shared" si="62"/>
        <v>F04N6S7C10</v>
      </c>
      <c r="U267" s="22"/>
      <c r="V267" s="22" t="str">
        <f t="shared" si="63"/>
        <v>Spare</v>
      </c>
      <c r="W267" s="23" t="s">
        <v>1063</v>
      </c>
      <c r="X267" s="84" t="s">
        <v>115</v>
      </c>
      <c r="Y267" s="27"/>
      <c r="Z267" s="27"/>
      <c r="AA267" s="28"/>
      <c r="AB267" s="33"/>
      <c r="AC267" s="29"/>
      <c r="AD267" s="27"/>
      <c r="AE267" s="27"/>
      <c r="AF267" s="27"/>
      <c r="AG267" s="27"/>
      <c r="AH267" s="27"/>
      <c r="AI267" s="27"/>
      <c r="AJ267" s="531"/>
      <c r="AK267" s="531"/>
      <c r="AL267" s="27"/>
      <c r="AM267" s="27"/>
      <c r="AN267" s="27"/>
      <c r="AO267" s="27"/>
      <c r="AP267" s="27"/>
      <c r="AQ267" s="33"/>
      <c r="AR267" s="33"/>
      <c r="AS267" s="33"/>
      <c r="AT267" s="33"/>
      <c r="AU267" s="33"/>
      <c r="AV267" s="33"/>
      <c r="AW267" s="33"/>
      <c r="AX267" s="33"/>
      <c r="AY267" s="33"/>
      <c r="AZ267" s="33"/>
      <c r="BA267" s="33"/>
      <c r="BB267" s="33"/>
      <c r="BC267" s="33"/>
      <c r="BD267" s="33"/>
      <c r="BE267" s="33"/>
      <c r="BF267" s="33"/>
      <c r="BG267" s="33"/>
      <c r="BH267" s="33"/>
      <c r="BI267" s="27"/>
      <c r="BJ267" s="33"/>
      <c r="BK267" s="33"/>
      <c r="BL267" s="33"/>
      <c r="BM267" s="27"/>
      <c r="BN267" s="27"/>
      <c r="BO267" s="27"/>
      <c r="BP267" s="27"/>
      <c r="BQ267" s="36"/>
      <c r="BR267" s="37"/>
      <c r="BS267" s="36"/>
      <c r="BT267" s="37"/>
      <c r="BU267" s="39"/>
    </row>
    <row r="268" spans="1:74" ht="19.899999999999999" customHeight="1">
      <c r="A268" s="10">
        <v>268</v>
      </c>
      <c r="B268" s="15">
        <v>11</v>
      </c>
      <c r="C268" s="519"/>
      <c r="D268" s="50" t="str">
        <f t="shared" si="68"/>
        <v>F04N6S7C11</v>
      </c>
      <c r="E268" s="527" t="s">
        <v>161</v>
      </c>
      <c r="F268" s="22" t="str">
        <f t="shared" si="54"/>
        <v>FCS0304</v>
      </c>
      <c r="G268" s="21">
        <f t="shared" si="64"/>
        <v>6</v>
      </c>
      <c r="H268" s="21">
        <f t="shared" si="65"/>
        <v>7</v>
      </c>
      <c r="I268" s="21">
        <v>11</v>
      </c>
      <c r="J268" s="85" t="str">
        <f t="shared" si="66"/>
        <v>ADV551-P</v>
      </c>
      <c r="K268" s="22" t="str">
        <f t="shared" si="60"/>
        <v>DO</v>
      </c>
      <c r="L268" s="22"/>
      <c r="M268" s="22"/>
      <c r="N268" s="22" t="str">
        <f t="shared" si="67"/>
        <v>Y</v>
      </c>
      <c r="O268" s="22"/>
      <c r="P268" s="22"/>
      <c r="Q268" s="22"/>
      <c r="R268" s="22"/>
      <c r="S268" s="25" t="str">
        <f t="shared" si="61"/>
        <v>%Z067111</v>
      </c>
      <c r="T268" s="22" t="str">
        <f t="shared" si="62"/>
        <v>F04N6S7C11</v>
      </c>
      <c r="U268" s="22"/>
      <c r="V268" s="22" t="str">
        <f t="shared" si="63"/>
        <v>Spare</v>
      </c>
      <c r="W268" s="23" t="s">
        <v>1063</v>
      </c>
      <c r="X268" s="84" t="s">
        <v>115</v>
      </c>
      <c r="Y268" s="27"/>
      <c r="Z268" s="27"/>
      <c r="AA268" s="28"/>
      <c r="AB268" s="33"/>
      <c r="AC268" s="29"/>
      <c r="AD268" s="27"/>
      <c r="AE268" s="27"/>
      <c r="AF268" s="27"/>
      <c r="AG268" s="27"/>
      <c r="AH268" s="27"/>
      <c r="AI268" s="27"/>
      <c r="AJ268" s="531"/>
      <c r="AK268" s="531"/>
      <c r="AL268" s="27"/>
      <c r="AM268" s="27"/>
      <c r="AN268" s="27"/>
      <c r="AO268" s="27"/>
      <c r="AP268" s="27"/>
      <c r="AQ268" s="33"/>
      <c r="AR268" s="33"/>
      <c r="AS268" s="33"/>
      <c r="AT268" s="33"/>
      <c r="AU268" s="33"/>
      <c r="AV268" s="33"/>
      <c r="AW268" s="33"/>
      <c r="AX268" s="33"/>
      <c r="AY268" s="33"/>
      <c r="AZ268" s="33"/>
      <c r="BA268" s="33"/>
      <c r="BB268" s="33"/>
      <c r="BC268" s="33"/>
      <c r="BD268" s="33"/>
      <c r="BE268" s="33"/>
      <c r="BF268" s="33"/>
      <c r="BG268" s="33"/>
      <c r="BH268" s="33"/>
      <c r="BI268" s="27"/>
      <c r="BJ268" s="33"/>
      <c r="BK268" s="33"/>
      <c r="BL268" s="33"/>
      <c r="BM268" s="27"/>
      <c r="BN268" s="27"/>
      <c r="BO268" s="27"/>
      <c r="BP268" s="27"/>
      <c r="BQ268" s="36"/>
      <c r="BR268" s="37"/>
      <c r="BS268" s="36"/>
      <c r="BT268" s="37"/>
      <c r="BU268" s="39"/>
    </row>
    <row r="269" spans="1:74" ht="19.899999999999999" customHeight="1">
      <c r="A269" s="10">
        <v>269</v>
      </c>
      <c r="B269" s="15">
        <v>12</v>
      </c>
      <c r="C269" s="519"/>
      <c r="D269" s="50" t="str">
        <f t="shared" si="68"/>
        <v>F04N6S7C12</v>
      </c>
      <c r="E269" s="527" t="s">
        <v>161</v>
      </c>
      <c r="F269" s="22" t="str">
        <f t="shared" si="54"/>
        <v>FCS0304</v>
      </c>
      <c r="G269" s="21">
        <f t="shared" si="64"/>
        <v>6</v>
      </c>
      <c r="H269" s="21">
        <f t="shared" si="65"/>
        <v>7</v>
      </c>
      <c r="I269" s="21">
        <v>12</v>
      </c>
      <c r="J269" s="85" t="str">
        <f t="shared" si="66"/>
        <v>ADV551-P</v>
      </c>
      <c r="K269" s="22" t="str">
        <f t="shared" si="60"/>
        <v>DO</v>
      </c>
      <c r="L269" s="22"/>
      <c r="M269" s="22"/>
      <c r="N269" s="22" t="str">
        <f t="shared" si="67"/>
        <v>Y</v>
      </c>
      <c r="O269" s="22"/>
      <c r="P269" s="22"/>
      <c r="Q269" s="22"/>
      <c r="R269" s="22"/>
      <c r="S269" s="25" t="str">
        <f t="shared" si="61"/>
        <v>%Z067112</v>
      </c>
      <c r="T269" s="22" t="str">
        <f t="shared" si="62"/>
        <v>F04N6S7C12</v>
      </c>
      <c r="U269" s="22"/>
      <c r="V269" s="22" t="str">
        <f t="shared" si="63"/>
        <v>Spare</v>
      </c>
      <c r="W269" s="23" t="s">
        <v>1063</v>
      </c>
      <c r="X269" s="84" t="s">
        <v>115</v>
      </c>
      <c r="Y269" s="27"/>
      <c r="Z269" s="27"/>
      <c r="AA269" s="28"/>
      <c r="AB269" s="33"/>
      <c r="AC269" s="29"/>
      <c r="AD269" s="27"/>
      <c r="AE269" s="27"/>
      <c r="AF269" s="27"/>
      <c r="AG269" s="27"/>
      <c r="AH269" s="27"/>
      <c r="AI269" s="27"/>
      <c r="AJ269" s="531"/>
      <c r="AK269" s="531"/>
      <c r="AL269" s="27"/>
      <c r="AM269" s="27"/>
      <c r="AN269" s="27"/>
      <c r="AO269" s="27"/>
      <c r="AP269" s="27"/>
      <c r="AQ269" s="33"/>
      <c r="AR269" s="33"/>
      <c r="AS269" s="33"/>
      <c r="AT269" s="33"/>
      <c r="AU269" s="33"/>
      <c r="AV269" s="33"/>
      <c r="AW269" s="33"/>
      <c r="AX269" s="33"/>
      <c r="AY269" s="33"/>
      <c r="AZ269" s="33"/>
      <c r="BA269" s="33"/>
      <c r="BB269" s="33"/>
      <c r="BC269" s="33"/>
      <c r="BD269" s="33"/>
      <c r="BE269" s="33"/>
      <c r="BF269" s="33"/>
      <c r="BG269" s="33"/>
      <c r="BH269" s="33"/>
      <c r="BI269" s="27"/>
      <c r="BJ269" s="33"/>
      <c r="BK269" s="33"/>
      <c r="BL269" s="33"/>
      <c r="BM269" s="27"/>
      <c r="BN269" s="27"/>
      <c r="BO269" s="27"/>
      <c r="BP269" s="27"/>
      <c r="BQ269" s="36"/>
      <c r="BR269" s="37"/>
      <c r="BS269" s="36"/>
      <c r="BT269" s="37"/>
      <c r="BU269" s="39"/>
    </row>
    <row r="270" spans="1:74" ht="19.899999999999999" customHeight="1">
      <c r="A270" s="10">
        <v>270</v>
      </c>
      <c r="B270" s="15">
        <v>13</v>
      </c>
      <c r="C270" s="519"/>
      <c r="D270" s="50" t="str">
        <f t="shared" si="68"/>
        <v>F04N6S7C13</v>
      </c>
      <c r="E270" s="527" t="s">
        <v>161</v>
      </c>
      <c r="F270" s="22" t="str">
        <f t="shared" si="54"/>
        <v>FCS0304</v>
      </c>
      <c r="G270" s="21">
        <f t="shared" si="64"/>
        <v>6</v>
      </c>
      <c r="H270" s="21">
        <f t="shared" si="65"/>
        <v>7</v>
      </c>
      <c r="I270" s="21">
        <v>13</v>
      </c>
      <c r="J270" s="85" t="str">
        <f t="shared" si="66"/>
        <v>ADV551-P</v>
      </c>
      <c r="K270" s="22" t="str">
        <f t="shared" si="60"/>
        <v>DO</v>
      </c>
      <c r="L270" s="22"/>
      <c r="M270" s="22"/>
      <c r="N270" s="22" t="str">
        <f t="shared" si="67"/>
        <v>Y</v>
      </c>
      <c r="O270" s="22"/>
      <c r="P270" s="22"/>
      <c r="Q270" s="22"/>
      <c r="R270" s="22"/>
      <c r="S270" s="25" t="str">
        <f t="shared" si="61"/>
        <v>%Z067113</v>
      </c>
      <c r="T270" s="22" t="str">
        <f t="shared" si="62"/>
        <v>F04N6S7C13</v>
      </c>
      <c r="U270" s="22"/>
      <c r="V270" s="22" t="str">
        <f t="shared" si="63"/>
        <v>Spare</v>
      </c>
      <c r="W270" s="23" t="s">
        <v>1063</v>
      </c>
      <c r="X270" s="84" t="s">
        <v>115</v>
      </c>
      <c r="Y270" s="27"/>
      <c r="Z270" s="27"/>
      <c r="AA270" s="28"/>
      <c r="AB270" s="33"/>
      <c r="AC270" s="29"/>
      <c r="AD270" s="27"/>
      <c r="AE270" s="27"/>
      <c r="AF270" s="27"/>
      <c r="AG270" s="27"/>
      <c r="AH270" s="27"/>
      <c r="AI270" s="27"/>
      <c r="AJ270" s="531"/>
      <c r="AK270" s="531"/>
      <c r="AL270" s="27"/>
      <c r="AM270" s="27"/>
      <c r="AN270" s="27"/>
      <c r="AO270" s="27"/>
      <c r="AP270" s="27"/>
      <c r="AQ270" s="33"/>
      <c r="AR270" s="33"/>
      <c r="AS270" s="33"/>
      <c r="AT270" s="33"/>
      <c r="AU270" s="33"/>
      <c r="AV270" s="33"/>
      <c r="AW270" s="33"/>
      <c r="AX270" s="33"/>
      <c r="AY270" s="33"/>
      <c r="AZ270" s="33"/>
      <c r="BA270" s="33"/>
      <c r="BB270" s="33"/>
      <c r="BC270" s="33"/>
      <c r="BD270" s="33"/>
      <c r="BE270" s="33"/>
      <c r="BF270" s="33"/>
      <c r="BG270" s="33"/>
      <c r="BH270" s="33"/>
      <c r="BI270" s="27"/>
      <c r="BJ270" s="33"/>
      <c r="BK270" s="33"/>
      <c r="BL270" s="33"/>
      <c r="BM270" s="27"/>
      <c r="BN270" s="27"/>
      <c r="BO270" s="27"/>
      <c r="BP270" s="27"/>
      <c r="BQ270" s="36"/>
      <c r="BR270" s="37"/>
      <c r="BS270" s="36"/>
      <c r="BT270" s="37"/>
      <c r="BU270" s="39"/>
    </row>
    <row r="271" spans="1:74" ht="19.899999999999999" customHeight="1">
      <c r="A271" s="10">
        <v>271</v>
      </c>
      <c r="B271" s="15">
        <v>14</v>
      </c>
      <c r="C271" s="519"/>
      <c r="D271" s="50" t="str">
        <f t="shared" si="68"/>
        <v>F04N6S7C14</v>
      </c>
      <c r="E271" s="527" t="s">
        <v>161</v>
      </c>
      <c r="F271" s="22" t="str">
        <f t="shared" si="54"/>
        <v>FCS0304</v>
      </c>
      <c r="G271" s="21">
        <f t="shared" si="64"/>
        <v>6</v>
      </c>
      <c r="H271" s="21">
        <f t="shared" si="65"/>
        <v>7</v>
      </c>
      <c r="I271" s="21">
        <v>14</v>
      </c>
      <c r="J271" s="85" t="str">
        <f t="shared" si="66"/>
        <v>ADV551-P</v>
      </c>
      <c r="K271" s="22" t="str">
        <f t="shared" si="60"/>
        <v>DO</v>
      </c>
      <c r="L271" s="22"/>
      <c r="M271" s="22"/>
      <c r="N271" s="22" t="str">
        <f t="shared" si="67"/>
        <v>Y</v>
      </c>
      <c r="O271" s="22"/>
      <c r="P271" s="22"/>
      <c r="Q271" s="22"/>
      <c r="R271" s="22"/>
      <c r="S271" s="25" t="str">
        <f t="shared" si="61"/>
        <v>%Z067114</v>
      </c>
      <c r="T271" s="22" t="str">
        <f t="shared" si="62"/>
        <v>F04N6S7C14</v>
      </c>
      <c r="U271" s="22"/>
      <c r="V271" s="22" t="str">
        <f t="shared" si="63"/>
        <v>Spare</v>
      </c>
      <c r="W271" s="23" t="s">
        <v>1063</v>
      </c>
      <c r="X271" s="84" t="s">
        <v>115</v>
      </c>
      <c r="Y271" s="27"/>
      <c r="Z271" s="27"/>
      <c r="AA271" s="28"/>
      <c r="AB271" s="33"/>
      <c r="AC271" s="29"/>
      <c r="AD271" s="27"/>
      <c r="AE271" s="27"/>
      <c r="AF271" s="27"/>
      <c r="AG271" s="27"/>
      <c r="AH271" s="27"/>
      <c r="AI271" s="27"/>
      <c r="AJ271" s="531"/>
      <c r="AK271" s="531"/>
      <c r="AL271" s="27"/>
      <c r="AM271" s="27"/>
      <c r="AN271" s="27"/>
      <c r="AO271" s="27"/>
      <c r="AP271" s="27"/>
      <c r="AQ271" s="33"/>
      <c r="AR271" s="33"/>
      <c r="AS271" s="33"/>
      <c r="AT271" s="33"/>
      <c r="AU271" s="33"/>
      <c r="AV271" s="33"/>
      <c r="AW271" s="33"/>
      <c r="AX271" s="33"/>
      <c r="AY271" s="33"/>
      <c r="AZ271" s="33"/>
      <c r="BA271" s="33"/>
      <c r="BB271" s="33"/>
      <c r="BC271" s="33"/>
      <c r="BD271" s="33"/>
      <c r="BE271" s="33"/>
      <c r="BF271" s="33"/>
      <c r="BG271" s="33"/>
      <c r="BH271" s="33"/>
      <c r="BI271" s="27"/>
      <c r="BJ271" s="33"/>
      <c r="BK271" s="33"/>
      <c r="BL271" s="33"/>
      <c r="BM271" s="27"/>
      <c r="BN271" s="27"/>
      <c r="BO271" s="27"/>
      <c r="BP271" s="27"/>
      <c r="BQ271" s="36"/>
      <c r="BR271" s="37"/>
      <c r="BS271" s="36"/>
      <c r="BT271" s="37"/>
      <c r="BU271" s="39"/>
    </row>
    <row r="272" spans="1:74" ht="19.899999999999999" customHeight="1">
      <c r="A272" s="10">
        <v>272</v>
      </c>
      <c r="B272" s="15">
        <v>15</v>
      </c>
      <c r="C272" s="519"/>
      <c r="D272" s="50" t="str">
        <f t="shared" si="68"/>
        <v>F04N6S7C15</v>
      </c>
      <c r="E272" s="527" t="s">
        <v>161</v>
      </c>
      <c r="F272" s="22" t="str">
        <f t="shared" si="54"/>
        <v>FCS0304</v>
      </c>
      <c r="G272" s="21">
        <f t="shared" si="64"/>
        <v>6</v>
      </c>
      <c r="H272" s="21">
        <f t="shared" si="65"/>
        <v>7</v>
      </c>
      <c r="I272" s="21">
        <v>15</v>
      </c>
      <c r="J272" s="85" t="str">
        <f t="shared" si="66"/>
        <v>ADV551-P</v>
      </c>
      <c r="K272" s="22" t="str">
        <f t="shared" si="60"/>
        <v>DO</v>
      </c>
      <c r="L272" s="22"/>
      <c r="M272" s="22"/>
      <c r="N272" s="22" t="str">
        <f t="shared" si="67"/>
        <v>Y</v>
      </c>
      <c r="O272" s="22"/>
      <c r="P272" s="22"/>
      <c r="Q272" s="22"/>
      <c r="R272" s="22"/>
      <c r="S272" s="25" t="str">
        <f t="shared" si="61"/>
        <v>%Z067115</v>
      </c>
      <c r="T272" s="22" t="str">
        <f t="shared" si="62"/>
        <v>F04N6S7C15</v>
      </c>
      <c r="U272" s="22"/>
      <c r="V272" s="22" t="str">
        <f t="shared" si="63"/>
        <v>Spare</v>
      </c>
      <c r="W272" s="23" t="s">
        <v>1063</v>
      </c>
      <c r="X272" s="84" t="s">
        <v>115</v>
      </c>
      <c r="Y272" s="27"/>
      <c r="Z272" s="27"/>
      <c r="AA272" s="28"/>
      <c r="AB272" s="33"/>
      <c r="AC272" s="29"/>
      <c r="AD272" s="27"/>
      <c r="AE272" s="27"/>
      <c r="AF272" s="27"/>
      <c r="AG272" s="27"/>
      <c r="AH272" s="27"/>
      <c r="AI272" s="27"/>
      <c r="AJ272" s="531"/>
      <c r="AK272" s="531"/>
      <c r="AL272" s="27"/>
      <c r="AM272" s="27"/>
      <c r="AN272" s="27"/>
      <c r="AO272" s="27"/>
      <c r="AP272" s="27"/>
      <c r="AQ272" s="33"/>
      <c r="AR272" s="33"/>
      <c r="AS272" s="33"/>
      <c r="AT272" s="33"/>
      <c r="AU272" s="33"/>
      <c r="AV272" s="33"/>
      <c r="AW272" s="33"/>
      <c r="AX272" s="33"/>
      <c r="AY272" s="33"/>
      <c r="AZ272" s="33"/>
      <c r="BA272" s="33"/>
      <c r="BB272" s="33"/>
      <c r="BC272" s="33"/>
      <c r="BD272" s="33"/>
      <c r="BE272" s="33"/>
      <c r="BF272" s="33"/>
      <c r="BG272" s="33"/>
      <c r="BH272" s="33"/>
      <c r="BI272" s="27"/>
      <c r="BJ272" s="33"/>
      <c r="BK272" s="33"/>
      <c r="BL272" s="33"/>
      <c r="BM272" s="27"/>
      <c r="BN272" s="27"/>
      <c r="BO272" s="27"/>
      <c r="BP272" s="27"/>
      <c r="BQ272" s="36"/>
      <c r="BR272" s="37"/>
      <c r="BS272" s="36"/>
      <c r="BT272" s="37"/>
      <c r="BU272" s="39"/>
    </row>
    <row r="273" spans="1:73" ht="19.899999999999999" customHeight="1">
      <c r="A273" s="10">
        <v>273</v>
      </c>
      <c r="B273" s="15">
        <v>16</v>
      </c>
      <c r="C273" s="519"/>
      <c r="D273" s="50" t="str">
        <f t="shared" si="68"/>
        <v>F04N6S7C16</v>
      </c>
      <c r="E273" s="527" t="s">
        <v>161</v>
      </c>
      <c r="F273" s="22" t="str">
        <f t="shared" si="54"/>
        <v>FCS0304</v>
      </c>
      <c r="G273" s="21">
        <f t="shared" si="64"/>
        <v>6</v>
      </c>
      <c r="H273" s="21">
        <f t="shared" si="65"/>
        <v>7</v>
      </c>
      <c r="I273" s="21">
        <v>16</v>
      </c>
      <c r="J273" s="85" t="str">
        <f t="shared" si="66"/>
        <v>ADV551-P</v>
      </c>
      <c r="K273" s="22" t="str">
        <f t="shared" si="60"/>
        <v>DO</v>
      </c>
      <c r="L273" s="22"/>
      <c r="M273" s="22"/>
      <c r="N273" s="22" t="str">
        <f t="shared" si="67"/>
        <v>Y</v>
      </c>
      <c r="O273" s="22"/>
      <c r="P273" s="22"/>
      <c r="Q273" s="22"/>
      <c r="R273" s="22"/>
      <c r="S273" s="25" t="str">
        <f t="shared" si="61"/>
        <v>%Z067116</v>
      </c>
      <c r="T273" s="22" t="str">
        <f t="shared" si="62"/>
        <v>F04N6S7C16</v>
      </c>
      <c r="U273" s="22"/>
      <c r="V273" s="22" t="str">
        <f t="shared" si="63"/>
        <v>Spare</v>
      </c>
      <c r="W273" s="23" t="s">
        <v>1063</v>
      </c>
      <c r="X273" s="84" t="s">
        <v>115</v>
      </c>
      <c r="Y273" s="27"/>
      <c r="Z273" s="27"/>
      <c r="AA273" s="28"/>
      <c r="AB273" s="33"/>
      <c r="AC273" s="29"/>
      <c r="AD273" s="27"/>
      <c r="AE273" s="27"/>
      <c r="AF273" s="27"/>
      <c r="AG273" s="27"/>
      <c r="AH273" s="27"/>
      <c r="AI273" s="27"/>
      <c r="AJ273" s="531"/>
      <c r="AK273" s="531"/>
      <c r="AL273" s="27"/>
      <c r="AM273" s="27"/>
      <c r="AN273" s="27"/>
      <c r="AO273" s="27"/>
      <c r="AP273" s="27"/>
      <c r="AQ273" s="33"/>
      <c r="AR273" s="33"/>
      <c r="AS273" s="33"/>
      <c r="AT273" s="33"/>
      <c r="AU273" s="33"/>
      <c r="AV273" s="33"/>
      <c r="AW273" s="33"/>
      <c r="AX273" s="33"/>
      <c r="AY273" s="33"/>
      <c r="AZ273" s="33"/>
      <c r="BA273" s="33"/>
      <c r="BB273" s="33"/>
      <c r="BC273" s="33"/>
      <c r="BD273" s="33"/>
      <c r="BE273" s="33"/>
      <c r="BF273" s="33"/>
      <c r="BG273" s="33"/>
      <c r="BH273" s="33"/>
      <c r="BI273" s="27"/>
      <c r="BJ273" s="33"/>
      <c r="BK273" s="33"/>
      <c r="BL273" s="33"/>
      <c r="BM273" s="27"/>
      <c r="BN273" s="27"/>
      <c r="BO273" s="27"/>
      <c r="BP273" s="27"/>
      <c r="BQ273" s="36"/>
      <c r="BR273" s="37"/>
      <c r="BS273" s="36"/>
      <c r="BT273" s="37"/>
      <c r="BU273" s="39"/>
    </row>
    <row r="274" spans="1:73" ht="19.899999999999999" customHeight="1">
      <c r="A274" s="10">
        <v>274</v>
      </c>
      <c r="B274" s="15">
        <v>17</v>
      </c>
      <c r="C274" s="519"/>
      <c r="D274" s="50" t="str">
        <f t="shared" si="68"/>
        <v>F04N6S7C17</v>
      </c>
      <c r="E274" s="527" t="s">
        <v>161</v>
      </c>
      <c r="F274" s="22" t="str">
        <f t="shared" si="54"/>
        <v>FCS0304</v>
      </c>
      <c r="G274" s="21">
        <f t="shared" si="64"/>
        <v>6</v>
      </c>
      <c r="H274" s="21">
        <f t="shared" si="65"/>
        <v>7</v>
      </c>
      <c r="I274" s="21">
        <v>17</v>
      </c>
      <c r="J274" s="85" t="str">
        <f t="shared" si="66"/>
        <v>ADV551-P</v>
      </c>
      <c r="K274" s="22" t="str">
        <f t="shared" si="60"/>
        <v>DO</v>
      </c>
      <c r="L274" s="22"/>
      <c r="M274" s="22"/>
      <c r="N274" s="22" t="str">
        <f t="shared" si="67"/>
        <v>Y</v>
      </c>
      <c r="O274" s="22"/>
      <c r="P274" s="22"/>
      <c r="Q274" s="22"/>
      <c r="R274" s="22"/>
      <c r="S274" s="25" t="str">
        <f t="shared" si="61"/>
        <v>%Z067117</v>
      </c>
      <c r="T274" s="22" t="str">
        <f t="shared" si="62"/>
        <v>F04N6S7C17</v>
      </c>
      <c r="U274" s="22"/>
      <c r="V274" s="22" t="str">
        <f t="shared" si="63"/>
        <v>Spare</v>
      </c>
      <c r="W274" s="23" t="s">
        <v>1063</v>
      </c>
      <c r="X274" s="84" t="s">
        <v>115</v>
      </c>
      <c r="Y274" s="27"/>
      <c r="Z274" s="27"/>
      <c r="AA274" s="28"/>
      <c r="AB274" s="33"/>
      <c r="AC274" s="29"/>
      <c r="AD274" s="27"/>
      <c r="AE274" s="27"/>
      <c r="AF274" s="27"/>
      <c r="AG274" s="27"/>
      <c r="AH274" s="27"/>
      <c r="AI274" s="27"/>
      <c r="AJ274" s="531"/>
      <c r="AK274" s="531"/>
      <c r="AL274" s="27"/>
      <c r="AM274" s="27"/>
      <c r="AN274" s="27"/>
      <c r="AO274" s="27"/>
      <c r="AP274" s="27"/>
      <c r="AQ274" s="33"/>
      <c r="AR274" s="33"/>
      <c r="AS274" s="33"/>
      <c r="AT274" s="33"/>
      <c r="AU274" s="33"/>
      <c r="AV274" s="33"/>
      <c r="AW274" s="33"/>
      <c r="AX274" s="33"/>
      <c r="AY274" s="33"/>
      <c r="AZ274" s="33"/>
      <c r="BA274" s="33"/>
      <c r="BB274" s="33"/>
      <c r="BC274" s="33"/>
      <c r="BD274" s="33"/>
      <c r="BE274" s="33"/>
      <c r="BF274" s="33"/>
      <c r="BG274" s="33"/>
      <c r="BH274" s="33"/>
      <c r="BI274" s="27"/>
      <c r="BJ274" s="33"/>
      <c r="BK274" s="33"/>
      <c r="BL274" s="33"/>
      <c r="BM274" s="27"/>
      <c r="BN274" s="27"/>
      <c r="BO274" s="27"/>
      <c r="BP274" s="27"/>
      <c r="BQ274" s="36"/>
      <c r="BR274" s="37"/>
      <c r="BS274" s="36"/>
      <c r="BT274" s="37"/>
    </row>
    <row r="275" spans="1:73" ht="19.899999999999999" customHeight="1">
      <c r="A275" s="10">
        <v>275</v>
      </c>
      <c r="B275" s="15">
        <v>18</v>
      </c>
      <c r="C275" s="519"/>
      <c r="D275" s="50" t="str">
        <f t="shared" si="68"/>
        <v>F04N6S7C18</v>
      </c>
      <c r="E275" s="527" t="s">
        <v>161</v>
      </c>
      <c r="F275" s="22" t="str">
        <f t="shared" si="54"/>
        <v>FCS0304</v>
      </c>
      <c r="G275" s="21">
        <f t="shared" si="64"/>
        <v>6</v>
      </c>
      <c r="H275" s="21">
        <f t="shared" si="65"/>
        <v>7</v>
      </c>
      <c r="I275" s="21">
        <v>18</v>
      </c>
      <c r="J275" s="85" t="str">
        <f t="shared" si="66"/>
        <v>ADV551-P</v>
      </c>
      <c r="K275" s="22" t="str">
        <f t="shared" si="60"/>
        <v>DO</v>
      </c>
      <c r="L275" s="22"/>
      <c r="M275" s="22"/>
      <c r="N275" s="22" t="str">
        <f t="shared" si="67"/>
        <v>Y</v>
      </c>
      <c r="O275" s="22"/>
      <c r="P275" s="22"/>
      <c r="Q275" s="22"/>
      <c r="R275" s="22"/>
      <c r="S275" s="25" t="str">
        <f t="shared" si="61"/>
        <v>%Z067118</v>
      </c>
      <c r="T275" s="22" t="str">
        <f t="shared" si="62"/>
        <v>F04N6S7C18</v>
      </c>
      <c r="U275" s="22"/>
      <c r="V275" s="22" t="str">
        <f t="shared" si="63"/>
        <v>Spare</v>
      </c>
      <c r="W275" s="23" t="s">
        <v>1063</v>
      </c>
      <c r="X275" s="84" t="s">
        <v>115</v>
      </c>
      <c r="Y275" s="27"/>
      <c r="Z275" s="27"/>
      <c r="AA275" s="28"/>
      <c r="AB275" s="33"/>
      <c r="AC275" s="29"/>
      <c r="AD275" s="27"/>
      <c r="AE275" s="27"/>
      <c r="AF275" s="27"/>
      <c r="AG275" s="27"/>
      <c r="AH275" s="27"/>
      <c r="AI275" s="27"/>
      <c r="AJ275" s="531"/>
      <c r="AK275" s="531"/>
      <c r="AL275" s="27"/>
      <c r="AM275" s="27"/>
      <c r="AN275" s="27"/>
      <c r="AO275" s="27"/>
      <c r="AP275" s="27"/>
      <c r="AQ275" s="33"/>
      <c r="AR275" s="33"/>
      <c r="AS275" s="33"/>
      <c r="AT275" s="33"/>
      <c r="AU275" s="33"/>
      <c r="AV275" s="33"/>
      <c r="AW275" s="33"/>
      <c r="AX275" s="33"/>
      <c r="AY275" s="33"/>
      <c r="AZ275" s="33"/>
      <c r="BA275" s="33"/>
      <c r="BB275" s="33"/>
      <c r="BC275" s="33"/>
      <c r="BD275" s="33"/>
      <c r="BE275" s="33"/>
      <c r="BF275" s="33"/>
      <c r="BG275" s="33"/>
      <c r="BH275" s="33"/>
      <c r="BI275" s="27"/>
      <c r="BJ275" s="33"/>
      <c r="BK275" s="33"/>
      <c r="BL275" s="33"/>
      <c r="BM275" s="27"/>
      <c r="BN275" s="27"/>
      <c r="BO275" s="27"/>
      <c r="BP275" s="27"/>
      <c r="BQ275" s="36"/>
      <c r="BR275" s="37"/>
      <c r="BS275" s="36"/>
      <c r="BT275" s="37"/>
    </row>
    <row r="276" spans="1:73" ht="19.899999999999999" customHeight="1">
      <c r="A276" s="10">
        <v>276</v>
      </c>
      <c r="B276" s="15">
        <v>19</v>
      </c>
      <c r="C276" s="519"/>
      <c r="D276" s="50" t="str">
        <f t="shared" si="68"/>
        <v>F04N6S7C19</v>
      </c>
      <c r="E276" s="527" t="s">
        <v>161</v>
      </c>
      <c r="F276" s="22" t="str">
        <f t="shared" si="54"/>
        <v>FCS0304</v>
      </c>
      <c r="G276" s="21">
        <f t="shared" si="64"/>
        <v>6</v>
      </c>
      <c r="H276" s="21">
        <f t="shared" si="65"/>
        <v>7</v>
      </c>
      <c r="I276" s="21">
        <v>19</v>
      </c>
      <c r="J276" s="85" t="str">
        <f t="shared" si="66"/>
        <v>ADV551-P</v>
      </c>
      <c r="K276" s="22" t="str">
        <f t="shared" si="60"/>
        <v>DO</v>
      </c>
      <c r="L276" s="22"/>
      <c r="M276" s="22"/>
      <c r="N276" s="22" t="str">
        <f t="shared" si="67"/>
        <v>Y</v>
      </c>
      <c r="O276" s="22"/>
      <c r="P276" s="22"/>
      <c r="Q276" s="22"/>
      <c r="R276" s="22"/>
      <c r="S276" s="25" t="str">
        <f t="shared" si="61"/>
        <v>%Z067119</v>
      </c>
      <c r="T276" s="22" t="str">
        <f t="shared" si="62"/>
        <v>F04N6S7C19</v>
      </c>
      <c r="U276" s="22"/>
      <c r="V276" s="22" t="str">
        <f t="shared" si="63"/>
        <v>Spare</v>
      </c>
      <c r="W276" s="23" t="s">
        <v>1063</v>
      </c>
      <c r="X276" s="84" t="s">
        <v>115</v>
      </c>
      <c r="Y276" s="27"/>
      <c r="Z276" s="27"/>
      <c r="AA276" s="28"/>
      <c r="AB276" s="33"/>
      <c r="AC276" s="29"/>
      <c r="AD276" s="27"/>
      <c r="AE276" s="27"/>
      <c r="AF276" s="27"/>
      <c r="AG276" s="27"/>
      <c r="AH276" s="27"/>
      <c r="AI276" s="27"/>
      <c r="AJ276" s="531"/>
      <c r="AK276" s="531"/>
      <c r="AL276" s="27"/>
      <c r="AM276" s="27"/>
      <c r="AN276" s="27"/>
      <c r="AO276" s="27"/>
      <c r="AP276" s="27"/>
      <c r="AQ276" s="33"/>
      <c r="AR276" s="33"/>
      <c r="AS276" s="33"/>
      <c r="AT276" s="33"/>
      <c r="AU276" s="33"/>
      <c r="AV276" s="33"/>
      <c r="AW276" s="33"/>
      <c r="AX276" s="33"/>
      <c r="AY276" s="33"/>
      <c r="AZ276" s="33"/>
      <c r="BA276" s="33"/>
      <c r="BB276" s="33"/>
      <c r="BC276" s="33"/>
      <c r="BD276" s="33"/>
      <c r="BE276" s="33"/>
      <c r="BF276" s="33"/>
      <c r="BG276" s="33"/>
      <c r="BH276" s="33"/>
      <c r="BI276" s="27"/>
      <c r="BJ276" s="33"/>
      <c r="BK276" s="33"/>
      <c r="BL276" s="33"/>
      <c r="BM276" s="27"/>
      <c r="BN276" s="27"/>
      <c r="BO276" s="27"/>
      <c r="BP276" s="27"/>
      <c r="BQ276" s="36"/>
      <c r="BR276" s="37"/>
      <c r="BS276" s="36"/>
      <c r="BT276" s="37"/>
    </row>
    <row r="277" spans="1:73" ht="19.899999999999999" customHeight="1">
      <c r="A277" s="10">
        <v>277</v>
      </c>
      <c r="B277" s="15">
        <v>20</v>
      </c>
      <c r="C277" s="519"/>
      <c r="D277" s="50" t="str">
        <f t="shared" si="68"/>
        <v>F04N6S7C20</v>
      </c>
      <c r="E277" s="527" t="s">
        <v>161</v>
      </c>
      <c r="F277" s="22" t="str">
        <f t="shared" si="54"/>
        <v>FCS0304</v>
      </c>
      <c r="G277" s="21">
        <f t="shared" si="64"/>
        <v>6</v>
      </c>
      <c r="H277" s="21">
        <f t="shared" si="65"/>
        <v>7</v>
      </c>
      <c r="I277" s="21">
        <v>20</v>
      </c>
      <c r="J277" s="85" t="str">
        <f t="shared" si="66"/>
        <v>ADV551-P</v>
      </c>
      <c r="K277" s="22" t="str">
        <f t="shared" si="60"/>
        <v>DO</v>
      </c>
      <c r="L277" s="22"/>
      <c r="M277" s="22"/>
      <c r="N277" s="22" t="str">
        <f t="shared" si="67"/>
        <v>Y</v>
      </c>
      <c r="O277" s="22"/>
      <c r="P277" s="22"/>
      <c r="Q277" s="22"/>
      <c r="R277" s="22"/>
      <c r="S277" s="25" t="str">
        <f t="shared" si="61"/>
        <v>%Z067120</v>
      </c>
      <c r="T277" s="22" t="str">
        <f t="shared" si="62"/>
        <v>F04N6S7C20</v>
      </c>
      <c r="U277" s="22"/>
      <c r="V277" s="22" t="str">
        <f t="shared" si="63"/>
        <v>Spare</v>
      </c>
      <c r="W277" s="23" t="s">
        <v>1063</v>
      </c>
      <c r="X277" s="84" t="s">
        <v>115</v>
      </c>
      <c r="Y277" s="27"/>
      <c r="Z277" s="27"/>
      <c r="AA277" s="28"/>
      <c r="AB277" s="33"/>
      <c r="AC277" s="29"/>
      <c r="AD277" s="27"/>
      <c r="AE277" s="27"/>
      <c r="AF277" s="27"/>
      <c r="AG277" s="27"/>
      <c r="AH277" s="27"/>
      <c r="AI277" s="27"/>
      <c r="AJ277" s="531"/>
      <c r="AK277" s="531"/>
      <c r="AL277" s="27"/>
      <c r="AM277" s="27"/>
      <c r="AN277" s="27"/>
      <c r="AO277" s="27"/>
      <c r="AP277" s="27"/>
      <c r="AQ277" s="33"/>
      <c r="AR277" s="33"/>
      <c r="AS277" s="33"/>
      <c r="AT277" s="33"/>
      <c r="AU277" s="33"/>
      <c r="AV277" s="33"/>
      <c r="AW277" s="33"/>
      <c r="AX277" s="33"/>
      <c r="AY277" s="33"/>
      <c r="AZ277" s="33"/>
      <c r="BA277" s="33"/>
      <c r="BB277" s="33"/>
      <c r="BC277" s="33"/>
      <c r="BD277" s="33"/>
      <c r="BE277" s="33"/>
      <c r="BF277" s="33"/>
      <c r="BG277" s="33"/>
      <c r="BH277" s="33"/>
      <c r="BI277" s="27"/>
      <c r="BJ277" s="33"/>
      <c r="BK277" s="33"/>
      <c r="BL277" s="33"/>
      <c r="BM277" s="27"/>
      <c r="BN277" s="27"/>
      <c r="BO277" s="27"/>
      <c r="BP277" s="27"/>
      <c r="BQ277" s="36"/>
      <c r="BR277" s="37"/>
      <c r="BS277" s="36"/>
      <c r="BT277" s="37"/>
    </row>
    <row r="278" spans="1:73" ht="19.899999999999999" customHeight="1">
      <c r="A278" s="10">
        <v>278</v>
      </c>
      <c r="B278" s="15">
        <v>21</v>
      </c>
      <c r="C278" s="519"/>
      <c r="D278" s="50" t="str">
        <f t="shared" si="68"/>
        <v>F04N6S7C21</v>
      </c>
      <c r="E278" s="527" t="s">
        <v>161</v>
      </c>
      <c r="F278" s="22" t="str">
        <f t="shared" si="54"/>
        <v>FCS0304</v>
      </c>
      <c r="G278" s="21">
        <f t="shared" si="64"/>
        <v>6</v>
      </c>
      <c r="H278" s="21">
        <f t="shared" si="65"/>
        <v>7</v>
      </c>
      <c r="I278" s="21">
        <v>21</v>
      </c>
      <c r="J278" s="85" t="str">
        <f t="shared" si="66"/>
        <v>ADV551-P</v>
      </c>
      <c r="K278" s="22" t="str">
        <f t="shared" si="60"/>
        <v>DO</v>
      </c>
      <c r="L278" s="22"/>
      <c r="M278" s="22"/>
      <c r="N278" s="22" t="str">
        <f t="shared" si="67"/>
        <v>Y</v>
      </c>
      <c r="O278" s="22"/>
      <c r="P278" s="22"/>
      <c r="Q278" s="22"/>
      <c r="R278" s="22"/>
      <c r="S278" s="25" t="str">
        <f t="shared" si="61"/>
        <v>%Z067121</v>
      </c>
      <c r="T278" s="22" t="str">
        <f t="shared" si="62"/>
        <v>F04N6S7C21</v>
      </c>
      <c r="U278" s="22"/>
      <c r="V278" s="22" t="str">
        <f t="shared" si="63"/>
        <v>Spare</v>
      </c>
      <c r="W278" s="23" t="s">
        <v>1063</v>
      </c>
      <c r="X278" s="27"/>
      <c r="Y278" s="27"/>
      <c r="Z278" s="27"/>
      <c r="AA278" s="28"/>
      <c r="AB278" s="33"/>
      <c r="AC278" s="29"/>
      <c r="AD278" s="27"/>
      <c r="AE278" s="27"/>
      <c r="AF278" s="27"/>
      <c r="AG278" s="27"/>
      <c r="AH278" s="27"/>
      <c r="AI278" s="27"/>
      <c r="AJ278" s="531"/>
      <c r="AK278" s="531"/>
      <c r="AL278" s="27"/>
      <c r="AM278" s="27"/>
      <c r="AN278" s="27"/>
      <c r="AO278" s="27"/>
      <c r="AP278" s="27"/>
      <c r="AQ278" s="33"/>
      <c r="AR278" s="33"/>
      <c r="AS278" s="33"/>
      <c r="AT278" s="33"/>
      <c r="AU278" s="33"/>
      <c r="AV278" s="33"/>
      <c r="AW278" s="33"/>
      <c r="AX278" s="33"/>
      <c r="AY278" s="33"/>
      <c r="AZ278" s="33"/>
      <c r="BA278" s="33"/>
      <c r="BB278" s="33"/>
      <c r="BC278" s="33"/>
      <c r="BD278" s="33"/>
      <c r="BE278" s="33"/>
      <c r="BF278" s="33"/>
      <c r="BG278" s="33"/>
      <c r="BH278" s="33"/>
      <c r="BI278" s="27"/>
      <c r="BJ278" s="33"/>
      <c r="BK278" s="33"/>
      <c r="BL278" s="33"/>
      <c r="BM278" s="27"/>
      <c r="BN278" s="27"/>
      <c r="BO278" s="27"/>
      <c r="BP278" s="27"/>
      <c r="BQ278" s="36"/>
      <c r="BR278" s="37"/>
      <c r="BS278" s="36"/>
      <c r="BT278" s="37"/>
    </row>
    <row r="279" spans="1:73" ht="19.899999999999999" customHeight="1">
      <c r="A279" s="10">
        <v>279</v>
      </c>
      <c r="B279" s="15">
        <v>22</v>
      </c>
      <c r="C279" s="519"/>
      <c r="D279" s="50" t="str">
        <f t="shared" si="68"/>
        <v>F04N6S7C22</v>
      </c>
      <c r="E279" s="527" t="s">
        <v>161</v>
      </c>
      <c r="F279" s="22" t="str">
        <f t="shared" si="54"/>
        <v>FCS0304</v>
      </c>
      <c r="G279" s="21">
        <f t="shared" si="64"/>
        <v>6</v>
      </c>
      <c r="H279" s="21">
        <f t="shared" si="65"/>
        <v>7</v>
      </c>
      <c r="I279" s="21">
        <v>22</v>
      </c>
      <c r="J279" s="85" t="str">
        <f t="shared" si="66"/>
        <v>ADV551-P</v>
      </c>
      <c r="K279" s="22" t="str">
        <f t="shared" si="60"/>
        <v>DO</v>
      </c>
      <c r="L279" s="22"/>
      <c r="M279" s="22"/>
      <c r="N279" s="22" t="str">
        <f t="shared" si="67"/>
        <v>Y</v>
      </c>
      <c r="O279" s="22"/>
      <c r="P279" s="22"/>
      <c r="Q279" s="22"/>
      <c r="R279" s="22"/>
      <c r="S279" s="25" t="str">
        <f t="shared" si="61"/>
        <v>%Z067122</v>
      </c>
      <c r="T279" s="22" t="str">
        <f t="shared" si="62"/>
        <v>F04N6S7C22</v>
      </c>
      <c r="U279" s="22"/>
      <c r="V279" s="22" t="str">
        <f t="shared" si="63"/>
        <v>Spare</v>
      </c>
      <c r="W279" s="23" t="s">
        <v>1063</v>
      </c>
      <c r="X279" s="27"/>
      <c r="Y279" s="27"/>
      <c r="Z279" s="27"/>
      <c r="AA279" s="28"/>
      <c r="AB279" s="33"/>
      <c r="AC279" s="29"/>
      <c r="AD279" s="27"/>
      <c r="AE279" s="27"/>
      <c r="AF279" s="27"/>
      <c r="AG279" s="27"/>
      <c r="AH279" s="27"/>
      <c r="AI279" s="27"/>
      <c r="AJ279" s="531"/>
      <c r="AK279" s="531"/>
      <c r="AL279" s="27"/>
      <c r="AM279" s="27"/>
      <c r="AN279" s="27"/>
      <c r="AO279" s="27"/>
      <c r="AP279" s="27"/>
      <c r="AQ279" s="33"/>
      <c r="AR279" s="33"/>
      <c r="AS279" s="33"/>
      <c r="AT279" s="33"/>
      <c r="AU279" s="33"/>
      <c r="AV279" s="33"/>
      <c r="AW279" s="33"/>
      <c r="AX279" s="33"/>
      <c r="AY279" s="33"/>
      <c r="AZ279" s="33"/>
      <c r="BA279" s="33"/>
      <c r="BB279" s="33"/>
      <c r="BC279" s="33"/>
      <c r="BD279" s="33"/>
      <c r="BE279" s="33"/>
      <c r="BF279" s="33"/>
      <c r="BG279" s="33"/>
      <c r="BH279" s="33"/>
      <c r="BI279" s="27"/>
      <c r="BJ279" s="33"/>
      <c r="BK279" s="33"/>
      <c r="BL279" s="33"/>
      <c r="BM279" s="27"/>
      <c r="BN279" s="27"/>
      <c r="BO279" s="27"/>
      <c r="BP279" s="27"/>
      <c r="BQ279" s="36"/>
      <c r="BR279" s="37"/>
      <c r="BS279" s="36"/>
      <c r="BT279" s="37"/>
    </row>
    <row r="280" spans="1:73" ht="19.899999999999999" customHeight="1">
      <c r="A280" s="10">
        <v>280</v>
      </c>
      <c r="B280" s="15">
        <v>23</v>
      </c>
      <c r="C280" s="519"/>
      <c r="D280" s="50" t="str">
        <f t="shared" si="68"/>
        <v>F04N6S7C23</v>
      </c>
      <c r="E280" s="527" t="s">
        <v>161</v>
      </c>
      <c r="F280" s="22" t="str">
        <f t="shared" si="54"/>
        <v>FCS0304</v>
      </c>
      <c r="G280" s="21">
        <f t="shared" si="64"/>
        <v>6</v>
      </c>
      <c r="H280" s="21">
        <f t="shared" si="65"/>
        <v>7</v>
      </c>
      <c r="I280" s="21">
        <v>23</v>
      </c>
      <c r="J280" s="85" t="str">
        <f t="shared" si="66"/>
        <v>ADV551-P</v>
      </c>
      <c r="K280" s="22" t="str">
        <f t="shared" si="60"/>
        <v>DO</v>
      </c>
      <c r="L280" s="22"/>
      <c r="M280" s="22"/>
      <c r="N280" s="22" t="str">
        <f t="shared" si="67"/>
        <v>Y</v>
      </c>
      <c r="O280" s="22"/>
      <c r="P280" s="22"/>
      <c r="Q280" s="22"/>
      <c r="R280" s="22"/>
      <c r="S280" s="25" t="str">
        <f t="shared" si="61"/>
        <v>%Z067123</v>
      </c>
      <c r="T280" s="22" t="str">
        <f t="shared" si="62"/>
        <v>F04N6S7C23</v>
      </c>
      <c r="U280" s="22"/>
      <c r="V280" s="22" t="str">
        <f t="shared" si="63"/>
        <v>Spare</v>
      </c>
      <c r="W280" s="23" t="s">
        <v>1063</v>
      </c>
      <c r="X280" s="27"/>
      <c r="Y280" s="27"/>
      <c r="Z280" s="27"/>
      <c r="AA280" s="28"/>
      <c r="AB280" s="33"/>
      <c r="AC280" s="29"/>
      <c r="AD280" s="27"/>
      <c r="AE280" s="27"/>
      <c r="AF280" s="27"/>
      <c r="AG280" s="27"/>
      <c r="AH280" s="27"/>
      <c r="AI280" s="27"/>
      <c r="AJ280" s="531"/>
      <c r="AK280" s="531"/>
      <c r="AL280" s="27"/>
      <c r="AM280" s="27"/>
      <c r="AN280" s="27"/>
      <c r="AO280" s="27"/>
      <c r="AP280" s="27"/>
      <c r="AQ280" s="33"/>
      <c r="AR280" s="33"/>
      <c r="AS280" s="33"/>
      <c r="AT280" s="33"/>
      <c r="AU280" s="33"/>
      <c r="AV280" s="33"/>
      <c r="AW280" s="33"/>
      <c r="AX280" s="33"/>
      <c r="AY280" s="33"/>
      <c r="AZ280" s="33"/>
      <c r="BA280" s="33"/>
      <c r="BB280" s="33"/>
      <c r="BC280" s="33"/>
      <c r="BD280" s="33"/>
      <c r="BE280" s="33"/>
      <c r="BF280" s="33"/>
      <c r="BG280" s="33"/>
      <c r="BH280" s="33"/>
      <c r="BI280" s="27"/>
      <c r="BJ280" s="33"/>
      <c r="BK280" s="33"/>
      <c r="BL280" s="33"/>
      <c r="BM280" s="27"/>
      <c r="BN280" s="27"/>
      <c r="BO280" s="27"/>
      <c r="BP280" s="27"/>
      <c r="BQ280" s="36"/>
      <c r="BR280" s="37"/>
      <c r="BS280" s="36"/>
      <c r="BT280" s="37"/>
    </row>
    <row r="281" spans="1:73" ht="19.899999999999999" customHeight="1">
      <c r="A281" s="10">
        <v>281</v>
      </c>
      <c r="B281" s="15">
        <v>24</v>
      </c>
      <c r="C281" s="519"/>
      <c r="D281" s="50" t="str">
        <f t="shared" si="68"/>
        <v>F04N6S7C24</v>
      </c>
      <c r="E281" s="527" t="s">
        <v>161</v>
      </c>
      <c r="F281" s="22" t="str">
        <f t="shared" si="54"/>
        <v>FCS0304</v>
      </c>
      <c r="G281" s="21">
        <f t="shared" si="64"/>
        <v>6</v>
      </c>
      <c r="H281" s="21">
        <f t="shared" si="65"/>
        <v>7</v>
      </c>
      <c r="I281" s="21">
        <v>24</v>
      </c>
      <c r="J281" s="85" t="str">
        <f t="shared" si="66"/>
        <v>ADV551-P</v>
      </c>
      <c r="K281" s="22" t="str">
        <f t="shared" si="60"/>
        <v>DO</v>
      </c>
      <c r="L281" s="22"/>
      <c r="M281" s="22"/>
      <c r="N281" s="22" t="str">
        <f t="shared" si="67"/>
        <v>Y</v>
      </c>
      <c r="O281" s="22"/>
      <c r="P281" s="22"/>
      <c r="Q281" s="22"/>
      <c r="R281" s="22"/>
      <c r="S281" s="25" t="str">
        <f t="shared" si="61"/>
        <v>%Z067124</v>
      </c>
      <c r="T281" s="22" t="str">
        <f t="shared" si="62"/>
        <v>F04N6S7C24</v>
      </c>
      <c r="U281" s="22"/>
      <c r="V281" s="22" t="str">
        <f t="shared" si="63"/>
        <v>Spare</v>
      </c>
      <c r="W281" s="23" t="s">
        <v>1063</v>
      </c>
      <c r="X281" s="27"/>
      <c r="Y281" s="27"/>
      <c r="Z281" s="27"/>
      <c r="AA281" s="28"/>
      <c r="AB281" s="33"/>
      <c r="AC281" s="29"/>
      <c r="AD281" s="27"/>
      <c r="AE281" s="27"/>
      <c r="AF281" s="27"/>
      <c r="AG281" s="27"/>
      <c r="AH281" s="27"/>
      <c r="AI281" s="27"/>
      <c r="AJ281" s="531"/>
      <c r="AK281" s="531"/>
      <c r="AL281" s="27"/>
      <c r="AM281" s="27"/>
      <c r="AN281" s="27"/>
      <c r="AO281" s="27"/>
      <c r="AP281" s="27"/>
      <c r="AQ281" s="33"/>
      <c r="AR281" s="33"/>
      <c r="AS281" s="33"/>
      <c r="AT281" s="33"/>
      <c r="AU281" s="33"/>
      <c r="AV281" s="33"/>
      <c r="AW281" s="33"/>
      <c r="AX281" s="33"/>
      <c r="AY281" s="33"/>
      <c r="AZ281" s="33"/>
      <c r="BA281" s="33"/>
      <c r="BB281" s="33"/>
      <c r="BC281" s="33"/>
      <c r="BD281" s="33"/>
      <c r="BE281" s="33"/>
      <c r="BF281" s="33"/>
      <c r="BG281" s="33"/>
      <c r="BH281" s="33"/>
      <c r="BI281" s="27"/>
      <c r="BJ281" s="33"/>
      <c r="BK281" s="33"/>
      <c r="BL281" s="33"/>
      <c r="BM281" s="27"/>
      <c r="BN281" s="27"/>
      <c r="BO281" s="27"/>
      <c r="BP281" s="27"/>
      <c r="BQ281" s="36"/>
      <c r="BR281" s="37"/>
      <c r="BS281" s="36"/>
      <c r="BT281" s="37"/>
    </row>
    <row r="282" spans="1:73" ht="19.899999999999999" customHeight="1">
      <c r="A282" s="10">
        <v>282</v>
      </c>
      <c r="B282" s="15">
        <v>25</v>
      </c>
      <c r="C282" s="519"/>
      <c r="D282" s="50" t="str">
        <f t="shared" si="68"/>
        <v>F04N6S7C25</v>
      </c>
      <c r="E282" s="538" t="s">
        <v>161</v>
      </c>
      <c r="F282" s="22" t="str">
        <f t="shared" si="54"/>
        <v>FCS0304</v>
      </c>
      <c r="G282" s="21">
        <f t="shared" si="64"/>
        <v>6</v>
      </c>
      <c r="H282" s="21">
        <f t="shared" si="65"/>
        <v>7</v>
      </c>
      <c r="I282" s="21">
        <v>25</v>
      </c>
      <c r="J282" s="85" t="str">
        <f t="shared" si="66"/>
        <v>ADV551-P</v>
      </c>
      <c r="K282" s="22" t="str">
        <f t="shared" si="60"/>
        <v>DO</v>
      </c>
      <c r="L282" s="22"/>
      <c r="M282" s="22"/>
      <c r="N282" s="22" t="str">
        <f t="shared" si="67"/>
        <v>Y</v>
      </c>
      <c r="O282" s="22"/>
      <c r="P282" s="22"/>
      <c r="Q282" s="22"/>
      <c r="R282" s="22"/>
      <c r="S282" s="25" t="str">
        <f t="shared" si="61"/>
        <v>%Z067125</v>
      </c>
      <c r="T282" s="22" t="str">
        <f t="shared" si="62"/>
        <v>F04N6S7C25</v>
      </c>
      <c r="U282" s="22"/>
      <c r="V282" s="22" t="str">
        <f t="shared" si="63"/>
        <v>Spare</v>
      </c>
      <c r="W282" s="23" t="s">
        <v>1063</v>
      </c>
      <c r="X282" s="27"/>
      <c r="Y282" s="27"/>
      <c r="Z282" s="27"/>
      <c r="AA282" s="28"/>
      <c r="AB282" s="33"/>
      <c r="AC282" s="29"/>
      <c r="AD282" s="27"/>
      <c r="AE282" s="27"/>
      <c r="AF282" s="27"/>
      <c r="AG282" s="27"/>
      <c r="AH282" s="27"/>
      <c r="AI282" s="27"/>
      <c r="AJ282" s="531"/>
      <c r="AK282" s="531"/>
      <c r="AL282" s="27"/>
      <c r="AM282" s="27"/>
      <c r="AN282" s="27"/>
      <c r="AO282" s="27"/>
      <c r="AP282" s="27"/>
      <c r="AQ282" s="33"/>
      <c r="AR282" s="33"/>
      <c r="AS282" s="33"/>
      <c r="AT282" s="33"/>
      <c r="AU282" s="33"/>
      <c r="AV282" s="33"/>
      <c r="AW282" s="33"/>
      <c r="AX282" s="33"/>
      <c r="AY282" s="33"/>
      <c r="AZ282" s="33"/>
      <c r="BA282" s="33"/>
      <c r="BB282" s="33"/>
      <c r="BC282" s="33"/>
      <c r="BD282" s="33"/>
      <c r="BE282" s="33"/>
      <c r="BF282" s="33"/>
      <c r="BG282" s="33"/>
      <c r="BH282" s="33"/>
      <c r="BI282" s="27"/>
      <c r="BJ282" s="33"/>
      <c r="BK282" s="33"/>
      <c r="BL282" s="33"/>
      <c r="BM282" s="27"/>
      <c r="BN282" s="27"/>
      <c r="BO282" s="27"/>
      <c r="BP282" s="27"/>
      <c r="BQ282" s="36"/>
      <c r="BR282" s="37"/>
      <c r="BS282" s="36"/>
      <c r="BT282" s="37"/>
    </row>
    <row r="283" spans="1:73" ht="19.899999999999999" customHeight="1">
      <c r="A283" s="10">
        <v>283</v>
      </c>
      <c r="B283" s="15">
        <v>26</v>
      </c>
      <c r="C283" s="519"/>
      <c r="D283" s="50" t="str">
        <f t="shared" si="68"/>
        <v>F04N6S7C26</v>
      </c>
      <c r="E283" s="538" t="s">
        <v>161</v>
      </c>
      <c r="F283" s="22" t="str">
        <f t="shared" si="54"/>
        <v>FCS0304</v>
      </c>
      <c r="G283" s="21">
        <f t="shared" si="64"/>
        <v>6</v>
      </c>
      <c r="H283" s="21">
        <f t="shared" si="65"/>
        <v>7</v>
      </c>
      <c r="I283" s="21">
        <v>26</v>
      </c>
      <c r="J283" s="85" t="str">
        <f t="shared" si="66"/>
        <v>ADV551-P</v>
      </c>
      <c r="K283" s="22" t="str">
        <f t="shared" si="60"/>
        <v>DO</v>
      </c>
      <c r="L283" s="22"/>
      <c r="M283" s="22"/>
      <c r="N283" s="22" t="str">
        <f t="shared" si="67"/>
        <v>Y</v>
      </c>
      <c r="O283" s="22"/>
      <c r="P283" s="22"/>
      <c r="Q283" s="22"/>
      <c r="R283" s="22"/>
      <c r="S283" s="25" t="str">
        <f t="shared" si="61"/>
        <v>%Z067126</v>
      </c>
      <c r="T283" s="22" t="str">
        <f t="shared" si="62"/>
        <v>F04N6S7C26</v>
      </c>
      <c r="U283" s="22"/>
      <c r="V283" s="22" t="str">
        <f t="shared" si="63"/>
        <v>Spare</v>
      </c>
      <c r="W283" s="23" t="s">
        <v>1063</v>
      </c>
      <c r="X283" s="27"/>
      <c r="Y283" s="27"/>
      <c r="Z283" s="27"/>
      <c r="AA283" s="28"/>
      <c r="AB283" s="33"/>
      <c r="AC283" s="29"/>
      <c r="AD283" s="27"/>
      <c r="AE283" s="27"/>
      <c r="AF283" s="27"/>
      <c r="AG283" s="27"/>
      <c r="AH283" s="27"/>
      <c r="AI283" s="27"/>
      <c r="AJ283" s="531"/>
      <c r="AK283" s="531"/>
      <c r="AL283" s="27"/>
      <c r="AM283" s="27"/>
      <c r="AN283" s="27"/>
      <c r="AO283" s="27"/>
      <c r="AP283" s="27"/>
      <c r="AQ283" s="33"/>
      <c r="AR283" s="33"/>
      <c r="AS283" s="33"/>
      <c r="AT283" s="33"/>
      <c r="AU283" s="33"/>
      <c r="AV283" s="33"/>
      <c r="AW283" s="33"/>
      <c r="AX283" s="33"/>
      <c r="AY283" s="33"/>
      <c r="AZ283" s="33"/>
      <c r="BA283" s="33"/>
      <c r="BB283" s="33"/>
      <c r="BC283" s="33"/>
      <c r="BD283" s="33"/>
      <c r="BE283" s="33"/>
      <c r="BF283" s="33"/>
      <c r="BG283" s="33"/>
      <c r="BH283" s="33"/>
      <c r="BI283" s="27"/>
      <c r="BJ283" s="33"/>
      <c r="BK283" s="33"/>
      <c r="BL283" s="33"/>
      <c r="BM283" s="27"/>
      <c r="BN283" s="27"/>
      <c r="BO283" s="27"/>
      <c r="BP283" s="27"/>
      <c r="BQ283" s="36"/>
      <c r="BR283" s="37"/>
      <c r="BS283" s="36"/>
      <c r="BT283" s="37"/>
    </row>
    <row r="284" spans="1:73" ht="19.899999999999999" customHeight="1">
      <c r="A284" s="10">
        <v>284</v>
      </c>
      <c r="B284" s="15">
        <v>27</v>
      </c>
      <c r="C284" s="519"/>
      <c r="D284" s="50" t="str">
        <f t="shared" si="68"/>
        <v>F04N6S7C27</v>
      </c>
      <c r="E284" s="538" t="s">
        <v>161</v>
      </c>
      <c r="F284" s="22" t="str">
        <f t="shared" si="54"/>
        <v>FCS0304</v>
      </c>
      <c r="G284" s="21">
        <f t="shared" si="64"/>
        <v>6</v>
      </c>
      <c r="H284" s="21">
        <f t="shared" si="65"/>
        <v>7</v>
      </c>
      <c r="I284" s="21">
        <v>27</v>
      </c>
      <c r="J284" s="85" t="str">
        <f t="shared" si="66"/>
        <v>ADV551-P</v>
      </c>
      <c r="K284" s="22" t="str">
        <f t="shared" si="60"/>
        <v>DO</v>
      </c>
      <c r="L284" s="22"/>
      <c r="M284" s="22"/>
      <c r="N284" s="22" t="str">
        <f t="shared" si="67"/>
        <v>Y</v>
      </c>
      <c r="O284" s="22"/>
      <c r="P284" s="22"/>
      <c r="Q284" s="22"/>
      <c r="R284" s="22"/>
      <c r="S284" s="25" t="str">
        <f t="shared" si="61"/>
        <v>%Z067127</v>
      </c>
      <c r="T284" s="22" t="str">
        <f t="shared" si="62"/>
        <v>F04N6S7C27</v>
      </c>
      <c r="U284" s="22"/>
      <c r="V284" s="22" t="str">
        <f t="shared" si="63"/>
        <v>Spare</v>
      </c>
      <c r="W284" s="23" t="s">
        <v>1063</v>
      </c>
      <c r="X284" s="27"/>
      <c r="Y284" s="27"/>
      <c r="Z284" s="27"/>
      <c r="AA284" s="28"/>
      <c r="AB284" s="33"/>
      <c r="AC284" s="29"/>
      <c r="AD284" s="27"/>
      <c r="AE284" s="27"/>
      <c r="AF284" s="27"/>
      <c r="AG284" s="27"/>
      <c r="AH284" s="27"/>
      <c r="AI284" s="27"/>
      <c r="AJ284" s="531"/>
      <c r="AK284" s="531"/>
      <c r="AL284" s="27"/>
      <c r="AM284" s="27"/>
      <c r="AN284" s="27"/>
      <c r="AO284" s="27"/>
      <c r="AP284" s="27"/>
      <c r="AQ284" s="33"/>
      <c r="AR284" s="33"/>
      <c r="AS284" s="33"/>
      <c r="AT284" s="33"/>
      <c r="AU284" s="33"/>
      <c r="AV284" s="33"/>
      <c r="AW284" s="33"/>
      <c r="AX284" s="33"/>
      <c r="AY284" s="33"/>
      <c r="AZ284" s="33"/>
      <c r="BA284" s="33"/>
      <c r="BB284" s="33"/>
      <c r="BC284" s="33"/>
      <c r="BD284" s="33"/>
      <c r="BE284" s="33"/>
      <c r="BF284" s="33"/>
      <c r="BG284" s="33"/>
      <c r="BH284" s="33"/>
      <c r="BI284" s="27"/>
      <c r="BJ284" s="33"/>
      <c r="BK284" s="33"/>
      <c r="BL284" s="33"/>
      <c r="BM284" s="27"/>
      <c r="BN284" s="27"/>
      <c r="BO284" s="27"/>
      <c r="BP284" s="27"/>
      <c r="BQ284" s="36"/>
      <c r="BR284" s="37"/>
      <c r="BS284" s="36"/>
      <c r="BT284" s="37"/>
    </row>
    <row r="285" spans="1:73" ht="19.899999999999999" customHeight="1">
      <c r="A285" s="10">
        <v>285</v>
      </c>
      <c r="B285" s="15">
        <v>28</v>
      </c>
      <c r="C285" s="519"/>
      <c r="D285" s="50" t="str">
        <f t="shared" si="68"/>
        <v>F04N6S7C28</v>
      </c>
      <c r="E285" s="538" t="s">
        <v>161</v>
      </c>
      <c r="F285" s="22" t="str">
        <f t="shared" si="54"/>
        <v>FCS0304</v>
      </c>
      <c r="G285" s="21">
        <f t="shared" si="64"/>
        <v>6</v>
      </c>
      <c r="H285" s="21">
        <f t="shared" si="65"/>
        <v>7</v>
      </c>
      <c r="I285" s="21">
        <v>28</v>
      </c>
      <c r="J285" s="85" t="str">
        <f t="shared" si="66"/>
        <v>ADV551-P</v>
      </c>
      <c r="K285" s="22" t="str">
        <f t="shared" si="60"/>
        <v>DO</v>
      </c>
      <c r="L285" s="22"/>
      <c r="M285" s="22"/>
      <c r="N285" s="22" t="str">
        <f t="shared" si="67"/>
        <v>Y</v>
      </c>
      <c r="O285" s="22"/>
      <c r="P285" s="22"/>
      <c r="Q285" s="22"/>
      <c r="R285" s="22"/>
      <c r="S285" s="25" t="str">
        <f t="shared" si="61"/>
        <v>%Z067128</v>
      </c>
      <c r="T285" s="22" t="str">
        <f t="shared" si="62"/>
        <v>F04N6S7C28</v>
      </c>
      <c r="U285" s="22"/>
      <c r="V285" s="22" t="str">
        <f t="shared" si="63"/>
        <v>Spare</v>
      </c>
      <c r="W285" s="23" t="s">
        <v>1063</v>
      </c>
      <c r="X285" s="27"/>
      <c r="Y285" s="27"/>
      <c r="Z285" s="27"/>
      <c r="AA285" s="28"/>
      <c r="AB285" s="33"/>
      <c r="AC285" s="29"/>
      <c r="AD285" s="27"/>
      <c r="AE285" s="27"/>
      <c r="AF285" s="27"/>
      <c r="AG285" s="27"/>
      <c r="AH285" s="27"/>
      <c r="AI285" s="27"/>
      <c r="AJ285" s="531"/>
      <c r="AK285" s="531"/>
      <c r="AL285" s="27"/>
      <c r="AM285" s="27"/>
      <c r="AN285" s="27"/>
      <c r="AO285" s="27"/>
      <c r="AP285" s="27"/>
      <c r="AQ285" s="33"/>
      <c r="AR285" s="33"/>
      <c r="AS285" s="33"/>
      <c r="AT285" s="33"/>
      <c r="AU285" s="33"/>
      <c r="AV285" s="33"/>
      <c r="AW285" s="33"/>
      <c r="AX285" s="33"/>
      <c r="AY285" s="33"/>
      <c r="AZ285" s="33"/>
      <c r="BA285" s="33"/>
      <c r="BB285" s="33"/>
      <c r="BC285" s="33"/>
      <c r="BD285" s="33"/>
      <c r="BE285" s="33"/>
      <c r="BF285" s="33"/>
      <c r="BG285" s="33"/>
      <c r="BH285" s="33"/>
      <c r="BI285" s="27"/>
      <c r="BJ285" s="33"/>
      <c r="BK285" s="33"/>
      <c r="BL285" s="33"/>
      <c r="BM285" s="27"/>
      <c r="BN285" s="27"/>
      <c r="BO285" s="27"/>
      <c r="BP285" s="27"/>
      <c r="BQ285" s="36"/>
      <c r="BR285" s="37"/>
      <c r="BS285" s="36"/>
      <c r="BT285" s="37"/>
    </row>
    <row r="286" spans="1:73" ht="19.899999999999999" customHeight="1">
      <c r="A286" s="10">
        <v>286</v>
      </c>
      <c r="B286" s="15">
        <v>29</v>
      </c>
      <c r="C286" s="519"/>
      <c r="D286" s="50" t="str">
        <f t="shared" si="68"/>
        <v>F04N6S7C29</v>
      </c>
      <c r="E286" s="527" t="s">
        <v>161</v>
      </c>
      <c r="F286" s="22" t="str">
        <f t="shared" si="54"/>
        <v>FCS0304</v>
      </c>
      <c r="G286" s="21">
        <f t="shared" si="64"/>
        <v>6</v>
      </c>
      <c r="H286" s="21">
        <f t="shared" si="65"/>
        <v>7</v>
      </c>
      <c r="I286" s="21">
        <v>29</v>
      </c>
      <c r="J286" s="85" t="str">
        <f t="shared" si="66"/>
        <v>ADV551-P</v>
      </c>
      <c r="K286" s="22" t="str">
        <f t="shared" si="60"/>
        <v>DO</v>
      </c>
      <c r="L286" s="22"/>
      <c r="M286" s="22"/>
      <c r="N286" s="22" t="str">
        <f t="shared" si="67"/>
        <v>Y</v>
      </c>
      <c r="O286" s="22"/>
      <c r="P286" s="22"/>
      <c r="Q286" s="22"/>
      <c r="R286" s="22"/>
      <c r="S286" s="25" t="str">
        <f t="shared" si="61"/>
        <v>%Z067129</v>
      </c>
      <c r="T286" s="22" t="str">
        <f t="shared" si="62"/>
        <v>F04N6S7C29</v>
      </c>
      <c r="U286" s="22"/>
      <c r="V286" s="22" t="str">
        <f t="shared" si="63"/>
        <v>Spare</v>
      </c>
      <c r="W286" s="23" t="s">
        <v>1063</v>
      </c>
      <c r="X286" s="27"/>
      <c r="Y286" s="27"/>
      <c r="Z286" s="27"/>
      <c r="AA286" s="28"/>
      <c r="AB286" s="33"/>
      <c r="AC286" s="29"/>
      <c r="AD286" s="27"/>
      <c r="AE286" s="27"/>
      <c r="AF286" s="27"/>
      <c r="AG286" s="27"/>
      <c r="AH286" s="27"/>
      <c r="AI286" s="27"/>
      <c r="AJ286" s="531"/>
      <c r="AK286" s="531"/>
      <c r="AL286" s="27"/>
      <c r="AM286" s="27"/>
      <c r="AN286" s="27"/>
      <c r="AO286" s="27"/>
      <c r="AP286" s="27"/>
      <c r="AQ286" s="33"/>
      <c r="AR286" s="33"/>
      <c r="AS286" s="33"/>
      <c r="AT286" s="33"/>
      <c r="AU286" s="33"/>
      <c r="AV286" s="33"/>
      <c r="AW286" s="33"/>
      <c r="AX286" s="33"/>
      <c r="AY286" s="33"/>
      <c r="AZ286" s="33"/>
      <c r="BA286" s="33"/>
      <c r="BB286" s="33"/>
      <c r="BC286" s="33"/>
      <c r="BD286" s="33"/>
      <c r="BE286" s="33"/>
      <c r="BF286" s="33"/>
      <c r="BG286" s="33"/>
      <c r="BH286" s="33"/>
      <c r="BI286" s="27"/>
      <c r="BJ286" s="33"/>
      <c r="BK286" s="33"/>
      <c r="BL286" s="33"/>
      <c r="BM286" s="27"/>
      <c r="BN286" s="27"/>
      <c r="BO286" s="27"/>
      <c r="BP286" s="27"/>
      <c r="BQ286" s="36"/>
      <c r="BR286" s="37"/>
      <c r="BS286" s="36"/>
      <c r="BT286" s="37"/>
    </row>
    <row r="287" spans="1:73" ht="19.899999999999999" customHeight="1">
      <c r="A287" s="10">
        <v>287</v>
      </c>
      <c r="B287" s="16">
        <v>30</v>
      </c>
      <c r="C287" s="520"/>
      <c r="D287" s="50" t="str">
        <f t="shared" si="68"/>
        <v>F04N6S7C30</v>
      </c>
      <c r="E287" s="534" t="s">
        <v>161</v>
      </c>
      <c r="F287" s="22" t="str">
        <f t="shared" si="54"/>
        <v>FCS0304</v>
      </c>
      <c r="G287" s="21">
        <f t="shared" si="64"/>
        <v>6</v>
      </c>
      <c r="H287" s="21">
        <f t="shared" si="65"/>
        <v>7</v>
      </c>
      <c r="I287" s="21">
        <v>30</v>
      </c>
      <c r="J287" s="85" t="str">
        <f t="shared" si="66"/>
        <v>ADV551-P</v>
      </c>
      <c r="K287" s="22" t="str">
        <f t="shared" si="60"/>
        <v>DO</v>
      </c>
      <c r="L287" s="22"/>
      <c r="M287" s="22"/>
      <c r="N287" s="22" t="str">
        <f t="shared" si="67"/>
        <v>Y</v>
      </c>
      <c r="O287" s="22"/>
      <c r="P287" s="22"/>
      <c r="Q287" s="26"/>
      <c r="R287" s="26"/>
      <c r="S287" s="25" t="str">
        <f t="shared" si="61"/>
        <v>%Z067130</v>
      </c>
      <c r="T287" s="22" t="str">
        <f t="shared" si="62"/>
        <v>F04N6S7C30</v>
      </c>
      <c r="U287" s="26"/>
      <c r="V287" s="22" t="str">
        <f t="shared" si="63"/>
        <v>Spare</v>
      </c>
      <c r="W287" s="23" t="s">
        <v>1063</v>
      </c>
      <c r="X287" s="27"/>
      <c r="Y287" s="27"/>
      <c r="Z287" s="27"/>
      <c r="AA287" s="28"/>
      <c r="AB287" s="33"/>
      <c r="AC287" s="29"/>
      <c r="AD287" s="27"/>
      <c r="AE287" s="27"/>
      <c r="AF287" s="27"/>
      <c r="AG287" s="27"/>
      <c r="AH287" s="32"/>
      <c r="AI287" s="27"/>
      <c r="AJ287" s="531"/>
      <c r="AK287" s="531"/>
      <c r="AL287" s="27"/>
      <c r="AM287" s="27"/>
      <c r="AN287" s="27"/>
      <c r="AO287" s="27"/>
      <c r="AP287" s="27"/>
      <c r="AQ287" s="33"/>
      <c r="AR287" s="33"/>
      <c r="AS287" s="33"/>
      <c r="AT287" s="33"/>
      <c r="AU287" s="33"/>
      <c r="AV287" s="33"/>
      <c r="AW287" s="33"/>
      <c r="AX287" s="33"/>
      <c r="AY287" s="33"/>
      <c r="AZ287" s="33"/>
      <c r="BA287" s="33"/>
      <c r="BB287" s="33"/>
      <c r="BC287" s="33"/>
      <c r="BD287" s="33"/>
      <c r="BE287" s="33"/>
      <c r="BF287" s="33"/>
      <c r="BG287" s="33"/>
      <c r="BH287" s="33"/>
      <c r="BI287" s="27"/>
      <c r="BJ287" s="33"/>
      <c r="BK287" s="33"/>
      <c r="BL287" s="33"/>
      <c r="BM287" s="27"/>
      <c r="BN287" s="27"/>
      <c r="BO287" s="27"/>
      <c r="BP287" s="27"/>
      <c r="BQ287" s="36"/>
      <c r="BR287" s="37"/>
      <c r="BS287" s="36"/>
      <c r="BT287" s="37"/>
    </row>
    <row r="288" spans="1:73" ht="19.899999999999999" customHeight="1">
      <c r="A288" s="10">
        <v>288</v>
      </c>
      <c r="B288" s="16">
        <v>31</v>
      </c>
      <c r="C288" s="520"/>
      <c r="D288" s="50" t="str">
        <f t="shared" si="68"/>
        <v>F04N6S7C31</v>
      </c>
      <c r="E288" s="534" t="s">
        <v>161</v>
      </c>
      <c r="F288" s="22" t="str">
        <f t="shared" si="54"/>
        <v>FCS0304</v>
      </c>
      <c r="G288" s="21">
        <f t="shared" si="64"/>
        <v>6</v>
      </c>
      <c r="H288" s="21">
        <f t="shared" si="65"/>
        <v>7</v>
      </c>
      <c r="I288" s="21">
        <v>31</v>
      </c>
      <c r="J288" s="85" t="str">
        <f t="shared" si="66"/>
        <v>ADV551-P</v>
      </c>
      <c r="K288" s="22" t="str">
        <f t="shared" si="60"/>
        <v>DO</v>
      </c>
      <c r="L288" s="22"/>
      <c r="M288" s="22"/>
      <c r="N288" s="22" t="str">
        <f t="shared" si="67"/>
        <v>Y</v>
      </c>
      <c r="O288" s="22"/>
      <c r="P288" s="22"/>
      <c r="Q288" s="22"/>
      <c r="R288" s="22"/>
      <c r="S288" s="25" t="str">
        <f t="shared" si="61"/>
        <v>%Z067131</v>
      </c>
      <c r="T288" s="22" t="str">
        <f t="shared" si="62"/>
        <v>F04N6S7C31</v>
      </c>
      <c r="U288" s="26"/>
      <c r="V288" s="22" t="str">
        <f t="shared" si="63"/>
        <v>Spare</v>
      </c>
      <c r="W288" s="23" t="s">
        <v>1063</v>
      </c>
      <c r="X288" s="27"/>
      <c r="Y288" s="27"/>
      <c r="Z288" s="27"/>
      <c r="AA288" s="28"/>
      <c r="AB288" s="33"/>
      <c r="AC288" s="29"/>
      <c r="AD288" s="27"/>
      <c r="AE288" s="27"/>
      <c r="AF288" s="27"/>
      <c r="AG288" s="27"/>
      <c r="AH288" s="33"/>
      <c r="AI288" s="27"/>
      <c r="AJ288" s="531"/>
      <c r="AK288" s="531"/>
      <c r="AL288" s="27"/>
      <c r="AM288" s="27"/>
      <c r="AN288" s="27"/>
      <c r="AO288" s="27"/>
      <c r="AP288" s="27"/>
      <c r="AQ288" s="33"/>
      <c r="AR288" s="33"/>
      <c r="AS288" s="33"/>
      <c r="AT288" s="33"/>
      <c r="AU288" s="33"/>
      <c r="AV288" s="33"/>
      <c r="AW288" s="33"/>
      <c r="AX288" s="33"/>
      <c r="AY288" s="33"/>
      <c r="AZ288" s="33"/>
      <c r="BA288" s="33"/>
      <c r="BB288" s="33"/>
      <c r="BC288" s="33"/>
      <c r="BD288" s="33"/>
      <c r="BE288" s="33"/>
      <c r="BF288" s="33"/>
      <c r="BG288" s="33"/>
      <c r="BH288" s="33"/>
      <c r="BI288" s="27"/>
      <c r="BJ288" s="33"/>
      <c r="BK288" s="33"/>
      <c r="BL288" s="33"/>
      <c r="BM288" s="27"/>
      <c r="BN288" s="27"/>
      <c r="BO288" s="27"/>
      <c r="BP288" s="27"/>
      <c r="BQ288" s="36"/>
      <c r="BR288" s="37"/>
      <c r="BS288" s="36"/>
      <c r="BT288" s="37"/>
    </row>
    <row r="289" spans="1:74" ht="19.899999999999999" customHeight="1">
      <c r="A289" s="10">
        <v>289</v>
      </c>
      <c r="B289" s="16">
        <v>32</v>
      </c>
      <c r="C289" s="520"/>
      <c r="D289" s="50" t="str">
        <f t="shared" si="68"/>
        <v>F04N6S7C32</v>
      </c>
      <c r="E289" s="534" t="s">
        <v>161</v>
      </c>
      <c r="F289" s="22" t="str">
        <f t="shared" si="54"/>
        <v>FCS0304</v>
      </c>
      <c r="G289" s="21">
        <f t="shared" si="64"/>
        <v>6</v>
      </c>
      <c r="H289" s="21">
        <f t="shared" si="65"/>
        <v>7</v>
      </c>
      <c r="I289" s="21">
        <v>32</v>
      </c>
      <c r="J289" s="85" t="str">
        <f t="shared" si="66"/>
        <v>ADV551-P</v>
      </c>
      <c r="K289" s="22" t="str">
        <f t="shared" si="60"/>
        <v>DO</v>
      </c>
      <c r="L289" s="22"/>
      <c r="M289" s="22"/>
      <c r="N289" s="22" t="str">
        <f t="shared" si="67"/>
        <v>Y</v>
      </c>
      <c r="O289" s="22"/>
      <c r="P289" s="22"/>
      <c r="Q289" s="22"/>
      <c r="R289" s="22"/>
      <c r="S289" s="25" t="str">
        <f t="shared" si="61"/>
        <v>%Z067132</v>
      </c>
      <c r="T289" s="22" t="str">
        <f t="shared" si="62"/>
        <v>F04N6S7C32</v>
      </c>
      <c r="U289" s="26"/>
      <c r="V289" s="22" t="str">
        <f t="shared" si="63"/>
        <v>Spare</v>
      </c>
      <c r="W289" s="23" t="s">
        <v>1063</v>
      </c>
      <c r="X289" s="27"/>
      <c r="Y289" s="27"/>
      <c r="Z289" s="27"/>
      <c r="AA289" s="28"/>
      <c r="AB289" s="33"/>
      <c r="AC289" s="29"/>
      <c r="AD289" s="27"/>
      <c r="AE289" s="27"/>
      <c r="AF289" s="27"/>
      <c r="AG289" s="27"/>
      <c r="AH289" s="33"/>
      <c r="AI289" s="27"/>
      <c r="AJ289" s="531"/>
      <c r="AK289" s="531"/>
      <c r="AL289" s="27"/>
      <c r="AM289" s="27"/>
      <c r="AN289" s="27"/>
      <c r="AO289" s="27"/>
      <c r="AP289" s="27"/>
      <c r="AQ289" s="33"/>
      <c r="AR289" s="33"/>
      <c r="AS289" s="33"/>
      <c r="AT289" s="33"/>
      <c r="AU289" s="33"/>
      <c r="AV289" s="33"/>
      <c r="AW289" s="33"/>
      <c r="AX289" s="33"/>
      <c r="AY289" s="33"/>
      <c r="AZ289" s="33"/>
      <c r="BA289" s="33"/>
      <c r="BB289" s="33"/>
      <c r="BC289" s="33"/>
      <c r="BD289" s="33"/>
      <c r="BE289" s="33"/>
      <c r="BF289" s="33"/>
      <c r="BG289" s="33"/>
      <c r="BH289" s="33"/>
      <c r="BI289" s="27"/>
      <c r="BJ289" s="33"/>
      <c r="BK289" s="33"/>
      <c r="BL289" s="33"/>
      <c r="BM289" s="27"/>
      <c r="BN289" s="27"/>
      <c r="BO289" s="27"/>
      <c r="BP289" s="27"/>
      <c r="BQ289" s="36"/>
      <c r="BR289" s="37"/>
      <c r="BS289" s="36"/>
      <c r="BT289" s="37"/>
    </row>
    <row r="290" spans="1:74" ht="19.899999999999999" customHeight="1">
      <c r="A290" s="10">
        <v>290</v>
      </c>
      <c r="B290" s="15">
        <v>1</v>
      </c>
      <c r="C290" s="519">
        <v>1812</v>
      </c>
      <c r="D290" s="44" t="s">
        <v>1072</v>
      </c>
      <c r="E290" s="538" t="s">
        <v>1073</v>
      </c>
      <c r="F290" s="22" t="str">
        <f>F193</f>
        <v>FCS0304</v>
      </c>
      <c r="G290" s="21">
        <v>7</v>
      </c>
      <c r="H290" s="21">
        <v>7</v>
      </c>
      <c r="I290" s="21">
        <v>1</v>
      </c>
      <c r="J290" s="85" t="s">
        <v>1062</v>
      </c>
      <c r="K290" s="22" t="str">
        <f t="shared" si="60"/>
        <v>DO</v>
      </c>
      <c r="L290" s="22"/>
      <c r="M290" s="22"/>
      <c r="N290" s="22" t="s">
        <v>110</v>
      </c>
      <c r="O290" s="22"/>
      <c r="P290" s="22"/>
      <c r="Q290" s="83"/>
      <c r="R290" s="22"/>
      <c r="S290" s="25" t="str">
        <f t="shared" si="61"/>
        <v>%Z077101</v>
      </c>
      <c r="T290" s="22" t="str">
        <f t="shared" si="62"/>
        <v>18-HS-17201P</v>
      </c>
      <c r="U290" s="22" t="s">
        <v>1072</v>
      </c>
      <c r="V290" s="22" t="str">
        <f t="shared" si="63"/>
        <v>PP-1701A STOP</v>
      </c>
      <c r="W290" s="23" t="s">
        <v>1063</v>
      </c>
      <c r="X290" s="84" t="s">
        <v>115</v>
      </c>
      <c r="Y290" s="27"/>
      <c r="Z290" s="27"/>
      <c r="AA290" s="28"/>
      <c r="AB290" s="33"/>
      <c r="AC290" s="29"/>
      <c r="AD290" s="27"/>
      <c r="AE290" s="27"/>
      <c r="AF290" s="27"/>
      <c r="AG290" s="27"/>
      <c r="AH290" s="27"/>
      <c r="AI290" s="27"/>
      <c r="AJ290" s="532"/>
      <c r="AK290" s="531" t="s">
        <v>515</v>
      </c>
      <c r="AL290" s="27"/>
      <c r="AM290" s="27"/>
      <c r="AN290" s="27"/>
      <c r="AO290" s="27"/>
      <c r="AP290" s="27"/>
      <c r="AQ290" s="33"/>
      <c r="AR290" s="33"/>
      <c r="AS290" s="33"/>
      <c r="AT290" s="33"/>
      <c r="AU290" s="33"/>
      <c r="AV290" s="33"/>
      <c r="AW290" s="33"/>
      <c r="AX290" s="33"/>
      <c r="AY290" s="33"/>
      <c r="AZ290" s="33"/>
      <c r="BA290" s="33"/>
      <c r="BB290" s="33"/>
      <c r="BC290" s="33"/>
      <c r="BD290" s="33"/>
      <c r="BE290" s="33"/>
      <c r="BF290" s="33"/>
      <c r="BG290" s="33"/>
      <c r="BH290" s="33"/>
      <c r="BI290" s="27"/>
      <c r="BJ290" s="33"/>
      <c r="BK290" s="33"/>
      <c r="BL290" s="33"/>
      <c r="BM290" s="27"/>
      <c r="BN290" s="27"/>
      <c r="BO290" s="27"/>
      <c r="BP290" s="27"/>
      <c r="BQ290" s="522" t="s">
        <v>321</v>
      </c>
      <c r="BR290" s="37"/>
      <c r="BS290" s="36"/>
      <c r="BT290" s="37"/>
      <c r="BU290" s="39"/>
      <c r="BV290" s="523">
        <v>1812</v>
      </c>
    </row>
    <row r="291" spans="1:74" ht="19.899999999999999" customHeight="1">
      <c r="A291" s="10">
        <v>291</v>
      </c>
      <c r="B291" s="15">
        <v>2</v>
      </c>
      <c r="C291" s="519">
        <v>1812</v>
      </c>
      <c r="D291" s="44" t="s">
        <v>1074</v>
      </c>
      <c r="E291" s="538" t="s">
        <v>1075</v>
      </c>
      <c r="F291" s="22" t="str">
        <f t="shared" ref="F291:F321" si="69">F290</f>
        <v>FCS0304</v>
      </c>
      <c r="G291" s="21">
        <f t="shared" ref="G291:G321" si="70">G290</f>
        <v>7</v>
      </c>
      <c r="H291" s="21">
        <f t="shared" ref="H291:H321" si="71">H290</f>
        <v>7</v>
      </c>
      <c r="I291" s="21">
        <v>2</v>
      </c>
      <c r="J291" s="85" t="str">
        <f t="shared" ref="J291:J321" si="72">J290</f>
        <v>ADV551-P</v>
      </c>
      <c r="K291" s="22" t="str">
        <f t="shared" si="60"/>
        <v>DO</v>
      </c>
      <c r="L291" s="22"/>
      <c r="M291" s="22"/>
      <c r="N291" s="22" t="str">
        <f t="shared" ref="N291:N321" si="73">IF(N290&lt;&gt;"",N290,"")</f>
        <v>Y</v>
      </c>
      <c r="O291" s="22"/>
      <c r="P291" s="22"/>
      <c r="Q291" s="22"/>
      <c r="R291" s="22"/>
      <c r="S291" s="25" t="str">
        <f t="shared" si="61"/>
        <v>%Z077102</v>
      </c>
      <c r="T291" s="22" t="str">
        <f t="shared" si="62"/>
        <v>18-HS-17202P</v>
      </c>
      <c r="U291" s="22" t="s">
        <v>1074</v>
      </c>
      <c r="V291" s="22" t="str">
        <f t="shared" si="63"/>
        <v>PP-1701B STOP</v>
      </c>
      <c r="W291" s="23" t="s">
        <v>1063</v>
      </c>
      <c r="X291" s="84" t="s">
        <v>115</v>
      </c>
      <c r="Y291" s="27"/>
      <c r="Z291" s="27"/>
      <c r="AA291" s="28"/>
      <c r="AB291" s="33"/>
      <c r="AC291" s="29"/>
      <c r="AD291" s="27"/>
      <c r="AE291" s="27"/>
      <c r="AF291" s="27"/>
      <c r="AG291" s="27"/>
      <c r="AH291" s="27"/>
      <c r="AI291" s="27"/>
      <c r="AJ291" s="532"/>
      <c r="AK291" s="531" t="s">
        <v>515</v>
      </c>
      <c r="AL291" s="27"/>
      <c r="AM291" s="27"/>
      <c r="AN291" s="27"/>
      <c r="AO291" s="27"/>
      <c r="AP291" s="27"/>
      <c r="AQ291" s="33"/>
      <c r="AR291" s="33"/>
      <c r="AS291" s="33"/>
      <c r="AT291" s="33"/>
      <c r="AU291" s="33"/>
      <c r="AV291" s="33"/>
      <c r="AW291" s="33"/>
      <c r="AX291" s="33"/>
      <c r="AY291" s="33"/>
      <c r="AZ291" s="33"/>
      <c r="BA291" s="33"/>
      <c r="BB291" s="33"/>
      <c r="BC291" s="33"/>
      <c r="BD291" s="33"/>
      <c r="BE291" s="33"/>
      <c r="BF291" s="33"/>
      <c r="BG291" s="33"/>
      <c r="BH291" s="33"/>
      <c r="BI291" s="27"/>
      <c r="BJ291" s="33"/>
      <c r="BK291" s="33"/>
      <c r="BL291" s="33"/>
      <c r="BM291" s="27"/>
      <c r="BN291" s="27"/>
      <c r="BO291" s="27"/>
      <c r="BP291" s="27"/>
      <c r="BQ291" s="522" t="s">
        <v>321</v>
      </c>
      <c r="BR291" s="37"/>
      <c r="BS291" s="36"/>
      <c r="BT291" s="37"/>
      <c r="BU291" s="39"/>
      <c r="BV291" s="523">
        <v>1812</v>
      </c>
    </row>
    <row r="292" spans="1:74" ht="19.899999999999999" customHeight="1">
      <c r="A292" s="10">
        <v>292</v>
      </c>
      <c r="B292" s="15">
        <v>3</v>
      </c>
      <c r="C292" s="519">
        <v>1812</v>
      </c>
      <c r="D292" s="44" t="s">
        <v>1076</v>
      </c>
      <c r="E292" s="538" t="s">
        <v>1077</v>
      </c>
      <c r="F292" s="22" t="str">
        <f t="shared" si="69"/>
        <v>FCS0304</v>
      </c>
      <c r="G292" s="21">
        <f t="shared" si="70"/>
        <v>7</v>
      </c>
      <c r="H292" s="21">
        <f t="shared" si="71"/>
        <v>7</v>
      </c>
      <c r="I292" s="21">
        <v>3</v>
      </c>
      <c r="J292" s="85" t="str">
        <f t="shared" si="72"/>
        <v>ADV551-P</v>
      </c>
      <c r="K292" s="22" t="str">
        <f t="shared" si="60"/>
        <v>DO</v>
      </c>
      <c r="L292" s="22"/>
      <c r="M292" s="22"/>
      <c r="N292" s="22" t="str">
        <f t="shared" si="73"/>
        <v>Y</v>
      </c>
      <c r="O292" s="22"/>
      <c r="P292" s="22"/>
      <c r="Q292" s="22"/>
      <c r="R292" s="22"/>
      <c r="S292" s="25" t="str">
        <f t="shared" si="61"/>
        <v>%Z077103</v>
      </c>
      <c r="T292" s="22" t="str">
        <f t="shared" si="62"/>
        <v>18-HS-17203P</v>
      </c>
      <c r="U292" s="22" t="s">
        <v>1076</v>
      </c>
      <c r="V292" s="22" t="str">
        <f t="shared" si="63"/>
        <v>PP-1702A STOP</v>
      </c>
      <c r="W292" s="23" t="s">
        <v>1063</v>
      </c>
      <c r="X292" s="84" t="s">
        <v>115</v>
      </c>
      <c r="Y292" s="27"/>
      <c r="Z292" s="27"/>
      <c r="AA292" s="28"/>
      <c r="AB292" s="33"/>
      <c r="AC292" s="29"/>
      <c r="AD292" s="27"/>
      <c r="AE292" s="27"/>
      <c r="AF292" s="27"/>
      <c r="AG292" s="27"/>
      <c r="AH292" s="27"/>
      <c r="AI292" s="27"/>
      <c r="AJ292" s="532"/>
      <c r="AK292" s="531" t="s">
        <v>515</v>
      </c>
      <c r="AL292" s="27"/>
      <c r="AM292" s="27"/>
      <c r="AN292" s="27"/>
      <c r="AO292" s="27"/>
      <c r="AP292" s="27"/>
      <c r="AQ292" s="33"/>
      <c r="AR292" s="33"/>
      <c r="AS292" s="33"/>
      <c r="AT292" s="33"/>
      <c r="AU292" s="33"/>
      <c r="AV292" s="33"/>
      <c r="AW292" s="33"/>
      <c r="AX292" s="33"/>
      <c r="AY292" s="33"/>
      <c r="AZ292" s="33"/>
      <c r="BA292" s="33"/>
      <c r="BB292" s="33"/>
      <c r="BC292" s="33"/>
      <c r="BD292" s="33"/>
      <c r="BE292" s="33"/>
      <c r="BF292" s="33"/>
      <c r="BG292" s="33"/>
      <c r="BH292" s="33"/>
      <c r="BI292" s="27"/>
      <c r="BJ292" s="33"/>
      <c r="BK292" s="33"/>
      <c r="BL292" s="33"/>
      <c r="BM292" s="27"/>
      <c r="BN292" s="27"/>
      <c r="BO292" s="27"/>
      <c r="BP292" s="27"/>
      <c r="BQ292" s="522" t="s">
        <v>321</v>
      </c>
      <c r="BR292" s="37"/>
      <c r="BS292" s="36"/>
      <c r="BT292" s="37"/>
      <c r="BU292" s="39"/>
      <c r="BV292" s="523">
        <v>1812</v>
      </c>
    </row>
    <row r="293" spans="1:74" ht="19.899999999999999" customHeight="1">
      <c r="A293" s="10">
        <v>293</v>
      </c>
      <c r="B293" s="15">
        <v>4</v>
      </c>
      <c r="C293" s="519">
        <v>1812</v>
      </c>
      <c r="D293" s="44" t="s">
        <v>1078</v>
      </c>
      <c r="E293" s="538" t="s">
        <v>1079</v>
      </c>
      <c r="F293" s="22" t="str">
        <f t="shared" si="69"/>
        <v>FCS0304</v>
      </c>
      <c r="G293" s="21">
        <f t="shared" si="70"/>
        <v>7</v>
      </c>
      <c r="H293" s="21">
        <f t="shared" si="71"/>
        <v>7</v>
      </c>
      <c r="I293" s="21">
        <v>4</v>
      </c>
      <c r="J293" s="85" t="str">
        <f t="shared" si="72"/>
        <v>ADV551-P</v>
      </c>
      <c r="K293" s="22" t="str">
        <f t="shared" si="60"/>
        <v>DO</v>
      </c>
      <c r="L293" s="22"/>
      <c r="M293" s="22"/>
      <c r="N293" s="22" t="str">
        <f t="shared" si="73"/>
        <v>Y</v>
      </c>
      <c r="O293" s="22"/>
      <c r="P293" s="22"/>
      <c r="Q293" s="22"/>
      <c r="R293" s="22"/>
      <c r="S293" s="25" t="str">
        <f t="shared" si="61"/>
        <v>%Z077104</v>
      </c>
      <c r="T293" s="22" t="str">
        <f t="shared" si="62"/>
        <v>18-HS-17204P</v>
      </c>
      <c r="U293" s="22" t="s">
        <v>1078</v>
      </c>
      <c r="V293" s="22" t="str">
        <f t="shared" si="63"/>
        <v>PP-1702B STOP</v>
      </c>
      <c r="W293" s="23" t="s">
        <v>1063</v>
      </c>
      <c r="X293" s="84" t="s">
        <v>115</v>
      </c>
      <c r="Y293" s="27"/>
      <c r="Z293" s="27"/>
      <c r="AA293" s="28"/>
      <c r="AB293" s="33"/>
      <c r="AC293" s="29"/>
      <c r="AD293" s="27"/>
      <c r="AE293" s="27"/>
      <c r="AF293" s="27"/>
      <c r="AG293" s="27"/>
      <c r="AH293" s="27"/>
      <c r="AI293" s="27"/>
      <c r="AJ293" s="532"/>
      <c r="AK293" s="531" t="s">
        <v>515</v>
      </c>
      <c r="AL293" s="27"/>
      <c r="AM293" s="27"/>
      <c r="AN293" s="27"/>
      <c r="AO293" s="27"/>
      <c r="AP293" s="27"/>
      <c r="AQ293" s="33"/>
      <c r="AR293" s="33"/>
      <c r="AS293" s="33"/>
      <c r="AT293" s="33"/>
      <c r="AU293" s="33"/>
      <c r="AV293" s="33"/>
      <c r="AW293" s="33"/>
      <c r="AX293" s="33"/>
      <c r="AY293" s="33"/>
      <c r="AZ293" s="33"/>
      <c r="BA293" s="33"/>
      <c r="BB293" s="33"/>
      <c r="BC293" s="33"/>
      <c r="BD293" s="33"/>
      <c r="BE293" s="33"/>
      <c r="BF293" s="33"/>
      <c r="BG293" s="33"/>
      <c r="BH293" s="33"/>
      <c r="BI293" s="27"/>
      <c r="BJ293" s="33"/>
      <c r="BK293" s="33"/>
      <c r="BL293" s="33"/>
      <c r="BM293" s="27"/>
      <c r="BN293" s="27"/>
      <c r="BO293" s="27"/>
      <c r="BP293" s="27"/>
      <c r="BQ293" s="522" t="s">
        <v>321</v>
      </c>
      <c r="BR293" s="37"/>
      <c r="BS293" s="36"/>
      <c r="BT293" s="37"/>
      <c r="BU293" s="39"/>
      <c r="BV293" s="523">
        <v>1812</v>
      </c>
    </row>
    <row r="294" spans="1:74" ht="19.899999999999999" customHeight="1">
      <c r="A294" s="10">
        <v>294</v>
      </c>
      <c r="B294" s="15">
        <v>5</v>
      </c>
      <c r="C294" s="519">
        <v>1812</v>
      </c>
      <c r="D294" s="44" t="s">
        <v>1080</v>
      </c>
      <c r="E294" s="538" t="s">
        <v>1081</v>
      </c>
      <c r="F294" s="22" t="str">
        <f t="shared" si="69"/>
        <v>FCS0304</v>
      </c>
      <c r="G294" s="21">
        <f t="shared" si="70"/>
        <v>7</v>
      </c>
      <c r="H294" s="21">
        <f t="shared" si="71"/>
        <v>7</v>
      </c>
      <c r="I294" s="21">
        <v>5</v>
      </c>
      <c r="J294" s="85" t="str">
        <f t="shared" si="72"/>
        <v>ADV551-P</v>
      </c>
      <c r="K294" s="22" t="str">
        <f t="shared" si="60"/>
        <v>DO</v>
      </c>
      <c r="L294" s="22"/>
      <c r="M294" s="22"/>
      <c r="N294" s="22" t="str">
        <f t="shared" si="73"/>
        <v>Y</v>
      </c>
      <c r="O294" s="22"/>
      <c r="P294" s="22"/>
      <c r="Q294" s="22"/>
      <c r="R294" s="22"/>
      <c r="S294" s="25" t="str">
        <f t="shared" si="61"/>
        <v>%Z077105</v>
      </c>
      <c r="T294" s="22" t="str">
        <f t="shared" si="62"/>
        <v>18-HS-17301P</v>
      </c>
      <c r="U294" s="22" t="s">
        <v>1080</v>
      </c>
      <c r="V294" s="22" t="str">
        <f t="shared" si="63"/>
        <v>PP-1704 STOP</v>
      </c>
      <c r="W294" s="23" t="s">
        <v>1063</v>
      </c>
      <c r="X294" s="84" t="s">
        <v>115</v>
      </c>
      <c r="Y294" s="27"/>
      <c r="Z294" s="27"/>
      <c r="AA294" s="28"/>
      <c r="AB294" s="33"/>
      <c r="AC294" s="29"/>
      <c r="AD294" s="27"/>
      <c r="AE294" s="27"/>
      <c r="AF294" s="27"/>
      <c r="AG294" s="27"/>
      <c r="AH294" s="27"/>
      <c r="AI294" s="27"/>
      <c r="AJ294" s="532"/>
      <c r="AK294" s="531" t="s">
        <v>515</v>
      </c>
      <c r="AL294" s="27"/>
      <c r="AM294" s="27"/>
      <c r="AN294" s="27"/>
      <c r="AO294" s="27"/>
      <c r="AP294" s="27"/>
      <c r="AQ294" s="33"/>
      <c r="AR294" s="33"/>
      <c r="AS294" s="33"/>
      <c r="AT294" s="33"/>
      <c r="AU294" s="33"/>
      <c r="AV294" s="33"/>
      <c r="AW294" s="33"/>
      <c r="AX294" s="33"/>
      <c r="AY294" s="33"/>
      <c r="AZ294" s="33"/>
      <c r="BA294" s="33"/>
      <c r="BB294" s="33"/>
      <c r="BC294" s="33"/>
      <c r="BD294" s="33"/>
      <c r="BE294" s="33"/>
      <c r="BF294" s="33"/>
      <c r="BG294" s="33"/>
      <c r="BH294" s="33"/>
      <c r="BI294" s="27"/>
      <c r="BJ294" s="33"/>
      <c r="BK294" s="33"/>
      <c r="BL294" s="33"/>
      <c r="BM294" s="27"/>
      <c r="BN294" s="27"/>
      <c r="BO294" s="27"/>
      <c r="BP294" s="27"/>
      <c r="BQ294" s="522" t="s">
        <v>321</v>
      </c>
      <c r="BR294" s="37"/>
      <c r="BS294" s="36"/>
      <c r="BT294" s="37"/>
      <c r="BU294" s="39"/>
      <c r="BV294" s="523">
        <v>1812</v>
      </c>
    </row>
    <row r="295" spans="1:74" ht="19.899999999999999" customHeight="1">
      <c r="A295" s="10">
        <v>295</v>
      </c>
      <c r="B295" s="15">
        <v>6</v>
      </c>
      <c r="C295" s="519">
        <v>1812</v>
      </c>
      <c r="D295" s="44" t="s">
        <v>1082</v>
      </c>
      <c r="E295" s="538" t="s">
        <v>1083</v>
      </c>
      <c r="F295" s="22" t="str">
        <f t="shared" si="69"/>
        <v>FCS0304</v>
      </c>
      <c r="G295" s="21">
        <f t="shared" si="70"/>
        <v>7</v>
      </c>
      <c r="H295" s="21">
        <f t="shared" si="71"/>
        <v>7</v>
      </c>
      <c r="I295" s="21">
        <v>6</v>
      </c>
      <c r="J295" s="85" t="str">
        <f t="shared" si="72"/>
        <v>ADV551-P</v>
      </c>
      <c r="K295" s="22" t="str">
        <f t="shared" si="60"/>
        <v>DO</v>
      </c>
      <c r="L295" s="22"/>
      <c r="M295" s="22"/>
      <c r="N295" s="22" t="str">
        <f t="shared" si="73"/>
        <v>Y</v>
      </c>
      <c r="O295" s="22"/>
      <c r="P295" s="22"/>
      <c r="Q295" s="22"/>
      <c r="R295" s="22"/>
      <c r="S295" s="25" t="str">
        <f t="shared" si="61"/>
        <v>%Z077106</v>
      </c>
      <c r="T295" s="22" t="str">
        <f t="shared" si="62"/>
        <v>18-HS-17109P</v>
      </c>
      <c r="U295" s="22" t="s">
        <v>1082</v>
      </c>
      <c r="V295" s="22" t="str">
        <f t="shared" si="63"/>
        <v>PP-1705 STOP</v>
      </c>
      <c r="W295" s="23" t="s">
        <v>1063</v>
      </c>
      <c r="X295" s="84" t="s">
        <v>115</v>
      </c>
      <c r="Y295" s="27"/>
      <c r="Z295" s="27"/>
      <c r="AA295" s="28"/>
      <c r="AB295" s="33"/>
      <c r="AC295" s="29"/>
      <c r="AD295" s="27"/>
      <c r="AE295" s="27"/>
      <c r="AF295" s="27"/>
      <c r="AG295" s="27"/>
      <c r="AH295" s="27"/>
      <c r="AI295" s="27"/>
      <c r="AJ295" s="532"/>
      <c r="AK295" s="531" t="s">
        <v>515</v>
      </c>
      <c r="AL295" s="27"/>
      <c r="AM295" s="27"/>
      <c r="AN295" s="27"/>
      <c r="AO295" s="27"/>
      <c r="AP295" s="27"/>
      <c r="AQ295" s="33"/>
      <c r="AR295" s="33"/>
      <c r="AS295" s="33"/>
      <c r="AT295" s="33"/>
      <c r="AU295" s="33"/>
      <c r="AV295" s="33"/>
      <c r="AW295" s="33"/>
      <c r="AX295" s="33"/>
      <c r="AY295" s="33"/>
      <c r="AZ295" s="33"/>
      <c r="BA295" s="33"/>
      <c r="BB295" s="33"/>
      <c r="BC295" s="33"/>
      <c r="BD295" s="33"/>
      <c r="BE295" s="33"/>
      <c r="BF295" s="33"/>
      <c r="BG295" s="33"/>
      <c r="BH295" s="33"/>
      <c r="BI295" s="27"/>
      <c r="BJ295" s="33"/>
      <c r="BK295" s="33"/>
      <c r="BL295" s="33"/>
      <c r="BM295" s="27"/>
      <c r="BN295" s="27"/>
      <c r="BO295" s="27"/>
      <c r="BP295" s="27"/>
      <c r="BQ295" s="522" t="s">
        <v>321</v>
      </c>
      <c r="BR295" s="37"/>
      <c r="BS295" s="36"/>
      <c r="BT295" s="37"/>
      <c r="BU295" s="39"/>
      <c r="BV295" s="523">
        <v>1812</v>
      </c>
    </row>
    <row r="296" spans="1:74" ht="19.899999999999999" customHeight="1">
      <c r="A296" s="10">
        <v>296</v>
      </c>
      <c r="B296" s="15">
        <v>7</v>
      </c>
      <c r="C296" s="519"/>
      <c r="D296" s="50" t="str">
        <f t="shared" ref="D296:D321" si="74">LEFT(F296,1)&amp;RIGHT(F296,2)&amp;"N"&amp;G296&amp;"S"&amp;H296&amp;"C"&amp;I296</f>
        <v>F04N7S7C7</v>
      </c>
      <c r="E296" s="538" t="s">
        <v>161</v>
      </c>
      <c r="F296" s="22" t="str">
        <f t="shared" si="69"/>
        <v>FCS0304</v>
      </c>
      <c r="G296" s="21">
        <f t="shared" si="70"/>
        <v>7</v>
      </c>
      <c r="H296" s="21">
        <f t="shared" si="71"/>
        <v>7</v>
      </c>
      <c r="I296" s="21">
        <v>7</v>
      </c>
      <c r="J296" s="85" t="str">
        <f t="shared" si="72"/>
        <v>ADV551-P</v>
      </c>
      <c r="K296" s="22" t="str">
        <f t="shared" si="60"/>
        <v>DO</v>
      </c>
      <c r="L296" s="22"/>
      <c r="M296" s="22"/>
      <c r="N296" s="22" t="str">
        <f t="shared" si="73"/>
        <v>Y</v>
      </c>
      <c r="O296" s="22"/>
      <c r="P296" s="22"/>
      <c r="Q296" s="22"/>
      <c r="R296" s="22"/>
      <c r="S296" s="25" t="str">
        <f t="shared" si="61"/>
        <v>%Z077107</v>
      </c>
      <c r="T296" s="22" t="str">
        <f t="shared" si="62"/>
        <v>F04N7S7C7</v>
      </c>
      <c r="U296" s="22"/>
      <c r="V296" s="22" t="str">
        <f t="shared" si="63"/>
        <v>Spare</v>
      </c>
      <c r="W296" s="23" t="s">
        <v>1063</v>
      </c>
      <c r="X296" s="84" t="s">
        <v>115</v>
      </c>
      <c r="Y296" s="27"/>
      <c r="Z296" s="27"/>
      <c r="AA296" s="28"/>
      <c r="AB296" s="33"/>
      <c r="AC296" s="29"/>
      <c r="AD296" s="27"/>
      <c r="AE296" s="27"/>
      <c r="AF296" s="27"/>
      <c r="AG296" s="27"/>
      <c r="AH296" s="27"/>
      <c r="AI296" s="27"/>
      <c r="AJ296" s="532"/>
      <c r="AK296" s="531"/>
      <c r="AL296" s="27"/>
      <c r="AM296" s="27"/>
      <c r="AN296" s="27"/>
      <c r="AO296" s="27"/>
      <c r="AP296" s="27"/>
      <c r="AQ296" s="33"/>
      <c r="AR296" s="33"/>
      <c r="AS296" s="33"/>
      <c r="AT296" s="33"/>
      <c r="AU296" s="33"/>
      <c r="AV296" s="33"/>
      <c r="AW296" s="33"/>
      <c r="AX296" s="33"/>
      <c r="AY296" s="33"/>
      <c r="AZ296" s="33"/>
      <c r="BA296" s="33"/>
      <c r="BB296" s="33"/>
      <c r="BC296" s="33"/>
      <c r="BD296" s="33"/>
      <c r="BE296" s="33"/>
      <c r="BF296" s="33"/>
      <c r="BG296" s="33"/>
      <c r="BH296" s="33"/>
      <c r="BI296" s="27"/>
      <c r="BJ296" s="33"/>
      <c r="BK296" s="33"/>
      <c r="BL296" s="33"/>
      <c r="BM296" s="27"/>
      <c r="BN296" s="27"/>
      <c r="BO296" s="27"/>
      <c r="BP296" s="27"/>
      <c r="BQ296" s="36"/>
      <c r="BR296" s="37"/>
      <c r="BS296" s="36"/>
      <c r="BT296" s="37"/>
      <c r="BU296" s="39"/>
    </row>
    <row r="297" spans="1:74" ht="19.899999999999999" customHeight="1">
      <c r="A297" s="10">
        <v>297</v>
      </c>
      <c r="B297" s="15">
        <v>8</v>
      </c>
      <c r="C297" s="519"/>
      <c r="D297" s="50" t="str">
        <f t="shared" si="74"/>
        <v>F04N7S7C8</v>
      </c>
      <c r="E297" s="538" t="s">
        <v>161</v>
      </c>
      <c r="F297" s="22" t="str">
        <f t="shared" si="69"/>
        <v>FCS0304</v>
      </c>
      <c r="G297" s="21">
        <f t="shared" si="70"/>
        <v>7</v>
      </c>
      <c r="H297" s="21">
        <f t="shared" si="71"/>
        <v>7</v>
      </c>
      <c r="I297" s="21">
        <v>8</v>
      </c>
      <c r="J297" s="85" t="str">
        <f t="shared" si="72"/>
        <v>ADV551-P</v>
      </c>
      <c r="K297" s="22" t="str">
        <f t="shared" si="60"/>
        <v>DO</v>
      </c>
      <c r="L297" s="22"/>
      <c r="M297" s="22"/>
      <c r="N297" s="22" t="str">
        <f t="shared" si="73"/>
        <v>Y</v>
      </c>
      <c r="O297" s="22"/>
      <c r="P297" s="22"/>
      <c r="Q297" s="22"/>
      <c r="R297" s="22"/>
      <c r="S297" s="25" t="str">
        <f t="shared" si="61"/>
        <v>%Z077108</v>
      </c>
      <c r="T297" s="22" t="str">
        <f t="shared" si="62"/>
        <v>F04N7S7C8</v>
      </c>
      <c r="U297" s="22"/>
      <c r="V297" s="22" t="str">
        <f t="shared" si="63"/>
        <v>Spare</v>
      </c>
      <c r="W297" s="23" t="s">
        <v>1063</v>
      </c>
      <c r="X297" s="84" t="s">
        <v>115</v>
      </c>
      <c r="Y297" s="27"/>
      <c r="Z297" s="27"/>
      <c r="AA297" s="28"/>
      <c r="AB297" s="33"/>
      <c r="AC297" s="29"/>
      <c r="AD297" s="27"/>
      <c r="AE297" s="27"/>
      <c r="AF297" s="27"/>
      <c r="AG297" s="27"/>
      <c r="AH297" s="27"/>
      <c r="AI297" s="27"/>
      <c r="AJ297" s="532"/>
      <c r="AK297" s="531"/>
      <c r="AL297" s="27"/>
      <c r="AM297" s="27"/>
      <c r="AN297" s="27"/>
      <c r="AO297" s="27"/>
      <c r="AP297" s="27"/>
      <c r="AQ297" s="33"/>
      <c r="AR297" s="33"/>
      <c r="AS297" s="33"/>
      <c r="AT297" s="33"/>
      <c r="AU297" s="33"/>
      <c r="AV297" s="33"/>
      <c r="AW297" s="33"/>
      <c r="AX297" s="33"/>
      <c r="AY297" s="33"/>
      <c r="AZ297" s="33"/>
      <c r="BA297" s="33"/>
      <c r="BB297" s="33"/>
      <c r="BC297" s="33"/>
      <c r="BD297" s="33"/>
      <c r="BE297" s="33"/>
      <c r="BF297" s="33"/>
      <c r="BG297" s="33"/>
      <c r="BH297" s="33"/>
      <c r="BI297" s="27"/>
      <c r="BJ297" s="33"/>
      <c r="BK297" s="33"/>
      <c r="BL297" s="33"/>
      <c r="BM297" s="27"/>
      <c r="BN297" s="27"/>
      <c r="BO297" s="27"/>
      <c r="BP297" s="27"/>
      <c r="BQ297" s="36"/>
      <c r="BR297" s="37"/>
      <c r="BS297" s="36"/>
      <c r="BT297" s="37"/>
      <c r="BU297" s="39"/>
    </row>
    <row r="298" spans="1:74" ht="19.899999999999999" customHeight="1">
      <c r="A298" s="10">
        <v>298</v>
      </c>
      <c r="B298" s="15">
        <v>9</v>
      </c>
      <c r="C298" s="519"/>
      <c r="D298" s="50" t="str">
        <f t="shared" si="74"/>
        <v>F04N7S7C9</v>
      </c>
      <c r="E298" s="538" t="s">
        <v>161</v>
      </c>
      <c r="F298" s="22" t="str">
        <f t="shared" si="69"/>
        <v>FCS0304</v>
      </c>
      <c r="G298" s="21">
        <f t="shared" si="70"/>
        <v>7</v>
      </c>
      <c r="H298" s="21">
        <f t="shared" si="71"/>
        <v>7</v>
      </c>
      <c r="I298" s="21">
        <v>9</v>
      </c>
      <c r="J298" s="85" t="str">
        <f t="shared" si="72"/>
        <v>ADV551-P</v>
      </c>
      <c r="K298" s="22" t="str">
        <f t="shared" si="60"/>
        <v>DO</v>
      </c>
      <c r="L298" s="22"/>
      <c r="M298" s="22"/>
      <c r="N298" s="22" t="str">
        <f t="shared" si="73"/>
        <v>Y</v>
      </c>
      <c r="O298" s="22"/>
      <c r="P298" s="22"/>
      <c r="Q298" s="22"/>
      <c r="R298" s="22"/>
      <c r="S298" s="25" t="str">
        <f t="shared" si="61"/>
        <v>%Z077109</v>
      </c>
      <c r="T298" s="22" t="str">
        <f t="shared" si="62"/>
        <v>F04N7S7C9</v>
      </c>
      <c r="U298" s="22"/>
      <c r="V298" s="22" t="str">
        <f t="shared" si="63"/>
        <v>Spare</v>
      </c>
      <c r="W298" s="23" t="s">
        <v>1063</v>
      </c>
      <c r="X298" s="84" t="s">
        <v>115</v>
      </c>
      <c r="Y298" s="27"/>
      <c r="Z298" s="27"/>
      <c r="AA298" s="28"/>
      <c r="AB298" s="33"/>
      <c r="AC298" s="29"/>
      <c r="AD298" s="27"/>
      <c r="AE298" s="27"/>
      <c r="AF298" s="27"/>
      <c r="AG298" s="27"/>
      <c r="AH298" s="27"/>
      <c r="AI298" s="27"/>
      <c r="AJ298" s="532"/>
      <c r="AK298" s="531"/>
      <c r="AL298" s="27"/>
      <c r="AM298" s="27"/>
      <c r="AN298" s="27"/>
      <c r="AO298" s="27"/>
      <c r="AP298" s="27"/>
      <c r="AQ298" s="33"/>
      <c r="AR298" s="33"/>
      <c r="AS298" s="33"/>
      <c r="AT298" s="33"/>
      <c r="AU298" s="33"/>
      <c r="AV298" s="33"/>
      <c r="AW298" s="33"/>
      <c r="AX298" s="33"/>
      <c r="AY298" s="33"/>
      <c r="AZ298" s="33"/>
      <c r="BA298" s="33"/>
      <c r="BB298" s="33"/>
      <c r="BC298" s="33"/>
      <c r="BD298" s="33"/>
      <c r="BE298" s="33"/>
      <c r="BF298" s="33"/>
      <c r="BG298" s="33"/>
      <c r="BH298" s="33"/>
      <c r="BI298" s="27"/>
      <c r="BJ298" s="33"/>
      <c r="BK298" s="33"/>
      <c r="BL298" s="33"/>
      <c r="BM298" s="27"/>
      <c r="BN298" s="27"/>
      <c r="BO298" s="27"/>
      <c r="BP298" s="27"/>
      <c r="BQ298" s="36"/>
      <c r="BR298" s="37"/>
      <c r="BS298" s="36"/>
      <c r="BT298" s="37"/>
      <c r="BU298" s="39"/>
    </row>
    <row r="299" spans="1:74" ht="19.899999999999999" customHeight="1">
      <c r="A299" s="10">
        <v>299</v>
      </c>
      <c r="B299" s="15">
        <v>10</v>
      </c>
      <c r="C299" s="519"/>
      <c r="D299" s="50" t="str">
        <f t="shared" si="74"/>
        <v>F04N7S7C10</v>
      </c>
      <c r="E299" s="538" t="s">
        <v>161</v>
      </c>
      <c r="F299" s="22" t="str">
        <f t="shared" si="69"/>
        <v>FCS0304</v>
      </c>
      <c r="G299" s="21">
        <f t="shared" si="70"/>
        <v>7</v>
      </c>
      <c r="H299" s="21">
        <f t="shared" si="71"/>
        <v>7</v>
      </c>
      <c r="I299" s="21">
        <v>10</v>
      </c>
      <c r="J299" s="85" t="str">
        <f t="shared" si="72"/>
        <v>ADV551-P</v>
      </c>
      <c r="K299" s="22" t="str">
        <f t="shared" si="60"/>
        <v>DO</v>
      </c>
      <c r="L299" s="22"/>
      <c r="M299" s="22"/>
      <c r="N299" s="22" t="str">
        <f t="shared" si="73"/>
        <v>Y</v>
      </c>
      <c r="O299" s="22"/>
      <c r="P299" s="22"/>
      <c r="Q299" s="22"/>
      <c r="R299" s="22"/>
      <c r="S299" s="25" t="str">
        <f t="shared" si="61"/>
        <v>%Z077110</v>
      </c>
      <c r="T299" s="22" t="str">
        <f t="shared" si="62"/>
        <v>F04N7S7C10</v>
      </c>
      <c r="U299" s="22"/>
      <c r="V299" s="22" t="str">
        <f t="shared" si="63"/>
        <v>Spare</v>
      </c>
      <c r="W299" s="23" t="s">
        <v>1063</v>
      </c>
      <c r="X299" s="84" t="s">
        <v>115</v>
      </c>
      <c r="Y299" s="27"/>
      <c r="Z299" s="27"/>
      <c r="AA299" s="28"/>
      <c r="AB299" s="33"/>
      <c r="AC299" s="29"/>
      <c r="AD299" s="27"/>
      <c r="AE299" s="27"/>
      <c r="AF299" s="27"/>
      <c r="AG299" s="27"/>
      <c r="AH299" s="27"/>
      <c r="AI299" s="27"/>
      <c r="AJ299" s="532"/>
      <c r="AK299" s="531"/>
      <c r="AL299" s="27"/>
      <c r="AM299" s="27"/>
      <c r="AN299" s="27"/>
      <c r="AO299" s="27"/>
      <c r="AP299" s="27"/>
      <c r="AQ299" s="33"/>
      <c r="AR299" s="33"/>
      <c r="AS299" s="33"/>
      <c r="AT299" s="33"/>
      <c r="AU299" s="33"/>
      <c r="AV299" s="33"/>
      <c r="AW299" s="33"/>
      <c r="AX299" s="33"/>
      <c r="AY299" s="33"/>
      <c r="AZ299" s="33"/>
      <c r="BA299" s="33"/>
      <c r="BB299" s="33"/>
      <c r="BC299" s="33"/>
      <c r="BD299" s="33"/>
      <c r="BE299" s="33"/>
      <c r="BF299" s="33"/>
      <c r="BG299" s="33"/>
      <c r="BH299" s="33"/>
      <c r="BI299" s="27"/>
      <c r="BJ299" s="33"/>
      <c r="BK299" s="33"/>
      <c r="BL299" s="33"/>
      <c r="BM299" s="27"/>
      <c r="BN299" s="27"/>
      <c r="BO299" s="27"/>
      <c r="BP299" s="27"/>
      <c r="BQ299" s="36"/>
      <c r="BR299" s="37"/>
      <c r="BS299" s="36"/>
      <c r="BT299" s="37"/>
      <c r="BU299" s="39"/>
    </row>
    <row r="300" spans="1:74" ht="19.899999999999999" customHeight="1">
      <c r="A300" s="10">
        <v>300</v>
      </c>
      <c r="B300" s="15">
        <v>11</v>
      </c>
      <c r="C300" s="519"/>
      <c r="D300" s="50" t="str">
        <f t="shared" si="74"/>
        <v>F04N7S7C11</v>
      </c>
      <c r="E300" s="538" t="s">
        <v>161</v>
      </c>
      <c r="F300" s="22" t="str">
        <f t="shared" si="69"/>
        <v>FCS0304</v>
      </c>
      <c r="G300" s="21">
        <f t="shared" si="70"/>
        <v>7</v>
      </c>
      <c r="H300" s="21">
        <f t="shared" si="71"/>
        <v>7</v>
      </c>
      <c r="I300" s="21">
        <v>11</v>
      </c>
      <c r="J300" s="85" t="str">
        <f t="shared" si="72"/>
        <v>ADV551-P</v>
      </c>
      <c r="K300" s="22" t="str">
        <f t="shared" si="60"/>
        <v>DO</v>
      </c>
      <c r="L300" s="22"/>
      <c r="M300" s="22"/>
      <c r="N300" s="22" t="str">
        <f t="shared" si="73"/>
        <v>Y</v>
      </c>
      <c r="O300" s="22"/>
      <c r="P300" s="22"/>
      <c r="Q300" s="22"/>
      <c r="R300" s="22"/>
      <c r="S300" s="25" t="str">
        <f t="shared" si="61"/>
        <v>%Z077111</v>
      </c>
      <c r="T300" s="22" t="str">
        <f t="shared" si="62"/>
        <v>F04N7S7C11</v>
      </c>
      <c r="U300" s="22"/>
      <c r="V300" s="22" t="str">
        <f t="shared" si="63"/>
        <v>Spare</v>
      </c>
      <c r="W300" s="23" t="s">
        <v>1063</v>
      </c>
      <c r="X300" s="84" t="s">
        <v>115</v>
      </c>
      <c r="Y300" s="27"/>
      <c r="Z300" s="27"/>
      <c r="AA300" s="28"/>
      <c r="AB300" s="33"/>
      <c r="AC300" s="29"/>
      <c r="AD300" s="27"/>
      <c r="AE300" s="27"/>
      <c r="AF300" s="27"/>
      <c r="AG300" s="27"/>
      <c r="AH300" s="27"/>
      <c r="AI300" s="27"/>
      <c r="AJ300" s="532"/>
      <c r="AK300" s="531"/>
      <c r="AL300" s="27"/>
      <c r="AM300" s="27"/>
      <c r="AN300" s="27"/>
      <c r="AO300" s="27"/>
      <c r="AP300" s="27"/>
      <c r="AQ300" s="33"/>
      <c r="AR300" s="33"/>
      <c r="AS300" s="33"/>
      <c r="AT300" s="33"/>
      <c r="AU300" s="33"/>
      <c r="AV300" s="33"/>
      <c r="AW300" s="33"/>
      <c r="AX300" s="33"/>
      <c r="AY300" s="33"/>
      <c r="AZ300" s="33"/>
      <c r="BA300" s="33"/>
      <c r="BB300" s="33"/>
      <c r="BC300" s="33"/>
      <c r="BD300" s="33"/>
      <c r="BE300" s="33"/>
      <c r="BF300" s="33"/>
      <c r="BG300" s="33"/>
      <c r="BH300" s="33"/>
      <c r="BI300" s="27"/>
      <c r="BJ300" s="33"/>
      <c r="BK300" s="33"/>
      <c r="BL300" s="33"/>
      <c r="BM300" s="27"/>
      <c r="BN300" s="27"/>
      <c r="BO300" s="27"/>
      <c r="BP300" s="27"/>
      <c r="BQ300" s="36"/>
      <c r="BR300" s="37"/>
      <c r="BS300" s="36"/>
      <c r="BT300" s="37"/>
      <c r="BU300" s="39"/>
    </row>
    <row r="301" spans="1:74" ht="19.899999999999999" customHeight="1">
      <c r="A301" s="10">
        <v>301</v>
      </c>
      <c r="B301" s="15">
        <v>12</v>
      </c>
      <c r="C301" s="519"/>
      <c r="D301" s="50" t="str">
        <f t="shared" si="74"/>
        <v>F04N7S7C12</v>
      </c>
      <c r="E301" s="538" t="s">
        <v>161</v>
      </c>
      <c r="F301" s="22" t="str">
        <f t="shared" si="69"/>
        <v>FCS0304</v>
      </c>
      <c r="G301" s="21">
        <f t="shared" si="70"/>
        <v>7</v>
      </c>
      <c r="H301" s="21">
        <f t="shared" si="71"/>
        <v>7</v>
      </c>
      <c r="I301" s="21">
        <v>12</v>
      </c>
      <c r="J301" s="85" t="str">
        <f t="shared" si="72"/>
        <v>ADV551-P</v>
      </c>
      <c r="K301" s="22" t="str">
        <f t="shared" si="60"/>
        <v>DO</v>
      </c>
      <c r="L301" s="22"/>
      <c r="M301" s="22"/>
      <c r="N301" s="22" t="str">
        <f t="shared" si="73"/>
        <v>Y</v>
      </c>
      <c r="O301" s="22"/>
      <c r="P301" s="22"/>
      <c r="Q301" s="22"/>
      <c r="R301" s="22"/>
      <c r="S301" s="25" t="str">
        <f t="shared" si="61"/>
        <v>%Z077112</v>
      </c>
      <c r="T301" s="22" t="str">
        <f t="shared" si="62"/>
        <v>F04N7S7C12</v>
      </c>
      <c r="U301" s="22"/>
      <c r="V301" s="22" t="str">
        <f t="shared" si="63"/>
        <v>Spare</v>
      </c>
      <c r="W301" s="23" t="s">
        <v>1063</v>
      </c>
      <c r="X301" s="84" t="s">
        <v>115</v>
      </c>
      <c r="Y301" s="27"/>
      <c r="Z301" s="27"/>
      <c r="AA301" s="28"/>
      <c r="AB301" s="33"/>
      <c r="AC301" s="29"/>
      <c r="AD301" s="27"/>
      <c r="AE301" s="27"/>
      <c r="AF301" s="27"/>
      <c r="AG301" s="27"/>
      <c r="AH301" s="27"/>
      <c r="AI301" s="27"/>
      <c r="AJ301" s="532"/>
      <c r="AK301" s="531"/>
      <c r="AL301" s="27"/>
      <c r="AM301" s="27"/>
      <c r="AN301" s="27"/>
      <c r="AO301" s="27"/>
      <c r="AP301" s="27"/>
      <c r="AQ301" s="33"/>
      <c r="AR301" s="33"/>
      <c r="AS301" s="33"/>
      <c r="AT301" s="33"/>
      <c r="AU301" s="33"/>
      <c r="AV301" s="33"/>
      <c r="AW301" s="33"/>
      <c r="AX301" s="33"/>
      <c r="AY301" s="33"/>
      <c r="AZ301" s="33"/>
      <c r="BA301" s="33"/>
      <c r="BB301" s="33"/>
      <c r="BC301" s="33"/>
      <c r="BD301" s="33"/>
      <c r="BE301" s="33"/>
      <c r="BF301" s="33"/>
      <c r="BG301" s="33"/>
      <c r="BH301" s="33"/>
      <c r="BI301" s="27"/>
      <c r="BJ301" s="33"/>
      <c r="BK301" s="33"/>
      <c r="BL301" s="33"/>
      <c r="BM301" s="27"/>
      <c r="BN301" s="27"/>
      <c r="BO301" s="27"/>
      <c r="BP301" s="27"/>
      <c r="BQ301" s="36"/>
      <c r="BR301" s="37"/>
      <c r="BS301" s="36"/>
      <c r="BT301" s="37"/>
      <c r="BU301" s="39"/>
    </row>
    <row r="302" spans="1:74" ht="19.899999999999999" customHeight="1">
      <c r="A302" s="10">
        <v>302</v>
      </c>
      <c r="B302" s="15">
        <v>13</v>
      </c>
      <c r="C302" s="519"/>
      <c r="D302" s="50" t="str">
        <f t="shared" si="74"/>
        <v>F04N7S7C13</v>
      </c>
      <c r="E302" s="538" t="s">
        <v>161</v>
      </c>
      <c r="F302" s="22" t="str">
        <f t="shared" si="69"/>
        <v>FCS0304</v>
      </c>
      <c r="G302" s="21">
        <f t="shared" si="70"/>
        <v>7</v>
      </c>
      <c r="H302" s="21">
        <f t="shared" si="71"/>
        <v>7</v>
      </c>
      <c r="I302" s="21">
        <v>13</v>
      </c>
      <c r="J302" s="85" t="str">
        <f t="shared" si="72"/>
        <v>ADV551-P</v>
      </c>
      <c r="K302" s="22" t="str">
        <f t="shared" si="60"/>
        <v>DO</v>
      </c>
      <c r="L302" s="22"/>
      <c r="M302" s="22"/>
      <c r="N302" s="22" t="str">
        <f t="shared" si="73"/>
        <v>Y</v>
      </c>
      <c r="O302" s="22"/>
      <c r="P302" s="22"/>
      <c r="Q302" s="22"/>
      <c r="R302" s="22"/>
      <c r="S302" s="25" t="str">
        <f t="shared" si="61"/>
        <v>%Z077113</v>
      </c>
      <c r="T302" s="22" t="str">
        <f t="shared" si="62"/>
        <v>F04N7S7C13</v>
      </c>
      <c r="U302" s="22"/>
      <c r="V302" s="22" t="str">
        <f t="shared" si="63"/>
        <v>Spare</v>
      </c>
      <c r="W302" s="23" t="s">
        <v>1063</v>
      </c>
      <c r="X302" s="84" t="s">
        <v>115</v>
      </c>
      <c r="Y302" s="27"/>
      <c r="Z302" s="27"/>
      <c r="AA302" s="28"/>
      <c r="AB302" s="33"/>
      <c r="AC302" s="29"/>
      <c r="AD302" s="27"/>
      <c r="AE302" s="27"/>
      <c r="AF302" s="27"/>
      <c r="AG302" s="27"/>
      <c r="AH302" s="27"/>
      <c r="AI302" s="27"/>
      <c r="AJ302" s="532"/>
      <c r="AK302" s="531"/>
      <c r="AL302" s="27"/>
      <c r="AM302" s="27"/>
      <c r="AN302" s="27"/>
      <c r="AO302" s="27"/>
      <c r="AP302" s="27"/>
      <c r="AQ302" s="33"/>
      <c r="AR302" s="33"/>
      <c r="AS302" s="33"/>
      <c r="AT302" s="33"/>
      <c r="AU302" s="33"/>
      <c r="AV302" s="33"/>
      <c r="AW302" s="33"/>
      <c r="AX302" s="33"/>
      <c r="AY302" s="33"/>
      <c r="AZ302" s="33"/>
      <c r="BA302" s="33"/>
      <c r="BB302" s="33"/>
      <c r="BC302" s="33"/>
      <c r="BD302" s="33"/>
      <c r="BE302" s="33"/>
      <c r="BF302" s="33"/>
      <c r="BG302" s="33"/>
      <c r="BH302" s="33"/>
      <c r="BI302" s="27"/>
      <c r="BJ302" s="33"/>
      <c r="BK302" s="33"/>
      <c r="BL302" s="33"/>
      <c r="BM302" s="27"/>
      <c r="BN302" s="27"/>
      <c r="BO302" s="27"/>
      <c r="BP302" s="27"/>
      <c r="BQ302" s="36"/>
      <c r="BR302" s="37"/>
      <c r="BS302" s="36"/>
      <c r="BT302" s="37"/>
      <c r="BU302" s="39"/>
    </row>
    <row r="303" spans="1:74" ht="19.899999999999999" customHeight="1">
      <c r="A303" s="10">
        <v>303</v>
      </c>
      <c r="B303" s="15">
        <v>14</v>
      </c>
      <c r="C303" s="519"/>
      <c r="D303" s="50" t="str">
        <f t="shared" si="74"/>
        <v>F04N7S7C14</v>
      </c>
      <c r="E303" s="538" t="s">
        <v>161</v>
      </c>
      <c r="F303" s="22" t="str">
        <f t="shared" si="69"/>
        <v>FCS0304</v>
      </c>
      <c r="G303" s="21">
        <f t="shared" si="70"/>
        <v>7</v>
      </c>
      <c r="H303" s="21">
        <f t="shared" si="71"/>
        <v>7</v>
      </c>
      <c r="I303" s="21">
        <v>14</v>
      </c>
      <c r="J303" s="85" t="str">
        <f t="shared" si="72"/>
        <v>ADV551-P</v>
      </c>
      <c r="K303" s="22" t="str">
        <f t="shared" si="60"/>
        <v>DO</v>
      </c>
      <c r="L303" s="22"/>
      <c r="M303" s="22"/>
      <c r="N303" s="22" t="str">
        <f t="shared" si="73"/>
        <v>Y</v>
      </c>
      <c r="O303" s="22"/>
      <c r="P303" s="22"/>
      <c r="Q303" s="22"/>
      <c r="R303" s="22"/>
      <c r="S303" s="25" t="str">
        <f t="shared" si="61"/>
        <v>%Z077114</v>
      </c>
      <c r="T303" s="22" t="str">
        <f t="shared" si="62"/>
        <v>F04N7S7C14</v>
      </c>
      <c r="U303" s="22"/>
      <c r="V303" s="22" t="str">
        <f t="shared" si="63"/>
        <v>Spare</v>
      </c>
      <c r="W303" s="23" t="s">
        <v>1063</v>
      </c>
      <c r="X303" s="84" t="s">
        <v>115</v>
      </c>
      <c r="Y303" s="27"/>
      <c r="Z303" s="27"/>
      <c r="AA303" s="28"/>
      <c r="AB303" s="33"/>
      <c r="AC303" s="29"/>
      <c r="AD303" s="27"/>
      <c r="AE303" s="27"/>
      <c r="AF303" s="27"/>
      <c r="AG303" s="27"/>
      <c r="AH303" s="27"/>
      <c r="AI303" s="27"/>
      <c r="AJ303" s="532"/>
      <c r="AK303" s="531"/>
      <c r="AL303" s="27"/>
      <c r="AM303" s="27"/>
      <c r="AN303" s="27"/>
      <c r="AO303" s="27"/>
      <c r="AP303" s="27"/>
      <c r="AQ303" s="33"/>
      <c r="AR303" s="33"/>
      <c r="AS303" s="33"/>
      <c r="AT303" s="33"/>
      <c r="AU303" s="33"/>
      <c r="AV303" s="33"/>
      <c r="AW303" s="33"/>
      <c r="AX303" s="33"/>
      <c r="AY303" s="33"/>
      <c r="AZ303" s="33"/>
      <c r="BA303" s="33"/>
      <c r="BB303" s="33"/>
      <c r="BC303" s="33"/>
      <c r="BD303" s="33"/>
      <c r="BE303" s="33"/>
      <c r="BF303" s="33"/>
      <c r="BG303" s="33"/>
      <c r="BH303" s="33"/>
      <c r="BI303" s="27"/>
      <c r="BJ303" s="33"/>
      <c r="BK303" s="33"/>
      <c r="BL303" s="33"/>
      <c r="BM303" s="27"/>
      <c r="BN303" s="27"/>
      <c r="BO303" s="27"/>
      <c r="BP303" s="27"/>
      <c r="BQ303" s="36"/>
      <c r="BR303" s="37"/>
      <c r="BS303" s="36"/>
      <c r="BT303" s="37"/>
      <c r="BU303" s="39"/>
    </row>
    <row r="304" spans="1:74" ht="19.899999999999999" customHeight="1">
      <c r="A304" s="10">
        <v>304</v>
      </c>
      <c r="B304" s="15">
        <v>15</v>
      </c>
      <c r="C304" s="519"/>
      <c r="D304" s="50" t="str">
        <f t="shared" si="74"/>
        <v>F04N7S7C15</v>
      </c>
      <c r="E304" s="538" t="s">
        <v>161</v>
      </c>
      <c r="F304" s="22" t="str">
        <f t="shared" si="69"/>
        <v>FCS0304</v>
      </c>
      <c r="G304" s="21">
        <f t="shared" si="70"/>
        <v>7</v>
      </c>
      <c r="H304" s="21">
        <f t="shared" si="71"/>
        <v>7</v>
      </c>
      <c r="I304" s="21">
        <v>15</v>
      </c>
      <c r="J304" s="85" t="str">
        <f t="shared" si="72"/>
        <v>ADV551-P</v>
      </c>
      <c r="K304" s="22" t="str">
        <f t="shared" si="60"/>
        <v>DO</v>
      </c>
      <c r="L304" s="22"/>
      <c r="M304" s="22"/>
      <c r="N304" s="22" t="str">
        <f t="shared" si="73"/>
        <v>Y</v>
      </c>
      <c r="O304" s="22"/>
      <c r="P304" s="22"/>
      <c r="Q304" s="22"/>
      <c r="R304" s="22"/>
      <c r="S304" s="25" t="str">
        <f t="shared" si="61"/>
        <v>%Z077115</v>
      </c>
      <c r="T304" s="22" t="str">
        <f t="shared" si="62"/>
        <v>F04N7S7C15</v>
      </c>
      <c r="U304" s="22"/>
      <c r="V304" s="22" t="str">
        <f t="shared" si="63"/>
        <v>Spare</v>
      </c>
      <c r="W304" s="23" t="s">
        <v>1063</v>
      </c>
      <c r="X304" s="84" t="s">
        <v>115</v>
      </c>
      <c r="Y304" s="27"/>
      <c r="Z304" s="27"/>
      <c r="AA304" s="28"/>
      <c r="AB304" s="33"/>
      <c r="AC304" s="29"/>
      <c r="AD304" s="27"/>
      <c r="AE304" s="27"/>
      <c r="AF304" s="27"/>
      <c r="AG304" s="27"/>
      <c r="AH304" s="27"/>
      <c r="AI304" s="27"/>
      <c r="AJ304" s="532"/>
      <c r="AK304" s="531"/>
      <c r="AL304" s="27"/>
      <c r="AM304" s="27"/>
      <c r="AN304" s="27"/>
      <c r="AO304" s="27"/>
      <c r="AP304" s="27"/>
      <c r="AQ304" s="33"/>
      <c r="AR304" s="33"/>
      <c r="AS304" s="33"/>
      <c r="AT304" s="33"/>
      <c r="AU304" s="33"/>
      <c r="AV304" s="33"/>
      <c r="AW304" s="33"/>
      <c r="AX304" s="33"/>
      <c r="AY304" s="33"/>
      <c r="AZ304" s="33"/>
      <c r="BA304" s="33"/>
      <c r="BB304" s="33"/>
      <c r="BC304" s="33"/>
      <c r="BD304" s="33"/>
      <c r="BE304" s="33"/>
      <c r="BF304" s="33"/>
      <c r="BG304" s="33"/>
      <c r="BH304" s="33"/>
      <c r="BI304" s="27"/>
      <c r="BJ304" s="33"/>
      <c r="BK304" s="33"/>
      <c r="BL304" s="33"/>
      <c r="BM304" s="27"/>
      <c r="BN304" s="27"/>
      <c r="BO304" s="27"/>
      <c r="BP304" s="27"/>
      <c r="BQ304" s="36"/>
      <c r="BR304" s="37"/>
      <c r="BS304" s="36"/>
      <c r="BT304" s="37"/>
      <c r="BU304" s="39"/>
    </row>
    <row r="305" spans="1:73" ht="19.899999999999999" customHeight="1">
      <c r="A305" s="10">
        <v>305</v>
      </c>
      <c r="B305" s="15">
        <v>16</v>
      </c>
      <c r="C305" s="519"/>
      <c r="D305" s="50" t="str">
        <f t="shared" si="74"/>
        <v>F04N7S7C16</v>
      </c>
      <c r="E305" s="538" t="s">
        <v>161</v>
      </c>
      <c r="F305" s="22" t="str">
        <f t="shared" si="69"/>
        <v>FCS0304</v>
      </c>
      <c r="G305" s="21">
        <f t="shared" si="70"/>
        <v>7</v>
      </c>
      <c r="H305" s="21">
        <f t="shared" si="71"/>
        <v>7</v>
      </c>
      <c r="I305" s="21">
        <v>16</v>
      </c>
      <c r="J305" s="85" t="str">
        <f t="shared" si="72"/>
        <v>ADV551-P</v>
      </c>
      <c r="K305" s="22" t="str">
        <f t="shared" si="60"/>
        <v>DO</v>
      </c>
      <c r="L305" s="22"/>
      <c r="M305" s="22"/>
      <c r="N305" s="22" t="str">
        <f t="shared" si="73"/>
        <v>Y</v>
      </c>
      <c r="O305" s="22"/>
      <c r="P305" s="22"/>
      <c r="Q305" s="22"/>
      <c r="R305" s="22"/>
      <c r="S305" s="25" t="str">
        <f t="shared" si="61"/>
        <v>%Z077116</v>
      </c>
      <c r="T305" s="22" t="str">
        <f t="shared" si="62"/>
        <v>F04N7S7C16</v>
      </c>
      <c r="U305" s="22"/>
      <c r="V305" s="22" t="str">
        <f t="shared" si="63"/>
        <v>Spare</v>
      </c>
      <c r="W305" s="23" t="s">
        <v>1063</v>
      </c>
      <c r="X305" s="84" t="s">
        <v>115</v>
      </c>
      <c r="Y305" s="27"/>
      <c r="Z305" s="27"/>
      <c r="AA305" s="28"/>
      <c r="AB305" s="33"/>
      <c r="AC305" s="29"/>
      <c r="AD305" s="27"/>
      <c r="AE305" s="27"/>
      <c r="AF305" s="27"/>
      <c r="AG305" s="27"/>
      <c r="AH305" s="27"/>
      <c r="AI305" s="27"/>
      <c r="AJ305" s="532"/>
      <c r="AK305" s="531"/>
      <c r="AL305" s="27"/>
      <c r="AM305" s="27"/>
      <c r="AN305" s="27"/>
      <c r="AO305" s="27"/>
      <c r="AP305" s="27"/>
      <c r="AQ305" s="33"/>
      <c r="AR305" s="33"/>
      <c r="AS305" s="33"/>
      <c r="AT305" s="33"/>
      <c r="AU305" s="33"/>
      <c r="AV305" s="33"/>
      <c r="AW305" s="33"/>
      <c r="AX305" s="33"/>
      <c r="AY305" s="33"/>
      <c r="AZ305" s="33"/>
      <c r="BA305" s="33"/>
      <c r="BB305" s="33"/>
      <c r="BC305" s="33"/>
      <c r="BD305" s="33"/>
      <c r="BE305" s="33"/>
      <c r="BF305" s="33"/>
      <c r="BG305" s="33"/>
      <c r="BH305" s="33"/>
      <c r="BI305" s="27"/>
      <c r="BJ305" s="33"/>
      <c r="BK305" s="33"/>
      <c r="BL305" s="33"/>
      <c r="BM305" s="27"/>
      <c r="BN305" s="27"/>
      <c r="BO305" s="27"/>
      <c r="BP305" s="27"/>
      <c r="BQ305" s="36"/>
      <c r="BR305" s="37"/>
      <c r="BS305" s="36"/>
      <c r="BT305" s="37"/>
      <c r="BU305" s="39"/>
    </row>
    <row r="306" spans="1:73" ht="19.899999999999999" customHeight="1">
      <c r="A306" s="10">
        <v>306</v>
      </c>
      <c r="B306" s="15">
        <v>17</v>
      </c>
      <c r="C306" s="519"/>
      <c r="D306" s="50" t="str">
        <f t="shared" si="74"/>
        <v>F04N7S7C17</v>
      </c>
      <c r="E306" s="538" t="s">
        <v>161</v>
      </c>
      <c r="F306" s="22" t="str">
        <f t="shared" si="69"/>
        <v>FCS0304</v>
      </c>
      <c r="G306" s="21">
        <f t="shared" si="70"/>
        <v>7</v>
      </c>
      <c r="H306" s="21">
        <f t="shared" si="71"/>
        <v>7</v>
      </c>
      <c r="I306" s="21">
        <v>17</v>
      </c>
      <c r="J306" s="85" t="str">
        <f t="shared" si="72"/>
        <v>ADV551-P</v>
      </c>
      <c r="K306" s="22" t="str">
        <f t="shared" si="60"/>
        <v>DO</v>
      </c>
      <c r="L306" s="22"/>
      <c r="M306" s="22"/>
      <c r="N306" s="22" t="str">
        <f t="shared" si="73"/>
        <v>Y</v>
      </c>
      <c r="O306" s="22"/>
      <c r="P306" s="22"/>
      <c r="Q306" s="22"/>
      <c r="R306" s="22"/>
      <c r="S306" s="25" t="str">
        <f t="shared" si="61"/>
        <v>%Z077117</v>
      </c>
      <c r="T306" s="22" t="str">
        <f t="shared" si="62"/>
        <v>F04N7S7C17</v>
      </c>
      <c r="U306" s="22"/>
      <c r="V306" s="22" t="str">
        <f t="shared" si="63"/>
        <v>Spare</v>
      </c>
      <c r="W306" s="23" t="s">
        <v>1063</v>
      </c>
      <c r="X306" s="84" t="s">
        <v>115</v>
      </c>
      <c r="Y306" s="27"/>
      <c r="Z306" s="27"/>
      <c r="AA306" s="28"/>
      <c r="AB306" s="33"/>
      <c r="AC306" s="29"/>
      <c r="AD306" s="27"/>
      <c r="AE306" s="27"/>
      <c r="AF306" s="27"/>
      <c r="AG306" s="27"/>
      <c r="AH306" s="27"/>
      <c r="AI306" s="27"/>
      <c r="AJ306" s="532"/>
      <c r="AK306" s="531"/>
      <c r="AL306" s="27"/>
      <c r="AM306" s="27"/>
      <c r="AN306" s="27"/>
      <c r="AO306" s="27"/>
      <c r="AP306" s="27"/>
      <c r="AQ306" s="33"/>
      <c r="AR306" s="33"/>
      <c r="AS306" s="33"/>
      <c r="AT306" s="33"/>
      <c r="AU306" s="33"/>
      <c r="AV306" s="33"/>
      <c r="AW306" s="33"/>
      <c r="AX306" s="33"/>
      <c r="AY306" s="33"/>
      <c r="AZ306" s="33"/>
      <c r="BA306" s="33"/>
      <c r="BB306" s="33"/>
      <c r="BC306" s="33"/>
      <c r="BD306" s="33"/>
      <c r="BE306" s="33"/>
      <c r="BF306" s="33"/>
      <c r="BG306" s="33"/>
      <c r="BH306" s="33"/>
      <c r="BI306" s="27"/>
      <c r="BJ306" s="33"/>
      <c r="BK306" s="33"/>
      <c r="BL306" s="33"/>
      <c r="BM306" s="27"/>
      <c r="BN306" s="27"/>
      <c r="BO306" s="27"/>
      <c r="BP306" s="27"/>
      <c r="BQ306" s="36"/>
      <c r="BR306" s="37"/>
      <c r="BS306" s="36"/>
      <c r="BT306" s="37"/>
    </row>
    <row r="307" spans="1:73" ht="19.899999999999999" customHeight="1">
      <c r="A307" s="10">
        <v>307</v>
      </c>
      <c r="B307" s="15">
        <v>18</v>
      </c>
      <c r="C307" s="519"/>
      <c r="D307" s="50" t="str">
        <f t="shared" si="74"/>
        <v>F04N7S7C18</v>
      </c>
      <c r="E307" s="538" t="s">
        <v>161</v>
      </c>
      <c r="F307" s="22" t="str">
        <f t="shared" si="69"/>
        <v>FCS0304</v>
      </c>
      <c r="G307" s="21">
        <f t="shared" si="70"/>
        <v>7</v>
      </c>
      <c r="H307" s="21">
        <f t="shared" si="71"/>
        <v>7</v>
      </c>
      <c r="I307" s="21">
        <v>18</v>
      </c>
      <c r="J307" s="85" t="str">
        <f t="shared" si="72"/>
        <v>ADV551-P</v>
      </c>
      <c r="K307" s="22" t="str">
        <f t="shared" si="60"/>
        <v>DO</v>
      </c>
      <c r="L307" s="22"/>
      <c r="M307" s="22"/>
      <c r="N307" s="22" t="str">
        <f t="shared" si="73"/>
        <v>Y</v>
      </c>
      <c r="O307" s="22"/>
      <c r="P307" s="22"/>
      <c r="Q307" s="22"/>
      <c r="R307" s="22"/>
      <c r="S307" s="25" t="str">
        <f t="shared" si="61"/>
        <v>%Z077118</v>
      </c>
      <c r="T307" s="22" t="str">
        <f t="shared" si="62"/>
        <v>F04N7S7C18</v>
      </c>
      <c r="U307" s="22"/>
      <c r="V307" s="22" t="str">
        <f t="shared" si="63"/>
        <v>Spare</v>
      </c>
      <c r="W307" s="23" t="s">
        <v>1063</v>
      </c>
      <c r="X307" s="27"/>
      <c r="Y307" s="27"/>
      <c r="Z307" s="27"/>
      <c r="AA307" s="28"/>
      <c r="AB307" s="33"/>
      <c r="AC307" s="29"/>
      <c r="AD307" s="27"/>
      <c r="AE307" s="27"/>
      <c r="AF307" s="27"/>
      <c r="AG307" s="27"/>
      <c r="AH307" s="27"/>
      <c r="AI307" s="27"/>
      <c r="AJ307" s="531"/>
      <c r="AK307" s="531"/>
      <c r="AL307" s="27"/>
      <c r="AM307" s="27"/>
      <c r="AN307" s="27"/>
      <c r="AO307" s="27"/>
      <c r="AP307" s="27"/>
      <c r="AQ307" s="33"/>
      <c r="AR307" s="33"/>
      <c r="AS307" s="33"/>
      <c r="AT307" s="33"/>
      <c r="AU307" s="33"/>
      <c r="AV307" s="33"/>
      <c r="AW307" s="33"/>
      <c r="AX307" s="33"/>
      <c r="AY307" s="33"/>
      <c r="AZ307" s="33"/>
      <c r="BA307" s="33"/>
      <c r="BB307" s="33"/>
      <c r="BC307" s="33"/>
      <c r="BD307" s="33"/>
      <c r="BE307" s="33"/>
      <c r="BF307" s="33"/>
      <c r="BG307" s="33"/>
      <c r="BH307" s="33"/>
      <c r="BI307" s="27"/>
      <c r="BJ307" s="33"/>
      <c r="BK307" s="33"/>
      <c r="BL307" s="33"/>
      <c r="BM307" s="27"/>
      <c r="BN307" s="27"/>
      <c r="BO307" s="27"/>
      <c r="BP307" s="27"/>
      <c r="BQ307" s="36"/>
      <c r="BR307" s="37"/>
      <c r="BS307" s="36"/>
      <c r="BT307" s="37"/>
    </row>
    <row r="308" spans="1:73" ht="19.899999999999999" customHeight="1">
      <c r="A308" s="10">
        <v>308</v>
      </c>
      <c r="B308" s="15">
        <v>19</v>
      </c>
      <c r="C308" s="519"/>
      <c r="D308" s="50" t="str">
        <f t="shared" si="74"/>
        <v>F04N7S7C19</v>
      </c>
      <c r="E308" s="539" t="s">
        <v>161</v>
      </c>
      <c r="F308" s="22" t="str">
        <f t="shared" si="69"/>
        <v>FCS0304</v>
      </c>
      <c r="G308" s="21">
        <f t="shared" si="70"/>
        <v>7</v>
      </c>
      <c r="H308" s="21">
        <f t="shared" si="71"/>
        <v>7</v>
      </c>
      <c r="I308" s="21">
        <v>19</v>
      </c>
      <c r="J308" s="85" t="str">
        <f t="shared" si="72"/>
        <v>ADV551-P</v>
      </c>
      <c r="K308" s="22" t="str">
        <f t="shared" si="60"/>
        <v>DO</v>
      </c>
      <c r="L308" s="22"/>
      <c r="M308" s="22"/>
      <c r="N308" s="22" t="str">
        <f t="shared" si="73"/>
        <v>Y</v>
      </c>
      <c r="O308" s="22"/>
      <c r="P308" s="22"/>
      <c r="Q308" s="22"/>
      <c r="R308" s="22"/>
      <c r="S308" s="25" t="str">
        <f t="shared" si="61"/>
        <v>%Z077119</v>
      </c>
      <c r="T308" s="22" t="str">
        <f t="shared" si="62"/>
        <v>F04N7S7C19</v>
      </c>
      <c r="U308" s="22"/>
      <c r="V308" s="22" t="str">
        <f t="shared" si="63"/>
        <v>Spare</v>
      </c>
      <c r="W308" s="23" t="s">
        <v>1063</v>
      </c>
      <c r="X308" s="27"/>
      <c r="Y308" s="27"/>
      <c r="Z308" s="27"/>
      <c r="AA308" s="28"/>
      <c r="AB308" s="33"/>
      <c r="AC308" s="29"/>
      <c r="AD308" s="27"/>
      <c r="AE308" s="27"/>
      <c r="AF308" s="27"/>
      <c r="AG308" s="27"/>
      <c r="AH308" s="27"/>
      <c r="AI308" s="27"/>
      <c r="AJ308" s="531"/>
      <c r="AK308" s="531"/>
      <c r="AL308" s="27"/>
      <c r="AM308" s="27"/>
      <c r="AN308" s="27"/>
      <c r="AO308" s="27"/>
      <c r="AP308" s="27"/>
      <c r="AQ308" s="33"/>
      <c r="AR308" s="33"/>
      <c r="AS308" s="33"/>
      <c r="AT308" s="33"/>
      <c r="AU308" s="33"/>
      <c r="AV308" s="33"/>
      <c r="AW308" s="33"/>
      <c r="AX308" s="33"/>
      <c r="AY308" s="33"/>
      <c r="AZ308" s="33"/>
      <c r="BA308" s="33"/>
      <c r="BB308" s="33"/>
      <c r="BC308" s="33"/>
      <c r="BD308" s="33"/>
      <c r="BE308" s="33"/>
      <c r="BF308" s="33"/>
      <c r="BG308" s="33"/>
      <c r="BH308" s="33"/>
      <c r="BI308" s="27"/>
      <c r="BJ308" s="33"/>
      <c r="BK308" s="33"/>
      <c r="BL308" s="33"/>
      <c r="BM308" s="27"/>
      <c r="BN308" s="27"/>
      <c r="BO308" s="27"/>
      <c r="BP308" s="27"/>
      <c r="BQ308" s="36"/>
      <c r="BR308" s="37"/>
      <c r="BS308" s="36"/>
      <c r="BT308" s="37"/>
    </row>
    <row r="309" spans="1:73" ht="19.899999999999999" customHeight="1">
      <c r="A309" s="10">
        <v>309</v>
      </c>
      <c r="B309" s="15">
        <v>20</v>
      </c>
      <c r="C309" s="519"/>
      <c r="D309" s="50" t="str">
        <f t="shared" si="74"/>
        <v>F04N7S7C20</v>
      </c>
      <c r="E309" s="539" t="s">
        <v>161</v>
      </c>
      <c r="F309" s="22" t="str">
        <f t="shared" si="69"/>
        <v>FCS0304</v>
      </c>
      <c r="G309" s="21">
        <f t="shared" si="70"/>
        <v>7</v>
      </c>
      <c r="H309" s="21">
        <f t="shared" si="71"/>
        <v>7</v>
      </c>
      <c r="I309" s="21">
        <v>20</v>
      </c>
      <c r="J309" s="85" t="str">
        <f t="shared" si="72"/>
        <v>ADV551-P</v>
      </c>
      <c r="K309" s="22" t="str">
        <f t="shared" si="60"/>
        <v>DO</v>
      </c>
      <c r="L309" s="22"/>
      <c r="M309" s="22"/>
      <c r="N309" s="22" t="str">
        <f t="shared" si="73"/>
        <v>Y</v>
      </c>
      <c r="O309" s="22"/>
      <c r="P309" s="22"/>
      <c r="Q309" s="22"/>
      <c r="R309" s="22"/>
      <c r="S309" s="25" t="str">
        <f t="shared" si="61"/>
        <v>%Z077120</v>
      </c>
      <c r="T309" s="22" t="str">
        <f t="shared" si="62"/>
        <v>F04N7S7C20</v>
      </c>
      <c r="U309" s="22"/>
      <c r="V309" s="22" t="str">
        <f t="shared" si="63"/>
        <v>Spare</v>
      </c>
      <c r="W309" s="23" t="s">
        <v>1063</v>
      </c>
      <c r="X309" s="27"/>
      <c r="Y309" s="27"/>
      <c r="Z309" s="27"/>
      <c r="AA309" s="28"/>
      <c r="AB309" s="33"/>
      <c r="AC309" s="29"/>
      <c r="AD309" s="27"/>
      <c r="AE309" s="27"/>
      <c r="AF309" s="27"/>
      <c r="AG309" s="27"/>
      <c r="AH309" s="27"/>
      <c r="AI309" s="27"/>
      <c r="AJ309" s="531"/>
      <c r="AK309" s="531"/>
      <c r="AL309" s="27"/>
      <c r="AM309" s="27"/>
      <c r="AN309" s="27"/>
      <c r="AO309" s="27"/>
      <c r="AP309" s="27"/>
      <c r="AQ309" s="33"/>
      <c r="AR309" s="33"/>
      <c r="AS309" s="33"/>
      <c r="AT309" s="33"/>
      <c r="AU309" s="33"/>
      <c r="AV309" s="33"/>
      <c r="AW309" s="33"/>
      <c r="AX309" s="33"/>
      <c r="AY309" s="33"/>
      <c r="AZ309" s="33"/>
      <c r="BA309" s="33"/>
      <c r="BB309" s="33"/>
      <c r="BC309" s="33"/>
      <c r="BD309" s="33"/>
      <c r="BE309" s="33"/>
      <c r="BF309" s="33"/>
      <c r="BG309" s="33"/>
      <c r="BH309" s="33"/>
      <c r="BI309" s="27"/>
      <c r="BJ309" s="33"/>
      <c r="BK309" s="33"/>
      <c r="BL309" s="33"/>
      <c r="BM309" s="27"/>
      <c r="BN309" s="27"/>
      <c r="BO309" s="27"/>
      <c r="BP309" s="27"/>
      <c r="BQ309" s="36"/>
      <c r="BR309" s="37"/>
      <c r="BS309" s="36"/>
      <c r="BT309" s="37"/>
    </row>
    <row r="310" spans="1:73" ht="19.899999999999999" customHeight="1">
      <c r="A310" s="10">
        <v>310</v>
      </c>
      <c r="B310" s="15">
        <v>21</v>
      </c>
      <c r="C310" s="519"/>
      <c r="D310" s="50" t="str">
        <f t="shared" si="74"/>
        <v>F04N7S7C21</v>
      </c>
      <c r="E310" s="540" t="s">
        <v>161</v>
      </c>
      <c r="F310" s="22" t="str">
        <f t="shared" si="69"/>
        <v>FCS0304</v>
      </c>
      <c r="G310" s="21">
        <f t="shared" si="70"/>
        <v>7</v>
      </c>
      <c r="H310" s="21">
        <f t="shared" si="71"/>
        <v>7</v>
      </c>
      <c r="I310" s="21">
        <v>21</v>
      </c>
      <c r="J310" s="85" t="str">
        <f t="shared" si="72"/>
        <v>ADV551-P</v>
      </c>
      <c r="K310" s="22" t="str">
        <f t="shared" si="60"/>
        <v>DO</v>
      </c>
      <c r="L310" s="22"/>
      <c r="M310" s="22"/>
      <c r="N310" s="22" t="str">
        <f t="shared" si="73"/>
        <v>Y</v>
      </c>
      <c r="O310" s="22"/>
      <c r="P310" s="22"/>
      <c r="Q310" s="22"/>
      <c r="R310" s="22"/>
      <c r="S310" s="25" t="str">
        <f t="shared" si="61"/>
        <v>%Z077121</v>
      </c>
      <c r="T310" s="22" t="str">
        <f t="shared" si="62"/>
        <v>F04N7S7C21</v>
      </c>
      <c r="U310" s="22"/>
      <c r="V310" s="22" t="str">
        <f t="shared" si="63"/>
        <v>Spare</v>
      </c>
      <c r="W310" s="23" t="s">
        <v>1063</v>
      </c>
      <c r="X310" s="27"/>
      <c r="Y310" s="27"/>
      <c r="Z310" s="27"/>
      <c r="AA310" s="28"/>
      <c r="AB310" s="33"/>
      <c r="AC310" s="29"/>
      <c r="AD310" s="27"/>
      <c r="AE310" s="27"/>
      <c r="AF310" s="27"/>
      <c r="AG310" s="27"/>
      <c r="AH310" s="27"/>
      <c r="AI310" s="27"/>
      <c r="AJ310" s="531"/>
      <c r="AK310" s="531"/>
      <c r="AL310" s="27"/>
      <c r="AM310" s="27"/>
      <c r="AN310" s="27"/>
      <c r="AO310" s="27"/>
      <c r="AP310" s="27"/>
      <c r="AQ310" s="33"/>
      <c r="AR310" s="33"/>
      <c r="AS310" s="33"/>
      <c r="AT310" s="33"/>
      <c r="AU310" s="33"/>
      <c r="AV310" s="33"/>
      <c r="AW310" s="33"/>
      <c r="AX310" s="33"/>
      <c r="AY310" s="33"/>
      <c r="AZ310" s="33"/>
      <c r="BA310" s="33"/>
      <c r="BB310" s="33"/>
      <c r="BC310" s="33"/>
      <c r="BD310" s="33"/>
      <c r="BE310" s="33"/>
      <c r="BF310" s="33"/>
      <c r="BG310" s="33"/>
      <c r="BH310" s="33"/>
      <c r="BI310" s="27"/>
      <c r="BJ310" s="33"/>
      <c r="BK310" s="33"/>
      <c r="BL310" s="33"/>
      <c r="BM310" s="27"/>
      <c r="BN310" s="27"/>
      <c r="BO310" s="27"/>
      <c r="BP310" s="27"/>
      <c r="BQ310" s="36"/>
      <c r="BR310" s="37"/>
      <c r="BS310" s="36"/>
      <c r="BT310" s="37"/>
    </row>
    <row r="311" spans="1:73" ht="19.899999999999999" customHeight="1">
      <c r="A311" s="10">
        <v>311</v>
      </c>
      <c r="B311" s="15">
        <v>22</v>
      </c>
      <c r="C311" s="519"/>
      <c r="D311" s="50" t="str">
        <f t="shared" si="74"/>
        <v>F04N7S7C22</v>
      </c>
      <c r="E311" s="540" t="s">
        <v>161</v>
      </c>
      <c r="F311" s="22" t="str">
        <f t="shared" si="69"/>
        <v>FCS0304</v>
      </c>
      <c r="G311" s="21">
        <f t="shared" si="70"/>
        <v>7</v>
      </c>
      <c r="H311" s="21">
        <f t="shared" si="71"/>
        <v>7</v>
      </c>
      <c r="I311" s="21">
        <v>22</v>
      </c>
      <c r="J311" s="85" t="str">
        <f t="shared" si="72"/>
        <v>ADV551-P</v>
      </c>
      <c r="K311" s="22" t="str">
        <f t="shared" si="60"/>
        <v>DO</v>
      </c>
      <c r="L311" s="22"/>
      <c r="M311" s="22"/>
      <c r="N311" s="22" t="str">
        <f t="shared" si="73"/>
        <v>Y</v>
      </c>
      <c r="O311" s="22"/>
      <c r="P311" s="22"/>
      <c r="Q311" s="22"/>
      <c r="R311" s="22"/>
      <c r="S311" s="25" t="str">
        <f t="shared" si="61"/>
        <v>%Z077122</v>
      </c>
      <c r="T311" s="22" t="str">
        <f t="shared" si="62"/>
        <v>F04N7S7C22</v>
      </c>
      <c r="U311" s="22"/>
      <c r="V311" s="22" t="str">
        <f t="shared" si="63"/>
        <v>Spare</v>
      </c>
      <c r="W311" s="23" t="s">
        <v>1063</v>
      </c>
      <c r="X311" s="27"/>
      <c r="Y311" s="27"/>
      <c r="Z311" s="27"/>
      <c r="AA311" s="28"/>
      <c r="AB311" s="33"/>
      <c r="AC311" s="29"/>
      <c r="AD311" s="27"/>
      <c r="AE311" s="27"/>
      <c r="AF311" s="27"/>
      <c r="AG311" s="27"/>
      <c r="AH311" s="27"/>
      <c r="AI311" s="27"/>
      <c r="AJ311" s="531"/>
      <c r="AK311" s="531"/>
      <c r="AL311" s="27"/>
      <c r="AM311" s="27"/>
      <c r="AN311" s="27"/>
      <c r="AO311" s="27"/>
      <c r="AP311" s="27"/>
      <c r="AQ311" s="33"/>
      <c r="AR311" s="33"/>
      <c r="AS311" s="33"/>
      <c r="AT311" s="33"/>
      <c r="AU311" s="33"/>
      <c r="AV311" s="33"/>
      <c r="AW311" s="33"/>
      <c r="AX311" s="33"/>
      <c r="AY311" s="33"/>
      <c r="AZ311" s="33"/>
      <c r="BA311" s="33"/>
      <c r="BB311" s="33"/>
      <c r="BC311" s="33"/>
      <c r="BD311" s="33"/>
      <c r="BE311" s="33"/>
      <c r="BF311" s="33"/>
      <c r="BG311" s="33"/>
      <c r="BH311" s="33"/>
      <c r="BI311" s="27"/>
      <c r="BJ311" s="33"/>
      <c r="BK311" s="33"/>
      <c r="BL311" s="33"/>
      <c r="BM311" s="27"/>
      <c r="BN311" s="27"/>
      <c r="BO311" s="27"/>
      <c r="BP311" s="27"/>
      <c r="BQ311" s="36"/>
      <c r="BR311" s="37"/>
      <c r="BS311" s="36"/>
      <c r="BT311" s="37"/>
    </row>
    <row r="312" spans="1:73" ht="19.899999999999999" customHeight="1">
      <c r="A312" s="10">
        <v>312</v>
      </c>
      <c r="B312" s="15">
        <v>23</v>
      </c>
      <c r="C312" s="519"/>
      <c r="D312" s="50" t="str">
        <f t="shared" si="74"/>
        <v>F04N7S7C23</v>
      </c>
      <c r="E312" s="540" t="s">
        <v>161</v>
      </c>
      <c r="F312" s="22" t="str">
        <f t="shared" si="69"/>
        <v>FCS0304</v>
      </c>
      <c r="G312" s="21">
        <f t="shared" si="70"/>
        <v>7</v>
      </c>
      <c r="H312" s="21">
        <f t="shared" si="71"/>
        <v>7</v>
      </c>
      <c r="I312" s="21">
        <v>23</v>
      </c>
      <c r="J312" s="85" t="str">
        <f t="shared" si="72"/>
        <v>ADV551-P</v>
      </c>
      <c r="K312" s="22" t="str">
        <f t="shared" si="60"/>
        <v>DO</v>
      </c>
      <c r="L312" s="22"/>
      <c r="M312" s="22"/>
      <c r="N312" s="22" t="str">
        <f t="shared" si="73"/>
        <v>Y</v>
      </c>
      <c r="O312" s="22"/>
      <c r="P312" s="22"/>
      <c r="Q312" s="22"/>
      <c r="R312" s="22"/>
      <c r="S312" s="25" t="str">
        <f t="shared" si="61"/>
        <v>%Z077123</v>
      </c>
      <c r="T312" s="22" t="str">
        <f t="shared" si="62"/>
        <v>F04N7S7C23</v>
      </c>
      <c r="U312" s="22"/>
      <c r="V312" s="22" t="str">
        <f t="shared" si="63"/>
        <v>Spare</v>
      </c>
      <c r="W312" s="23" t="s">
        <v>1063</v>
      </c>
      <c r="X312" s="27"/>
      <c r="Y312" s="27"/>
      <c r="Z312" s="27"/>
      <c r="AA312" s="28"/>
      <c r="AB312" s="33"/>
      <c r="AC312" s="29"/>
      <c r="AD312" s="27"/>
      <c r="AE312" s="27"/>
      <c r="AF312" s="27"/>
      <c r="AG312" s="27"/>
      <c r="AH312" s="27"/>
      <c r="AI312" s="27"/>
      <c r="AJ312" s="531"/>
      <c r="AK312" s="531"/>
      <c r="AL312" s="27"/>
      <c r="AM312" s="27"/>
      <c r="AN312" s="27"/>
      <c r="AO312" s="27"/>
      <c r="AP312" s="27"/>
      <c r="AQ312" s="33"/>
      <c r="AR312" s="33"/>
      <c r="AS312" s="33"/>
      <c r="AT312" s="33"/>
      <c r="AU312" s="33"/>
      <c r="AV312" s="33"/>
      <c r="AW312" s="33"/>
      <c r="AX312" s="33"/>
      <c r="AY312" s="33"/>
      <c r="AZ312" s="33"/>
      <c r="BA312" s="33"/>
      <c r="BB312" s="33"/>
      <c r="BC312" s="33"/>
      <c r="BD312" s="33"/>
      <c r="BE312" s="33"/>
      <c r="BF312" s="33"/>
      <c r="BG312" s="33"/>
      <c r="BH312" s="33"/>
      <c r="BI312" s="27"/>
      <c r="BJ312" s="33"/>
      <c r="BK312" s="33"/>
      <c r="BL312" s="33"/>
      <c r="BM312" s="27"/>
      <c r="BN312" s="27"/>
      <c r="BO312" s="27"/>
      <c r="BP312" s="27"/>
      <c r="BQ312" s="36"/>
      <c r="BR312" s="37"/>
      <c r="BS312" s="36"/>
      <c r="BT312" s="37"/>
    </row>
    <row r="313" spans="1:73" ht="19.899999999999999" customHeight="1">
      <c r="A313" s="10">
        <v>313</v>
      </c>
      <c r="B313" s="15">
        <v>24</v>
      </c>
      <c r="C313" s="519"/>
      <c r="D313" s="50" t="str">
        <f t="shared" si="74"/>
        <v>F04N7S7C24</v>
      </c>
      <c r="E313" s="527" t="s">
        <v>161</v>
      </c>
      <c r="F313" s="22" t="str">
        <f t="shared" si="69"/>
        <v>FCS0304</v>
      </c>
      <c r="G313" s="21">
        <f t="shared" si="70"/>
        <v>7</v>
      </c>
      <c r="H313" s="21">
        <f t="shared" si="71"/>
        <v>7</v>
      </c>
      <c r="I313" s="21">
        <v>24</v>
      </c>
      <c r="J313" s="85" t="str">
        <f t="shared" si="72"/>
        <v>ADV551-P</v>
      </c>
      <c r="K313" s="22" t="str">
        <f t="shared" si="60"/>
        <v>DO</v>
      </c>
      <c r="L313" s="22"/>
      <c r="M313" s="22"/>
      <c r="N313" s="22" t="str">
        <f t="shared" si="73"/>
        <v>Y</v>
      </c>
      <c r="O313" s="22"/>
      <c r="P313" s="22"/>
      <c r="Q313" s="22"/>
      <c r="R313" s="22"/>
      <c r="S313" s="25" t="str">
        <f t="shared" si="61"/>
        <v>%Z077124</v>
      </c>
      <c r="T313" s="22" t="str">
        <f t="shared" si="62"/>
        <v>F04N7S7C24</v>
      </c>
      <c r="U313" s="22"/>
      <c r="V313" s="22" t="str">
        <f t="shared" si="63"/>
        <v>Spare</v>
      </c>
      <c r="W313" s="23" t="s">
        <v>1063</v>
      </c>
      <c r="X313" s="27"/>
      <c r="Y313" s="27"/>
      <c r="Z313" s="27"/>
      <c r="AA313" s="28"/>
      <c r="AB313" s="33"/>
      <c r="AC313" s="29"/>
      <c r="AD313" s="27"/>
      <c r="AE313" s="27"/>
      <c r="AF313" s="27"/>
      <c r="AG313" s="27"/>
      <c r="AH313" s="27"/>
      <c r="AI313" s="27"/>
      <c r="AJ313" s="531"/>
      <c r="AK313" s="531"/>
      <c r="AL313" s="27"/>
      <c r="AM313" s="27"/>
      <c r="AN313" s="27"/>
      <c r="AO313" s="27"/>
      <c r="AP313" s="27"/>
      <c r="AQ313" s="33"/>
      <c r="AR313" s="33"/>
      <c r="AS313" s="33"/>
      <c r="AT313" s="33"/>
      <c r="AU313" s="33"/>
      <c r="AV313" s="33"/>
      <c r="AW313" s="33"/>
      <c r="AX313" s="33"/>
      <c r="AY313" s="33"/>
      <c r="AZ313" s="33"/>
      <c r="BA313" s="33"/>
      <c r="BB313" s="33"/>
      <c r="BC313" s="33"/>
      <c r="BD313" s="33"/>
      <c r="BE313" s="33"/>
      <c r="BF313" s="33"/>
      <c r="BG313" s="33"/>
      <c r="BH313" s="33"/>
      <c r="BI313" s="27"/>
      <c r="BJ313" s="33"/>
      <c r="BK313" s="33"/>
      <c r="BL313" s="33"/>
      <c r="BM313" s="27"/>
      <c r="BN313" s="27"/>
      <c r="BO313" s="27"/>
      <c r="BP313" s="27"/>
      <c r="BQ313" s="36"/>
      <c r="BR313" s="37"/>
      <c r="BS313" s="36"/>
      <c r="BT313" s="37"/>
    </row>
    <row r="314" spans="1:73" ht="19.899999999999999" customHeight="1">
      <c r="A314" s="10">
        <v>314</v>
      </c>
      <c r="B314" s="15">
        <v>25</v>
      </c>
      <c r="C314" s="519"/>
      <c r="D314" s="50" t="str">
        <f t="shared" si="74"/>
        <v>F04N7S7C25</v>
      </c>
      <c r="E314" s="527" t="s">
        <v>161</v>
      </c>
      <c r="F314" s="22" t="str">
        <f t="shared" si="69"/>
        <v>FCS0304</v>
      </c>
      <c r="G314" s="21">
        <f t="shared" si="70"/>
        <v>7</v>
      </c>
      <c r="H314" s="21">
        <f t="shared" si="71"/>
        <v>7</v>
      </c>
      <c r="I314" s="21">
        <v>25</v>
      </c>
      <c r="J314" s="85" t="str">
        <f t="shared" si="72"/>
        <v>ADV551-P</v>
      </c>
      <c r="K314" s="22" t="str">
        <f t="shared" si="60"/>
        <v>DO</v>
      </c>
      <c r="L314" s="22"/>
      <c r="M314" s="22"/>
      <c r="N314" s="22" t="str">
        <f t="shared" si="73"/>
        <v>Y</v>
      </c>
      <c r="O314" s="22"/>
      <c r="P314" s="22"/>
      <c r="Q314" s="22"/>
      <c r="R314" s="22"/>
      <c r="S314" s="25" t="str">
        <f t="shared" si="61"/>
        <v>%Z077125</v>
      </c>
      <c r="T314" s="22" t="str">
        <f t="shared" si="62"/>
        <v>F04N7S7C25</v>
      </c>
      <c r="U314" s="22"/>
      <c r="V314" s="22" t="str">
        <f t="shared" si="63"/>
        <v>Spare</v>
      </c>
      <c r="W314" s="23" t="s">
        <v>1063</v>
      </c>
      <c r="X314" s="27"/>
      <c r="Y314" s="27"/>
      <c r="Z314" s="27"/>
      <c r="AA314" s="28"/>
      <c r="AB314" s="33"/>
      <c r="AC314" s="29"/>
      <c r="AD314" s="27"/>
      <c r="AE314" s="27"/>
      <c r="AF314" s="27"/>
      <c r="AG314" s="27"/>
      <c r="AH314" s="27"/>
      <c r="AI314" s="27"/>
      <c r="AJ314" s="531"/>
      <c r="AK314" s="531"/>
      <c r="AL314" s="27"/>
      <c r="AM314" s="27"/>
      <c r="AN314" s="27"/>
      <c r="AO314" s="27"/>
      <c r="AP314" s="27"/>
      <c r="AQ314" s="33"/>
      <c r="AR314" s="33"/>
      <c r="AS314" s="33"/>
      <c r="AT314" s="33"/>
      <c r="AU314" s="33"/>
      <c r="AV314" s="33"/>
      <c r="AW314" s="33"/>
      <c r="AX314" s="33"/>
      <c r="AY314" s="33"/>
      <c r="AZ314" s="33"/>
      <c r="BA314" s="33"/>
      <c r="BB314" s="33"/>
      <c r="BC314" s="33"/>
      <c r="BD314" s="33"/>
      <c r="BE314" s="33"/>
      <c r="BF314" s="33"/>
      <c r="BG314" s="33"/>
      <c r="BH314" s="33"/>
      <c r="BI314" s="27"/>
      <c r="BJ314" s="33"/>
      <c r="BK314" s="33"/>
      <c r="BL314" s="33"/>
      <c r="BM314" s="27"/>
      <c r="BN314" s="27"/>
      <c r="BO314" s="27"/>
      <c r="BP314" s="27"/>
      <c r="BQ314" s="36"/>
      <c r="BR314" s="37"/>
      <c r="BS314" s="36"/>
      <c r="BT314" s="37"/>
    </row>
    <row r="315" spans="1:73" ht="19.899999999999999" customHeight="1">
      <c r="A315" s="10">
        <v>315</v>
      </c>
      <c r="B315" s="15">
        <v>26</v>
      </c>
      <c r="C315" s="519"/>
      <c r="D315" s="50" t="str">
        <f t="shared" si="74"/>
        <v>F04N7S7C26</v>
      </c>
      <c r="E315" s="527" t="s">
        <v>161</v>
      </c>
      <c r="F315" s="22" t="str">
        <f t="shared" si="69"/>
        <v>FCS0304</v>
      </c>
      <c r="G315" s="21">
        <f t="shared" si="70"/>
        <v>7</v>
      </c>
      <c r="H315" s="21">
        <f t="shared" si="71"/>
        <v>7</v>
      </c>
      <c r="I315" s="21">
        <v>26</v>
      </c>
      <c r="J315" s="85" t="str">
        <f t="shared" si="72"/>
        <v>ADV551-P</v>
      </c>
      <c r="K315" s="22" t="str">
        <f t="shared" si="60"/>
        <v>DO</v>
      </c>
      <c r="L315" s="22"/>
      <c r="M315" s="22"/>
      <c r="N315" s="22" t="str">
        <f t="shared" si="73"/>
        <v>Y</v>
      </c>
      <c r="O315" s="22"/>
      <c r="P315" s="22"/>
      <c r="Q315" s="22"/>
      <c r="R315" s="22"/>
      <c r="S315" s="25" t="str">
        <f t="shared" si="61"/>
        <v>%Z077126</v>
      </c>
      <c r="T315" s="22" t="str">
        <f t="shared" si="62"/>
        <v>F04N7S7C26</v>
      </c>
      <c r="U315" s="22"/>
      <c r="V315" s="22" t="str">
        <f t="shared" si="63"/>
        <v>Spare</v>
      </c>
      <c r="W315" s="23" t="s">
        <v>1063</v>
      </c>
      <c r="X315" s="27"/>
      <c r="Y315" s="27"/>
      <c r="Z315" s="27"/>
      <c r="AA315" s="28"/>
      <c r="AB315" s="33"/>
      <c r="AC315" s="29"/>
      <c r="AD315" s="27"/>
      <c r="AE315" s="27"/>
      <c r="AF315" s="27"/>
      <c r="AG315" s="27"/>
      <c r="AH315" s="27"/>
      <c r="AI315" s="27"/>
      <c r="AJ315" s="531"/>
      <c r="AK315" s="531"/>
      <c r="AL315" s="27"/>
      <c r="AM315" s="27"/>
      <c r="AN315" s="27"/>
      <c r="AO315" s="27"/>
      <c r="AP315" s="27"/>
      <c r="AQ315" s="33"/>
      <c r="AR315" s="33"/>
      <c r="AS315" s="33"/>
      <c r="AT315" s="33"/>
      <c r="AU315" s="33"/>
      <c r="AV315" s="33"/>
      <c r="AW315" s="33"/>
      <c r="AX315" s="33"/>
      <c r="AY315" s="33"/>
      <c r="AZ315" s="33"/>
      <c r="BA315" s="33"/>
      <c r="BB315" s="33"/>
      <c r="BC315" s="33"/>
      <c r="BD315" s="33"/>
      <c r="BE315" s="33"/>
      <c r="BF315" s="33"/>
      <c r="BG315" s="33"/>
      <c r="BH315" s="33"/>
      <c r="BI315" s="27"/>
      <c r="BJ315" s="33"/>
      <c r="BK315" s="33"/>
      <c r="BL315" s="33"/>
      <c r="BM315" s="27"/>
      <c r="BN315" s="27"/>
      <c r="BO315" s="27"/>
      <c r="BP315" s="27"/>
      <c r="BQ315" s="36"/>
      <c r="BR315" s="37"/>
      <c r="BS315" s="36"/>
      <c r="BT315" s="37"/>
    </row>
    <row r="316" spans="1:73" ht="19.899999999999999" customHeight="1">
      <c r="A316" s="10">
        <v>316</v>
      </c>
      <c r="B316" s="15">
        <v>27</v>
      </c>
      <c r="C316" s="519"/>
      <c r="D316" s="50" t="str">
        <f t="shared" si="74"/>
        <v>F04N7S7C27</v>
      </c>
      <c r="E316" s="527" t="s">
        <v>161</v>
      </c>
      <c r="F316" s="22" t="str">
        <f t="shared" si="69"/>
        <v>FCS0304</v>
      </c>
      <c r="G316" s="21">
        <f t="shared" si="70"/>
        <v>7</v>
      </c>
      <c r="H316" s="21">
        <f t="shared" si="71"/>
        <v>7</v>
      </c>
      <c r="I316" s="21">
        <v>27</v>
      </c>
      <c r="J316" s="85" t="str">
        <f t="shared" si="72"/>
        <v>ADV551-P</v>
      </c>
      <c r="K316" s="22" t="str">
        <f t="shared" si="60"/>
        <v>DO</v>
      </c>
      <c r="L316" s="22"/>
      <c r="M316" s="22"/>
      <c r="N316" s="22" t="str">
        <f t="shared" si="73"/>
        <v>Y</v>
      </c>
      <c r="O316" s="22"/>
      <c r="P316" s="22"/>
      <c r="Q316" s="22"/>
      <c r="R316" s="22"/>
      <c r="S316" s="25" t="str">
        <f t="shared" si="61"/>
        <v>%Z077127</v>
      </c>
      <c r="T316" s="22" t="str">
        <f t="shared" si="62"/>
        <v>F04N7S7C27</v>
      </c>
      <c r="U316" s="22"/>
      <c r="V316" s="22" t="str">
        <f t="shared" si="63"/>
        <v>Spare</v>
      </c>
      <c r="W316" s="23" t="s">
        <v>1063</v>
      </c>
      <c r="X316" s="27"/>
      <c r="Y316" s="27"/>
      <c r="Z316" s="27"/>
      <c r="AA316" s="28"/>
      <c r="AB316" s="33"/>
      <c r="AC316" s="29"/>
      <c r="AD316" s="27"/>
      <c r="AE316" s="27"/>
      <c r="AF316" s="27"/>
      <c r="AG316" s="27"/>
      <c r="AH316" s="27"/>
      <c r="AI316" s="27"/>
      <c r="AJ316" s="531"/>
      <c r="AK316" s="531"/>
      <c r="AL316" s="27"/>
      <c r="AM316" s="27"/>
      <c r="AN316" s="27"/>
      <c r="AO316" s="27"/>
      <c r="AP316" s="27"/>
      <c r="AQ316" s="33"/>
      <c r="AR316" s="33"/>
      <c r="AS316" s="33"/>
      <c r="AT316" s="33"/>
      <c r="AU316" s="33"/>
      <c r="AV316" s="33"/>
      <c r="AW316" s="33"/>
      <c r="AX316" s="33"/>
      <c r="AY316" s="33"/>
      <c r="AZ316" s="33"/>
      <c r="BA316" s="33"/>
      <c r="BB316" s="33"/>
      <c r="BC316" s="33"/>
      <c r="BD316" s="33"/>
      <c r="BE316" s="33"/>
      <c r="BF316" s="33"/>
      <c r="BG316" s="33"/>
      <c r="BH316" s="33"/>
      <c r="BI316" s="27"/>
      <c r="BJ316" s="33"/>
      <c r="BK316" s="33"/>
      <c r="BL316" s="33"/>
      <c r="BM316" s="27"/>
      <c r="BN316" s="27"/>
      <c r="BO316" s="27"/>
      <c r="BP316" s="27"/>
      <c r="BQ316" s="36"/>
      <c r="BR316" s="37"/>
      <c r="BS316" s="36"/>
      <c r="BT316" s="37"/>
    </row>
    <row r="317" spans="1:73" ht="19.899999999999999" customHeight="1">
      <c r="A317" s="10">
        <v>317</v>
      </c>
      <c r="B317" s="15">
        <v>28</v>
      </c>
      <c r="C317" s="519"/>
      <c r="D317" s="50" t="str">
        <f t="shared" si="74"/>
        <v>F04N7S7C28</v>
      </c>
      <c r="E317" s="527" t="s">
        <v>161</v>
      </c>
      <c r="F317" s="22" t="str">
        <f t="shared" si="69"/>
        <v>FCS0304</v>
      </c>
      <c r="G317" s="21">
        <f t="shared" si="70"/>
        <v>7</v>
      </c>
      <c r="H317" s="21">
        <f t="shared" si="71"/>
        <v>7</v>
      </c>
      <c r="I317" s="21">
        <v>28</v>
      </c>
      <c r="J317" s="85" t="str">
        <f t="shared" si="72"/>
        <v>ADV551-P</v>
      </c>
      <c r="K317" s="22" t="str">
        <f t="shared" si="60"/>
        <v>DO</v>
      </c>
      <c r="L317" s="22"/>
      <c r="M317" s="22"/>
      <c r="N317" s="22" t="str">
        <f t="shared" si="73"/>
        <v>Y</v>
      </c>
      <c r="O317" s="22"/>
      <c r="P317" s="22"/>
      <c r="Q317" s="22"/>
      <c r="R317" s="22"/>
      <c r="S317" s="25" t="str">
        <f t="shared" si="61"/>
        <v>%Z077128</v>
      </c>
      <c r="T317" s="22" t="str">
        <f t="shared" si="62"/>
        <v>F04N7S7C28</v>
      </c>
      <c r="U317" s="22"/>
      <c r="V317" s="22" t="str">
        <f t="shared" si="63"/>
        <v>Spare</v>
      </c>
      <c r="W317" s="23" t="s">
        <v>1063</v>
      </c>
      <c r="X317" s="27"/>
      <c r="Y317" s="27"/>
      <c r="Z317" s="27"/>
      <c r="AA317" s="28"/>
      <c r="AB317" s="33"/>
      <c r="AC317" s="29"/>
      <c r="AD317" s="27"/>
      <c r="AE317" s="27"/>
      <c r="AF317" s="27"/>
      <c r="AG317" s="27"/>
      <c r="AH317" s="27"/>
      <c r="AI317" s="27"/>
      <c r="AJ317" s="531"/>
      <c r="AK317" s="531"/>
      <c r="AL317" s="27"/>
      <c r="AM317" s="27"/>
      <c r="AN317" s="27"/>
      <c r="AO317" s="27"/>
      <c r="AP317" s="27"/>
      <c r="AQ317" s="33"/>
      <c r="AR317" s="33"/>
      <c r="AS317" s="33"/>
      <c r="AT317" s="33"/>
      <c r="AU317" s="33"/>
      <c r="AV317" s="33"/>
      <c r="AW317" s="33"/>
      <c r="AX317" s="33"/>
      <c r="AY317" s="33"/>
      <c r="AZ317" s="33"/>
      <c r="BA317" s="33"/>
      <c r="BB317" s="33"/>
      <c r="BC317" s="33"/>
      <c r="BD317" s="33"/>
      <c r="BE317" s="33"/>
      <c r="BF317" s="33"/>
      <c r="BG317" s="33"/>
      <c r="BH317" s="33"/>
      <c r="BI317" s="27"/>
      <c r="BJ317" s="33"/>
      <c r="BK317" s="33"/>
      <c r="BL317" s="33"/>
      <c r="BM317" s="27"/>
      <c r="BN317" s="27"/>
      <c r="BO317" s="27"/>
      <c r="BP317" s="27"/>
      <c r="BQ317" s="36"/>
      <c r="BR317" s="37"/>
      <c r="BS317" s="36"/>
      <c r="BT317" s="37"/>
    </row>
    <row r="318" spans="1:73" ht="19.899999999999999" customHeight="1">
      <c r="A318" s="10">
        <v>318</v>
      </c>
      <c r="B318" s="15">
        <v>29</v>
      </c>
      <c r="C318" s="519"/>
      <c r="D318" s="50" t="str">
        <f t="shared" si="74"/>
        <v>F04N7S7C29</v>
      </c>
      <c r="E318" s="527" t="s">
        <v>161</v>
      </c>
      <c r="F318" s="22" t="str">
        <f t="shared" si="69"/>
        <v>FCS0304</v>
      </c>
      <c r="G318" s="21">
        <f t="shared" si="70"/>
        <v>7</v>
      </c>
      <c r="H318" s="21">
        <f t="shared" si="71"/>
        <v>7</v>
      </c>
      <c r="I318" s="21">
        <v>29</v>
      </c>
      <c r="J318" s="85" t="str">
        <f t="shared" si="72"/>
        <v>ADV551-P</v>
      </c>
      <c r="K318" s="22" t="str">
        <f t="shared" si="60"/>
        <v>DO</v>
      </c>
      <c r="L318" s="22"/>
      <c r="M318" s="22"/>
      <c r="N318" s="22" t="str">
        <f t="shared" si="73"/>
        <v>Y</v>
      </c>
      <c r="O318" s="22"/>
      <c r="P318" s="22"/>
      <c r="Q318" s="22"/>
      <c r="R318" s="22"/>
      <c r="S318" s="25" t="str">
        <f t="shared" si="61"/>
        <v>%Z077129</v>
      </c>
      <c r="T318" s="22" t="str">
        <f t="shared" si="62"/>
        <v>F04N7S7C29</v>
      </c>
      <c r="U318" s="22"/>
      <c r="V318" s="22" t="str">
        <f t="shared" si="63"/>
        <v>Spare</v>
      </c>
      <c r="W318" s="23" t="s">
        <v>1063</v>
      </c>
      <c r="X318" s="27"/>
      <c r="Y318" s="27"/>
      <c r="Z318" s="27"/>
      <c r="AA318" s="28"/>
      <c r="AB318" s="33"/>
      <c r="AC318" s="29"/>
      <c r="AD318" s="27"/>
      <c r="AE318" s="27"/>
      <c r="AF318" s="27"/>
      <c r="AG318" s="27"/>
      <c r="AH318" s="27"/>
      <c r="AI318" s="27"/>
      <c r="AJ318" s="531"/>
      <c r="AK318" s="531"/>
      <c r="AL318" s="27"/>
      <c r="AM318" s="27"/>
      <c r="AN318" s="27"/>
      <c r="AO318" s="27"/>
      <c r="AP318" s="27"/>
      <c r="AQ318" s="33"/>
      <c r="AR318" s="33"/>
      <c r="AS318" s="33"/>
      <c r="AT318" s="33"/>
      <c r="AU318" s="33"/>
      <c r="AV318" s="33"/>
      <c r="AW318" s="33"/>
      <c r="AX318" s="33"/>
      <c r="AY318" s="33"/>
      <c r="AZ318" s="33"/>
      <c r="BA318" s="33"/>
      <c r="BB318" s="33"/>
      <c r="BC318" s="33"/>
      <c r="BD318" s="33"/>
      <c r="BE318" s="33"/>
      <c r="BF318" s="33"/>
      <c r="BG318" s="33"/>
      <c r="BH318" s="33"/>
      <c r="BI318" s="27"/>
      <c r="BJ318" s="33"/>
      <c r="BK318" s="33"/>
      <c r="BL318" s="33"/>
      <c r="BM318" s="27"/>
      <c r="BN318" s="27"/>
      <c r="BO318" s="27"/>
      <c r="BP318" s="27"/>
      <c r="BQ318" s="36"/>
      <c r="BR318" s="37"/>
      <c r="BS318" s="36"/>
      <c r="BT318" s="37"/>
    </row>
    <row r="319" spans="1:73" ht="19.899999999999999" customHeight="1">
      <c r="A319" s="10">
        <v>319</v>
      </c>
      <c r="B319" s="16">
        <v>30</v>
      </c>
      <c r="C319" s="520"/>
      <c r="D319" s="50" t="str">
        <f t="shared" si="74"/>
        <v>F04N7S7C30</v>
      </c>
      <c r="E319" s="534" t="s">
        <v>161</v>
      </c>
      <c r="F319" s="22" t="str">
        <f t="shared" si="69"/>
        <v>FCS0304</v>
      </c>
      <c r="G319" s="21">
        <f t="shared" si="70"/>
        <v>7</v>
      </c>
      <c r="H319" s="21">
        <f t="shared" si="71"/>
        <v>7</v>
      </c>
      <c r="I319" s="21">
        <v>30</v>
      </c>
      <c r="J319" s="85" t="str">
        <f t="shared" si="72"/>
        <v>ADV551-P</v>
      </c>
      <c r="K319" s="22" t="str">
        <f t="shared" si="60"/>
        <v>DO</v>
      </c>
      <c r="L319" s="22"/>
      <c r="M319" s="22"/>
      <c r="N319" s="22" t="str">
        <f t="shared" si="73"/>
        <v>Y</v>
      </c>
      <c r="O319" s="22"/>
      <c r="P319" s="22"/>
      <c r="Q319" s="26"/>
      <c r="R319" s="26"/>
      <c r="S319" s="25" t="str">
        <f t="shared" si="61"/>
        <v>%Z077130</v>
      </c>
      <c r="T319" s="22" t="str">
        <f t="shared" si="62"/>
        <v>F04N7S7C30</v>
      </c>
      <c r="U319" s="26"/>
      <c r="V319" s="22" t="str">
        <f t="shared" si="63"/>
        <v>Spare</v>
      </c>
      <c r="W319" s="23" t="s">
        <v>1063</v>
      </c>
      <c r="X319" s="27"/>
      <c r="Y319" s="27"/>
      <c r="Z319" s="27"/>
      <c r="AA319" s="28"/>
      <c r="AB319" s="33"/>
      <c r="AC319" s="29"/>
      <c r="AD319" s="27"/>
      <c r="AE319" s="27"/>
      <c r="AF319" s="27"/>
      <c r="AG319" s="27"/>
      <c r="AH319" s="32"/>
      <c r="AI319" s="27"/>
      <c r="AJ319" s="531"/>
      <c r="AK319" s="531"/>
      <c r="AL319" s="27"/>
      <c r="AM319" s="27"/>
      <c r="AN319" s="27"/>
      <c r="AO319" s="27"/>
      <c r="AP319" s="27"/>
      <c r="AQ319" s="33"/>
      <c r="AR319" s="33"/>
      <c r="AS319" s="33"/>
      <c r="AT319" s="33"/>
      <c r="AU319" s="33"/>
      <c r="AV319" s="33"/>
      <c r="AW319" s="33"/>
      <c r="AX319" s="33"/>
      <c r="AY319" s="33"/>
      <c r="AZ319" s="33"/>
      <c r="BA319" s="33"/>
      <c r="BB319" s="33"/>
      <c r="BC319" s="33"/>
      <c r="BD319" s="33"/>
      <c r="BE319" s="33"/>
      <c r="BF319" s="33"/>
      <c r="BG319" s="33"/>
      <c r="BH319" s="33"/>
      <c r="BI319" s="27"/>
      <c r="BJ319" s="33"/>
      <c r="BK319" s="33"/>
      <c r="BL319" s="33"/>
      <c r="BM319" s="27"/>
      <c r="BN319" s="27"/>
      <c r="BO319" s="27"/>
      <c r="BP319" s="27"/>
      <c r="BQ319" s="36"/>
      <c r="BR319" s="37"/>
      <c r="BS319" s="36"/>
      <c r="BT319" s="37"/>
    </row>
    <row r="320" spans="1:73" ht="19.899999999999999" customHeight="1">
      <c r="A320" s="10">
        <v>320</v>
      </c>
      <c r="B320" s="16">
        <v>31</v>
      </c>
      <c r="C320" s="520"/>
      <c r="D320" s="50" t="str">
        <f t="shared" si="74"/>
        <v>F04N7S7C31</v>
      </c>
      <c r="E320" s="534" t="s">
        <v>161</v>
      </c>
      <c r="F320" s="22" t="str">
        <f t="shared" si="69"/>
        <v>FCS0304</v>
      </c>
      <c r="G320" s="21">
        <f t="shared" si="70"/>
        <v>7</v>
      </c>
      <c r="H320" s="21">
        <f t="shared" si="71"/>
        <v>7</v>
      </c>
      <c r="I320" s="21">
        <v>31</v>
      </c>
      <c r="J320" s="85" t="str">
        <f t="shared" si="72"/>
        <v>ADV551-P</v>
      </c>
      <c r="K320" s="22" t="str">
        <f t="shared" si="60"/>
        <v>DO</v>
      </c>
      <c r="L320" s="22"/>
      <c r="M320" s="22"/>
      <c r="N320" s="22" t="str">
        <f t="shared" si="73"/>
        <v>Y</v>
      </c>
      <c r="O320" s="22"/>
      <c r="P320" s="22"/>
      <c r="Q320" s="22"/>
      <c r="R320" s="22"/>
      <c r="S320" s="25" t="str">
        <f t="shared" si="61"/>
        <v>%Z077131</v>
      </c>
      <c r="T320" s="22" t="str">
        <f t="shared" si="62"/>
        <v>F04N7S7C31</v>
      </c>
      <c r="U320" s="26"/>
      <c r="V320" s="22" t="str">
        <f t="shared" si="63"/>
        <v>Spare</v>
      </c>
      <c r="W320" s="23" t="s">
        <v>1063</v>
      </c>
      <c r="X320" s="27"/>
      <c r="Y320" s="27"/>
      <c r="Z320" s="27"/>
      <c r="AA320" s="28"/>
      <c r="AB320" s="33"/>
      <c r="AC320" s="29"/>
      <c r="AD320" s="27"/>
      <c r="AE320" s="27"/>
      <c r="AF320" s="27"/>
      <c r="AG320" s="27"/>
      <c r="AH320" s="33"/>
      <c r="AI320" s="27"/>
      <c r="AJ320" s="531"/>
      <c r="AK320" s="531"/>
      <c r="AL320" s="27"/>
      <c r="AM320" s="27"/>
      <c r="AN320" s="27"/>
      <c r="AO320" s="27"/>
      <c r="AP320" s="27"/>
      <c r="AQ320" s="33"/>
      <c r="AR320" s="33"/>
      <c r="AS320" s="33"/>
      <c r="AT320" s="33"/>
      <c r="AU320" s="33"/>
      <c r="AV320" s="33"/>
      <c r="AW320" s="33"/>
      <c r="AX320" s="33"/>
      <c r="AY320" s="33"/>
      <c r="AZ320" s="33"/>
      <c r="BA320" s="33"/>
      <c r="BB320" s="33"/>
      <c r="BC320" s="33"/>
      <c r="BD320" s="33"/>
      <c r="BE320" s="33"/>
      <c r="BF320" s="33"/>
      <c r="BG320" s="33"/>
      <c r="BH320" s="33"/>
      <c r="BI320" s="27"/>
      <c r="BJ320" s="33"/>
      <c r="BK320" s="33"/>
      <c r="BL320" s="33"/>
      <c r="BM320" s="27"/>
      <c r="BN320" s="27"/>
      <c r="BO320" s="27"/>
      <c r="BP320" s="27"/>
      <c r="BQ320" s="36"/>
      <c r="BR320" s="37"/>
      <c r="BS320" s="36"/>
      <c r="BT320" s="37"/>
    </row>
    <row r="321" spans="1:74" ht="19.899999999999999" customHeight="1">
      <c r="A321" s="10">
        <v>321</v>
      </c>
      <c r="B321" s="16">
        <v>32</v>
      </c>
      <c r="C321" s="520"/>
      <c r="D321" s="50" t="str">
        <f t="shared" si="74"/>
        <v>F04N7S7C32</v>
      </c>
      <c r="E321" s="534" t="s">
        <v>161</v>
      </c>
      <c r="F321" s="22" t="str">
        <f t="shared" si="69"/>
        <v>FCS0304</v>
      </c>
      <c r="G321" s="21">
        <f t="shared" si="70"/>
        <v>7</v>
      </c>
      <c r="H321" s="21">
        <f t="shared" si="71"/>
        <v>7</v>
      </c>
      <c r="I321" s="21">
        <v>32</v>
      </c>
      <c r="J321" s="85" t="str">
        <f t="shared" si="72"/>
        <v>ADV551-P</v>
      </c>
      <c r="K321" s="22" t="str">
        <f t="shared" si="60"/>
        <v>DO</v>
      </c>
      <c r="L321" s="22"/>
      <c r="M321" s="22"/>
      <c r="N321" s="22" t="str">
        <f t="shared" si="73"/>
        <v>Y</v>
      </c>
      <c r="O321" s="22"/>
      <c r="P321" s="22"/>
      <c r="Q321" s="22"/>
      <c r="R321" s="22"/>
      <c r="S321" s="25" t="str">
        <f t="shared" si="61"/>
        <v>%Z077132</v>
      </c>
      <c r="T321" s="22" t="str">
        <f t="shared" si="62"/>
        <v>F04N7S7C32</v>
      </c>
      <c r="U321" s="26"/>
      <c r="V321" s="22" t="str">
        <f t="shared" si="63"/>
        <v>Spare</v>
      </c>
      <c r="W321" s="23" t="s">
        <v>1063</v>
      </c>
      <c r="X321" s="27"/>
      <c r="Y321" s="27"/>
      <c r="Z321" s="27"/>
      <c r="AA321" s="28"/>
      <c r="AB321" s="33"/>
      <c r="AC321" s="29"/>
      <c r="AD321" s="27"/>
      <c r="AE321" s="27"/>
      <c r="AF321" s="27"/>
      <c r="AG321" s="27"/>
      <c r="AH321" s="33"/>
      <c r="AI321" s="27"/>
      <c r="AJ321" s="531"/>
      <c r="AK321" s="531"/>
      <c r="AL321" s="27"/>
      <c r="AM321" s="27"/>
      <c r="AN321" s="27"/>
      <c r="AO321" s="27"/>
      <c r="AP321" s="27"/>
      <c r="AQ321" s="33"/>
      <c r="AR321" s="33"/>
      <c r="AS321" s="33"/>
      <c r="AT321" s="33"/>
      <c r="AU321" s="33"/>
      <c r="AV321" s="33"/>
      <c r="AW321" s="33"/>
      <c r="AX321" s="33"/>
      <c r="AY321" s="33"/>
      <c r="AZ321" s="33"/>
      <c r="BA321" s="33"/>
      <c r="BB321" s="33"/>
      <c r="BC321" s="33"/>
      <c r="BD321" s="33"/>
      <c r="BE321" s="33"/>
      <c r="BF321" s="33"/>
      <c r="BG321" s="33"/>
      <c r="BH321" s="33"/>
      <c r="BI321" s="27"/>
      <c r="BJ321" s="33"/>
      <c r="BK321" s="33"/>
      <c r="BL321" s="33"/>
      <c r="BM321" s="27"/>
      <c r="BN321" s="27"/>
      <c r="BO321" s="27"/>
      <c r="BP321" s="27"/>
      <c r="BQ321" s="36"/>
      <c r="BR321" s="37"/>
      <c r="BS321" s="36"/>
      <c r="BT321" s="37"/>
    </row>
    <row r="322" spans="1:74" ht="19.899999999999999" customHeight="1">
      <c r="A322" s="10">
        <v>322</v>
      </c>
      <c r="B322" s="15">
        <v>1</v>
      </c>
      <c r="C322" s="519">
        <v>1830</v>
      </c>
      <c r="D322" s="527" t="s">
        <v>1084</v>
      </c>
      <c r="E322" s="527" t="s">
        <v>1085</v>
      </c>
      <c r="F322" s="22" t="str">
        <f t="shared" ref="F322:F353" si="75">F321</f>
        <v>FCS0304</v>
      </c>
      <c r="G322" s="21">
        <v>8</v>
      </c>
      <c r="H322" s="21">
        <v>7</v>
      </c>
      <c r="I322" s="21">
        <v>1</v>
      </c>
      <c r="J322" s="85" t="s">
        <v>1062</v>
      </c>
      <c r="K322" s="22" t="str">
        <f t="shared" ref="K322:K385" si="76">IF(MID(J322,4,3)="551","DO","DI")</f>
        <v>DO</v>
      </c>
      <c r="L322" s="22"/>
      <c r="M322" s="22"/>
      <c r="N322" s="22" t="s">
        <v>110</v>
      </c>
      <c r="O322" s="22"/>
      <c r="P322" s="22"/>
      <c r="Q322" s="83"/>
      <c r="R322" s="22"/>
      <c r="S322" s="25" t="str">
        <f t="shared" ref="S322:S385" si="77">"%Z"&amp;TEXT(G322,"00")&amp;TEXT(H322,"0")&amp;"1"&amp;TEXT(I322,"00")</f>
        <v>%Z087101</v>
      </c>
      <c r="T322" s="22" t="str">
        <f t="shared" ref="T322:T385" si="78">IF(D322&lt;&gt;"",D322,"")</f>
        <v>18-HS-21103P</v>
      </c>
      <c r="U322" s="22" t="s">
        <v>1084</v>
      </c>
      <c r="V322" s="22" t="str">
        <f t="shared" ref="V322:V385" si="79">IF(E322&lt;&gt;"",E322,"")</f>
        <v>18-PP-2101  STOP</v>
      </c>
      <c r="W322" s="23" t="s">
        <v>1063</v>
      </c>
      <c r="X322" s="84" t="s">
        <v>115</v>
      </c>
      <c r="Y322" s="27"/>
      <c r="Z322" s="27"/>
      <c r="AA322" s="28"/>
      <c r="AB322" s="33"/>
      <c r="AC322" s="29"/>
      <c r="AD322" s="27"/>
      <c r="AE322" s="27"/>
      <c r="AF322" s="27"/>
      <c r="AG322" s="27"/>
      <c r="AH322" s="27"/>
      <c r="AI322" s="27"/>
      <c r="AJ322" s="531"/>
      <c r="AK322" s="531"/>
      <c r="AL322" s="27"/>
      <c r="AM322" s="27"/>
      <c r="AN322" s="27"/>
      <c r="AO322" s="27"/>
      <c r="AP322" s="27"/>
      <c r="AQ322" s="33"/>
      <c r="AR322" s="33"/>
      <c r="AS322" s="33"/>
      <c r="AT322" s="33"/>
      <c r="AU322" s="33"/>
      <c r="AV322" s="33"/>
      <c r="AW322" s="33"/>
      <c r="AX322" s="33"/>
      <c r="AY322" s="33"/>
      <c r="AZ322" s="33"/>
      <c r="BA322" s="33"/>
      <c r="BB322" s="33"/>
      <c r="BC322" s="33"/>
      <c r="BD322" s="33"/>
      <c r="BE322" s="33"/>
      <c r="BF322" s="33"/>
      <c r="BG322" s="33"/>
      <c r="BH322" s="33"/>
      <c r="BI322" s="27"/>
      <c r="BJ322" s="33"/>
      <c r="BK322" s="33"/>
      <c r="BL322" s="33"/>
      <c r="BM322" s="27"/>
      <c r="BN322" s="27"/>
      <c r="BO322" s="27"/>
      <c r="BP322" s="27"/>
      <c r="BQ322" s="522" t="s">
        <v>391</v>
      </c>
      <c r="BR322" s="37"/>
      <c r="BS322" s="36"/>
      <c r="BT322" s="37"/>
      <c r="BU322" s="39"/>
      <c r="BV322" s="523">
        <v>1830</v>
      </c>
    </row>
    <row r="323" spans="1:74" ht="19.899999999999999" customHeight="1">
      <c r="A323" s="10">
        <v>323</v>
      </c>
      <c r="B323" s="15">
        <v>2</v>
      </c>
      <c r="C323" s="519">
        <v>1830</v>
      </c>
      <c r="D323" s="527" t="s">
        <v>1086</v>
      </c>
      <c r="E323" s="527" t="s">
        <v>1087</v>
      </c>
      <c r="F323" s="22" t="str">
        <f t="shared" si="75"/>
        <v>FCS0304</v>
      </c>
      <c r="G323" s="21">
        <f t="shared" ref="G323:G353" si="80">G322</f>
        <v>8</v>
      </c>
      <c r="H323" s="21">
        <f t="shared" ref="H323:H353" si="81">H322</f>
        <v>7</v>
      </c>
      <c r="I323" s="21">
        <v>2</v>
      </c>
      <c r="J323" s="85" t="str">
        <f t="shared" ref="J323:J353" si="82">J322</f>
        <v>ADV551-P</v>
      </c>
      <c r="K323" s="22" t="str">
        <f t="shared" si="76"/>
        <v>DO</v>
      </c>
      <c r="L323" s="22"/>
      <c r="M323" s="22"/>
      <c r="N323" s="22" t="str">
        <f t="shared" ref="N323:N353" si="83">IF(N322&lt;&gt;"",N322,"")</f>
        <v>Y</v>
      </c>
      <c r="O323" s="22"/>
      <c r="P323" s="22"/>
      <c r="Q323" s="22"/>
      <c r="R323" s="22"/>
      <c r="S323" s="25" t="str">
        <f t="shared" si="77"/>
        <v>%Z087102</v>
      </c>
      <c r="T323" s="22" t="str">
        <f t="shared" si="78"/>
        <v>18-HS-21104P</v>
      </c>
      <c r="U323" s="22" t="s">
        <v>1086</v>
      </c>
      <c r="V323" s="22" t="str">
        <f t="shared" si="79"/>
        <v>18-PP-2102 STOP</v>
      </c>
      <c r="W323" s="23" t="s">
        <v>1063</v>
      </c>
      <c r="X323" s="84" t="s">
        <v>115</v>
      </c>
      <c r="Y323" s="27"/>
      <c r="Z323" s="27"/>
      <c r="AA323" s="28"/>
      <c r="AB323" s="33"/>
      <c r="AC323" s="29"/>
      <c r="AD323" s="27"/>
      <c r="AE323" s="27"/>
      <c r="AF323" s="27"/>
      <c r="AG323" s="27"/>
      <c r="AH323" s="27"/>
      <c r="AI323" s="27"/>
      <c r="AJ323" s="531"/>
      <c r="AK323" s="531"/>
      <c r="AL323" s="27"/>
      <c r="AM323" s="27"/>
      <c r="AN323" s="27"/>
      <c r="AO323" s="27"/>
      <c r="AP323" s="27"/>
      <c r="AQ323" s="33"/>
      <c r="AR323" s="33"/>
      <c r="AS323" s="33"/>
      <c r="AT323" s="33"/>
      <c r="AU323" s="33"/>
      <c r="AV323" s="33"/>
      <c r="AW323" s="33"/>
      <c r="AX323" s="33"/>
      <c r="AY323" s="33"/>
      <c r="AZ323" s="33"/>
      <c r="BA323" s="33"/>
      <c r="BB323" s="33"/>
      <c r="BC323" s="33"/>
      <c r="BD323" s="33"/>
      <c r="BE323" s="33"/>
      <c r="BF323" s="33"/>
      <c r="BG323" s="33"/>
      <c r="BH323" s="33"/>
      <c r="BI323" s="27"/>
      <c r="BJ323" s="33"/>
      <c r="BK323" s="33"/>
      <c r="BL323" s="33"/>
      <c r="BM323" s="27"/>
      <c r="BN323" s="27"/>
      <c r="BO323" s="27"/>
      <c r="BP323" s="27"/>
      <c r="BQ323" s="522" t="s">
        <v>391</v>
      </c>
      <c r="BR323" s="37"/>
      <c r="BS323" s="36"/>
      <c r="BT323" s="37"/>
      <c r="BU323" s="39"/>
      <c r="BV323" s="523">
        <v>1830</v>
      </c>
    </row>
    <row r="324" spans="1:74" ht="19.899999999999999" customHeight="1">
      <c r="A324" s="10">
        <v>324</v>
      </c>
      <c r="B324" s="15">
        <v>3</v>
      </c>
      <c r="C324" s="519">
        <v>1830</v>
      </c>
      <c r="D324" s="527" t="s">
        <v>1088</v>
      </c>
      <c r="E324" s="527" t="s">
        <v>1089</v>
      </c>
      <c r="F324" s="22" t="str">
        <f t="shared" si="75"/>
        <v>FCS0304</v>
      </c>
      <c r="G324" s="21">
        <f t="shared" si="80"/>
        <v>8</v>
      </c>
      <c r="H324" s="21">
        <f t="shared" si="81"/>
        <v>7</v>
      </c>
      <c r="I324" s="21">
        <v>3</v>
      </c>
      <c r="J324" s="85" t="str">
        <f t="shared" si="82"/>
        <v>ADV551-P</v>
      </c>
      <c r="K324" s="22" t="str">
        <f t="shared" si="76"/>
        <v>DO</v>
      </c>
      <c r="L324" s="22"/>
      <c r="M324" s="22"/>
      <c r="N324" s="22" t="str">
        <f t="shared" si="83"/>
        <v>Y</v>
      </c>
      <c r="O324" s="22"/>
      <c r="P324" s="22"/>
      <c r="Q324" s="22"/>
      <c r="R324" s="22"/>
      <c r="S324" s="25" t="str">
        <f t="shared" si="77"/>
        <v>%Z087103</v>
      </c>
      <c r="T324" s="22" t="str">
        <f t="shared" si="78"/>
        <v>18-HS-21102P</v>
      </c>
      <c r="U324" s="22" t="s">
        <v>1088</v>
      </c>
      <c r="V324" s="22" t="str">
        <f t="shared" si="79"/>
        <v>18-PB-2101 STOP</v>
      </c>
      <c r="W324" s="23" t="s">
        <v>1063</v>
      </c>
      <c r="X324" s="84" t="s">
        <v>115</v>
      </c>
      <c r="Y324" s="27"/>
      <c r="Z324" s="27"/>
      <c r="AA324" s="28"/>
      <c r="AB324" s="33"/>
      <c r="AC324" s="29"/>
      <c r="AD324" s="27"/>
      <c r="AE324" s="27"/>
      <c r="AF324" s="27"/>
      <c r="AG324" s="27"/>
      <c r="AH324" s="27"/>
      <c r="AI324" s="27"/>
      <c r="AJ324" s="531"/>
      <c r="AK324" s="531"/>
      <c r="AL324" s="27"/>
      <c r="AM324" s="27"/>
      <c r="AN324" s="27"/>
      <c r="AO324" s="27"/>
      <c r="AP324" s="27"/>
      <c r="AQ324" s="33"/>
      <c r="AR324" s="33"/>
      <c r="AS324" s="33"/>
      <c r="AT324" s="33"/>
      <c r="AU324" s="33"/>
      <c r="AV324" s="33"/>
      <c r="AW324" s="33"/>
      <c r="AX324" s="33"/>
      <c r="AY324" s="33"/>
      <c r="AZ324" s="33"/>
      <c r="BA324" s="33"/>
      <c r="BB324" s="33"/>
      <c r="BC324" s="33"/>
      <c r="BD324" s="33"/>
      <c r="BE324" s="33"/>
      <c r="BF324" s="33"/>
      <c r="BG324" s="33"/>
      <c r="BH324" s="33"/>
      <c r="BI324" s="27"/>
      <c r="BJ324" s="33"/>
      <c r="BK324" s="33"/>
      <c r="BL324" s="33"/>
      <c r="BM324" s="27"/>
      <c r="BN324" s="27"/>
      <c r="BO324" s="27"/>
      <c r="BP324" s="27"/>
      <c r="BQ324" s="522" t="s">
        <v>391</v>
      </c>
      <c r="BR324" s="37"/>
      <c r="BS324" s="36"/>
      <c r="BT324" s="37"/>
      <c r="BU324" s="39"/>
      <c r="BV324" s="523">
        <v>1830</v>
      </c>
    </row>
    <row r="325" spans="1:74" ht="19.899999999999999" customHeight="1">
      <c r="A325" s="10">
        <v>325</v>
      </c>
      <c r="B325" s="15">
        <v>4</v>
      </c>
      <c r="C325" s="519">
        <v>1830</v>
      </c>
      <c r="D325" s="527" t="s">
        <v>1090</v>
      </c>
      <c r="E325" s="527" t="s">
        <v>1091</v>
      </c>
      <c r="F325" s="22" t="str">
        <f t="shared" si="75"/>
        <v>FCS0304</v>
      </c>
      <c r="G325" s="21">
        <f t="shared" si="80"/>
        <v>8</v>
      </c>
      <c r="H325" s="21">
        <f t="shared" si="81"/>
        <v>7</v>
      </c>
      <c r="I325" s="21">
        <v>4</v>
      </c>
      <c r="J325" s="85" t="str">
        <f t="shared" si="82"/>
        <v>ADV551-P</v>
      </c>
      <c r="K325" s="22" t="str">
        <f t="shared" si="76"/>
        <v>DO</v>
      </c>
      <c r="L325" s="22"/>
      <c r="M325" s="22"/>
      <c r="N325" s="22" t="str">
        <f t="shared" si="83"/>
        <v>Y</v>
      </c>
      <c r="O325" s="22"/>
      <c r="P325" s="22"/>
      <c r="Q325" s="22"/>
      <c r="R325" s="22"/>
      <c r="S325" s="25" t="str">
        <f t="shared" si="77"/>
        <v>%Z087104</v>
      </c>
      <c r="T325" s="22" t="str">
        <f t="shared" si="78"/>
        <v>18-HS-23101P</v>
      </c>
      <c r="U325" s="22" t="s">
        <v>1090</v>
      </c>
      <c r="V325" s="22" t="str">
        <f t="shared" si="79"/>
        <v>18-PP-2301A  DCS STOP</v>
      </c>
      <c r="W325" s="23" t="s">
        <v>1063</v>
      </c>
      <c r="X325" s="84" t="s">
        <v>115</v>
      </c>
      <c r="Y325" s="27"/>
      <c r="Z325" s="27"/>
      <c r="AA325" s="28"/>
      <c r="AB325" s="33"/>
      <c r="AC325" s="29"/>
      <c r="AD325" s="27"/>
      <c r="AE325" s="27"/>
      <c r="AF325" s="27"/>
      <c r="AG325" s="27"/>
      <c r="AH325" s="27"/>
      <c r="AI325" s="27"/>
      <c r="AJ325" s="531"/>
      <c r="AK325" s="531"/>
      <c r="AL325" s="27"/>
      <c r="AM325" s="27"/>
      <c r="AN325" s="27"/>
      <c r="AO325" s="27"/>
      <c r="AP325" s="27"/>
      <c r="AQ325" s="33"/>
      <c r="AR325" s="33"/>
      <c r="AS325" s="33"/>
      <c r="AT325" s="33"/>
      <c r="AU325" s="33"/>
      <c r="AV325" s="33"/>
      <c r="AW325" s="33"/>
      <c r="AX325" s="33"/>
      <c r="AY325" s="33"/>
      <c r="AZ325" s="33"/>
      <c r="BA325" s="33"/>
      <c r="BB325" s="33"/>
      <c r="BC325" s="33"/>
      <c r="BD325" s="33"/>
      <c r="BE325" s="33"/>
      <c r="BF325" s="33"/>
      <c r="BG325" s="33"/>
      <c r="BH325" s="33"/>
      <c r="BI325" s="27"/>
      <c r="BJ325" s="33"/>
      <c r="BK325" s="33"/>
      <c r="BL325" s="33"/>
      <c r="BM325" s="27"/>
      <c r="BN325" s="27"/>
      <c r="BO325" s="27"/>
      <c r="BP325" s="27"/>
      <c r="BQ325" s="522" t="s">
        <v>391</v>
      </c>
      <c r="BR325" s="37"/>
      <c r="BS325" s="36"/>
      <c r="BT325" s="37"/>
      <c r="BU325" s="39"/>
      <c r="BV325" s="523">
        <v>1830</v>
      </c>
    </row>
    <row r="326" spans="1:74" ht="19.899999999999999" customHeight="1">
      <c r="A326" s="10">
        <v>326</v>
      </c>
      <c r="B326" s="15">
        <v>5</v>
      </c>
      <c r="C326" s="519">
        <v>1830</v>
      </c>
      <c r="D326" s="527" t="s">
        <v>1092</v>
      </c>
      <c r="E326" s="527" t="s">
        <v>1093</v>
      </c>
      <c r="F326" s="22" t="str">
        <f t="shared" si="75"/>
        <v>FCS0304</v>
      </c>
      <c r="G326" s="21">
        <f t="shared" si="80"/>
        <v>8</v>
      </c>
      <c r="H326" s="21">
        <f t="shared" si="81"/>
        <v>7</v>
      </c>
      <c r="I326" s="21">
        <v>5</v>
      </c>
      <c r="J326" s="85" t="str">
        <f t="shared" si="82"/>
        <v>ADV551-P</v>
      </c>
      <c r="K326" s="22" t="str">
        <f t="shared" si="76"/>
        <v>DO</v>
      </c>
      <c r="L326" s="22"/>
      <c r="M326" s="22"/>
      <c r="N326" s="22" t="str">
        <f t="shared" si="83"/>
        <v>Y</v>
      </c>
      <c r="O326" s="22"/>
      <c r="P326" s="22"/>
      <c r="Q326" s="22"/>
      <c r="R326" s="22"/>
      <c r="S326" s="25" t="str">
        <f t="shared" si="77"/>
        <v>%Z087105</v>
      </c>
      <c r="T326" s="22" t="str">
        <f t="shared" si="78"/>
        <v>18-HS-23102P</v>
      </c>
      <c r="U326" s="22" t="s">
        <v>1092</v>
      </c>
      <c r="V326" s="22" t="str">
        <f t="shared" si="79"/>
        <v>18-PP-2301B STOP</v>
      </c>
      <c r="W326" s="23" t="s">
        <v>1063</v>
      </c>
      <c r="X326" s="84" t="s">
        <v>115</v>
      </c>
      <c r="Y326" s="27"/>
      <c r="Z326" s="27"/>
      <c r="AA326" s="28"/>
      <c r="AB326" s="33"/>
      <c r="AC326" s="29"/>
      <c r="AD326" s="27"/>
      <c r="AE326" s="27"/>
      <c r="AF326" s="27"/>
      <c r="AG326" s="27"/>
      <c r="AH326" s="27"/>
      <c r="AI326" s="27"/>
      <c r="AJ326" s="531"/>
      <c r="AK326" s="531"/>
      <c r="AL326" s="27"/>
      <c r="AM326" s="27"/>
      <c r="AN326" s="27"/>
      <c r="AO326" s="27"/>
      <c r="AP326" s="27"/>
      <c r="AQ326" s="33"/>
      <c r="AR326" s="33"/>
      <c r="AS326" s="33"/>
      <c r="AT326" s="33"/>
      <c r="AU326" s="33"/>
      <c r="AV326" s="33"/>
      <c r="AW326" s="33"/>
      <c r="AX326" s="33"/>
      <c r="AY326" s="33"/>
      <c r="AZ326" s="33"/>
      <c r="BA326" s="33"/>
      <c r="BB326" s="33"/>
      <c r="BC326" s="33"/>
      <c r="BD326" s="33"/>
      <c r="BE326" s="33"/>
      <c r="BF326" s="33"/>
      <c r="BG326" s="33"/>
      <c r="BH326" s="33"/>
      <c r="BI326" s="27"/>
      <c r="BJ326" s="33"/>
      <c r="BK326" s="33"/>
      <c r="BL326" s="33"/>
      <c r="BM326" s="27"/>
      <c r="BN326" s="27"/>
      <c r="BO326" s="27"/>
      <c r="BP326" s="27"/>
      <c r="BQ326" s="522" t="s">
        <v>391</v>
      </c>
      <c r="BR326" s="37"/>
      <c r="BS326" s="36"/>
      <c r="BT326" s="37"/>
      <c r="BU326" s="39"/>
      <c r="BV326" s="523">
        <v>1830</v>
      </c>
    </row>
    <row r="327" spans="1:74" ht="19.899999999999999" customHeight="1">
      <c r="A327" s="10">
        <v>327</v>
      </c>
      <c r="B327" s="15">
        <v>6</v>
      </c>
      <c r="C327" s="519">
        <v>1830</v>
      </c>
      <c r="D327" s="527" t="s">
        <v>1094</v>
      </c>
      <c r="E327" s="527" t="s">
        <v>1095</v>
      </c>
      <c r="F327" s="22" t="str">
        <f t="shared" si="75"/>
        <v>FCS0304</v>
      </c>
      <c r="G327" s="21">
        <f t="shared" si="80"/>
        <v>8</v>
      </c>
      <c r="H327" s="21">
        <f t="shared" si="81"/>
        <v>7</v>
      </c>
      <c r="I327" s="21">
        <v>6</v>
      </c>
      <c r="J327" s="85" t="str">
        <f t="shared" si="82"/>
        <v>ADV551-P</v>
      </c>
      <c r="K327" s="22" t="str">
        <f t="shared" si="76"/>
        <v>DO</v>
      </c>
      <c r="L327" s="22"/>
      <c r="M327" s="22"/>
      <c r="N327" s="22" t="str">
        <f t="shared" si="83"/>
        <v>Y</v>
      </c>
      <c r="O327" s="22"/>
      <c r="P327" s="22"/>
      <c r="Q327" s="22"/>
      <c r="R327" s="22"/>
      <c r="S327" s="25" t="str">
        <f t="shared" si="77"/>
        <v>%Z087106</v>
      </c>
      <c r="T327" s="22" t="str">
        <f t="shared" si="78"/>
        <v>18-HS-23105P</v>
      </c>
      <c r="U327" s="22" t="s">
        <v>1094</v>
      </c>
      <c r="V327" s="22" t="str">
        <f t="shared" si="79"/>
        <v>18-PA-2301 STOP</v>
      </c>
      <c r="W327" s="23" t="s">
        <v>1063</v>
      </c>
      <c r="X327" s="84" t="s">
        <v>115</v>
      </c>
      <c r="Y327" s="27"/>
      <c r="Z327" s="27"/>
      <c r="AA327" s="28"/>
      <c r="AB327" s="33"/>
      <c r="AC327" s="29"/>
      <c r="AD327" s="27"/>
      <c r="AE327" s="27"/>
      <c r="AF327" s="27"/>
      <c r="AG327" s="27"/>
      <c r="AH327" s="27"/>
      <c r="AI327" s="27"/>
      <c r="AJ327" s="531"/>
      <c r="AK327" s="531"/>
      <c r="AL327" s="27"/>
      <c r="AM327" s="27"/>
      <c r="AN327" s="27"/>
      <c r="AO327" s="27"/>
      <c r="AP327" s="27"/>
      <c r="AQ327" s="33"/>
      <c r="AR327" s="33"/>
      <c r="AS327" s="33"/>
      <c r="AT327" s="33"/>
      <c r="AU327" s="33"/>
      <c r="AV327" s="33"/>
      <c r="AW327" s="33"/>
      <c r="AX327" s="33"/>
      <c r="AY327" s="33"/>
      <c r="AZ327" s="33"/>
      <c r="BA327" s="33"/>
      <c r="BB327" s="33"/>
      <c r="BC327" s="33"/>
      <c r="BD327" s="33"/>
      <c r="BE327" s="33"/>
      <c r="BF327" s="33"/>
      <c r="BG327" s="33"/>
      <c r="BH327" s="33"/>
      <c r="BI327" s="27"/>
      <c r="BJ327" s="33"/>
      <c r="BK327" s="33"/>
      <c r="BL327" s="33"/>
      <c r="BM327" s="27"/>
      <c r="BN327" s="27"/>
      <c r="BO327" s="27"/>
      <c r="BP327" s="27"/>
      <c r="BQ327" s="522" t="s">
        <v>391</v>
      </c>
      <c r="BR327" s="37"/>
      <c r="BS327" s="36"/>
      <c r="BT327" s="37"/>
      <c r="BU327" s="39"/>
      <c r="BV327" s="523">
        <v>1830</v>
      </c>
    </row>
    <row r="328" spans="1:74" ht="19.899999999999999" customHeight="1">
      <c r="A328" s="10">
        <v>328</v>
      </c>
      <c r="B328" s="15">
        <v>7</v>
      </c>
      <c r="C328" s="519">
        <v>1830</v>
      </c>
      <c r="D328" s="527" t="s">
        <v>1096</v>
      </c>
      <c r="E328" s="527" t="s">
        <v>1097</v>
      </c>
      <c r="F328" s="22" t="str">
        <f t="shared" si="75"/>
        <v>FCS0304</v>
      </c>
      <c r="G328" s="21">
        <f t="shared" si="80"/>
        <v>8</v>
      </c>
      <c r="H328" s="21">
        <f t="shared" si="81"/>
        <v>7</v>
      </c>
      <c r="I328" s="21">
        <v>7</v>
      </c>
      <c r="J328" s="85" t="str">
        <f t="shared" si="82"/>
        <v>ADV551-P</v>
      </c>
      <c r="K328" s="22" t="str">
        <f t="shared" si="76"/>
        <v>DO</v>
      </c>
      <c r="L328" s="22"/>
      <c r="M328" s="22"/>
      <c r="N328" s="22" t="str">
        <f t="shared" si="83"/>
        <v>Y</v>
      </c>
      <c r="O328" s="22"/>
      <c r="P328" s="22"/>
      <c r="Q328" s="22"/>
      <c r="R328" s="22"/>
      <c r="S328" s="25" t="str">
        <f t="shared" si="77"/>
        <v>%Z087107</v>
      </c>
      <c r="T328" s="22" t="str">
        <f t="shared" si="78"/>
        <v>18-HS-24101P</v>
      </c>
      <c r="U328" s="22" t="s">
        <v>1096</v>
      </c>
      <c r="V328" s="22" t="str">
        <f t="shared" si="79"/>
        <v>18-PP-2401 STOP</v>
      </c>
      <c r="W328" s="23" t="s">
        <v>1063</v>
      </c>
      <c r="X328" s="84" t="s">
        <v>115</v>
      </c>
      <c r="Y328" s="27"/>
      <c r="Z328" s="27"/>
      <c r="AA328" s="28"/>
      <c r="AB328" s="33"/>
      <c r="AC328" s="29"/>
      <c r="AD328" s="27"/>
      <c r="AE328" s="27"/>
      <c r="AF328" s="27"/>
      <c r="AG328" s="27"/>
      <c r="AH328" s="27"/>
      <c r="AI328" s="27"/>
      <c r="AJ328" s="531"/>
      <c r="AK328" s="531"/>
      <c r="AL328" s="27"/>
      <c r="AM328" s="27"/>
      <c r="AN328" s="27"/>
      <c r="AO328" s="27"/>
      <c r="AP328" s="27"/>
      <c r="AQ328" s="33"/>
      <c r="AR328" s="33"/>
      <c r="AS328" s="33"/>
      <c r="AT328" s="33"/>
      <c r="AU328" s="33"/>
      <c r="AV328" s="33"/>
      <c r="AW328" s="33"/>
      <c r="AX328" s="33"/>
      <c r="AY328" s="33"/>
      <c r="AZ328" s="33"/>
      <c r="BA328" s="33"/>
      <c r="BB328" s="33"/>
      <c r="BC328" s="33"/>
      <c r="BD328" s="33"/>
      <c r="BE328" s="33"/>
      <c r="BF328" s="33"/>
      <c r="BG328" s="33"/>
      <c r="BH328" s="33"/>
      <c r="BI328" s="27"/>
      <c r="BJ328" s="33"/>
      <c r="BK328" s="33"/>
      <c r="BL328" s="33"/>
      <c r="BM328" s="27"/>
      <c r="BN328" s="27"/>
      <c r="BO328" s="27"/>
      <c r="BP328" s="27"/>
      <c r="BQ328" s="522" t="s">
        <v>391</v>
      </c>
      <c r="BR328" s="37"/>
      <c r="BS328" s="36"/>
      <c r="BT328" s="37"/>
      <c r="BU328" s="39"/>
      <c r="BV328" s="523">
        <v>1830</v>
      </c>
    </row>
    <row r="329" spans="1:74" ht="19.899999999999999" customHeight="1">
      <c r="A329" s="10">
        <v>329</v>
      </c>
      <c r="B329" s="15">
        <v>8</v>
      </c>
      <c r="C329" s="519">
        <v>1830</v>
      </c>
      <c r="D329" s="527" t="s">
        <v>1098</v>
      </c>
      <c r="E329" s="527" t="s">
        <v>1099</v>
      </c>
      <c r="F329" s="22" t="str">
        <f t="shared" si="75"/>
        <v>FCS0304</v>
      </c>
      <c r="G329" s="21">
        <f t="shared" si="80"/>
        <v>8</v>
      </c>
      <c r="H329" s="21">
        <f t="shared" si="81"/>
        <v>7</v>
      </c>
      <c r="I329" s="21">
        <v>8</v>
      </c>
      <c r="J329" s="85" t="str">
        <f t="shared" si="82"/>
        <v>ADV551-P</v>
      </c>
      <c r="K329" s="22" t="str">
        <f t="shared" si="76"/>
        <v>DO</v>
      </c>
      <c r="L329" s="22"/>
      <c r="M329" s="22"/>
      <c r="N329" s="22" t="str">
        <f t="shared" si="83"/>
        <v>Y</v>
      </c>
      <c r="O329" s="22"/>
      <c r="P329" s="22"/>
      <c r="Q329" s="22"/>
      <c r="R329" s="22"/>
      <c r="S329" s="25" t="str">
        <f t="shared" si="77"/>
        <v>%Z087108</v>
      </c>
      <c r="T329" s="22" t="str">
        <f t="shared" si="78"/>
        <v>18-HS-36106P</v>
      </c>
      <c r="U329" s="22" t="s">
        <v>1098</v>
      </c>
      <c r="V329" s="22" t="str">
        <f t="shared" si="79"/>
        <v>18-PF-3606 STOP</v>
      </c>
      <c r="W329" s="23" t="s">
        <v>1063</v>
      </c>
      <c r="X329" s="84" t="s">
        <v>115</v>
      </c>
      <c r="Y329" s="27"/>
      <c r="Z329" s="27"/>
      <c r="AA329" s="28"/>
      <c r="AB329" s="33"/>
      <c r="AC329" s="29"/>
      <c r="AD329" s="27"/>
      <c r="AE329" s="27"/>
      <c r="AF329" s="27"/>
      <c r="AG329" s="27"/>
      <c r="AH329" s="27"/>
      <c r="AI329" s="27"/>
      <c r="AJ329" s="531"/>
      <c r="AK329" s="531"/>
      <c r="AL329" s="27"/>
      <c r="AM329" s="27"/>
      <c r="AN329" s="27"/>
      <c r="AO329" s="27"/>
      <c r="AP329" s="27"/>
      <c r="AQ329" s="33"/>
      <c r="AR329" s="33"/>
      <c r="AS329" s="33"/>
      <c r="AT329" s="33"/>
      <c r="AU329" s="33"/>
      <c r="AV329" s="33"/>
      <c r="AW329" s="33"/>
      <c r="AX329" s="33"/>
      <c r="AY329" s="33"/>
      <c r="AZ329" s="33"/>
      <c r="BA329" s="33"/>
      <c r="BB329" s="33"/>
      <c r="BC329" s="33"/>
      <c r="BD329" s="33"/>
      <c r="BE329" s="33"/>
      <c r="BF329" s="33"/>
      <c r="BG329" s="33"/>
      <c r="BH329" s="33"/>
      <c r="BI329" s="27"/>
      <c r="BJ329" s="33"/>
      <c r="BK329" s="33"/>
      <c r="BL329" s="33"/>
      <c r="BM329" s="27"/>
      <c r="BN329" s="27"/>
      <c r="BO329" s="27"/>
      <c r="BP329" s="27"/>
      <c r="BQ329" s="522" t="s">
        <v>503</v>
      </c>
      <c r="BR329" s="37"/>
      <c r="BS329" s="36"/>
      <c r="BT329" s="37"/>
      <c r="BU329" s="39"/>
      <c r="BV329" s="523">
        <v>1830</v>
      </c>
    </row>
    <row r="330" spans="1:74" ht="19.899999999999999" customHeight="1">
      <c r="A330" s="10">
        <v>330</v>
      </c>
      <c r="B330" s="15">
        <v>9</v>
      </c>
      <c r="C330" s="519">
        <v>1830</v>
      </c>
      <c r="D330" s="527" t="s">
        <v>1100</v>
      </c>
      <c r="E330" s="527" t="s">
        <v>1101</v>
      </c>
      <c r="F330" s="22" t="str">
        <f t="shared" si="75"/>
        <v>FCS0304</v>
      </c>
      <c r="G330" s="21">
        <f t="shared" si="80"/>
        <v>8</v>
      </c>
      <c r="H330" s="21">
        <f t="shared" si="81"/>
        <v>7</v>
      </c>
      <c r="I330" s="21">
        <v>9</v>
      </c>
      <c r="J330" s="85" t="str">
        <f t="shared" si="82"/>
        <v>ADV551-P</v>
      </c>
      <c r="K330" s="22" t="str">
        <f t="shared" si="76"/>
        <v>DO</v>
      </c>
      <c r="L330" s="22"/>
      <c r="M330" s="22"/>
      <c r="N330" s="22" t="str">
        <f t="shared" si="83"/>
        <v>Y</v>
      </c>
      <c r="O330" s="22"/>
      <c r="P330" s="22"/>
      <c r="Q330" s="22"/>
      <c r="R330" s="22"/>
      <c r="S330" s="25" t="str">
        <f t="shared" si="77"/>
        <v>%Z087109</v>
      </c>
      <c r="T330" s="22" t="str">
        <f t="shared" si="78"/>
        <v>18-HS-66101P</v>
      </c>
      <c r="U330" s="22" t="s">
        <v>1100</v>
      </c>
      <c r="V330" s="22" t="str">
        <f t="shared" si="79"/>
        <v>18-PV-6601X STOP</v>
      </c>
      <c r="W330" s="23" t="s">
        <v>1063</v>
      </c>
      <c r="X330" s="84" t="s">
        <v>115</v>
      </c>
      <c r="Y330" s="27"/>
      <c r="Z330" s="27"/>
      <c r="AA330" s="28"/>
      <c r="AB330" s="33"/>
      <c r="AC330" s="29"/>
      <c r="AD330" s="27"/>
      <c r="AE330" s="27"/>
      <c r="AF330" s="27"/>
      <c r="AG330" s="27"/>
      <c r="AH330" s="27"/>
      <c r="AI330" s="27"/>
      <c r="AJ330" s="531"/>
      <c r="AK330" s="531"/>
      <c r="AL330" s="27"/>
      <c r="AM330" s="27"/>
      <c r="AN330" s="27"/>
      <c r="AO330" s="27"/>
      <c r="AP330" s="27"/>
      <c r="AQ330" s="33"/>
      <c r="AR330" s="33"/>
      <c r="AS330" s="33"/>
      <c r="AT330" s="33"/>
      <c r="AU330" s="33"/>
      <c r="AV330" s="33"/>
      <c r="AW330" s="33"/>
      <c r="AX330" s="33"/>
      <c r="AY330" s="33"/>
      <c r="AZ330" s="33"/>
      <c r="BA330" s="33"/>
      <c r="BB330" s="33"/>
      <c r="BC330" s="33"/>
      <c r="BD330" s="33"/>
      <c r="BE330" s="33"/>
      <c r="BF330" s="33"/>
      <c r="BG330" s="33"/>
      <c r="BH330" s="33"/>
      <c r="BI330" s="27"/>
      <c r="BJ330" s="33"/>
      <c r="BK330" s="33"/>
      <c r="BL330" s="33"/>
      <c r="BM330" s="27"/>
      <c r="BN330" s="27"/>
      <c r="BO330" s="27"/>
      <c r="BP330" s="27"/>
      <c r="BQ330" s="522" t="s">
        <v>194</v>
      </c>
      <c r="BR330" s="37"/>
      <c r="BS330" s="36"/>
      <c r="BT330" s="37"/>
      <c r="BU330" s="39"/>
      <c r="BV330" s="523">
        <v>1830</v>
      </c>
    </row>
    <row r="331" spans="1:74" ht="19.899999999999999" customHeight="1">
      <c r="A331" s="10">
        <v>331</v>
      </c>
      <c r="B331" s="15">
        <v>10</v>
      </c>
      <c r="C331" s="519">
        <v>1830</v>
      </c>
      <c r="D331" s="527" t="s">
        <v>1102</v>
      </c>
      <c r="E331" s="527" t="s">
        <v>1103</v>
      </c>
      <c r="F331" s="22" t="str">
        <f t="shared" si="75"/>
        <v>FCS0304</v>
      </c>
      <c r="G331" s="21">
        <f t="shared" si="80"/>
        <v>8</v>
      </c>
      <c r="H331" s="21">
        <f t="shared" si="81"/>
        <v>7</v>
      </c>
      <c r="I331" s="21">
        <v>10</v>
      </c>
      <c r="J331" s="85" t="str">
        <f t="shared" si="82"/>
        <v>ADV551-P</v>
      </c>
      <c r="K331" s="22" t="str">
        <f t="shared" si="76"/>
        <v>DO</v>
      </c>
      <c r="L331" s="22"/>
      <c r="M331" s="22"/>
      <c r="N331" s="22" t="str">
        <f t="shared" si="83"/>
        <v>Y</v>
      </c>
      <c r="O331" s="22"/>
      <c r="P331" s="22"/>
      <c r="Q331" s="22"/>
      <c r="R331" s="22"/>
      <c r="S331" s="25" t="str">
        <f t="shared" si="77"/>
        <v>%Z087110</v>
      </c>
      <c r="T331" s="22" t="str">
        <f t="shared" si="78"/>
        <v>18-HS-92101P</v>
      </c>
      <c r="U331" s="22" t="s">
        <v>1102</v>
      </c>
      <c r="V331" s="22" t="str">
        <f t="shared" si="79"/>
        <v>18-PP-9201A STOP</v>
      </c>
      <c r="W331" s="23" t="s">
        <v>1063</v>
      </c>
      <c r="X331" s="84" t="s">
        <v>115</v>
      </c>
      <c r="Y331" s="27"/>
      <c r="Z331" s="27"/>
      <c r="AA331" s="28"/>
      <c r="AB331" s="33"/>
      <c r="AC331" s="29"/>
      <c r="AD331" s="27"/>
      <c r="AE331" s="27"/>
      <c r="AF331" s="27"/>
      <c r="AG331" s="27"/>
      <c r="AH331" s="27"/>
      <c r="AI331" s="27"/>
      <c r="AJ331" s="531"/>
      <c r="AK331" s="531"/>
      <c r="AL331" s="27"/>
      <c r="AM331" s="27"/>
      <c r="AN331" s="27"/>
      <c r="AO331" s="27"/>
      <c r="AP331" s="27"/>
      <c r="AQ331" s="33"/>
      <c r="AR331" s="33"/>
      <c r="AS331" s="33"/>
      <c r="AT331" s="33"/>
      <c r="AU331" s="33"/>
      <c r="AV331" s="33"/>
      <c r="AW331" s="33"/>
      <c r="AX331" s="33"/>
      <c r="AY331" s="33"/>
      <c r="AZ331" s="33"/>
      <c r="BA331" s="33"/>
      <c r="BB331" s="33"/>
      <c r="BC331" s="33"/>
      <c r="BD331" s="33"/>
      <c r="BE331" s="33"/>
      <c r="BF331" s="33"/>
      <c r="BG331" s="33"/>
      <c r="BH331" s="33"/>
      <c r="BI331" s="27"/>
      <c r="BJ331" s="33"/>
      <c r="BK331" s="33"/>
      <c r="BL331" s="33"/>
      <c r="BM331" s="27"/>
      <c r="BN331" s="27"/>
      <c r="BO331" s="27"/>
      <c r="BP331" s="27"/>
      <c r="BQ331" s="522" t="s">
        <v>1104</v>
      </c>
      <c r="BR331" s="37"/>
      <c r="BS331" s="36"/>
      <c r="BT331" s="37"/>
      <c r="BU331" s="39"/>
      <c r="BV331" s="523">
        <v>1830</v>
      </c>
    </row>
    <row r="332" spans="1:74" ht="19.899999999999999" customHeight="1">
      <c r="A332" s="10">
        <v>332</v>
      </c>
      <c r="B332" s="15">
        <v>11</v>
      </c>
      <c r="C332" s="519">
        <v>1830</v>
      </c>
      <c r="D332" s="527" t="s">
        <v>1105</v>
      </c>
      <c r="E332" s="527" t="s">
        <v>1106</v>
      </c>
      <c r="F332" s="22" t="str">
        <f t="shared" si="75"/>
        <v>FCS0304</v>
      </c>
      <c r="G332" s="21">
        <f t="shared" si="80"/>
        <v>8</v>
      </c>
      <c r="H332" s="21">
        <f t="shared" si="81"/>
        <v>7</v>
      </c>
      <c r="I332" s="21">
        <v>11</v>
      </c>
      <c r="J332" s="85" t="str">
        <f t="shared" si="82"/>
        <v>ADV551-P</v>
      </c>
      <c r="K332" s="22" t="str">
        <f t="shared" si="76"/>
        <v>DO</v>
      </c>
      <c r="L332" s="22"/>
      <c r="M332" s="22"/>
      <c r="N332" s="22" t="str">
        <f t="shared" si="83"/>
        <v>Y</v>
      </c>
      <c r="O332" s="22"/>
      <c r="P332" s="22"/>
      <c r="Q332" s="22"/>
      <c r="R332" s="22"/>
      <c r="S332" s="25" t="str">
        <f t="shared" si="77"/>
        <v>%Z087111</v>
      </c>
      <c r="T332" s="22" t="str">
        <f t="shared" si="78"/>
        <v>18-HS-92102P</v>
      </c>
      <c r="U332" s="22" t="s">
        <v>1105</v>
      </c>
      <c r="V332" s="22" t="str">
        <f t="shared" si="79"/>
        <v>18-PP-9201B STOP</v>
      </c>
      <c r="W332" s="23" t="s">
        <v>1063</v>
      </c>
      <c r="X332" s="84" t="s">
        <v>115</v>
      </c>
      <c r="Y332" s="27"/>
      <c r="Z332" s="27"/>
      <c r="AA332" s="28"/>
      <c r="AB332" s="33"/>
      <c r="AC332" s="29"/>
      <c r="AD332" s="27"/>
      <c r="AE332" s="27"/>
      <c r="AF332" s="27"/>
      <c r="AG332" s="27"/>
      <c r="AH332" s="27"/>
      <c r="AI332" s="27"/>
      <c r="AJ332" s="531"/>
      <c r="AK332" s="531"/>
      <c r="AL332" s="27"/>
      <c r="AM332" s="27"/>
      <c r="AN332" s="27"/>
      <c r="AO332" s="27"/>
      <c r="AP332" s="27"/>
      <c r="AQ332" s="33"/>
      <c r="AR332" s="33"/>
      <c r="AS332" s="33"/>
      <c r="AT332" s="33"/>
      <c r="AU332" s="33"/>
      <c r="AV332" s="33"/>
      <c r="AW332" s="33"/>
      <c r="AX332" s="33"/>
      <c r="AY332" s="33"/>
      <c r="AZ332" s="33"/>
      <c r="BA332" s="33"/>
      <c r="BB332" s="33"/>
      <c r="BC332" s="33"/>
      <c r="BD332" s="33"/>
      <c r="BE332" s="33"/>
      <c r="BF332" s="33"/>
      <c r="BG332" s="33"/>
      <c r="BH332" s="33"/>
      <c r="BI332" s="27"/>
      <c r="BJ332" s="33"/>
      <c r="BK332" s="33"/>
      <c r="BL332" s="33"/>
      <c r="BM332" s="27"/>
      <c r="BN332" s="27"/>
      <c r="BO332" s="27"/>
      <c r="BP332" s="27"/>
      <c r="BQ332" s="522" t="s">
        <v>1104</v>
      </c>
      <c r="BR332" s="37"/>
      <c r="BS332" s="36"/>
      <c r="BT332" s="37"/>
      <c r="BU332" s="39"/>
      <c r="BV332" s="523">
        <v>1830</v>
      </c>
    </row>
    <row r="333" spans="1:74" ht="19.899999999999999" customHeight="1">
      <c r="A333" s="10">
        <v>333</v>
      </c>
      <c r="B333" s="15">
        <v>12</v>
      </c>
      <c r="C333" s="519">
        <v>1830</v>
      </c>
      <c r="D333" s="527" t="s">
        <v>1107</v>
      </c>
      <c r="E333" s="527" t="s">
        <v>1108</v>
      </c>
      <c r="F333" s="22" t="str">
        <f t="shared" si="75"/>
        <v>FCS0304</v>
      </c>
      <c r="G333" s="21">
        <f t="shared" si="80"/>
        <v>8</v>
      </c>
      <c r="H333" s="21">
        <f t="shared" si="81"/>
        <v>7</v>
      </c>
      <c r="I333" s="21">
        <v>12</v>
      </c>
      <c r="J333" s="85" t="str">
        <f t="shared" si="82"/>
        <v>ADV551-P</v>
      </c>
      <c r="K333" s="22" t="str">
        <f t="shared" si="76"/>
        <v>DO</v>
      </c>
      <c r="L333" s="22"/>
      <c r="M333" s="22"/>
      <c r="N333" s="22" t="str">
        <f t="shared" si="83"/>
        <v>Y</v>
      </c>
      <c r="O333" s="22"/>
      <c r="P333" s="22"/>
      <c r="Q333" s="22"/>
      <c r="R333" s="22"/>
      <c r="S333" s="25" t="str">
        <f t="shared" si="77"/>
        <v>%Z087112</v>
      </c>
      <c r="T333" s="22" t="str">
        <f t="shared" si="78"/>
        <v>18-HS-HEF102AS</v>
      </c>
      <c r="U333" s="22" t="s">
        <v>1107</v>
      </c>
      <c r="V333" s="22" t="str">
        <f t="shared" si="79"/>
        <v>边墙风机102A/103A启动</v>
      </c>
      <c r="W333" s="23" t="s">
        <v>1063</v>
      </c>
      <c r="X333" s="84" t="s">
        <v>115</v>
      </c>
      <c r="Y333" s="27"/>
      <c r="Z333" s="27"/>
      <c r="AA333" s="28"/>
      <c r="AB333" s="33"/>
      <c r="AC333" s="29"/>
      <c r="AD333" s="27"/>
      <c r="AE333" s="27"/>
      <c r="AF333" s="27"/>
      <c r="AG333" s="27"/>
      <c r="AH333" s="27"/>
      <c r="AI333" s="27"/>
      <c r="AJ333" s="531"/>
      <c r="AK333" s="531"/>
      <c r="AL333" s="27"/>
      <c r="AM333" s="27"/>
      <c r="AN333" s="27"/>
      <c r="AO333" s="27"/>
      <c r="AP333" s="27"/>
      <c r="AQ333" s="33"/>
      <c r="AR333" s="33"/>
      <c r="AS333" s="33"/>
      <c r="AT333" s="33"/>
      <c r="AU333" s="33"/>
      <c r="AV333" s="33"/>
      <c r="AW333" s="33"/>
      <c r="AX333" s="33"/>
      <c r="AY333" s="33"/>
      <c r="AZ333" s="33"/>
      <c r="BA333" s="33"/>
      <c r="BB333" s="33"/>
      <c r="BC333" s="33"/>
      <c r="BD333" s="33"/>
      <c r="BE333" s="33"/>
      <c r="BF333" s="33"/>
      <c r="BG333" s="33"/>
      <c r="BH333" s="33"/>
      <c r="BI333" s="27"/>
      <c r="BJ333" s="33"/>
      <c r="BK333" s="33"/>
      <c r="BL333" s="33"/>
      <c r="BM333" s="27"/>
      <c r="BN333" s="27"/>
      <c r="BO333" s="27"/>
      <c r="BP333" s="27"/>
      <c r="BQ333" s="522" t="s">
        <v>1109</v>
      </c>
      <c r="BR333" s="37"/>
      <c r="BS333" s="36"/>
      <c r="BT333" s="37"/>
      <c r="BU333" s="39"/>
      <c r="BV333" s="523">
        <v>1830</v>
      </c>
    </row>
    <row r="334" spans="1:74" ht="19.899999999999999" customHeight="1">
      <c r="A334" s="10">
        <v>334</v>
      </c>
      <c r="B334" s="15">
        <v>13</v>
      </c>
      <c r="C334" s="519">
        <v>1830</v>
      </c>
      <c r="D334" s="527" t="s">
        <v>1110</v>
      </c>
      <c r="E334" s="527" t="s">
        <v>1111</v>
      </c>
      <c r="F334" s="22" t="str">
        <f t="shared" si="75"/>
        <v>FCS0304</v>
      </c>
      <c r="G334" s="21">
        <f t="shared" si="80"/>
        <v>8</v>
      </c>
      <c r="H334" s="21">
        <f t="shared" si="81"/>
        <v>7</v>
      </c>
      <c r="I334" s="21">
        <v>13</v>
      </c>
      <c r="J334" s="85" t="str">
        <f t="shared" si="82"/>
        <v>ADV551-P</v>
      </c>
      <c r="K334" s="22" t="str">
        <f t="shared" si="76"/>
        <v>DO</v>
      </c>
      <c r="L334" s="22"/>
      <c r="M334" s="22"/>
      <c r="N334" s="22" t="str">
        <f t="shared" si="83"/>
        <v>Y</v>
      </c>
      <c r="O334" s="22"/>
      <c r="P334" s="22"/>
      <c r="Q334" s="22"/>
      <c r="R334" s="22"/>
      <c r="S334" s="25" t="str">
        <f t="shared" si="77"/>
        <v>%Z087113</v>
      </c>
      <c r="T334" s="22" t="str">
        <f t="shared" si="78"/>
        <v>18-HS-HEF102BS</v>
      </c>
      <c r="U334" s="22" t="s">
        <v>1110</v>
      </c>
      <c r="V334" s="22" t="str">
        <f t="shared" si="79"/>
        <v>边墙风机102B/103B启动</v>
      </c>
      <c r="W334" s="23" t="s">
        <v>1063</v>
      </c>
      <c r="X334" s="84" t="s">
        <v>115</v>
      </c>
      <c r="Y334" s="27"/>
      <c r="Z334" s="27"/>
      <c r="AA334" s="28"/>
      <c r="AB334" s="33"/>
      <c r="AC334" s="29"/>
      <c r="AD334" s="27"/>
      <c r="AE334" s="27"/>
      <c r="AF334" s="27"/>
      <c r="AG334" s="27"/>
      <c r="AH334" s="27"/>
      <c r="AI334" s="27"/>
      <c r="AJ334" s="531"/>
      <c r="AK334" s="531"/>
      <c r="AL334" s="27"/>
      <c r="AM334" s="27"/>
      <c r="AN334" s="27"/>
      <c r="AO334" s="27"/>
      <c r="AP334" s="27"/>
      <c r="AQ334" s="33"/>
      <c r="AR334" s="33"/>
      <c r="AS334" s="33"/>
      <c r="AT334" s="33"/>
      <c r="AU334" s="33"/>
      <c r="AV334" s="33"/>
      <c r="AW334" s="33"/>
      <c r="AX334" s="33"/>
      <c r="AY334" s="33"/>
      <c r="AZ334" s="33"/>
      <c r="BA334" s="33"/>
      <c r="BB334" s="33"/>
      <c r="BC334" s="33"/>
      <c r="BD334" s="33"/>
      <c r="BE334" s="33"/>
      <c r="BF334" s="33"/>
      <c r="BG334" s="33"/>
      <c r="BH334" s="33"/>
      <c r="BI334" s="27"/>
      <c r="BJ334" s="33"/>
      <c r="BK334" s="33"/>
      <c r="BL334" s="33"/>
      <c r="BM334" s="27"/>
      <c r="BN334" s="27"/>
      <c r="BO334" s="27"/>
      <c r="BP334" s="27"/>
      <c r="BQ334" s="522" t="s">
        <v>1109</v>
      </c>
      <c r="BR334" s="37"/>
      <c r="BS334" s="36"/>
      <c r="BT334" s="37"/>
      <c r="BU334" s="39"/>
      <c r="BV334" s="523">
        <v>1830</v>
      </c>
    </row>
    <row r="335" spans="1:74" ht="19.899999999999999" customHeight="1">
      <c r="A335" s="10">
        <v>335</v>
      </c>
      <c r="B335" s="15">
        <v>14</v>
      </c>
      <c r="C335" s="519">
        <v>1830</v>
      </c>
      <c r="D335" s="527" t="s">
        <v>1112</v>
      </c>
      <c r="E335" s="527" t="s">
        <v>1113</v>
      </c>
      <c r="F335" s="22" t="str">
        <f t="shared" si="75"/>
        <v>FCS0304</v>
      </c>
      <c r="G335" s="21">
        <f t="shared" si="80"/>
        <v>8</v>
      </c>
      <c r="H335" s="21">
        <f t="shared" si="81"/>
        <v>7</v>
      </c>
      <c r="I335" s="21">
        <v>14</v>
      </c>
      <c r="J335" s="85" t="str">
        <f t="shared" si="82"/>
        <v>ADV551-P</v>
      </c>
      <c r="K335" s="22" t="str">
        <f t="shared" si="76"/>
        <v>DO</v>
      </c>
      <c r="L335" s="22"/>
      <c r="M335" s="22"/>
      <c r="N335" s="22" t="str">
        <f t="shared" si="83"/>
        <v>Y</v>
      </c>
      <c r="O335" s="22"/>
      <c r="P335" s="22"/>
      <c r="Q335" s="22"/>
      <c r="R335" s="22"/>
      <c r="S335" s="25" t="str">
        <f t="shared" si="77"/>
        <v>%Z087114</v>
      </c>
      <c r="T335" s="22" t="str">
        <f t="shared" si="78"/>
        <v>18-HS-HEF104AS</v>
      </c>
      <c r="U335" s="22" t="s">
        <v>1112</v>
      </c>
      <c r="V335" s="22" t="str">
        <f t="shared" si="79"/>
        <v>边墙风机104A启动</v>
      </c>
      <c r="W335" s="23" t="s">
        <v>1063</v>
      </c>
      <c r="X335" s="84" t="s">
        <v>115</v>
      </c>
      <c r="Y335" s="27"/>
      <c r="Z335" s="27"/>
      <c r="AA335" s="28"/>
      <c r="AB335" s="33"/>
      <c r="AC335" s="29"/>
      <c r="AD335" s="27"/>
      <c r="AE335" s="27"/>
      <c r="AF335" s="27"/>
      <c r="AG335" s="27"/>
      <c r="AH335" s="27"/>
      <c r="AI335" s="27"/>
      <c r="AJ335" s="531"/>
      <c r="AK335" s="531"/>
      <c r="AL335" s="27"/>
      <c r="AM335" s="27"/>
      <c r="AN335" s="27"/>
      <c r="AO335" s="27"/>
      <c r="AP335" s="27"/>
      <c r="AQ335" s="33"/>
      <c r="AR335" s="33"/>
      <c r="AS335" s="33"/>
      <c r="AT335" s="33"/>
      <c r="AU335" s="33"/>
      <c r="AV335" s="33"/>
      <c r="AW335" s="33"/>
      <c r="AX335" s="33"/>
      <c r="AY335" s="33"/>
      <c r="AZ335" s="33"/>
      <c r="BA335" s="33"/>
      <c r="BB335" s="33"/>
      <c r="BC335" s="33"/>
      <c r="BD335" s="33"/>
      <c r="BE335" s="33"/>
      <c r="BF335" s="33"/>
      <c r="BG335" s="33"/>
      <c r="BH335" s="33"/>
      <c r="BI335" s="27"/>
      <c r="BJ335" s="33"/>
      <c r="BK335" s="33"/>
      <c r="BL335" s="33"/>
      <c r="BM335" s="27"/>
      <c r="BN335" s="27"/>
      <c r="BO335" s="27"/>
      <c r="BP335" s="27"/>
      <c r="BQ335" s="522" t="s">
        <v>1109</v>
      </c>
      <c r="BR335" s="37"/>
      <c r="BS335" s="36"/>
      <c r="BT335" s="37"/>
      <c r="BU335" s="39"/>
      <c r="BV335" s="523">
        <v>1830</v>
      </c>
    </row>
    <row r="336" spans="1:74" ht="19.899999999999999" customHeight="1">
      <c r="A336" s="10">
        <v>336</v>
      </c>
      <c r="B336" s="15">
        <v>15</v>
      </c>
      <c r="C336" s="519">
        <v>1830</v>
      </c>
      <c r="D336" s="527" t="s">
        <v>1114</v>
      </c>
      <c r="E336" s="527" t="s">
        <v>1115</v>
      </c>
      <c r="F336" s="22" t="str">
        <f t="shared" si="75"/>
        <v>FCS0304</v>
      </c>
      <c r="G336" s="21">
        <f t="shared" si="80"/>
        <v>8</v>
      </c>
      <c r="H336" s="21">
        <f t="shared" si="81"/>
        <v>7</v>
      </c>
      <c r="I336" s="21">
        <v>15</v>
      </c>
      <c r="J336" s="85" t="str">
        <f t="shared" si="82"/>
        <v>ADV551-P</v>
      </c>
      <c r="K336" s="22" t="str">
        <f t="shared" si="76"/>
        <v>DO</v>
      </c>
      <c r="L336" s="22"/>
      <c r="M336" s="22"/>
      <c r="N336" s="22" t="str">
        <f t="shared" si="83"/>
        <v>Y</v>
      </c>
      <c r="O336" s="22"/>
      <c r="P336" s="22"/>
      <c r="Q336" s="22"/>
      <c r="R336" s="22"/>
      <c r="S336" s="25" t="str">
        <f t="shared" si="77"/>
        <v>%Z087115</v>
      </c>
      <c r="T336" s="22" t="str">
        <f t="shared" si="78"/>
        <v>18-HS-HEF104BS</v>
      </c>
      <c r="U336" s="22" t="s">
        <v>1114</v>
      </c>
      <c r="V336" s="22" t="str">
        <f t="shared" si="79"/>
        <v>边墙风机104B/105B启动</v>
      </c>
      <c r="W336" s="23" t="s">
        <v>1063</v>
      </c>
      <c r="X336" s="84" t="s">
        <v>115</v>
      </c>
      <c r="Y336" s="27"/>
      <c r="Z336" s="27"/>
      <c r="AA336" s="28"/>
      <c r="AB336" s="33"/>
      <c r="AC336" s="29"/>
      <c r="AD336" s="27"/>
      <c r="AE336" s="27"/>
      <c r="AF336" s="27"/>
      <c r="AG336" s="27"/>
      <c r="AH336" s="27"/>
      <c r="AI336" s="27"/>
      <c r="AJ336" s="531"/>
      <c r="AK336" s="531"/>
      <c r="AL336" s="27"/>
      <c r="AM336" s="27"/>
      <c r="AN336" s="27"/>
      <c r="AO336" s="27"/>
      <c r="AP336" s="27"/>
      <c r="AQ336" s="33"/>
      <c r="AR336" s="33"/>
      <c r="AS336" s="33"/>
      <c r="AT336" s="33"/>
      <c r="AU336" s="33"/>
      <c r="AV336" s="33"/>
      <c r="AW336" s="33"/>
      <c r="AX336" s="33"/>
      <c r="AY336" s="33"/>
      <c r="AZ336" s="33"/>
      <c r="BA336" s="33"/>
      <c r="BB336" s="33"/>
      <c r="BC336" s="33"/>
      <c r="BD336" s="33"/>
      <c r="BE336" s="33"/>
      <c r="BF336" s="33"/>
      <c r="BG336" s="33"/>
      <c r="BH336" s="33"/>
      <c r="BI336" s="27"/>
      <c r="BJ336" s="33"/>
      <c r="BK336" s="33"/>
      <c r="BL336" s="33"/>
      <c r="BM336" s="27"/>
      <c r="BN336" s="27"/>
      <c r="BO336" s="27"/>
      <c r="BP336" s="27"/>
      <c r="BQ336" s="522" t="s">
        <v>1109</v>
      </c>
      <c r="BR336" s="37"/>
      <c r="BS336" s="36"/>
      <c r="BT336" s="37"/>
      <c r="BU336" s="39"/>
      <c r="BV336" s="523">
        <v>1830</v>
      </c>
    </row>
    <row r="337" spans="1:74" ht="19.899999999999999" customHeight="1">
      <c r="A337" s="10">
        <v>337</v>
      </c>
      <c r="B337" s="15">
        <v>16</v>
      </c>
      <c r="C337" s="519">
        <v>1830</v>
      </c>
      <c r="D337" s="527" t="s">
        <v>1116</v>
      </c>
      <c r="E337" s="527" t="s">
        <v>1117</v>
      </c>
      <c r="F337" s="22" t="str">
        <f t="shared" si="75"/>
        <v>FCS0304</v>
      </c>
      <c r="G337" s="21">
        <f t="shared" si="80"/>
        <v>8</v>
      </c>
      <c r="H337" s="21">
        <f t="shared" si="81"/>
        <v>7</v>
      </c>
      <c r="I337" s="21">
        <v>16</v>
      </c>
      <c r="J337" s="85" t="str">
        <f t="shared" si="82"/>
        <v>ADV551-P</v>
      </c>
      <c r="K337" s="22" t="str">
        <f t="shared" si="76"/>
        <v>DO</v>
      </c>
      <c r="L337" s="22"/>
      <c r="M337" s="22"/>
      <c r="N337" s="22" t="str">
        <f t="shared" si="83"/>
        <v>Y</v>
      </c>
      <c r="O337" s="22"/>
      <c r="P337" s="22"/>
      <c r="Q337" s="22"/>
      <c r="R337" s="22"/>
      <c r="S337" s="25" t="str">
        <f t="shared" si="77"/>
        <v>%Z087116</v>
      </c>
      <c r="T337" s="22" t="str">
        <f t="shared" si="78"/>
        <v>18-HS-35201P</v>
      </c>
      <c r="U337" s="22" t="s">
        <v>1116</v>
      </c>
      <c r="V337" s="22" t="str">
        <f t="shared" si="79"/>
        <v>输送氮气风机3501AX停</v>
      </c>
      <c r="W337" s="23" t="s">
        <v>1063</v>
      </c>
      <c r="X337" s="84" t="s">
        <v>115</v>
      </c>
      <c r="Y337" s="27"/>
      <c r="Z337" s="27"/>
      <c r="AA337" s="28"/>
      <c r="AB337" s="33"/>
      <c r="AC337" s="29"/>
      <c r="AD337" s="27"/>
      <c r="AE337" s="27"/>
      <c r="AF337" s="27"/>
      <c r="AG337" s="27"/>
      <c r="AH337" s="27"/>
      <c r="AI337" s="27"/>
      <c r="AJ337" s="531"/>
      <c r="AK337" s="531"/>
      <c r="AL337" s="27"/>
      <c r="AM337" s="27"/>
      <c r="AN337" s="27"/>
      <c r="AO337" s="27"/>
      <c r="AP337" s="27"/>
      <c r="AQ337" s="33"/>
      <c r="AR337" s="33"/>
      <c r="AS337" s="33"/>
      <c r="AT337" s="33"/>
      <c r="AU337" s="33"/>
      <c r="AV337" s="33"/>
      <c r="AW337" s="33"/>
      <c r="AX337" s="33"/>
      <c r="AY337" s="33"/>
      <c r="AZ337" s="33"/>
      <c r="BA337" s="33"/>
      <c r="BB337" s="33"/>
      <c r="BC337" s="33"/>
      <c r="BD337" s="33"/>
      <c r="BE337" s="33"/>
      <c r="BF337" s="33"/>
      <c r="BG337" s="33"/>
      <c r="BH337" s="33"/>
      <c r="BI337" s="27"/>
      <c r="BJ337" s="33"/>
      <c r="BK337" s="33"/>
      <c r="BL337" s="33"/>
      <c r="BM337" s="27"/>
      <c r="BN337" s="27"/>
      <c r="BO337" s="27"/>
      <c r="BP337" s="27"/>
      <c r="BQ337" s="522" t="s">
        <v>503</v>
      </c>
      <c r="BR337" s="37"/>
      <c r="BS337" s="36"/>
      <c r="BT337" s="37"/>
      <c r="BU337" s="39"/>
      <c r="BV337" s="523">
        <v>1830</v>
      </c>
    </row>
    <row r="338" spans="1:74" ht="19.899999999999999" customHeight="1">
      <c r="A338" s="10">
        <v>338</v>
      </c>
      <c r="B338" s="15">
        <v>17</v>
      </c>
      <c r="C338" s="519">
        <v>1830</v>
      </c>
      <c r="D338" s="527" t="s">
        <v>1118</v>
      </c>
      <c r="E338" s="527" t="s">
        <v>1119</v>
      </c>
      <c r="F338" s="22" t="str">
        <f t="shared" si="75"/>
        <v>FCS0304</v>
      </c>
      <c r="G338" s="21">
        <f t="shared" si="80"/>
        <v>8</v>
      </c>
      <c r="H338" s="21">
        <f t="shared" si="81"/>
        <v>7</v>
      </c>
      <c r="I338" s="21">
        <v>17</v>
      </c>
      <c r="J338" s="85" t="str">
        <f t="shared" si="82"/>
        <v>ADV551-P</v>
      </c>
      <c r="K338" s="22" t="str">
        <f t="shared" si="76"/>
        <v>DO</v>
      </c>
      <c r="L338" s="22"/>
      <c r="M338" s="22"/>
      <c r="N338" s="22" t="str">
        <f t="shared" si="83"/>
        <v>Y</v>
      </c>
      <c r="O338" s="22"/>
      <c r="P338" s="22"/>
      <c r="Q338" s="22"/>
      <c r="R338" s="22"/>
      <c r="S338" s="25" t="str">
        <f t="shared" si="77"/>
        <v>%Z087117</v>
      </c>
      <c r="T338" s="22" t="str">
        <f t="shared" si="78"/>
        <v>18-HS-35202P</v>
      </c>
      <c r="U338" s="22" t="s">
        <v>1118</v>
      </c>
      <c r="V338" s="22" t="str">
        <f t="shared" si="79"/>
        <v>输送氮气风机3501BX停</v>
      </c>
      <c r="W338" s="23" t="s">
        <v>1063</v>
      </c>
      <c r="X338" s="84" t="s">
        <v>115</v>
      </c>
      <c r="Y338" s="27"/>
      <c r="Z338" s="27"/>
      <c r="AA338" s="28"/>
      <c r="AB338" s="33"/>
      <c r="AC338" s="29"/>
      <c r="AD338" s="27"/>
      <c r="AE338" s="27"/>
      <c r="AF338" s="27"/>
      <c r="AG338" s="27"/>
      <c r="AH338" s="27"/>
      <c r="AI338" s="27"/>
      <c r="AJ338" s="531"/>
      <c r="AK338" s="531"/>
      <c r="AL338" s="27"/>
      <c r="AM338" s="27"/>
      <c r="AN338" s="27"/>
      <c r="AO338" s="27"/>
      <c r="AP338" s="27"/>
      <c r="AQ338" s="33"/>
      <c r="AR338" s="33"/>
      <c r="AS338" s="33"/>
      <c r="AT338" s="33"/>
      <c r="AU338" s="33"/>
      <c r="AV338" s="33"/>
      <c r="AW338" s="33"/>
      <c r="AX338" s="33"/>
      <c r="AY338" s="33"/>
      <c r="AZ338" s="33"/>
      <c r="BA338" s="33"/>
      <c r="BB338" s="33"/>
      <c r="BC338" s="33"/>
      <c r="BD338" s="33"/>
      <c r="BE338" s="33"/>
      <c r="BF338" s="33"/>
      <c r="BG338" s="33"/>
      <c r="BH338" s="33"/>
      <c r="BI338" s="27"/>
      <c r="BJ338" s="33"/>
      <c r="BK338" s="33"/>
      <c r="BL338" s="33"/>
      <c r="BM338" s="27"/>
      <c r="BN338" s="27"/>
      <c r="BO338" s="27"/>
      <c r="BP338" s="27"/>
      <c r="BQ338" s="522" t="s">
        <v>503</v>
      </c>
      <c r="BR338" s="37"/>
      <c r="BS338" s="36"/>
      <c r="BT338" s="37"/>
      <c r="BV338" s="523">
        <v>1830</v>
      </c>
    </row>
    <row r="339" spans="1:74" ht="19.899999999999999" customHeight="1">
      <c r="A339" s="10">
        <v>339</v>
      </c>
      <c r="B339" s="15">
        <v>18</v>
      </c>
      <c r="C339" s="519">
        <v>1830</v>
      </c>
      <c r="D339" s="527" t="s">
        <v>1120</v>
      </c>
      <c r="E339" s="527" t="s">
        <v>1121</v>
      </c>
      <c r="F339" s="22" t="str">
        <f t="shared" si="75"/>
        <v>FCS0304</v>
      </c>
      <c r="G339" s="21">
        <f t="shared" si="80"/>
        <v>8</v>
      </c>
      <c r="H339" s="21">
        <f t="shared" si="81"/>
        <v>7</v>
      </c>
      <c r="I339" s="21">
        <v>18</v>
      </c>
      <c r="J339" s="85" t="str">
        <f t="shared" si="82"/>
        <v>ADV551-P</v>
      </c>
      <c r="K339" s="22" t="str">
        <f t="shared" si="76"/>
        <v>DO</v>
      </c>
      <c r="L339" s="22"/>
      <c r="M339" s="22"/>
      <c r="N339" s="22" t="str">
        <f t="shared" si="83"/>
        <v>Y</v>
      </c>
      <c r="O339" s="22"/>
      <c r="P339" s="22"/>
      <c r="Q339" s="22"/>
      <c r="R339" s="22"/>
      <c r="S339" s="25" t="str">
        <f t="shared" si="77"/>
        <v>%Z087118</v>
      </c>
      <c r="T339" s="22" t="str">
        <f t="shared" si="78"/>
        <v>18-HS-35102P</v>
      </c>
      <c r="U339" s="22" t="s">
        <v>1120</v>
      </c>
      <c r="V339" s="22" t="str">
        <f t="shared" si="79"/>
        <v>粉料循环旋转阀3502X的停</v>
      </c>
      <c r="W339" s="23" t="s">
        <v>1063</v>
      </c>
      <c r="X339" s="84" t="s">
        <v>115</v>
      </c>
      <c r="Y339" s="27"/>
      <c r="Z339" s="27"/>
      <c r="AA339" s="28"/>
      <c r="AB339" s="33"/>
      <c r="AC339" s="29"/>
      <c r="AD339" s="27"/>
      <c r="AE339" s="27"/>
      <c r="AF339" s="27"/>
      <c r="AG339" s="27"/>
      <c r="AH339" s="27"/>
      <c r="AI339" s="27"/>
      <c r="AJ339" s="531"/>
      <c r="AK339" s="531"/>
      <c r="AL339" s="27"/>
      <c r="AM339" s="27"/>
      <c r="AN339" s="27"/>
      <c r="AO339" s="27"/>
      <c r="AP339" s="27"/>
      <c r="AQ339" s="33"/>
      <c r="AR339" s="33"/>
      <c r="AS339" s="33"/>
      <c r="AT339" s="33"/>
      <c r="AU339" s="33"/>
      <c r="AV339" s="33"/>
      <c r="AW339" s="33"/>
      <c r="AX339" s="33"/>
      <c r="AY339" s="33"/>
      <c r="AZ339" s="33"/>
      <c r="BA339" s="33"/>
      <c r="BB339" s="33"/>
      <c r="BC339" s="33"/>
      <c r="BD339" s="33"/>
      <c r="BE339" s="33"/>
      <c r="BF339" s="33"/>
      <c r="BG339" s="33"/>
      <c r="BH339" s="33"/>
      <c r="BI339" s="27"/>
      <c r="BJ339" s="33"/>
      <c r="BK339" s="33"/>
      <c r="BL339" s="33"/>
      <c r="BM339" s="27"/>
      <c r="BN339" s="27"/>
      <c r="BO339" s="27"/>
      <c r="BP339" s="27"/>
      <c r="BQ339" s="522" t="s">
        <v>503</v>
      </c>
      <c r="BR339" s="37"/>
      <c r="BS339" s="36"/>
      <c r="BT339" s="37"/>
      <c r="BV339" s="523">
        <v>1830</v>
      </c>
    </row>
    <row r="340" spans="1:74" ht="19.899999999999999" customHeight="1">
      <c r="A340" s="10">
        <v>340</v>
      </c>
      <c r="B340" s="15">
        <v>19</v>
      </c>
      <c r="C340" s="519">
        <v>1830</v>
      </c>
      <c r="D340" s="527" t="s">
        <v>1122</v>
      </c>
      <c r="E340" s="527" t="s">
        <v>1123</v>
      </c>
      <c r="F340" s="22" t="str">
        <f t="shared" si="75"/>
        <v>FCS0304</v>
      </c>
      <c r="G340" s="21">
        <f t="shared" si="80"/>
        <v>8</v>
      </c>
      <c r="H340" s="21">
        <f t="shared" si="81"/>
        <v>7</v>
      </c>
      <c r="I340" s="21">
        <v>19</v>
      </c>
      <c r="J340" s="85" t="str">
        <f t="shared" si="82"/>
        <v>ADV551-P</v>
      </c>
      <c r="K340" s="22" t="str">
        <f t="shared" si="76"/>
        <v>DO</v>
      </c>
      <c r="L340" s="22"/>
      <c r="M340" s="22"/>
      <c r="N340" s="22" t="str">
        <f t="shared" si="83"/>
        <v>Y</v>
      </c>
      <c r="O340" s="22"/>
      <c r="P340" s="22"/>
      <c r="Q340" s="22"/>
      <c r="R340" s="22"/>
      <c r="S340" s="25" t="str">
        <f t="shared" si="77"/>
        <v>%Z087119</v>
      </c>
      <c r="T340" s="22" t="str">
        <f t="shared" si="78"/>
        <v>18-HS-35101P</v>
      </c>
      <c r="U340" s="22" t="s">
        <v>1122</v>
      </c>
      <c r="V340" s="22" t="str">
        <f t="shared" si="79"/>
        <v>粉料仓旋转阀13501X的停</v>
      </c>
      <c r="W340" s="23" t="s">
        <v>1063</v>
      </c>
      <c r="X340" s="84" t="s">
        <v>115</v>
      </c>
      <c r="Y340" s="27"/>
      <c r="Z340" s="27"/>
      <c r="AA340" s="28"/>
      <c r="AB340" s="33"/>
      <c r="AC340" s="29"/>
      <c r="AD340" s="27"/>
      <c r="AE340" s="27"/>
      <c r="AF340" s="27"/>
      <c r="AG340" s="27"/>
      <c r="AH340" s="27"/>
      <c r="AI340" s="27"/>
      <c r="AJ340" s="531"/>
      <c r="AK340" s="531"/>
      <c r="AL340" s="27"/>
      <c r="AM340" s="27"/>
      <c r="AN340" s="27"/>
      <c r="AO340" s="27"/>
      <c r="AP340" s="27"/>
      <c r="AQ340" s="33"/>
      <c r="AR340" s="33"/>
      <c r="AS340" s="33"/>
      <c r="AT340" s="33"/>
      <c r="AU340" s="33"/>
      <c r="AV340" s="33"/>
      <c r="AW340" s="33"/>
      <c r="AX340" s="33"/>
      <c r="AY340" s="33"/>
      <c r="AZ340" s="33"/>
      <c r="BA340" s="33"/>
      <c r="BB340" s="33"/>
      <c r="BC340" s="33"/>
      <c r="BD340" s="33"/>
      <c r="BE340" s="33"/>
      <c r="BF340" s="33"/>
      <c r="BG340" s="33"/>
      <c r="BH340" s="33"/>
      <c r="BI340" s="27"/>
      <c r="BJ340" s="33"/>
      <c r="BK340" s="33"/>
      <c r="BL340" s="33"/>
      <c r="BM340" s="27"/>
      <c r="BN340" s="27"/>
      <c r="BO340" s="27"/>
      <c r="BP340" s="27"/>
      <c r="BQ340" s="522" t="s">
        <v>503</v>
      </c>
      <c r="BR340" s="37"/>
      <c r="BS340" s="36"/>
      <c r="BT340" s="37"/>
      <c r="BV340" s="523">
        <v>1830</v>
      </c>
    </row>
    <row r="341" spans="1:74" ht="19.899999999999999" customHeight="1">
      <c r="A341" s="10">
        <v>341</v>
      </c>
      <c r="B341" s="15">
        <v>20</v>
      </c>
      <c r="C341" s="519"/>
      <c r="D341" s="50" t="str">
        <f t="shared" ref="D341:D353" si="84">LEFT(F341,1)&amp;RIGHT(F341,2)&amp;"N"&amp;G341&amp;"S"&amp;H341&amp;"C"&amp;I341</f>
        <v>F04N8S7C20</v>
      </c>
      <c r="E341" s="527" t="s">
        <v>161</v>
      </c>
      <c r="F341" s="22" t="str">
        <f t="shared" si="75"/>
        <v>FCS0304</v>
      </c>
      <c r="G341" s="21">
        <f t="shared" si="80"/>
        <v>8</v>
      </c>
      <c r="H341" s="21">
        <f t="shared" si="81"/>
        <v>7</v>
      </c>
      <c r="I341" s="21">
        <v>20</v>
      </c>
      <c r="J341" s="85" t="str">
        <f t="shared" si="82"/>
        <v>ADV551-P</v>
      </c>
      <c r="K341" s="22" t="str">
        <f t="shared" si="76"/>
        <v>DO</v>
      </c>
      <c r="L341" s="22"/>
      <c r="M341" s="22"/>
      <c r="N341" s="22" t="str">
        <f t="shared" si="83"/>
        <v>Y</v>
      </c>
      <c r="O341" s="22"/>
      <c r="P341" s="22"/>
      <c r="Q341" s="22"/>
      <c r="R341" s="22"/>
      <c r="S341" s="25" t="str">
        <f t="shared" si="77"/>
        <v>%Z087120</v>
      </c>
      <c r="T341" s="22" t="str">
        <f t="shared" si="78"/>
        <v>F04N8S7C20</v>
      </c>
      <c r="U341" s="22"/>
      <c r="V341" s="22" t="str">
        <f t="shared" si="79"/>
        <v>Spare</v>
      </c>
      <c r="W341" s="23" t="s">
        <v>1063</v>
      </c>
      <c r="X341" s="84" t="s">
        <v>115</v>
      </c>
      <c r="Y341" s="27"/>
      <c r="Z341" s="27"/>
      <c r="AA341" s="28"/>
      <c r="AB341" s="33"/>
      <c r="AC341" s="29"/>
      <c r="AD341" s="27"/>
      <c r="AE341" s="27"/>
      <c r="AF341" s="27"/>
      <c r="AG341" s="27"/>
      <c r="AH341" s="27"/>
      <c r="AI341" s="27"/>
      <c r="AJ341" s="531"/>
      <c r="AK341" s="531"/>
      <c r="AL341" s="27"/>
      <c r="AM341" s="27"/>
      <c r="AN341" s="27"/>
      <c r="AO341" s="27"/>
      <c r="AP341" s="27"/>
      <c r="AQ341" s="33"/>
      <c r="AR341" s="33"/>
      <c r="AS341" s="33"/>
      <c r="AT341" s="33"/>
      <c r="AU341" s="33"/>
      <c r="AV341" s="33"/>
      <c r="AW341" s="33"/>
      <c r="AX341" s="33"/>
      <c r="AY341" s="33"/>
      <c r="AZ341" s="33"/>
      <c r="BA341" s="33"/>
      <c r="BB341" s="33"/>
      <c r="BC341" s="33"/>
      <c r="BD341" s="33"/>
      <c r="BE341" s="33"/>
      <c r="BF341" s="33"/>
      <c r="BG341" s="33"/>
      <c r="BH341" s="33"/>
      <c r="BI341" s="27"/>
      <c r="BJ341" s="33"/>
      <c r="BK341" s="33"/>
      <c r="BL341" s="33"/>
      <c r="BM341" s="27"/>
      <c r="BN341" s="27"/>
      <c r="BO341" s="27"/>
      <c r="BP341" s="27"/>
      <c r="BQ341" s="36"/>
      <c r="BR341" s="37"/>
      <c r="BS341" s="36"/>
      <c r="BT341" s="37"/>
    </row>
    <row r="342" spans="1:74" ht="19.899999999999999" customHeight="1">
      <c r="A342" s="10">
        <v>342</v>
      </c>
      <c r="B342" s="15">
        <v>21</v>
      </c>
      <c r="C342" s="519"/>
      <c r="D342" s="50" t="str">
        <f t="shared" si="84"/>
        <v>F04N8S7C21</v>
      </c>
      <c r="E342" s="527" t="s">
        <v>161</v>
      </c>
      <c r="F342" s="22" t="str">
        <f t="shared" si="75"/>
        <v>FCS0304</v>
      </c>
      <c r="G342" s="21">
        <f t="shared" si="80"/>
        <v>8</v>
      </c>
      <c r="H342" s="21">
        <f t="shared" si="81"/>
        <v>7</v>
      </c>
      <c r="I342" s="21">
        <v>21</v>
      </c>
      <c r="J342" s="85" t="str">
        <f t="shared" si="82"/>
        <v>ADV551-P</v>
      </c>
      <c r="K342" s="22" t="str">
        <f t="shared" si="76"/>
        <v>DO</v>
      </c>
      <c r="L342" s="22"/>
      <c r="M342" s="22"/>
      <c r="N342" s="22" t="str">
        <f t="shared" si="83"/>
        <v>Y</v>
      </c>
      <c r="O342" s="22"/>
      <c r="P342" s="22"/>
      <c r="Q342" s="22"/>
      <c r="R342" s="22"/>
      <c r="S342" s="25" t="str">
        <f t="shared" si="77"/>
        <v>%Z087121</v>
      </c>
      <c r="T342" s="22" t="str">
        <f t="shared" si="78"/>
        <v>F04N8S7C21</v>
      </c>
      <c r="U342" s="22"/>
      <c r="V342" s="22" t="str">
        <f t="shared" si="79"/>
        <v>Spare</v>
      </c>
      <c r="W342" s="23" t="s">
        <v>1063</v>
      </c>
      <c r="X342" s="84" t="s">
        <v>115</v>
      </c>
      <c r="Y342" s="27"/>
      <c r="Z342" s="27"/>
      <c r="AA342" s="28"/>
      <c r="AB342" s="33"/>
      <c r="AC342" s="29"/>
      <c r="AD342" s="27"/>
      <c r="AE342" s="27"/>
      <c r="AF342" s="27"/>
      <c r="AG342" s="27"/>
      <c r="AH342" s="27"/>
      <c r="AI342" s="27"/>
      <c r="AJ342" s="531"/>
      <c r="AK342" s="531"/>
      <c r="AL342" s="27"/>
      <c r="AM342" s="27"/>
      <c r="AN342" s="27"/>
      <c r="AO342" s="27"/>
      <c r="AP342" s="27"/>
      <c r="AQ342" s="33"/>
      <c r="AR342" s="33"/>
      <c r="AS342" s="33"/>
      <c r="AT342" s="33"/>
      <c r="AU342" s="33"/>
      <c r="AV342" s="33"/>
      <c r="AW342" s="33"/>
      <c r="AX342" s="33"/>
      <c r="AY342" s="33"/>
      <c r="AZ342" s="33"/>
      <c r="BA342" s="33"/>
      <c r="BB342" s="33"/>
      <c r="BC342" s="33"/>
      <c r="BD342" s="33"/>
      <c r="BE342" s="33"/>
      <c r="BF342" s="33"/>
      <c r="BG342" s="33"/>
      <c r="BH342" s="33"/>
      <c r="BI342" s="27"/>
      <c r="BJ342" s="33"/>
      <c r="BK342" s="33"/>
      <c r="BL342" s="33"/>
      <c r="BM342" s="27"/>
      <c r="BN342" s="27"/>
      <c r="BO342" s="27"/>
      <c r="BP342" s="27"/>
      <c r="BQ342" s="36"/>
      <c r="BR342" s="37"/>
      <c r="BS342" s="36"/>
      <c r="BT342" s="37"/>
    </row>
    <row r="343" spans="1:74" ht="19.899999999999999" customHeight="1">
      <c r="A343" s="10">
        <v>343</v>
      </c>
      <c r="B343" s="15">
        <v>22</v>
      </c>
      <c r="C343" s="519"/>
      <c r="D343" s="50" t="str">
        <f t="shared" si="84"/>
        <v>F04N8S7C22</v>
      </c>
      <c r="E343" s="527" t="s">
        <v>161</v>
      </c>
      <c r="F343" s="22" t="str">
        <f t="shared" si="75"/>
        <v>FCS0304</v>
      </c>
      <c r="G343" s="21">
        <f t="shared" si="80"/>
        <v>8</v>
      </c>
      <c r="H343" s="21">
        <f t="shared" si="81"/>
        <v>7</v>
      </c>
      <c r="I343" s="21">
        <v>22</v>
      </c>
      <c r="J343" s="85" t="str">
        <f t="shared" si="82"/>
        <v>ADV551-P</v>
      </c>
      <c r="K343" s="22" t="str">
        <f t="shared" si="76"/>
        <v>DO</v>
      </c>
      <c r="L343" s="22"/>
      <c r="M343" s="22"/>
      <c r="N343" s="22" t="str">
        <f t="shared" si="83"/>
        <v>Y</v>
      </c>
      <c r="O343" s="22"/>
      <c r="P343" s="22"/>
      <c r="Q343" s="22"/>
      <c r="R343" s="22"/>
      <c r="S343" s="25" t="str">
        <f t="shared" si="77"/>
        <v>%Z087122</v>
      </c>
      <c r="T343" s="22" t="str">
        <f t="shared" si="78"/>
        <v>F04N8S7C22</v>
      </c>
      <c r="U343" s="22"/>
      <c r="V343" s="22" t="str">
        <f t="shared" si="79"/>
        <v>Spare</v>
      </c>
      <c r="W343" s="23" t="s">
        <v>1063</v>
      </c>
      <c r="X343" s="84" t="s">
        <v>115</v>
      </c>
      <c r="Y343" s="27"/>
      <c r="Z343" s="27"/>
      <c r="AA343" s="28"/>
      <c r="AB343" s="33"/>
      <c r="AC343" s="29"/>
      <c r="AD343" s="27"/>
      <c r="AE343" s="27"/>
      <c r="AF343" s="27"/>
      <c r="AG343" s="27"/>
      <c r="AH343" s="27"/>
      <c r="AI343" s="27"/>
      <c r="AJ343" s="531"/>
      <c r="AK343" s="531"/>
      <c r="AL343" s="27"/>
      <c r="AM343" s="27"/>
      <c r="AN343" s="27"/>
      <c r="AO343" s="27"/>
      <c r="AP343" s="27"/>
      <c r="AQ343" s="33"/>
      <c r="AR343" s="33"/>
      <c r="AS343" s="33"/>
      <c r="AT343" s="33"/>
      <c r="AU343" s="33"/>
      <c r="AV343" s="33"/>
      <c r="AW343" s="33"/>
      <c r="AX343" s="33"/>
      <c r="AY343" s="33"/>
      <c r="AZ343" s="33"/>
      <c r="BA343" s="33"/>
      <c r="BB343" s="33"/>
      <c r="BC343" s="33"/>
      <c r="BD343" s="33"/>
      <c r="BE343" s="33"/>
      <c r="BF343" s="33"/>
      <c r="BG343" s="33"/>
      <c r="BH343" s="33"/>
      <c r="BI343" s="27"/>
      <c r="BJ343" s="33"/>
      <c r="BK343" s="33"/>
      <c r="BL343" s="33"/>
      <c r="BM343" s="27"/>
      <c r="BN343" s="27"/>
      <c r="BO343" s="27"/>
      <c r="BP343" s="27"/>
      <c r="BQ343" s="36"/>
      <c r="BR343" s="37"/>
      <c r="BS343" s="36"/>
      <c r="BT343" s="37"/>
    </row>
    <row r="344" spans="1:74" ht="19.899999999999999" customHeight="1">
      <c r="A344" s="10">
        <v>344</v>
      </c>
      <c r="B344" s="15">
        <v>23</v>
      </c>
      <c r="C344" s="519"/>
      <c r="D344" s="50" t="str">
        <f t="shared" si="84"/>
        <v>F04N8S7C23</v>
      </c>
      <c r="E344" s="527" t="s">
        <v>161</v>
      </c>
      <c r="F344" s="22" t="str">
        <f t="shared" si="75"/>
        <v>FCS0304</v>
      </c>
      <c r="G344" s="21">
        <f t="shared" si="80"/>
        <v>8</v>
      </c>
      <c r="H344" s="21">
        <f t="shared" si="81"/>
        <v>7</v>
      </c>
      <c r="I344" s="21">
        <v>23</v>
      </c>
      <c r="J344" s="85" t="str">
        <f t="shared" si="82"/>
        <v>ADV551-P</v>
      </c>
      <c r="K344" s="22" t="str">
        <f t="shared" si="76"/>
        <v>DO</v>
      </c>
      <c r="L344" s="22"/>
      <c r="M344" s="22"/>
      <c r="N344" s="22" t="str">
        <f t="shared" si="83"/>
        <v>Y</v>
      </c>
      <c r="O344" s="22"/>
      <c r="P344" s="22"/>
      <c r="Q344" s="22"/>
      <c r="R344" s="22"/>
      <c r="S344" s="25" t="str">
        <f t="shared" si="77"/>
        <v>%Z087123</v>
      </c>
      <c r="T344" s="22" t="str">
        <f t="shared" si="78"/>
        <v>F04N8S7C23</v>
      </c>
      <c r="U344" s="22"/>
      <c r="V344" s="22" t="str">
        <f t="shared" si="79"/>
        <v>Spare</v>
      </c>
      <c r="W344" s="23" t="s">
        <v>1063</v>
      </c>
      <c r="X344" s="84" t="s">
        <v>115</v>
      </c>
      <c r="Y344" s="27"/>
      <c r="Z344" s="27"/>
      <c r="AA344" s="28"/>
      <c r="AB344" s="33"/>
      <c r="AC344" s="29"/>
      <c r="AD344" s="27"/>
      <c r="AE344" s="27"/>
      <c r="AF344" s="27"/>
      <c r="AG344" s="27"/>
      <c r="AH344" s="27"/>
      <c r="AI344" s="27"/>
      <c r="AJ344" s="531"/>
      <c r="AK344" s="531"/>
      <c r="AL344" s="27"/>
      <c r="AM344" s="27"/>
      <c r="AN344" s="27"/>
      <c r="AO344" s="27"/>
      <c r="AP344" s="27"/>
      <c r="AQ344" s="33"/>
      <c r="AR344" s="33"/>
      <c r="AS344" s="33"/>
      <c r="AT344" s="33"/>
      <c r="AU344" s="33"/>
      <c r="AV344" s="33"/>
      <c r="AW344" s="33"/>
      <c r="AX344" s="33"/>
      <c r="AY344" s="33"/>
      <c r="AZ344" s="33"/>
      <c r="BA344" s="33"/>
      <c r="BB344" s="33"/>
      <c r="BC344" s="33"/>
      <c r="BD344" s="33"/>
      <c r="BE344" s="33"/>
      <c r="BF344" s="33"/>
      <c r="BG344" s="33"/>
      <c r="BH344" s="33"/>
      <c r="BI344" s="27"/>
      <c r="BJ344" s="33"/>
      <c r="BK344" s="33"/>
      <c r="BL344" s="33"/>
      <c r="BM344" s="27"/>
      <c r="BN344" s="27"/>
      <c r="BO344" s="27"/>
      <c r="BP344" s="27"/>
      <c r="BQ344" s="36"/>
      <c r="BR344" s="37"/>
      <c r="BS344" s="36"/>
      <c r="BT344" s="37"/>
    </row>
    <row r="345" spans="1:74" ht="19.899999999999999" customHeight="1">
      <c r="A345" s="10">
        <v>345</v>
      </c>
      <c r="B345" s="15">
        <v>24</v>
      </c>
      <c r="C345" s="519"/>
      <c r="D345" s="50" t="str">
        <f t="shared" si="84"/>
        <v>F04N8S7C24</v>
      </c>
      <c r="E345" s="527" t="s">
        <v>161</v>
      </c>
      <c r="F345" s="22" t="str">
        <f t="shared" si="75"/>
        <v>FCS0304</v>
      </c>
      <c r="G345" s="21">
        <f t="shared" si="80"/>
        <v>8</v>
      </c>
      <c r="H345" s="21">
        <f t="shared" si="81"/>
        <v>7</v>
      </c>
      <c r="I345" s="21">
        <v>24</v>
      </c>
      <c r="J345" s="85" t="str">
        <f t="shared" si="82"/>
        <v>ADV551-P</v>
      </c>
      <c r="K345" s="22" t="str">
        <f t="shared" si="76"/>
        <v>DO</v>
      </c>
      <c r="L345" s="22"/>
      <c r="M345" s="22"/>
      <c r="N345" s="22" t="str">
        <f t="shared" si="83"/>
        <v>Y</v>
      </c>
      <c r="O345" s="22"/>
      <c r="P345" s="22"/>
      <c r="Q345" s="22"/>
      <c r="R345" s="22"/>
      <c r="S345" s="25" t="str">
        <f t="shared" si="77"/>
        <v>%Z087124</v>
      </c>
      <c r="T345" s="22" t="str">
        <f t="shared" si="78"/>
        <v>F04N8S7C24</v>
      </c>
      <c r="U345" s="22"/>
      <c r="V345" s="22" t="str">
        <f t="shared" si="79"/>
        <v>Spare</v>
      </c>
      <c r="W345" s="23" t="s">
        <v>1063</v>
      </c>
      <c r="X345" s="84" t="s">
        <v>115</v>
      </c>
      <c r="Y345" s="27"/>
      <c r="Z345" s="27"/>
      <c r="AA345" s="28"/>
      <c r="AB345" s="33"/>
      <c r="AC345" s="29"/>
      <c r="AD345" s="27"/>
      <c r="AE345" s="27"/>
      <c r="AF345" s="27"/>
      <c r="AG345" s="27"/>
      <c r="AH345" s="27"/>
      <c r="AI345" s="27"/>
      <c r="AJ345" s="531"/>
      <c r="AK345" s="531"/>
      <c r="AL345" s="27"/>
      <c r="AM345" s="27"/>
      <c r="AN345" s="27"/>
      <c r="AO345" s="27"/>
      <c r="AP345" s="27"/>
      <c r="AQ345" s="33"/>
      <c r="AR345" s="33"/>
      <c r="AS345" s="33"/>
      <c r="AT345" s="33"/>
      <c r="AU345" s="33"/>
      <c r="AV345" s="33"/>
      <c r="AW345" s="33"/>
      <c r="AX345" s="33"/>
      <c r="AY345" s="33"/>
      <c r="AZ345" s="33"/>
      <c r="BA345" s="33"/>
      <c r="BB345" s="33"/>
      <c r="BC345" s="33"/>
      <c r="BD345" s="33"/>
      <c r="BE345" s="33"/>
      <c r="BF345" s="33"/>
      <c r="BG345" s="33"/>
      <c r="BH345" s="33"/>
      <c r="BI345" s="27"/>
      <c r="BJ345" s="33"/>
      <c r="BK345" s="33"/>
      <c r="BL345" s="33"/>
      <c r="BM345" s="27"/>
      <c r="BN345" s="27"/>
      <c r="BO345" s="27"/>
      <c r="BP345" s="27"/>
      <c r="BQ345" s="36"/>
      <c r="BR345" s="37"/>
      <c r="BS345" s="36"/>
      <c r="BT345" s="37"/>
    </row>
    <row r="346" spans="1:74" ht="19.899999999999999" customHeight="1">
      <c r="A346" s="10">
        <v>346</v>
      </c>
      <c r="B346" s="15">
        <v>25</v>
      </c>
      <c r="C346" s="519"/>
      <c r="D346" s="50" t="str">
        <f t="shared" si="84"/>
        <v>F04N8S7C25</v>
      </c>
      <c r="E346" s="538" t="s">
        <v>161</v>
      </c>
      <c r="F346" s="22" t="str">
        <f t="shared" si="75"/>
        <v>FCS0304</v>
      </c>
      <c r="G346" s="21">
        <f t="shared" si="80"/>
        <v>8</v>
      </c>
      <c r="H346" s="21">
        <f t="shared" si="81"/>
        <v>7</v>
      </c>
      <c r="I346" s="21">
        <v>25</v>
      </c>
      <c r="J346" s="85" t="str">
        <f t="shared" si="82"/>
        <v>ADV551-P</v>
      </c>
      <c r="K346" s="22" t="str">
        <f t="shared" si="76"/>
        <v>DO</v>
      </c>
      <c r="L346" s="22"/>
      <c r="M346" s="22"/>
      <c r="N346" s="22" t="str">
        <f t="shared" si="83"/>
        <v>Y</v>
      </c>
      <c r="O346" s="22"/>
      <c r="P346" s="22"/>
      <c r="Q346" s="22"/>
      <c r="R346" s="22"/>
      <c r="S346" s="25" t="str">
        <f t="shared" si="77"/>
        <v>%Z087125</v>
      </c>
      <c r="T346" s="22" t="str">
        <f t="shared" si="78"/>
        <v>F04N8S7C25</v>
      </c>
      <c r="U346" s="22"/>
      <c r="V346" s="22" t="str">
        <f t="shared" si="79"/>
        <v>Spare</v>
      </c>
      <c r="W346" s="23" t="s">
        <v>1063</v>
      </c>
      <c r="X346" s="84" t="s">
        <v>115</v>
      </c>
      <c r="Y346" s="27"/>
      <c r="Z346" s="27"/>
      <c r="AA346" s="28"/>
      <c r="AB346" s="33"/>
      <c r="AC346" s="29"/>
      <c r="AD346" s="27"/>
      <c r="AE346" s="27"/>
      <c r="AF346" s="27"/>
      <c r="AG346" s="27"/>
      <c r="AH346" s="27"/>
      <c r="AI346" s="27"/>
      <c r="AJ346" s="531"/>
      <c r="AK346" s="531"/>
      <c r="AL346" s="27"/>
      <c r="AM346" s="27"/>
      <c r="AN346" s="27"/>
      <c r="AO346" s="27"/>
      <c r="AP346" s="27"/>
      <c r="AQ346" s="33"/>
      <c r="AR346" s="33"/>
      <c r="AS346" s="33"/>
      <c r="AT346" s="33"/>
      <c r="AU346" s="33"/>
      <c r="AV346" s="33"/>
      <c r="AW346" s="33"/>
      <c r="AX346" s="33"/>
      <c r="AY346" s="33"/>
      <c r="AZ346" s="33"/>
      <c r="BA346" s="33"/>
      <c r="BB346" s="33"/>
      <c r="BC346" s="33"/>
      <c r="BD346" s="33"/>
      <c r="BE346" s="33"/>
      <c r="BF346" s="33"/>
      <c r="BG346" s="33"/>
      <c r="BH346" s="33"/>
      <c r="BI346" s="27"/>
      <c r="BJ346" s="33"/>
      <c r="BK346" s="33"/>
      <c r="BL346" s="33"/>
      <c r="BM346" s="27"/>
      <c r="BN346" s="27"/>
      <c r="BO346" s="27"/>
      <c r="BP346" s="27"/>
      <c r="BQ346" s="36"/>
      <c r="BR346" s="37"/>
      <c r="BS346" s="36"/>
      <c r="BT346" s="37"/>
    </row>
    <row r="347" spans="1:74" ht="19.899999999999999" customHeight="1">
      <c r="A347" s="10">
        <v>347</v>
      </c>
      <c r="B347" s="15">
        <v>26</v>
      </c>
      <c r="C347" s="519"/>
      <c r="D347" s="50" t="str">
        <f t="shared" si="84"/>
        <v>F04N8S7C26</v>
      </c>
      <c r="E347" s="538" t="s">
        <v>161</v>
      </c>
      <c r="F347" s="22" t="str">
        <f t="shared" si="75"/>
        <v>FCS0304</v>
      </c>
      <c r="G347" s="21">
        <f t="shared" si="80"/>
        <v>8</v>
      </c>
      <c r="H347" s="21">
        <f t="shared" si="81"/>
        <v>7</v>
      </c>
      <c r="I347" s="21">
        <v>26</v>
      </c>
      <c r="J347" s="85" t="str">
        <f t="shared" si="82"/>
        <v>ADV551-P</v>
      </c>
      <c r="K347" s="22" t="str">
        <f t="shared" si="76"/>
        <v>DO</v>
      </c>
      <c r="L347" s="22"/>
      <c r="M347" s="22"/>
      <c r="N347" s="22" t="str">
        <f t="shared" si="83"/>
        <v>Y</v>
      </c>
      <c r="O347" s="22"/>
      <c r="P347" s="22"/>
      <c r="Q347" s="22"/>
      <c r="R347" s="22"/>
      <c r="S347" s="25" t="str">
        <f t="shared" si="77"/>
        <v>%Z087126</v>
      </c>
      <c r="T347" s="22" t="str">
        <f t="shared" si="78"/>
        <v>F04N8S7C26</v>
      </c>
      <c r="U347" s="22"/>
      <c r="V347" s="22" t="str">
        <f t="shared" si="79"/>
        <v>Spare</v>
      </c>
      <c r="W347" s="23" t="s">
        <v>1063</v>
      </c>
      <c r="X347" s="84" t="s">
        <v>115</v>
      </c>
      <c r="Y347" s="27"/>
      <c r="Z347" s="27"/>
      <c r="AA347" s="28"/>
      <c r="AB347" s="33"/>
      <c r="AC347" s="29"/>
      <c r="AD347" s="27"/>
      <c r="AE347" s="27"/>
      <c r="AF347" s="27"/>
      <c r="AG347" s="27"/>
      <c r="AH347" s="27"/>
      <c r="AI347" s="27"/>
      <c r="AJ347" s="531"/>
      <c r="AK347" s="531"/>
      <c r="AL347" s="27"/>
      <c r="AM347" s="27"/>
      <c r="AN347" s="27"/>
      <c r="AO347" s="27"/>
      <c r="AP347" s="27"/>
      <c r="AQ347" s="33"/>
      <c r="AR347" s="33"/>
      <c r="AS347" s="33"/>
      <c r="AT347" s="33"/>
      <c r="AU347" s="33"/>
      <c r="AV347" s="33"/>
      <c r="AW347" s="33"/>
      <c r="AX347" s="33"/>
      <c r="AY347" s="33"/>
      <c r="AZ347" s="33"/>
      <c r="BA347" s="33"/>
      <c r="BB347" s="33"/>
      <c r="BC347" s="33"/>
      <c r="BD347" s="33"/>
      <c r="BE347" s="33"/>
      <c r="BF347" s="33"/>
      <c r="BG347" s="33"/>
      <c r="BH347" s="33"/>
      <c r="BI347" s="27"/>
      <c r="BJ347" s="33"/>
      <c r="BK347" s="33"/>
      <c r="BL347" s="33"/>
      <c r="BM347" s="27"/>
      <c r="BN347" s="27"/>
      <c r="BO347" s="27"/>
      <c r="BP347" s="27"/>
      <c r="BQ347" s="36"/>
      <c r="BR347" s="37"/>
      <c r="BS347" s="36"/>
      <c r="BT347" s="37"/>
    </row>
    <row r="348" spans="1:74" ht="19.899999999999999" customHeight="1">
      <c r="A348" s="10">
        <v>348</v>
      </c>
      <c r="B348" s="15">
        <v>27</v>
      </c>
      <c r="C348" s="519"/>
      <c r="D348" s="50" t="str">
        <f t="shared" si="84"/>
        <v>F04N8S7C27</v>
      </c>
      <c r="E348" s="538" t="s">
        <v>161</v>
      </c>
      <c r="F348" s="22" t="str">
        <f t="shared" si="75"/>
        <v>FCS0304</v>
      </c>
      <c r="G348" s="21">
        <f t="shared" si="80"/>
        <v>8</v>
      </c>
      <c r="H348" s="21">
        <f t="shared" si="81"/>
        <v>7</v>
      </c>
      <c r="I348" s="21">
        <v>27</v>
      </c>
      <c r="J348" s="85" t="str">
        <f t="shared" si="82"/>
        <v>ADV551-P</v>
      </c>
      <c r="K348" s="22" t="str">
        <f t="shared" si="76"/>
        <v>DO</v>
      </c>
      <c r="L348" s="22"/>
      <c r="M348" s="22"/>
      <c r="N348" s="22" t="str">
        <f t="shared" si="83"/>
        <v>Y</v>
      </c>
      <c r="O348" s="22"/>
      <c r="P348" s="22"/>
      <c r="Q348" s="22"/>
      <c r="R348" s="22"/>
      <c r="S348" s="25" t="str">
        <f t="shared" si="77"/>
        <v>%Z087127</v>
      </c>
      <c r="T348" s="22" t="str">
        <f t="shared" si="78"/>
        <v>F04N8S7C27</v>
      </c>
      <c r="U348" s="22"/>
      <c r="V348" s="22" t="str">
        <f t="shared" si="79"/>
        <v>Spare</v>
      </c>
      <c r="W348" s="23" t="s">
        <v>1063</v>
      </c>
      <c r="X348" s="84" t="s">
        <v>115</v>
      </c>
      <c r="Y348" s="27"/>
      <c r="Z348" s="27"/>
      <c r="AA348" s="28"/>
      <c r="AB348" s="33"/>
      <c r="AC348" s="29"/>
      <c r="AD348" s="27"/>
      <c r="AE348" s="27"/>
      <c r="AF348" s="27"/>
      <c r="AG348" s="27"/>
      <c r="AH348" s="27"/>
      <c r="AI348" s="27"/>
      <c r="AJ348" s="531"/>
      <c r="AK348" s="531"/>
      <c r="AL348" s="27"/>
      <c r="AM348" s="27"/>
      <c r="AN348" s="27"/>
      <c r="AO348" s="27"/>
      <c r="AP348" s="27"/>
      <c r="AQ348" s="33"/>
      <c r="AR348" s="33"/>
      <c r="AS348" s="33"/>
      <c r="AT348" s="33"/>
      <c r="AU348" s="33"/>
      <c r="AV348" s="33"/>
      <c r="AW348" s="33"/>
      <c r="AX348" s="33"/>
      <c r="AY348" s="33"/>
      <c r="AZ348" s="33"/>
      <c r="BA348" s="33"/>
      <c r="BB348" s="33"/>
      <c r="BC348" s="33"/>
      <c r="BD348" s="33"/>
      <c r="BE348" s="33"/>
      <c r="BF348" s="33"/>
      <c r="BG348" s="33"/>
      <c r="BH348" s="33"/>
      <c r="BI348" s="27"/>
      <c r="BJ348" s="33"/>
      <c r="BK348" s="33"/>
      <c r="BL348" s="33"/>
      <c r="BM348" s="27"/>
      <c r="BN348" s="27"/>
      <c r="BO348" s="27"/>
      <c r="BP348" s="27"/>
      <c r="BQ348" s="36"/>
      <c r="BR348" s="37"/>
      <c r="BS348" s="36"/>
      <c r="BT348" s="37"/>
    </row>
    <row r="349" spans="1:74" ht="19.899999999999999" customHeight="1">
      <c r="A349" s="10">
        <v>349</v>
      </c>
      <c r="B349" s="15">
        <v>28</v>
      </c>
      <c r="C349" s="519"/>
      <c r="D349" s="50" t="str">
        <f t="shared" si="84"/>
        <v>F04N8S7C28</v>
      </c>
      <c r="E349" s="538" t="s">
        <v>161</v>
      </c>
      <c r="F349" s="22" t="str">
        <f t="shared" si="75"/>
        <v>FCS0304</v>
      </c>
      <c r="G349" s="21">
        <f t="shared" si="80"/>
        <v>8</v>
      </c>
      <c r="H349" s="21">
        <f t="shared" si="81"/>
        <v>7</v>
      </c>
      <c r="I349" s="21">
        <v>28</v>
      </c>
      <c r="J349" s="85" t="str">
        <f t="shared" si="82"/>
        <v>ADV551-P</v>
      </c>
      <c r="K349" s="22" t="str">
        <f t="shared" si="76"/>
        <v>DO</v>
      </c>
      <c r="L349" s="22"/>
      <c r="M349" s="22"/>
      <c r="N349" s="22" t="str">
        <f t="shared" si="83"/>
        <v>Y</v>
      </c>
      <c r="O349" s="22"/>
      <c r="P349" s="22"/>
      <c r="Q349" s="22"/>
      <c r="R349" s="22"/>
      <c r="S349" s="25" t="str">
        <f t="shared" si="77"/>
        <v>%Z087128</v>
      </c>
      <c r="T349" s="22" t="str">
        <f t="shared" si="78"/>
        <v>F04N8S7C28</v>
      </c>
      <c r="U349" s="22"/>
      <c r="V349" s="22" t="str">
        <f t="shared" si="79"/>
        <v>Spare</v>
      </c>
      <c r="W349" s="23" t="s">
        <v>1063</v>
      </c>
      <c r="X349" s="84" t="s">
        <v>115</v>
      </c>
      <c r="Y349" s="27"/>
      <c r="Z349" s="27"/>
      <c r="AA349" s="28"/>
      <c r="AB349" s="33"/>
      <c r="AC349" s="29"/>
      <c r="AD349" s="27"/>
      <c r="AE349" s="27"/>
      <c r="AF349" s="27"/>
      <c r="AG349" s="27"/>
      <c r="AH349" s="27"/>
      <c r="AI349" s="27"/>
      <c r="AJ349" s="531"/>
      <c r="AK349" s="531"/>
      <c r="AL349" s="27"/>
      <c r="AM349" s="27"/>
      <c r="AN349" s="27"/>
      <c r="AO349" s="27"/>
      <c r="AP349" s="27"/>
      <c r="AQ349" s="33"/>
      <c r="AR349" s="33"/>
      <c r="AS349" s="33"/>
      <c r="AT349" s="33"/>
      <c r="AU349" s="33"/>
      <c r="AV349" s="33"/>
      <c r="AW349" s="33"/>
      <c r="AX349" s="33"/>
      <c r="AY349" s="33"/>
      <c r="AZ349" s="33"/>
      <c r="BA349" s="33"/>
      <c r="BB349" s="33"/>
      <c r="BC349" s="33"/>
      <c r="BD349" s="33"/>
      <c r="BE349" s="33"/>
      <c r="BF349" s="33"/>
      <c r="BG349" s="33"/>
      <c r="BH349" s="33"/>
      <c r="BI349" s="27"/>
      <c r="BJ349" s="33"/>
      <c r="BK349" s="33"/>
      <c r="BL349" s="33"/>
      <c r="BM349" s="27"/>
      <c r="BN349" s="27"/>
      <c r="BO349" s="27"/>
      <c r="BP349" s="27"/>
      <c r="BQ349" s="36"/>
      <c r="BR349" s="37"/>
      <c r="BS349" s="36"/>
      <c r="BT349" s="37"/>
    </row>
    <row r="350" spans="1:74" ht="19.899999999999999" customHeight="1">
      <c r="A350" s="10">
        <v>350</v>
      </c>
      <c r="B350" s="15">
        <v>29</v>
      </c>
      <c r="C350" s="519"/>
      <c r="D350" s="50" t="str">
        <f t="shared" si="84"/>
        <v>F04N8S7C29</v>
      </c>
      <c r="E350" s="527" t="s">
        <v>161</v>
      </c>
      <c r="F350" s="22" t="str">
        <f t="shared" si="75"/>
        <v>FCS0304</v>
      </c>
      <c r="G350" s="21">
        <f t="shared" si="80"/>
        <v>8</v>
      </c>
      <c r="H350" s="21">
        <f t="shared" si="81"/>
        <v>7</v>
      </c>
      <c r="I350" s="21">
        <v>29</v>
      </c>
      <c r="J350" s="85" t="str">
        <f t="shared" si="82"/>
        <v>ADV551-P</v>
      </c>
      <c r="K350" s="22" t="str">
        <f t="shared" si="76"/>
        <v>DO</v>
      </c>
      <c r="L350" s="22"/>
      <c r="M350" s="22"/>
      <c r="N350" s="22" t="str">
        <f t="shared" si="83"/>
        <v>Y</v>
      </c>
      <c r="O350" s="22"/>
      <c r="P350" s="22"/>
      <c r="Q350" s="22"/>
      <c r="R350" s="22"/>
      <c r="S350" s="25" t="str">
        <f t="shared" si="77"/>
        <v>%Z087129</v>
      </c>
      <c r="T350" s="22" t="str">
        <f t="shared" si="78"/>
        <v>F04N8S7C29</v>
      </c>
      <c r="U350" s="22"/>
      <c r="V350" s="22" t="str">
        <f t="shared" si="79"/>
        <v>Spare</v>
      </c>
      <c r="W350" s="23" t="s">
        <v>1063</v>
      </c>
      <c r="X350" s="84" t="s">
        <v>115</v>
      </c>
      <c r="Y350" s="27"/>
      <c r="Z350" s="27"/>
      <c r="AA350" s="28"/>
      <c r="AB350" s="33"/>
      <c r="AC350" s="29"/>
      <c r="AD350" s="27"/>
      <c r="AE350" s="27"/>
      <c r="AF350" s="27"/>
      <c r="AG350" s="27"/>
      <c r="AH350" s="27"/>
      <c r="AI350" s="27"/>
      <c r="AJ350" s="531"/>
      <c r="AK350" s="531"/>
      <c r="AL350" s="27"/>
      <c r="AM350" s="27"/>
      <c r="AN350" s="27"/>
      <c r="AO350" s="27"/>
      <c r="AP350" s="27"/>
      <c r="AQ350" s="33"/>
      <c r="AR350" s="33"/>
      <c r="AS350" s="33"/>
      <c r="AT350" s="33"/>
      <c r="AU350" s="33"/>
      <c r="AV350" s="33"/>
      <c r="AW350" s="33"/>
      <c r="AX350" s="33"/>
      <c r="AY350" s="33"/>
      <c r="AZ350" s="33"/>
      <c r="BA350" s="33"/>
      <c r="BB350" s="33"/>
      <c r="BC350" s="33"/>
      <c r="BD350" s="33"/>
      <c r="BE350" s="33"/>
      <c r="BF350" s="33"/>
      <c r="BG350" s="33"/>
      <c r="BH350" s="33"/>
      <c r="BI350" s="27"/>
      <c r="BJ350" s="33"/>
      <c r="BK350" s="33"/>
      <c r="BL350" s="33"/>
      <c r="BM350" s="27"/>
      <c r="BN350" s="27"/>
      <c r="BO350" s="27"/>
      <c r="BP350" s="27"/>
      <c r="BQ350" s="36"/>
      <c r="BR350" s="37"/>
      <c r="BS350" s="36"/>
      <c r="BT350" s="37"/>
    </row>
    <row r="351" spans="1:74" ht="19.899999999999999" customHeight="1">
      <c r="A351" s="10">
        <v>351</v>
      </c>
      <c r="B351" s="16">
        <v>30</v>
      </c>
      <c r="C351" s="520"/>
      <c r="D351" s="50" t="str">
        <f t="shared" si="84"/>
        <v>F04N8S7C30</v>
      </c>
      <c r="E351" s="534" t="s">
        <v>161</v>
      </c>
      <c r="F351" s="22" t="str">
        <f t="shared" si="75"/>
        <v>FCS0304</v>
      </c>
      <c r="G351" s="21">
        <f t="shared" si="80"/>
        <v>8</v>
      </c>
      <c r="H351" s="21">
        <f t="shared" si="81"/>
        <v>7</v>
      </c>
      <c r="I351" s="21">
        <v>30</v>
      </c>
      <c r="J351" s="85" t="str">
        <f t="shared" si="82"/>
        <v>ADV551-P</v>
      </c>
      <c r="K351" s="22" t="str">
        <f t="shared" si="76"/>
        <v>DO</v>
      </c>
      <c r="L351" s="22"/>
      <c r="M351" s="22"/>
      <c r="N351" s="22" t="str">
        <f t="shared" si="83"/>
        <v>Y</v>
      </c>
      <c r="O351" s="22"/>
      <c r="P351" s="22"/>
      <c r="Q351" s="26"/>
      <c r="R351" s="26"/>
      <c r="S351" s="25" t="str">
        <f t="shared" si="77"/>
        <v>%Z087130</v>
      </c>
      <c r="T351" s="22" t="str">
        <f t="shared" si="78"/>
        <v>F04N8S7C30</v>
      </c>
      <c r="U351" s="26"/>
      <c r="V351" s="22" t="str">
        <f t="shared" si="79"/>
        <v>Spare</v>
      </c>
      <c r="W351" s="23" t="s">
        <v>1063</v>
      </c>
      <c r="X351" s="84" t="s">
        <v>115</v>
      </c>
      <c r="Y351" s="27"/>
      <c r="Z351" s="27"/>
      <c r="AA351" s="28"/>
      <c r="AB351" s="33"/>
      <c r="AC351" s="29"/>
      <c r="AD351" s="27"/>
      <c r="AE351" s="27"/>
      <c r="AF351" s="27"/>
      <c r="AG351" s="27"/>
      <c r="AH351" s="32"/>
      <c r="AI351" s="27"/>
      <c r="AJ351" s="531"/>
      <c r="AK351" s="531"/>
      <c r="AL351" s="27"/>
      <c r="AM351" s="27"/>
      <c r="AN351" s="27"/>
      <c r="AO351" s="27"/>
      <c r="AP351" s="27"/>
      <c r="AQ351" s="33"/>
      <c r="AR351" s="33"/>
      <c r="AS351" s="33"/>
      <c r="AT351" s="33"/>
      <c r="AU351" s="33"/>
      <c r="AV351" s="33"/>
      <c r="AW351" s="33"/>
      <c r="AX351" s="33"/>
      <c r="AY351" s="33"/>
      <c r="AZ351" s="33"/>
      <c r="BA351" s="33"/>
      <c r="BB351" s="33"/>
      <c r="BC351" s="33"/>
      <c r="BD351" s="33"/>
      <c r="BE351" s="33"/>
      <c r="BF351" s="33"/>
      <c r="BG351" s="33"/>
      <c r="BH351" s="33"/>
      <c r="BI351" s="27"/>
      <c r="BJ351" s="33"/>
      <c r="BK351" s="33"/>
      <c r="BL351" s="33"/>
      <c r="BM351" s="27"/>
      <c r="BN351" s="27"/>
      <c r="BO351" s="27"/>
      <c r="BP351" s="27"/>
      <c r="BQ351" s="36"/>
      <c r="BR351" s="37"/>
      <c r="BS351" s="36"/>
      <c r="BT351" s="37"/>
    </row>
    <row r="352" spans="1:74" ht="19.899999999999999" customHeight="1">
      <c r="A352" s="10">
        <v>352</v>
      </c>
      <c r="B352" s="16">
        <v>31</v>
      </c>
      <c r="C352" s="520"/>
      <c r="D352" s="50" t="str">
        <f t="shared" si="84"/>
        <v>F04N8S7C31</v>
      </c>
      <c r="E352" s="534" t="s">
        <v>161</v>
      </c>
      <c r="F352" s="22" t="str">
        <f t="shared" si="75"/>
        <v>FCS0304</v>
      </c>
      <c r="G352" s="21">
        <f t="shared" si="80"/>
        <v>8</v>
      </c>
      <c r="H352" s="21">
        <f t="shared" si="81"/>
        <v>7</v>
      </c>
      <c r="I352" s="21">
        <v>31</v>
      </c>
      <c r="J352" s="85" t="str">
        <f t="shared" si="82"/>
        <v>ADV551-P</v>
      </c>
      <c r="K352" s="22" t="str">
        <f t="shared" si="76"/>
        <v>DO</v>
      </c>
      <c r="L352" s="22"/>
      <c r="M352" s="22"/>
      <c r="N352" s="22" t="str">
        <f t="shared" si="83"/>
        <v>Y</v>
      </c>
      <c r="O352" s="22"/>
      <c r="P352" s="22"/>
      <c r="Q352" s="22"/>
      <c r="R352" s="22"/>
      <c r="S352" s="25" t="str">
        <f t="shared" si="77"/>
        <v>%Z087131</v>
      </c>
      <c r="T352" s="22" t="str">
        <f t="shared" si="78"/>
        <v>F04N8S7C31</v>
      </c>
      <c r="U352" s="26"/>
      <c r="V352" s="22" t="str">
        <f t="shared" si="79"/>
        <v>Spare</v>
      </c>
      <c r="W352" s="23" t="s">
        <v>1063</v>
      </c>
      <c r="X352" s="84" t="s">
        <v>115</v>
      </c>
      <c r="Y352" s="27"/>
      <c r="Z352" s="27"/>
      <c r="AA352" s="28"/>
      <c r="AB352" s="33"/>
      <c r="AC352" s="29"/>
      <c r="AD352" s="27"/>
      <c r="AE352" s="27"/>
      <c r="AF352" s="27"/>
      <c r="AG352" s="27"/>
      <c r="AH352" s="33"/>
      <c r="AI352" s="27"/>
      <c r="AJ352" s="531"/>
      <c r="AK352" s="531"/>
      <c r="AL352" s="27"/>
      <c r="AM352" s="27"/>
      <c r="AN352" s="27"/>
      <c r="AO352" s="27"/>
      <c r="AP352" s="27"/>
      <c r="AQ352" s="33"/>
      <c r="AR352" s="33"/>
      <c r="AS352" s="33"/>
      <c r="AT352" s="33"/>
      <c r="AU352" s="33"/>
      <c r="AV352" s="33"/>
      <c r="AW352" s="33"/>
      <c r="AX352" s="33"/>
      <c r="AY352" s="33"/>
      <c r="AZ352" s="33"/>
      <c r="BA352" s="33"/>
      <c r="BB352" s="33"/>
      <c r="BC352" s="33"/>
      <c r="BD352" s="33"/>
      <c r="BE352" s="33"/>
      <c r="BF352" s="33"/>
      <c r="BG352" s="33"/>
      <c r="BH352" s="33"/>
      <c r="BI352" s="27"/>
      <c r="BJ352" s="33"/>
      <c r="BK352" s="33"/>
      <c r="BL352" s="33"/>
      <c r="BM352" s="27"/>
      <c r="BN352" s="27"/>
      <c r="BO352" s="27"/>
      <c r="BP352" s="27"/>
      <c r="BQ352" s="36"/>
      <c r="BR352" s="37"/>
      <c r="BS352" s="36"/>
      <c r="BT352" s="37"/>
    </row>
    <row r="353" spans="1:74" ht="19.899999999999999" customHeight="1">
      <c r="A353" s="10">
        <v>353</v>
      </c>
      <c r="B353" s="16">
        <v>32</v>
      </c>
      <c r="C353" s="520"/>
      <c r="D353" s="50" t="str">
        <f t="shared" si="84"/>
        <v>F04N8S7C32</v>
      </c>
      <c r="E353" s="534" t="s">
        <v>161</v>
      </c>
      <c r="F353" s="22" t="str">
        <f t="shared" si="75"/>
        <v>FCS0304</v>
      </c>
      <c r="G353" s="21">
        <f t="shared" si="80"/>
        <v>8</v>
      </c>
      <c r="H353" s="21">
        <f t="shared" si="81"/>
        <v>7</v>
      </c>
      <c r="I353" s="21">
        <v>32</v>
      </c>
      <c r="J353" s="85" t="str">
        <f t="shared" si="82"/>
        <v>ADV551-P</v>
      </c>
      <c r="K353" s="22" t="str">
        <f t="shared" si="76"/>
        <v>DO</v>
      </c>
      <c r="L353" s="22"/>
      <c r="M353" s="22"/>
      <c r="N353" s="22" t="str">
        <f t="shared" si="83"/>
        <v>Y</v>
      </c>
      <c r="O353" s="22"/>
      <c r="P353" s="22"/>
      <c r="Q353" s="22"/>
      <c r="R353" s="22"/>
      <c r="S353" s="25" t="str">
        <f t="shared" si="77"/>
        <v>%Z087132</v>
      </c>
      <c r="T353" s="22" t="str">
        <f t="shared" si="78"/>
        <v>F04N8S7C32</v>
      </c>
      <c r="U353" s="26"/>
      <c r="V353" s="22" t="str">
        <f t="shared" si="79"/>
        <v>Spare</v>
      </c>
      <c r="W353" s="23" t="s">
        <v>1063</v>
      </c>
      <c r="X353" s="84" t="s">
        <v>115</v>
      </c>
      <c r="Y353" s="27"/>
      <c r="Z353" s="27"/>
      <c r="AA353" s="28"/>
      <c r="AB353" s="33"/>
      <c r="AC353" s="29"/>
      <c r="AD353" s="27"/>
      <c r="AE353" s="27"/>
      <c r="AF353" s="27"/>
      <c r="AG353" s="27"/>
      <c r="AH353" s="33"/>
      <c r="AI353" s="27"/>
      <c r="AJ353" s="531"/>
      <c r="AK353" s="531"/>
      <c r="AL353" s="27"/>
      <c r="AM353" s="27"/>
      <c r="AN353" s="27"/>
      <c r="AO353" s="27"/>
      <c r="AP353" s="27"/>
      <c r="AQ353" s="33"/>
      <c r="AR353" s="33"/>
      <c r="AS353" s="33"/>
      <c r="AT353" s="33"/>
      <c r="AU353" s="33"/>
      <c r="AV353" s="33"/>
      <c r="AW353" s="33"/>
      <c r="AX353" s="33"/>
      <c r="AY353" s="33"/>
      <c r="AZ353" s="33"/>
      <c r="BA353" s="33"/>
      <c r="BB353" s="33"/>
      <c r="BC353" s="33"/>
      <c r="BD353" s="33"/>
      <c r="BE353" s="33"/>
      <c r="BF353" s="33"/>
      <c r="BG353" s="33"/>
      <c r="BH353" s="33"/>
      <c r="BI353" s="27"/>
      <c r="BJ353" s="33"/>
      <c r="BK353" s="33"/>
      <c r="BL353" s="33"/>
      <c r="BM353" s="27"/>
      <c r="BN353" s="27"/>
      <c r="BO353" s="27"/>
      <c r="BP353" s="27"/>
      <c r="BQ353" s="36"/>
      <c r="BR353" s="37"/>
      <c r="BS353" s="36"/>
      <c r="BT353" s="37"/>
    </row>
    <row r="354" spans="1:74" ht="19.899999999999999" customHeight="1">
      <c r="A354" s="10">
        <v>354</v>
      </c>
      <c r="B354" s="15">
        <v>1</v>
      </c>
      <c r="C354" s="519">
        <v>1840</v>
      </c>
      <c r="D354" s="43" t="s">
        <v>1124</v>
      </c>
      <c r="E354" s="538" t="s">
        <v>1125</v>
      </c>
      <c r="F354" s="22" t="str">
        <f t="shared" ref="F354:F385" si="85">F353</f>
        <v>FCS0304</v>
      </c>
      <c r="G354" s="21">
        <v>9</v>
      </c>
      <c r="H354" s="21">
        <v>3</v>
      </c>
      <c r="I354" s="21">
        <v>1</v>
      </c>
      <c r="J354" s="85" t="s">
        <v>824</v>
      </c>
      <c r="K354" s="22" t="str">
        <f t="shared" si="76"/>
        <v>DI</v>
      </c>
      <c r="L354" s="22"/>
      <c r="M354" s="22"/>
      <c r="N354" s="22" t="s">
        <v>514</v>
      </c>
      <c r="O354" s="22"/>
      <c r="P354" s="22"/>
      <c r="Q354" s="83"/>
      <c r="R354" s="22"/>
      <c r="S354" s="25" t="str">
        <f t="shared" si="77"/>
        <v>%Z093101</v>
      </c>
      <c r="T354" s="22" t="str">
        <f t="shared" si="78"/>
        <v>18-HS-61101A</v>
      </c>
      <c r="U354" s="22" t="s">
        <v>1124</v>
      </c>
      <c r="V354" s="22" t="str">
        <f t="shared" si="79"/>
        <v xml:space="preserve"> RUD</v>
      </c>
      <c r="W354" s="23" t="s">
        <v>1036</v>
      </c>
      <c r="X354" s="84" t="s">
        <v>115</v>
      </c>
      <c r="Y354" s="27"/>
      <c r="Z354" s="27"/>
      <c r="AA354" s="28"/>
      <c r="AB354" s="33"/>
      <c r="AC354" s="29"/>
      <c r="AD354" s="27"/>
      <c r="AE354" s="27"/>
      <c r="AF354" s="27"/>
      <c r="AG354" s="27"/>
      <c r="AH354" s="27"/>
      <c r="AI354" s="27"/>
      <c r="AJ354" s="531"/>
      <c r="AK354" s="531"/>
      <c r="AL354" s="27"/>
      <c r="AM354" s="27"/>
      <c r="AN354" s="27"/>
      <c r="AO354" s="27"/>
      <c r="AP354" s="27"/>
      <c r="AQ354" s="33"/>
      <c r="AR354" s="33"/>
      <c r="AS354" s="33"/>
      <c r="AT354" s="33"/>
      <c r="AU354" s="33"/>
      <c r="AV354" s="33"/>
      <c r="AW354" s="33"/>
      <c r="AX354" s="33"/>
      <c r="AY354" s="33"/>
      <c r="AZ354" s="33"/>
      <c r="BA354" s="33"/>
      <c r="BB354" s="33"/>
      <c r="BC354" s="33"/>
      <c r="BD354" s="33"/>
      <c r="BE354" s="33"/>
      <c r="BF354" s="33"/>
      <c r="BG354" s="33"/>
      <c r="BH354" s="33"/>
      <c r="BI354" s="27"/>
      <c r="BJ354" s="33"/>
      <c r="BK354" s="33"/>
      <c r="BL354" s="33"/>
      <c r="BM354" s="27"/>
      <c r="BN354" s="27"/>
      <c r="BO354" s="27"/>
      <c r="BP354" s="27"/>
      <c r="BQ354" s="522" t="s">
        <v>106</v>
      </c>
      <c r="BR354" s="37"/>
      <c r="BS354" s="36"/>
      <c r="BT354" s="37"/>
      <c r="BU354" s="39"/>
      <c r="BV354" s="523">
        <v>1840</v>
      </c>
    </row>
    <row r="355" spans="1:74" ht="19.899999999999999" customHeight="1">
      <c r="A355" s="10">
        <v>355</v>
      </c>
      <c r="B355" s="15">
        <v>2</v>
      </c>
      <c r="C355" s="519">
        <v>1840</v>
      </c>
      <c r="D355" s="43" t="s">
        <v>1126</v>
      </c>
      <c r="E355" s="527" t="s">
        <v>1125</v>
      </c>
      <c r="F355" s="22" t="str">
        <f t="shared" si="85"/>
        <v>FCS0304</v>
      </c>
      <c r="G355" s="21">
        <f t="shared" ref="G355:G385" si="86">G354</f>
        <v>9</v>
      </c>
      <c r="H355" s="21">
        <f t="shared" ref="H355:H385" si="87">H354</f>
        <v>3</v>
      </c>
      <c r="I355" s="21">
        <v>2</v>
      </c>
      <c r="J355" s="85" t="str">
        <f t="shared" ref="J355:J385" si="88">J354</f>
        <v>ADV151-P</v>
      </c>
      <c r="K355" s="22" t="str">
        <f t="shared" si="76"/>
        <v>DI</v>
      </c>
      <c r="L355" s="22"/>
      <c r="M355" s="22"/>
      <c r="N355" s="22" t="str">
        <f t="shared" ref="N355:N385" si="89">IF(N354&lt;&gt;"",N354,"")</f>
        <v>N</v>
      </c>
      <c r="O355" s="22"/>
      <c r="P355" s="22"/>
      <c r="Q355" s="22"/>
      <c r="R355" s="22"/>
      <c r="S355" s="25" t="str">
        <f t="shared" si="77"/>
        <v>%Z093102</v>
      </c>
      <c r="T355" s="22" t="str">
        <f t="shared" si="78"/>
        <v>18-HS-61101B</v>
      </c>
      <c r="U355" s="22" t="s">
        <v>1126</v>
      </c>
      <c r="V355" s="22" t="str">
        <f t="shared" si="79"/>
        <v xml:space="preserve"> RUD</v>
      </c>
      <c r="W355" s="23" t="s">
        <v>1036</v>
      </c>
      <c r="X355" s="84" t="s">
        <v>115</v>
      </c>
      <c r="Y355" s="27"/>
      <c r="Z355" s="27"/>
      <c r="AA355" s="28"/>
      <c r="AB355" s="33"/>
      <c r="AC355" s="29"/>
      <c r="AD355" s="27"/>
      <c r="AE355" s="27"/>
      <c r="AF355" s="27"/>
      <c r="AG355" s="27"/>
      <c r="AH355" s="27"/>
      <c r="AI355" s="27"/>
      <c r="AJ355" s="531"/>
      <c r="AK355" s="531" t="s">
        <v>477</v>
      </c>
      <c r="AL355" s="27"/>
      <c r="AM355" s="27"/>
      <c r="AN355" s="27"/>
      <c r="AO355" s="27"/>
      <c r="AP355" s="27"/>
      <c r="AQ355" s="33"/>
      <c r="AR355" s="33"/>
      <c r="AS355" s="33"/>
      <c r="AT355" s="33"/>
      <c r="AU355" s="33"/>
      <c r="AV355" s="33"/>
      <c r="AW355" s="33"/>
      <c r="AX355" s="33"/>
      <c r="AY355" s="33"/>
      <c r="AZ355" s="33"/>
      <c r="BA355" s="33"/>
      <c r="BB355" s="33"/>
      <c r="BC355" s="33"/>
      <c r="BD355" s="33"/>
      <c r="BE355" s="33"/>
      <c r="BF355" s="33"/>
      <c r="BG355" s="33"/>
      <c r="BH355" s="33"/>
      <c r="BI355" s="27"/>
      <c r="BJ355" s="33"/>
      <c r="BK355" s="33"/>
      <c r="BL355" s="33"/>
      <c r="BM355" s="27"/>
      <c r="BN355" s="27"/>
      <c r="BO355" s="27"/>
      <c r="BP355" s="27"/>
      <c r="BQ355" s="522" t="s">
        <v>106</v>
      </c>
      <c r="BR355" s="37"/>
      <c r="BS355" s="36"/>
      <c r="BT355" s="37"/>
      <c r="BU355" s="39"/>
      <c r="BV355" s="523">
        <v>1840</v>
      </c>
    </row>
    <row r="356" spans="1:74" ht="19.899999999999999" customHeight="1">
      <c r="A356" s="10">
        <v>356</v>
      </c>
      <c r="B356" s="15">
        <v>3</v>
      </c>
      <c r="C356" s="519">
        <v>1840</v>
      </c>
      <c r="D356" s="43" t="s">
        <v>1127</v>
      </c>
      <c r="E356" s="527" t="s">
        <v>1128</v>
      </c>
      <c r="F356" s="22" t="str">
        <f t="shared" si="85"/>
        <v>FCS0304</v>
      </c>
      <c r="G356" s="21">
        <f t="shared" si="86"/>
        <v>9</v>
      </c>
      <c r="H356" s="21">
        <f t="shared" si="87"/>
        <v>3</v>
      </c>
      <c r="I356" s="21">
        <v>3</v>
      </c>
      <c r="J356" s="85" t="str">
        <f t="shared" si="88"/>
        <v>ADV151-P</v>
      </c>
      <c r="K356" s="22" t="str">
        <f t="shared" si="76"/>
        <v>DI</v>
      </c>
      <c r="L356" s="22"/>
      <c r="M356" s="22"/>
      <c r="N356" s="22" t="str">
        <f t="shared" si="89"/>
        <v>N</v>
      </c>
      <c r="O356" s="22"/>
      <c r="P356" s="22"/>
      <c r="Q356" s="22"/>
      <c r="R356" s="22"/>
      <c r="S356" s="25" t="str">
        <f t="shared" si="77"/>
        <v>%Z093103</v>
      </c>
      <c r="T356" s="22" t="str">
        <f t="shared" si="78"/>
        <v>18-HS-61102</v>
      </c>
      <c r="U356" s="22" t="s">
        <v>1127</v>
      </c>
      <c r="V356" s="22" t="str">
        <f t="shared" si="79"/>
        <v xml:space="preserve"> RUD RESET</v>
      </c>
      <c r="W356" s="23" t="s">
        <v>1036</v>
      </c>
      <c r="X356" s="84" t="s">
        <v>115</v>
      </c>
      <c r="Y356" s="27"/>
      <c r="Z356" s="27"/>
      <c r="AA356" s="28"/>
      <c r="AB356" s="33"/>
      <c r="AC356" s="29"/>
      <c r="AD356" s="27"/>
      <c r="AE356" s="27"/>
      <c r="AF356" s="27"/>
      <c r="AG356" s="27"/>
      <c r="AH356" s="27"/>
      <c r="AI356" s="27"/>
      <c r="AJ356" s="531"/>
      <c r="AK356" s="531"/>
      <c r="AL356" s="27"/>
      <c r="AM356" s="27"/>
      <c r="AN356" s="27"/>
      <c r="AO356" s="27"/>
      <c r="AP356" s="27"/>
      <c r="AQ356" s="33"/>
      <c r="AR356" s="33"/>
      <c r="AS356" s="33"/>
      <c r="AT356" s="33"/>
      <c r="AU356" s="33"/>
      <c r="AV356" s="33"/>
      <c r="AW356" s="33"/>
      <c r="AX356" s="33"/>
      <c r="AY356" s="33"/>
      <c r="AZ356" s="33"/>
      <c r="BA356" s="33"/>
      <c r="BB356" s="33"/>
      <c r="BC356" s="33"/>
      <c r="BD356" s="33"/>
      <c r="BE356" s="33"/>
      <c r="BF356" s="33"/>
      <c r="BG356" s="33"/>
      <c r="BH356" s="33"/>
      <c r="BI356" s="27"/>
      <c r="BJ356" s="33"/>
      <c r="BK356" s="33"/>
      <c r="BL356" s="33"/>
      <c r="BM356" s="27"/>
      <c r="BN356" s="27"/>
      <c r="BO356" s="27"/>
      <c r="BP356" s="27"/>
      <c r="BQ356" s="522" t="s">
        <v>106</v>
      </c>
      <c r="BR356" s="37"/>
      <c r="BS356" s="36"/>
      <c r="BT356" s="37"/>
      <c r="BU356" s="39"/>
      <c r="BV356" s="523">
        <v>1840</v>
      </c>
    </row>
    <row r="357" spans="1:74" ht="19.899999999999999" customHeight="1">
      <c r="A357" s="10">
        <v>357</v>
      </c>
      <c r="B357" s="15">
        <v>4</v>
      </c>
      <c r="C357" s="519">
        <v>1840</v>
      </c>
      <c r="D357" s="43" t="s">
        <v>1129</v>
      </c>
      <c r="E357" s="527" t="s">
        <v>1130</v>
      </c>
      <c r="F357" s="22" t="str">
        <f t="shared" si="85"/>
        <v>FCS0304</v>
      </c>
      <c r="G357" s="21">
        <f t="shared" si="86"/>
        <v>9</v>
      </c>
      <c r="H357" s="21">
        <f t="shared" si="87"/>
        <v>3</v>
      </c>
      <c r="I357" s="21">
        <v>4</v>
      </c>
      <c r="J357" s="85" t="str">
        <f t="shared" si="88"/>
        <v>ADV151-P</v>
      </c>
      <c r="K357" s="22" t="str">
        <f t="shared" si="76"/>
        <v>DI</v>
      </c>
      <c r="L357" s="22"/>
      <c r="M357" s="22"/>
      <c r="N357" s="22" t="str">
        <f t="shared" si="89"/>
        <v>N</v>
      </c>
      <c r="O357" s="22"/>
      <c r="P357" s="22"/>
      <c r="Q357" s="22"/>
      <c r="R357" s="22"/>
      <c r="S357" s="25" t="str">
        <f t="shared" si="77"/>
        <v>%Z093104</v>
      </c>
      <c r="T357" s="22" t="str">
        <f t="shared" si="78"/>
        <v>18-YL-61201R</v>
      </c>
      <c r="U357" s="22" t="s">
        <v>1129</v>
      </c>
      <c r="V357" s="22" t="str">
        <f t="shared" si="79"/>
        <v>18-PP-6102A RUN</v>
      </c>
      <c r="W357" s="23" t="s">
        <v>1036</v>
      </c>
      <c r="X357" s="84" t="s">
        <v>115</v>
      </c>
      <c r="Y357" s="27"/>
      <c r="Z357" s="27"/>
      <c r="AA357" s="28"/>
      <c r="AB357" s="33"/>
      <c r="AC357" s="29"/>
      <c r="AD357" s="27"/>
      <c r="AE357" s="27"/>
      <c r="AF357" s="27"/>
      <c r="AG357" s="27"/>
      <c r="AH357" s="27"/>
      <c r="AI357" s="27"/>
      <c r="AJ357" s="531"/>
      <c r="AK357" s="531" t="s">
        <v>515</v>
      </c>
      <c r="AL357" s="27"/>
      <c r="AM357" s="27"/>
      <c r="AN357" s="27"/>
      <c r="AO357" s="27"/>
      <c r="AP357" s="27"/>
      <c r="AQ357" s="33"/>
      <c r="AR357" s="33"/>
      <c r="AS357" s="33"/>
      <c r="AT357" s="33"/>
      <c r="AU357" s="33"/>
      <c r="AV357" s="33"/>
      <c r="AW357" s="33"/>
      <c r="AX357" s="33"/>
      <c r="AY357" s="33"/>
      <c r="AZ357" s="33"/>
      <c r="BA357" s="33"/>
      <c r="BB357" s="33"/>
      <c r="BC357" s="33"/>
      <c r="BD357" s="33"/>
      <c r="BE357" s="33"/>
      <c r="BF357" s="33"/>
      <c r="BG357" s="33"/>
      <c r="BH357" s="33"/>
      <c r="BI357" s="27"/>
      <c r="BJ357" s="33"/>
      <c r="BK357" s="33"/>
      <c r="BL357" s="33"/>
      <c r="BM357" s="27"/>
      <c r="BN357" s="27"/>
      <c r="BO357" s="27"/>
      <c r="BP357" s="27"/>
      <c r="BQ357" s="522" t="s">
        <v>106</v>
      </c>
      <c r="BR357" s="37"/>
      <c r="BS357" s="36"/>
      <c r="BT357" s="37"/>
      <c r="BU357" s="39"/>
      <c r="BV357" s="523">
        <v>1840</v>
      </c>
    </row>
    <row r="358" spans="1:74" ht="19.899999999999999" customHeight="1">
      <c r="A358" s="10">
        <v>358</v>
      </c>
      <c r="B358" s="15">
        <v>5</v>
      </c>
      <c r="C358" s="519">
        <v>1840</v>
      </c>
      <c r="D358" s="43" t="s">
        <v>1131</v>
      </c>
      <c r="E358" s="527" t="s">
        <v>1132</v>
      </c>
      <c r="F358" s="22" t="str">
        <f t="shared" si="85"/>
        <v>FCS0304</v>
      </c>
      <c r="G358" s="21">
        <f t="shared" si="86"/>
        <v>9</v>
      </c>
      <c r="H358" s="21">
        <f t="shared" si="87"/>
        <v>3</v>
      </c>
      <c r="I358" s="21">
        <v>5</v>
      </c>
      <c r="J358" s="85" t="str">
        <f t="shared" si="88"/>
        <v>ADV151-P</v>
      </c>
      <c r="K358" s="22" t="str">
        <f t="shared" si="76"/>
        <v>DI</v>
      </c>
      <c r="L358" s="22"/>
      <c r="M358" s="22"/>
      <c r="N358" s="22" t="str">
        <f t="shared" si="89"/>
        <v>N</v>
      </c>
      <c r="O358" s="22"/>
      <c r="P358" s="22"/>
      <c r="Q358" s="22"/>
      <c r="R358" s="22"/>
      <c r="S358" s="25" t="str">
        <f t="shared" si="77"/>
        <v>%Z093105</v>
      </c>
      <c r="T358" s="22" t="str">
        <f t="shared" si="78"/>
        <v>18-YL-61201F</v>
      </c>
      <c r="U358" s="22" t="s">
        <v>1131</v>
      </c>
      <c r="V358" s="22" t="str">
        <f t="shared" si="79"/>
        <v>18-PP-6102A FAULT</v>
      </c>
      <c r="W358" s="23" t="s">
        <v>1036</v>
      </c>
      <c r="X358" s="84" t="s">
        <v>115</v>
      </c>
      <c r="Y358" s="27"/>
      <c r="Z358" s="27"/>
      <c r="AA358" s="28"/>
      <c r="AB358" s="33"/>
      <c r="AC358" s="29"/>
      <c r="AD358" s="27"/>
      <c r="AE358" s="27"/>
      <c r="AF358" s="27"/>
      <c r="AG358" s="27"/>
      <c r="AH358" s="27"/>
      <c r="AI358" s="27"/>
      <c r="AJ358" s="531"/>
      <c r="AK358" s="531" t="s">
        <v>515</v>
      </c>
      <c r="AL358" s="27"/>
      <c r="AM358" s="27"/>
      <c r="AN358" s="27"/>
      <c r="AO358" s="27"/>
      <c r="AP358" s="27"/>
      <c r="AQ358" s="33"/>
      <c r="AR358" s="33"/>
      <c r="AS358" s="33"/>
      <c r="AT358" s="33"/>
      <c r="AU358" s="33"/>
      <c r="AV358" s="33"/>
      <c r="AW358" s="33"/>
      <c r="AX358" s="33"/>
      <c r="AY358" s="33"/>
      <c r="AZ358" s="33"/>
      <c r="BA358" s="33"/>
      <c r="BB358" s="33"/>
      <c r="BC358" s="33"/>
      <c r="BD358" s="33"/>
      <c r="BE358" s="33"/>
      <c r="BF358" s="33"/>
      <c r="BG358" s="33"/>
      <c r="BH358" s="33"/>
      <c r="BI358" s="27"/>
      <c r="BJ358" s="33"/>
      <c r="BK358" s="33"/>
      <c r="BL358" s="33"/>
      <c r="BM358" s="27"/>
      <c r="BN358" s="27"/>
      <c r="BO358" s="27"/>
      <c r="BP358" s="27"/>
      <c r="BQ358" s="522" t="s">
        <v>106</v>
      </c>
      <c r="BR358" s="37"/>
      <c r="BS358" s="36"/>
      <c r="BT358" s="37"/>
      <c r="BU358" s="39"/>
      <c r="BV358" s="523">
        <v>1840</v>
      </c>
    </row>
    <row r="359" spans="1:74" ht="19.899999999999999" customHeight="1">
      <c r="A359" s="10">
        <v>359</v>
      </c>
      <c r="B359" s="15">
        <v>6</v>
      </c>
      <c r="C359" s="519">
        <v>1840</v>
      </c>
      <c r="D359" s="43" t="s">
        <v>1133</v>
      </c>
      <c r="E359" s="527" t="s">
        <v>1134</v>
      </c>
      <c r="F359" s="22" t="str">
        <f t="shared" si="85"/>
        <v>FCS0304</v>
      </c>
      <c r="G359" s="21">
        <f t="shared" si="86"/>
        <v>9</v>
      </c>
      <c r="H359" s="21">
        <f t="shared" si="87"/>
        <v>3</v>
      </c>
      <c r="I359" s="21">
        <v>6</v>
      </c>
      <c r="J359" s="85" t="str">
        <f t="shared" si="88"/>
        <v>ADV151-P</v>
      </c>
      <c r="K359" s="22" t="str">
        <f t="shared" si="76"/>
        <v>DI</v>
      </c>
      <c r="L359" s="22"/>
      <c r="M359" s="22"/>
      <c r="N359" s="22" t="str">
        <f t="shared" si="89"/>
        <v>N</v>
      </c>
      <c r="O359" s="22"/>
      <c r="P359" s="22"/>
      <c r="Q359" s="22"/>
      <c r="R359" s="22"/>
      <c r="S359" s="25" t="str">
        <f t="shared" si="77"/>
        <v>%Z093106</v>
      </c>
      <c r="T359" s="22" t="str">
        <f t="shared" si="78"/>
        <v>18-YL-61202R</v>
      </c>
      <c r="U359" s="22" t="s">
        <v>1133</v>
      </c>
      <c r="V359" s="22" t="str">
        <f t="shared" si="79"/>
        <v>18-PP-6102B RUN</v>
      </c>
      <c r="W359" s="23" t="s">
        <v>1036</v>
      </c>
      <c r="X359" s="84" t="s">
        <v>115</v>
      </c>
      <c r="Y359" s="27"/>
      <c r="Z359" s="27"/>
      <c r="AA359" s="28"/>
      <c r="AB359" s="33"/>
      <c r="AC359" s="29"/>
      <c r="AD359" s="27"/>
      <c r="AE359" s="27"/>
      <c r="AF359" s="27"/>
      <c r="AG359" s="27"/>
      <c r="AH359" s="27"/>
      <c r="AI359" s="27"/>
      <c r="AJ359" s="531"/>
      <c r="AK359" s="531" t="s">
        <v>515</v>
      </c>
      <c r="AL359" s="27"/>
      <c r="AM359" s="27"/>
      <c r="AN359" s="27"/>
      <c r="AO359" s="27"/>
      <c r="AP359" s="27"/>
      <c r="AQ359" s="33"/>
      <c r="AR359" s="33"/>
      <c r="AS359" s="33"/>
      <c r="AT359" s="33"/>
      <c r="AU359" s="33"/>
      <c r="AV359" s="33"/>
      <c r="AW359" s="33"/>
      <c r="AX359" s="33"/>
      <c r="AY359" s="33"/>
      <c r="AZ359" s="33"/>
      <c r="BA359" s="33"/>
      <c r="BB359" s="33"/>
      <c r="BC359" s="33"/>
      <c r="BD359" s="33"/>
      <c r="BE359" s="33"/>
      <c r="BF359" s="33"/>
      <c r="BG359" s="33"/>
      <c r="BH359" s="33"/>
      <c r="BI359" s="27"/>
      <c r="BJ359" s="33"/>
      <c r="BK359" s="33"/>
      <c r="BL359" s="33"/>
      <c r="BM359" s="27"/>
      <c r="BN359" s="27"/>
      <c r="BO359" s="27"/>
      <c r="BP359" s="27"/>
      <c r="BQ359" s="522" t="s">
        <v>106</v>
      </c>
      <c r="BR359" s="37"/>
      <c r="BS359" s="36"/>
      <c r="BT359" s="37"/>
      <c r="BU359" s="39"/>
      <c r="BV359" s="523">
        <v>1840</v>
      </c>
    </row>
    <row r="360" spans="1:74" ht="19.899999999999999" customHeight="1">
      <c r="A360" s="10">
        <v>360</v>
      </c>
      <c r="B360" s="15">
        <v>7</v>
      </c>
      <c r="C360" s="519">
        <v>1840</v>
      </c>
      <c r="D360" s="43" t="s">
        <v>1135</v>
      </c>
      <c r="E360" s="527" t="s">
        <v>1136</v>
      </c>
      <c r="F360" s="22" t="str">
        <f t="shared" si="85"/>
        <v>FCS0304</v>
      </c>
      <c r="G360" s="21">
        <f t="shared" si="86"/>
        <v>9</v>
      </c>
      <c r="H360" s="21">
        <f t="shared" si="87"/>
        <v>3</v>
      </c>
      <c r="I360" s="21">
        <v>7</v>
      </c>
      <c r="J360" s="85" t="str">
        <f t="shared" si="88"/>
        <v>ADV151-P</v>
      </c>
      <c r="K360" s="22" t="str">
        <f t="shared" si="76"/>
        <v>DI</v>
      </c>
      <c r="L360" s="22"/>
      <c r="M360" s="22"/>
      <c r="N360" s="22" t="str">
        <f t="shared" si="89"/>
        <v>N</v>
      </c>
      <c r="O360" s="22"/>
      <c r="P360" s="22"/>
      <c r="Q360" s="22"/>
      <c r="R360" s="22"/>
      <c r="S360" s="25" t="str">
        <f t="shared" si="77"/>
        <v>%Z093107</v>
      </c>
      <c r="T360" s="22" t="str">
        <f t="shared" si="78"/>
        <v>18-YL-61202F</v>
      </c>
      <c r="U360" s="22" t="s">
        <v>1135</v>
      </c>
      <c r="V360" s="22" t="str">
        <f t="shared" si="79"/>
        <v>18-PP-6102B FAULT</v>
      </c>
      <c r="W360" s="23" t="s">
        <v>1036</v>
      </c>
      <c r="X360" s="84" t="s">
        <v>115</v>
      </c>
      <c r="Y360" s="27"/>
      <c r="Z360" s="27"/>
      <c r="AA360" s="28"/>
      <c r="AB360" s="33"/>
      <c r="AC360" s="29"/>
      <c r="AD360" s="27"/>
      <c r="AE360" s="27"/>
      <c r="AF360" s="27"/>
      <c r="AG360" s="27"/>
      <c r="AH360" s="27"/>
      <c r="AI360" s="27"/>
      <c r="AJ360" s="531"/>
      <c r="AK360" s="531" t="s">
        <v>515</v>
      </c>
      <c r="AL360" s="27"/>
      <c r="AM360" s="27"/>
      <c r="AN360" s="27"/>
      <c r="AO360" s="27"/>
      <c r="AP360" s="27"/>
      <c r="AQ360" s="33"/>
      <c r="AR360" s="33"/>
      <c r="AS360" s="33"/>
      <c r="AT360" s="33"/>
      <c r="AU360" s="33"/>
      <c r="AV360" s="33"/>
      <c r="AW360" s="33"/>
      <c r="AX360" s="33"/>
      <c r="AY360" s="33"/>
      <c r="AZ360" s="33"/>
      <c r="BA360" s="33"/>
      <c r="BB360" s="33"/>
      <c r="BC360" s="33"/>
      <c r="BD360" s="33"/>
      <c r="BE360" s="33"/>
      <c r="BF360" s="33"/>
      <c r="BG360" s="33"/>
      <c r="BH360" s="33"/>
      <c r="BI360" s="27"/>
      <c r="BJ360" s="33"/>
      <c r="BK360" s="33"/>
      <c r="BL360" s="33"/>
      <c r="BM360" s="27"/>
      <c r="BN360" s="27"/>
      <c r="BO360" s="27"/>
      <c r="BP360" s="27"/>
      <c r="BQ360" s="522" t="s">
        <v>106</v>
      </c>
      <c r="BR360" s="37"/>
      <c r="BS360" s="36"/>
      <c r="BT360" s="37"/>
      <c r="BU360" s="39"/>
      <c r="BV360" s="523">
        <v>1840</v>
      </c>
    </row>
    <row r="361" spans="1:74" ht="19.899999999999999" customHeight="1">
      <c r="A361" s="10">
        <v>361</v>
      </c>
      <c r="B361" s="15">
        <v>8</v>
      </c>
      <c r="C361" s="519">
        <v>1840</v>
      </c>
      <c r="D361" s="43" t="s">
        <v>1137</v>
      </c>
      <c r="E361" s="527" t="s">
        <v>1138</v>
      </c>
      <c r="F361" s="22" t="str">
        <f t="shared" si="85"/>
        <v>FCS0304</v>
      </c>
      <c r="G361" s="21">
        <f t="shared" si="86"/>
        <v>9</v>
      </c>
      <c r="H361" s="21">
        <f t="shared" si="87"/>
        <v>3</v>
      </c>
      <c r="I361" s="21">
        <v>8</v>
      </c>
      <c r="J361" s="85" t="str">
        <f t="shared" si="88"/>
        <v>ADV151-P</v>
      </c>
      <c r="K361" s="22" t="str">
        <f t="shared" si="76"/>
        <v>DI</v>
      </c>
      <c r="L361" s="22"/>
      <c r="M361" s="22"/>
      <c r="N361" s="22" t="str">
        <f t="shared" si="89"/>
        <v>N</v>
      </c>
      <c r="O361" s="22"/>
      <c r="P361" s="22"/>
      <c r="Q361" s="22"/>
      <c r="R361" s="22"/>
      <c r="S361" s="25" t="str">
        <f t="shared" si="77"/>
        <v>%Z093108</v>
      </c>
      <c r="T361" s="22" t="str">
        <f t="shared" si="78"/>
        <v>18-YL-61203R</v>
      </c>
      <c r="U361" s="22" t="s">
        <v>1137</v>
      </c>
      <c r="V361" s="22" t="str">
        <f t="shared" si="79"/>
        <v>18-PP-6103 RUN</v>
      </c>
      <c r="W361" s="23" t="s">
        <v>1036</v>
      </c>
      <c r="X361" s="84" t="s">
        <v>115</v>
      </c>
      <c r="Y361" s="27"/>
      <c r="Z361" s="27"/>
      <c r="AA361" s="28"/>
      <c r="AB361" s="33"/>
      <c r="AC361" s="29"/>
      <c r="AD361" s="27"/>
      <c r="AE361" s="27"/>
      <c r="AF361" s="27"/>
      <c r="AG361" s="27"/>
      <c r="AH361" s="27"/>
      <c r="AI361" s="27"/>
      <c r="AJ361" s="531"/>
      <c r="AK361" s="531" t="s">
        <v>515</v>
      </c>
      <c r="AL361" s="27"/>
      <c r="AM361" s="27"/>
      <c r="AN361" s="27"/>
      <c r="AO361" s="27"/>
      <c r="AP361" s="27"/>
      <c r="AQ361" s="33"/>
      <c r="AR361" s="33"/>
      <c r="AS361" s="33"/>
      <c r="AT361" s="33"/>
      <c r="AU361" s="33"/>
      <c r="AV361" s="33"/>
      <c r="AW361" s="33"/>
      <c r="AX361" s="33"/>
      <c r="AY361" s="33"/>
      <c r="AZ361" s="33"/>
      <c r="BA361" s="33"/>
      <c r="BB361" s="33"/>
      <c r="BC361" s="33"/>
      <c r="BD361" s="33"/>
      <c r="BE361" s="33"/>
      <c r="BF361" s="33"/>
      <c r="BG361" s="33"/>
      <c r="BH361" s="33"/>
      <c r="BI361" s="27"/>
      <c r="BJ361" s="33"/>
      <c r="BK361" s="33"/>
      <c r="BL361" s="33"/>
      <c r="BM361" s="27"/>
      <c r="BN361" s="27"/>
      <c r="BO361" s="27"/>
      <c r="BP361" s="27"/>
      <c r="BQ361" s="522" t="s">
        <v>106</v>
      </c>
      <c r="BR361" s="37"/>
      <c r="BS361" s="36"/>
      <c r="BT361" s="37"/>
      <c r="BU361" s="39"/>
      <c r="BV361" s="523">
        <v>1840</v>
      </c>
    </row>
    <row r="362" spans="1:74" ht="19.899999999999999" customHeight="1">
      <c r="A362" s="10">
        <v>362</v>
      </c>
      <c r="B362" s="15">
        <v>9</v>
      </c>
      <c r="C362" s="519">
        <v>1840</v>
      </c>
      <c r="D362" s="43" t="s">
        <v>1139</v>
      </c>
      <c r="E362" s="527" t="s">
        <v>1140</v>
      </c>
      <c r="F362" s="22" t="str">
        <f t="shared" si="85"/>
        <v>FCS0304</v>
      </c>
      <c r="G362" s="21">
        <f t="shared" si="86"/>
        <v>9</v>
      </c>
      <c r="H362" s="21">
        <f t="shared" si="87"/>
        <v>3</v>
      </c>
      <c r="I362" s="21">
        <v>9</v>
      </c>
      <c r="J362" s="85" t="str">
        <f t="shared" si="88"/>
        <v>ADV151-P</v>
      </c>
      <c r="K362" s="22" t="str">
        <f t="shared" si="76"/>
        <v>DI</v>
      </c>
      <c r="L362" s="22"/>
      <c r="M362" s="22"/>
      <c r="N362" s="22" t="str">
        <f t="shared" si="89"/>
        <v>N</v>
      </c>
      <c r="O362" s="22"/>
      <c r="P362" s="22"/>
      <c r="Q362" s="22"/>
      <c r="R362" s="22"/>
      <c r="S362" s="25" t="str">
        <f t="shared" si="77"/>
        <v>%Z093109</v>
      </c>
      <c r="T362" s="22" t="str">
        <f t="shared" si="78"/>
        <v>18-YL-61203F</v>
      </c>
      <c r="U362" s="22" t="s">
        <v>1139</v>
      </c>
      <c r="V362" s="22" t="str">
        <f t="shared" si="79"/>
        <v>18-PP-6103 FAULT</v>
      </c>
      <c r="W362" s="23" t="s">
        <v>1036</v>
      </c>
      <c r="X362" s="84" t="s">
        <v>115</v>
      </c>
      <c r="Y362" s="27"/>
      <c r="Z362" s="27"/>
      <c r="AA362" s="28"/>
      <c r="AB362" s="33"/>
      <c r="AC362" s="29"/>
      <c r="AD362" s="27"/>
      <c r="AE362" s="27"/>
      <c r="AF362" s="27"/>
      <c r="AG362" s="27"/>
      <c r="AH362" s="27"/>
      <c r="AI362" s="27"/>
      <c r="AJ362" s="531"/>
      <c r="AK362" s="531" t="s">
        <v>515</v>
      </c>
      <c r="AL362" s="27"/>
      <c r="AM362" s="27"/>
      <c r="AN362" s="27"/>
      <c r="AO362" s="27"/>
      <c r="AP362" s="27"/>
      <c r="AQ362" s="33"/>
      <c r="AR362" s="33"/>
      <c r="AS362" s="33"/>
      <c r="AT362" s="33"/>
      <c r="AU362" s="33"/>
      <c r="AV362" s="33"/>
      <c r="AW362" s="33"/>
      <c r="AX362" s="33"/>
      <c r="AY362" s="33"/>
      <c r="AZ362" s="33"/>
      <c r="BA362" s="33"/>
      <c r="BB362" s="33"/>
      <c r="BC362" s="33"/>
      <c r="BD362" s="33"/>
      <c r="BE362" s="33"/>
      <c r="BF362" s="33"/>
      <c r="BG362" s="33"/>
      <c r="BH362" s="33"/>
      <c r="BI362" s="27"/>
      <c r="BJ362" s="33"/>
      <c r="BK362" s="33"/>
      <c r="BL362" s="33"/>
      <c r="BM362" s="27"/>
      <c r="BN362" s="27"/>
      <c r="BO362" s="27"/>
      <c r="BP362" s="27"/>
      <c r="BQ362" s="522" t="s">
        <v>106</v>
      </c>
      <c r="BR362" s="37"/>
      <c r="BS362" s="36"/>
      <c r="BT362" s="37"/>
      <c r="BU362" s="39"/>
      <c r="BV362" s="523">
        <v>1840</v>
      </c>
    </row>
    <row r="363" spans="1:74" ht="19.899999999999999" customHeight="1">
      <c r="A363" s="10">
        <v>363</v>
      </c>
      <c r="B363" s="15">
        <v>10</v>
      </c>
      <c r="C363" s="519">
        <v>1840</v>
      </c>
      <c r="D363" s="43" t="s">
        <v>1141</v>
      </c>
      <c r="E363" s="527" t="s">
        <v>1142</v>
      </c>
      <c r="F363" s="22" t="str">
        <f t="shared" si="85"/>
        <v>FCS0304</v>
      </c>
      <c r="G363" s="21">
        <f t="shared" si="86"/>
        <v>9</v>
      </c>
      <c r="H363" s="21">
        <f t="shared" si="87"/>
        <v>3</v>
      </c>
      <c r="I363" s="21">
        <v>10</v>
      </c>
      <c r="J363" s="85" t="str">
        <f t="shared" si="88"/>
        <v>ADV151-P</v>
      </c>
      <c r="K363" s="22" t="str">
        <f t="shared" si="76"/>
        <v>DI</v>
      </c>
      <c r="L363" s="22"/>
      <c r="M363" s="22"/>
      <c r="N363" s="22" t="str">
        <f t="shared" si="89"/>
        <v>N</v>
      </c>
      <c r="O363" s="22"/>
      <c r="P363" s="22"/>
      <c r="Q363" s="22"/>
      <c r="R363" s="22"/>
      <c r="S363" s="25" t="str">
        <f t="shared" si="77"/>
        <v>%Z093110</v>
      </c>
      <c r="T363" s="22" t="str">
        <f t="shared" si="78"/>
        <v>18-YL-62101L</v>
      </c>
      <c r="U363" s="22" t="s">
        <v>1141</v>
      </c>
      <c r="V363" s="22" t="str">
        <f t="shared" si="79"/>
        <v>18-PP-6202A REMOTE</v>
      </c>
      <c r="W363" s="23" t="s">
        <v>1036</v>
      </c>
      <c r="X363" s="84" t="s">
        <v>115</v>
      </c>
      <c r="Y363" s="27"/>
      <c r="Z363" s="27"/>
      <c r="AA363" s="28"/>
      <c r="AB363" s="33"/>
      <c r="AC363" s="29"/>
      <c r="AD363" s="27"/>
      <c r="AE363" s="27"/>
      <c r="AF363" s="27"/>
      <c r="AG363" s="27"/>
      <c r="AH363" s="27"/>
      <c r="AI363" s="27"/>
      <c r="AJ363" s="531"/>
      <c r="AK363" s="531" t="s">
        <v>515</v>
      </c>
      <c r="AL363" s="27"/>
      <c r="AM363" s="27"/>
      <c r="AN363" s="27"/>
      <c r="AO363" s="27"/>
      <c r="AP363" s="27"/>
      <c r="AQ363" s="33"/>
      <c r="AR363" s="33"/>
      <c r="AS363" s="33"/>
      <c r="AT363" s="33"/>
      <c r="AU363" s="33"/>
      <c r="AV363" s="33"/>
      <c r="AW363" s="33"/>
      <c r="AX363" s="33"/>
      <c r="AY363" s="33"/>
      <c r="AZ363" s="33"/>
      <c r="BA363" s="33"/>
      <c r="BB363" s="33"/>
      <c r="BC363" s="33"/>
      <c r="BD363" s="33"/>
      <c r="BE363" s="33"/>
      <c r="BF363" s="33"/>
      <c r="BG363" s="33"/>
      <c r="BH363" s="33"/>
      <c r="BI363" s="27"/>
      <c r="BJ363" s="33"/>
      <c r="BK363" s="33"/>
      <c r="BL363" s="33"/>
      <c r="BM363" s="27"/>
      <c r="BN363" s="27"/>
      <c r="BO363" s="27"/>
      <c r="BP363" s="27"/>
      <c r="BQ363" s="522" t="s">
        <v>106</v>
      </c>
      <c r="BR363" s="37"/>
      <c r="BS363" s="36"/>
      <c r="BT363" s="37"/>
      <c r="BU363" s="39"/>
      <c r="BV363" s="523">
        <v>1840</v>
      </c>
    </row>
    <row r="364" spans="1:74" ht="19.899999999999999" customHeight="1">
      <c r="A364" s="10">
        <v>364</v>
      </c>
      <c r="B364" s="15">
        <v>11</v>
      </c>
      <c r="C364" s="519">
        <v>1840</v>
      </c>
      <c r="D364" s="43" t="s">
        <v>1143</v>
      </c>
      <c r="E364" s="527" t="s">
        <v>1144</v>
      </c>
      <c r="F364" s="22" t="str">
        <f t="shared" si="85"/>
        <v>FCS0304</v>
      </c>
      <c r="G364" s="21">
        <f t="shared" si="86"/>
        <v>9</v>
      </c>
      <c r="H364" s="21">
        <f t="shared" si="87"/>
        <v>3</v>
      </c>
      <c r="I364" s="21">
        <v>11</v>
      </c>
      <c r="J364" s="85" t="str">
        <f t="shared" si="88"/>
        <v>ADV151-P</v>
      </c>
      <c r="K364" s="22" t="str">
        <f t="shared" si="76"/>
        <v>DI</v>
      </c>
      <c r="L364" s="22"/>
      <c r="M364" s="22"/>
      <c r="N364" s="22" t="str">
        <f t="shared" si="89"/>
        <v>N</v>
      </c>
      <c r="O364" s="22"/>
      <c r="P364" s="22"/>
      <c r="Q364" s="22"/>
      <c r="R364" s="22"/>
      <c r="S364" s="25" t="str">
        <f t="shared" si="77"/>
        <v>%Z093111</v>
      </c>
      <c r="T364" s="22" t="str">
        <f t="shared" si="78"/>
        <v>18-YL-62101R</v>
      </c>
      <c r="U364" s="22" t="s">
        <v>1143</v>
      </c>
      <c r="V364" s="22" t="str">
        <f t="shared" si="79"/>
        <v>18-PP-6202A RUN</v>
      </c>
      <c r="W364" s="23" t="s">
        <v>1036</v>
      </c>
      <c r="X364" s="84" t="s">
        <v>115</v>
      </c>
      <c r="Y364" s="27"/>
      <c r="Z364" s="27"/>
      <c r="AA364" s="28"/>
      <c r="AB364" s="33"/>
      <c r="AC364" s="29"/>
      <c r="AD364" s="27"/>
      <c r="AE364" s="27"/>
      <c r="AF364" s="27"/>
      <c r="AG364" s="27"/>
      <c r="AH364" s="27"/>
      <c r="AI364" s="27"/>
      <c r="AJ364" s="531"/>
      <c r="AK364" s="531" t="s">
        <v>515</v>
      </c>
      <c r="AL364" s="27"/>
      <c r="AM364" s="27"/>
      <c r="AN364" s="27"/>
      <c r="AO364" s="27"/>
      <c r="AP364" s="27"/>
      <c r="AQ364" s="33"/>
      <c r="AR364" s="33"/>
      <c r="AS364" s="33"/>
      <c r="AT364" s="33"/>
      <c r="AU364" s="33"/>
      <c r="AV364" s="33"/>
      <c r="AW364" s="33"/>
      <c r="AX364" s="33"/>
      <c r="AY364" s="33"/>
      <c r="AZ364" s="33"/>
      <c r="BA364" s="33"/>
      <c r="BB364" s="33"/>
      <c r="BC364" s="33"/>
      <c r="BD364" s="33"/>
      <c r="BE364" s="33"/>
      <c r="BF364" s="33"/>
      <c r="BG364" s="33"/>
      <c r="BH364" s="33"/>
      <c r="BI364" s="27"/>
      <c r="BJ364" s="33"/>
      <c r="BK364" s="33"/>
      <c r="BL364" s="33"/>
      <c r="BM364" s="27"/>
      <c r="BN364" s="27"/>
      <c r="BO364" s="27"/>
      <c r="BP364" s="27"/>
      <c r="BQ364" s="522" t="s">
        <v>106</v>
      </c>
      <c r="BR364" s="37"/>
      <c r="BS364" s="36"/>
      <c r="BT364" s="37"/>
      <c r="BU364" s="39"/>
      <c r="BV364" s="523">
        <v>1840</v>
      </c>
    </row>
    <row r="365" spans="1:74" ht="19.899999999999999" customHeight="1">
      <c r="A365" s="10">
        <v>365</v>
      </c>
      <c r="B365" s="15">
        <v>12</v>
      </c>
      <c r="C365" s="519">
        <v>1840</v>
      </c>
      <c r="D365" s="43" t="s">
        <v>1145</v>
      </c>
      <c r="E365" s="527" t="s">
        <v>1146</v>
      </c>
      <c r="F365" s="22" t="str">
        <f t="shared" si="85"/>
        <v>FCS0304</v>
      </c>
      <c r="G365" s="21">
        <f t="shared" si="86"/>
        <v>9</v>
      </c>
      <c r="H365" s="21">
        <f t="shared" si="87"/>
        <v>3</v>
      </c>
      <c r="I365" s="21">
        <v>12</v>
      </c>
      <c r="J365" s="85" t="str">
        <f t="shared" si="88"/>
        <v>ADV151-P</v>
      </c>
      <c r="K365" s="22" t="str">
        <f t="shared" si="76"/>
        <v>DI</v>
      </c>
      <c r="L365" s="22"/>
      <c r="M365" s="22"/>
      <c r="N365" s="22" t="str">
        <f t="shared" si="89"/>
        <v>N</v>
      </c>
      <c r="O365" s="22"/>
      <c r="P365" s="22"/>
      <c r="Q365" s="22"/>
      <c r="R365" s="22"/>
      <c r="S365" s="25" t="str">
        <f t="shared" si="77"/>
        <v>%Z093112</v>
      </c>
      <c r="T365" s="22" t="str">
        <f t="shared" si="78"/>
        <v>18-YL-62101F</v>
      </c>
      <c r="U365" s="22" t="s">
        <v>1145</v>
      </c>
      <c r="V365" s="22" t="str">
        <f t="shared" si="79"/>
        <v>18-PP-6202A FAULT</v>
      </c>
      <c r="W365" s="23" t="s">
        <v>1036</v>
      </c>
      <c r="X365" s="84" t="s">
        <v>115</v>
      </c>
      <c r="Y365" s="27"/>
      <c r="Z365" s="27"/>
      <c r="AA365" s="28"/>
      <c r="AB365" s="33"/>
      <c r="AC365" s="29"/>
      <c r="AD365" s="27"/>
      <c r="AE365" s="27"/>
      <c r="AF365" s="27"/>
      <c r="AG365" s="27"/>
      <c r="AH365" s="27"/>
      <c r="AI365" s="27"/>
      <c r="AJ365" s="531"/>
      <c r="AK365" s="531" t="s">
        <v>515</v>
      </c>
      <c r="AL365" s="27"/>
      <c r="AM365" s="27"/>
      <c r="AN365" s="27"/>
      <c r="AO365" s="27"/>
      <c r="AP365" s="27"/>
      <c r="AQ365" s="33"/>
      <c r="AR365" s="33"/>
      <c r="AS365" s="33"/>
      <c r="AT365" s="33"/>
      <c r="AU365" s="33"/>
      <c r="AV365" s="33"/>
      <c r="AW365" s="33"/>
      <c r="AX365" s="33"/>
      <c r="AY365" s="33"/>
      <c r="AZ365" s="33"/>
      <c r="BA365" s="33"/>
      <c r="BB365" s="33"/>
      <c r="BC365" s="33"/>
      <c r="BD365" s="33"/>
      <c r="BE365" s="33"/>
      <c r="BF365" s="33"/>
      <c r="BG365" s="33"/>
      <c r="BH365" s="33"/>
      <c r="BI365" s="27"/>
      <c r="BJ365" s="33"/>
      <c r="BK365" s="33"/>
      <c r="BL365" s="33"/>
      <c r="BM365" s="27"/>
      <c r="BN365" s="27"/>
      <c r="BO365" s="27"/>
      <c r="BP365" s="27"/>
      <c r="BQ365" s="522" t="s">
        <v>106</v>
      </c>
      <c r="BR365" s="37"/>
      <c r="BS365" s="36"/>
      <c r="BT365" s="37"/>
      <c r="BU365" s="39"/>
      <c r="BV365" s="523">
        <v>1840</v>
      </c>
    </row>
    <row r="366" spans="1:74" ht="19.899999999999999" customHeight="1">
      <c r="A366" s="10">
        <v>366</v>
      </c>
      <c r="B366" s="15">
        <v>13</v>
      </c>
      <c r="C366" s="519">
        <v>1840</v>
      </c>
      <c r="D366" s="43" t="s">
        <v>1147</v>
      </c>
      <c r="E366" s="527" t="s">
        <v>1148</v>
      </c>
      <c r="F366" s="22" t="str">
        <f t="shared" si="85"/>
        <v>FCS0304</v>
      </c>
      <c r="G366" s="21">
        <f t="shared" si="86"/>
        <v>9</v>
      </c>
      <c r="H366" s="21">
        <f t="shared" si="87"/>
        <v>3</v>
      </c>
      <c r="I366" s="21">
        <v>13</v>
      </c>
      <c r="J366" s="85" t="str">
        <f t="shared" si="88"/>
        <v>ADV151-P</v>
      </c>
      <c r="K366" s="22" t="str">
        <f t="shared" si="76"/>
        <v>DI</v>
      </c>
      <c r="L366" s="22"/>
      <c r="M366" s="22"/>
      <c r="N366" s="22" t="str">
        <f t="shared" si="89"/>
        <v>N</v>
      </c>
      <c r="O366" s="22"/>
      <c r="P366" s="22"/>
      <c r="Q366" s="22"/>
      <c r="R366" s="22"/>
      <c r="S366" s="25" t="str">
        <f t="shared" si="77"/>
        <v>%Z093113</v>
      </c>
      <c r="T366" s="22" t="str">
        <f t="shared" si="78"/>
        <v>18-YL-62102L</v>
      </c>
      <c r="U366" s="22" t="s">
        <v>1147</v>
      </c>
      <c r="V366" s="22" t="str">
        <f t="shared" si="79"/>
        <v>18-PP-6202B REMOTE</v>
      </c>
      <c r="W366" s="23" t="s">
        <v>1036</v>
      </c>
      <c r="X366" s="84" t="s">
        <v>115</v>
      </c>
      <c r="Y366" s="27"/>
      <c r="Z366" s="27"/>
      <c r="AA366" s="28"/>
      <c r="AB366" s="33"/>
      <c r="AC366" s="29"/>
      <c r="AD366" s="27"/>
      <c r="AE366" s="27"/>
      <c r="AF366" s="27"/>
      <c r="AG366" s="27"/>
      <c r="AH366" s="27"/>
      <c r="AI366" s="27"/>
      <c r="AJ366" s="531"/>
      <c r="AK366" s="531" t="s">
        <v>515</v>
      </c>
      <c r="AL366" s="27"/>
      <c r="AM366" s="27"/>
      <c r="AN366" s="27"/>
      <c r="AO366" s="27"/>
      <c r="AP366" s="27"/>
      <c r="AQ366" s="33"/>
      <c r="AR366" s="33"/>
      <c r="AS366" s="33"/>
      <c r="AT366" s="33"/>
      <c r="AU366" s="33"/>
      <c r="AV366" s="33"/>
      <c r="AW366" s="33"/>
      <c r="AX366" s="33"/>
      <c r="AY366" s="33"/>
      <c r="AZ366" s="33"/>
      <c r="BA366" s="33"/>
      <c r="BB366" s="33"/>
      <c r="BC366" s="33"/>
      <c r="BD366" s="33"/>
      <c r="BE366" s="33"/>
      <c r="BF366" s="33"/>
      <c r="BG366" s="33"/>
      <c r="BH366" s="33"/>
      <c r="BI366" s="27"/>
      <c r="BJ366" s="33"/>
      <c r="BK366" s="33"/>
      <c r="BL366" s="33"/>
      <c r="BM366" s="27"/>
      <c r="BN366" s="27"/>
      <c r="BO366" s="27"/>
      <c r="BP366" s="27"/>
      <c r="BQ366" s="522" t="s">
        <v>106</v>
      </c>
      <c r="BR366" s="37"/>
      <c r="BS366" s="36"/>
      <c r="BT366" s="37"/>
      <c r="BU366" s="39"/>
      <c r="BV366" s="523">
        <v>1840</v>
      </c>
    </row>
    <row r="367" spans="1:74" ht="19.899999999999999" customHeight="1">
      <c r="A367" s="10">
        <v>367</v>
      </c>
      <c r="B367" s="15">
        <v>14</v>
      </c>
      <c r="C367" s="519">
        <v>1840</v>
      </c>
      <c r="D367" s="43" t="s">
        <v>1149</v>
      </c>
      <c r="E367" s="527" t="s">
        <v>1150</v>
      </c>
      <c r="F367" s="22" t="str">
        <f t="shared" si="85"/>
        <v>FCS0304</v>
      </c>
      <c r="G367" s="21">
        <f t="shared" si="86"/>
        <v>9</v>
      </c>
      <c r="H367" s="21">
        <f t="shared" si="87"/>
        <v>3</v>
      </c>
      <c r="I367" s="21">
        <v>14</v>
      </c>
      <c r="J367" s="85" t="str">
        <f t="shared" si="88"/>
        <v>ADV151-P</v>
      </c>
      <c r="K367" s="22" t="str">
        <f t="shared" si="76"/>
        <v>DI</v>
      </c>
      <c r="L367" s="22"/>
      <c r="M367" s="22"/>
      <c r="N367" s="22" t="str">
        <f t="shared" si="89"/>
        <v>N</v>
      </c>
      <c r="O367" s="22"/>
      <c r="P367" s="22"/>
      <c r="Q367" s="22"/>
      <c r="R367" s="22"/>
      <c r="S367" s="25" t="str">
        <f t="shared" si="77"/>
        <v>%Z093114</v>
      </c>
      <c r="T367" s="22" t="str">
        <f t="shared" si="78"/>
        <v>18-YL-62102R</v>
      </c>
      <c r="U367" s="22" t="s">
        <v>1149</v>
      </c>
      <c r="V367" s="22" t="str">
        <f t="shared" si="79"/>
        <v>18-PP-6202B RUN</v>
      </c>
      <c r="W367" s="23" t="s">
        <v>1036</v>
      </c>
      <c r="X367" s="84" t="s">
        <v>115</v>
      </c>
      <c r="Y367" s="27"/>
      <c r="Z367" s="27"/>
      <c r="AA367" s="28"/>
      <c r="AB367" s="33"/>
      <c r="AC367" s="29"/>
      <c r="AD367" s="27"/>
      <c r="AE367" s="27"/>
      <c r="AF367" s="27"/>
      <c r="AG367" s="27"/>
      <c r="AH367" s="27"/>
      <c r="AI367" s="27"/>
      <c r="AJ367" s="531"/>
      <c r="AK367" s="531" t="s">
        <v>515</v>
      </c>
      <c r="AL367" s="27"/>
      <c r="AM367" s="27"/>
      <c r="AN367" s="27"/>
      <c r="AO367" s="27"/>
      <c r="AP367" s="27"/>
      <c r="AQ367" s="33"/>
      <c r="AR367" s="33"/>
      <c r="AS367" s="33"/>
      <c r="AT367" s="33"/>
      <c r="AU367" s="33"/>
      <c r="AV367" s="33"/>
      <c r="AW367" s="33"/>
      <c r="AX367" s="33"/>
      <c r="AY367" s="33"/>
      <c r="AZ367" s="33"/>
      <c r="BA367" s="33"/>
      <c r="BB367" s="33"/>
      <c r="BC367" s="33"/>
      <c r="BD367" s="33"/>
      <c r="BE367" s="33"/>
      <c r="BF367" s="33"/>
      <c r="BG367" s="33"/>
      <c r="BH367" s="33"/>
      <c r="BI367" s="27"/>
      <c r="BJ367" s="33"/>
      <c r="BK367" s="33"/>
      <c r="BL367" s="33"/>
      <c r="BM367" s="27"/>
      <c r="BN367" s="27"/>
      <c r="BO367" s="27"/>
      <c r="BP367" s="27"/>
      <c r="BQ367" s="522" t="s">
        <v>106</v>
      </c>
      <c r="BR367" s="37"/>
      <c r="BS367" s="36"/>
      <c r="BT367" s="37"/>
      <c r="BU367" s="39"/>
      <c r="BV367" s="523">
        <v>1840</v>
      </c>
    </row>
    <row r="368" spans="1:74" ht="19.899999999999999" customHeight="1">
      <c r="A368" s="10">
        <v>368</v>
      </c>
      <c r="B368" s="15">
        <v>15</v>
      </c>
      <c r="C368" s="519">
        <v>1840</v>
      </c>
      <c r="D368" s="527" t="s">
        <v>1151</v>
      </c>
      <c r="E368" s="527" t="s">
        <v>1152</v>
      </c>
      <c r="F368" s="22" t="str">
        <f t="shared" si="85"/>
        <v>FCS0304</v>
      </c>
      <c r="G368" s="21">
        <f t="shared" si="86"/>
        <v>9</v>
      </c>
      <c r="H368" s="21">
        <f t="shared" si="87"/>
        <v>3</v>
      </c>
      <c r="I368" s="21">
        <v>15</v>
      </c>
      <c r="J368" s="85" t="str">
        <f t="shared" si="88"/>
        <v>ADV151-P</v>
      </c>
      <c r="K368" s="22" t="str">
        <f t="shared" si="76"/>
        <v>DI</v>
      </c>
      <c r="L368" s="22"/>
      <c r="M368" s="22"/>
      <c r="N368" s="22" t="str">
        <f t="shared" si="89"/>
        <v>N</v>
      </c>
      <c r="O368" s="22"/>
      <c r="P368" s="22"/>
      <c r="Q368" s="22"/>
      <c r="R368" s="22"/>
      <c r="S368" s="25" t="str">
        <f t="shared" si="77"/>
        <v>%Z093115</v>
      </c>
      <c r="T368" s="22" t="str">
        <f t="shared" si="78"/>
        <v>18-YL-62102F</v>
      </c>
      <c r="U368" s="22" t="s">
        <v>1151</v>
      </c>
      <c r="V368" s="22" t="str">
        <f t="shared" si="79"/>
        <v>18-PP-6202B FAULT</v>
      </c>
      <c r="W368" s="23" t="s">
        <v>1036</v>
      </c>
      <c r="X368" s="84" t="s">
        <v>115</v>
      </c>
      <c r="Y368" s="27"/>
      <c r="Z368" s="27"/>
      <c r="AA368" s="28"/>
      <c r="AB368" s="33"/>
      <c r="AC368" s="29"/>
      <c r="AD368" s="27"/>
      <c r="AE368" s="27"/>
      <c r="AF368" s="27"/>
      <c r="AG368" s="27"/>
      <c r="AH368" s="27"/>
      <c r="AI368" s="27"/>
      <c r="AJ368" s="531"/>
      <c r="AK368" s="531" t="s">
        <v>515</v>
      </c>
      <c r="AL368" s="27"/>
      <c r="AM368" s="27"/>
      <c r="AN368" s="27"/>
      <c r="AO368" s="27"/>
      <c r="AP368" s="27"/>
      <c r="AQ368" s="33"/>
      <c r="AR368" s="33"/>
      <c r="AS368" s="33"/>
      <c r="AT368" s="33"/>
      <c r="AU368" s="33"/>
      <c r="AV368" s="33"/>
      <c r="AW368" s="33"/>
      <c r="AX368" s="33"/>
      <c r="AY368" s="33"/>
      <c r="AZ368" s="33"/>
      <c r="BA368" s="33"/>
      <c r="BB368" s="33"/>
      <c r="BC368" s="33"/>
      <c r="BD368" s="33"/>
      <c r="BE368" s="33"/>
      <c r="BF368" s="33"/>
      <c r="BG368" s="33"/>
      <c r="BH368" s="33"/>
      <c r="BI368" s="27"/>
      <c r="BJ368" s="33"/>
      <c r="BK368" s="33"/>
      <c r="BL368" s="33"/>
      <c r="BM368" s="27"/>
      <c r="BN368" s="27"/>
      <c r="BO368" s="27"/>
      <c r="BP368" s="27"/>
      <c r="BQ368" s="522" t="s">
        <v>106</v>
      </c>
      <c r="BR368" s="37"/>
      <c r="BS368" s="36"/>
      <c r="BT368" s="37"/>
      <c r="BU368" s="39"/>
      <c r="BV368" s="523">
        <v>1840</v>
      </c>
    </row>
    <row r="369" spans="1:74" ht="19.899999999999999" customHeight="1">
      <c r="A369" s="10">
        <v>369</v>
      </c>
      <c r="B369" s="15">
        <v>16</v>
      </c>
      <c r="C369" s="519"/>
      <c r="D369" s="50" t="str">
        <f>LEFT(F369,1)&amp;RIGHT(F369,2)&amp;"N"&amp;G369&amp;"S"&amp;H369&amp;"C"&amp;I369</f>
        <v>F04N9S3C16</v>
      </c>
      <c r="E369" s="527" t="s">
        <v>161</v>
      </c>
      <c r="F369" s="22" t="str">
        <f t="shared" si="85"/>
        <v>FCS0304</v>
      </c>
      <c r="G369" s="21">
        <f t="shared" si="86"/>
        <v>9</v>
      </c>
      <c r="H369" s="21">
        <f t="shared" si="87"/>
        <v>3</v>
      </c>
      <c r="I369" s="21">
        <v>16</v>
      </c>
      <c r="J369" s="85" t="str">
        <f t="shared" si="88"/>
        <v>ADV151-P</v>
      </c>
      <c r="K369" s="22" t="str">
        <f t="shared" si="76"/>
        <v>DI</v>
      </c>
      <c r="L369" s="22"/>
      <c r="M369" s="22"/>
      <c r="N369" s="22" t="str">
        <f t="shared" si="89"/>
        <v>N</v>
      </c>
      <c r="O369" s="22"/>
      <c r="P369" s="22"/>
      <c r="Q369" s="22"/>
      <c r="R369" s="22"/>
      <c r="S369" s="25" t="str">
        <f t="shared" si="77"/>
        <v>%Z093116</v>
      </c>
      <c r="T369" s="22" t="str">
        <f t="shared" si="78"/>
        <v>F04N9S3C16</v>
      </c>
      <c r="U369" s="22"/>
      <c r="V369" s="22" t="str">
        <f t="shared" si="79"/>
        <v>Spare</v>
      </c>
      <c r="W369" s="23" t="s">
        <v>1036</v>
      </c>
      <c r="X369" s="84" t="s">
        <v>115</v>
      </c>
      <c r="Y369" s="27"/>
      <c r="Z369" s="27"/>
      <c r="AA369" s="28"/>
      <c r="AB369" s="33"/>
      <c r="AC369" s="29"/>
      <c r="AD369" s="27"/>
      <c r="AE369" s="27"/>
      <c r="AF369" s="27"/>
      <c r="AG369" s="27"/>
      <c r="AH369" s="27"/>
      <c r="AI369" s="27"/>
      <c r="AJ369" s="531"/>
      <c r="AK369" s="531"/>
      <c r="AL369" s="27"/>
      <c r="AM369" s="27"/>
      <c r="AN369" s="27"/>
      <c r="AO369" s="27"/>
      <c r="AP369" s="27"/>
      <c r="AQ369" s="33"/>
      <c r="AR369" s="33"/>
      <c r="AS369" s="33"/>
      <c r="AT369" s="33"/>
      <c r="AU369" s="33"/>
      <c r="AV369" s="33"/>
      <c r="AW369" s="33"/>
      <c r="AX369" s="33"/>
      <c r="AY369" s="33"/>
      <c r="AZ369" s="33"/>
      <c r="BA369" s="33"/>
      <c r="BB369" s="33"/>
      <c r="BC369" s="33"/>
      <c r="BD369" s="33"/>
      <c r="BE369" s="33"/>
      <c r="BF369" s="33"/>
      <c r="BG369" s="33"/>
      <c r="BH369" s="33"/>
      <c r="BI369" s="27"/>
      <c r="BJ369" s="33"/>
      <c r="BK369" s="33"/>
      <c r="BL369" s="33"/>
      <c r="BM369" s="27"/>
      <c r="BN369" s="27"/>
      <c r="BO369" s="27"/>
      <c r="BP369" s="27"/>
      <c r="BQ369" s="36"/>
      <c r="BR369" s="37"/>
      <c r="BS369" s="36"/>
      <c r="BT369" s="37"/>
      <c r="BU369" s="39"/>
    </row>
    <row r="370" spans="1:74" ht="19.899999999999999" customHeight="1">
      <c r="A370" s="10">
        <v>370</v>
      </c>
      <c r="B370" s="15">
        <v>17</v>
      </c>
      <c r="C370" s="519">
        <v>1812</v>
      </c>
      <c r="D370" s="43" t="s">
        <v>1153</v>
      </c>
      <c r="E370" s="527" t="s">
        <v>1154</v>
      </c>
      <c r="F370" s="22" t="str">
        <f t="shared" si="85"/>
        <v>FCS0304</v>
      </c>
      <c r="G370" s="21">
        <f t="shared" si="86"/>
        <v>9</v>
      </c>
      <c r="H370" s="21">
        <f t="shared" si="87"/>
        <v>3</v>
      </c>
      <c r="I370" s="21">
        <v>17</v>
      </c>
      <c r="J370" s="85" t="str">
        <f t="shared" si="88"/>
        <v>ADV151-P</v>
      </c>
      <c r="K370" s="22" t="str">
        <f t="shared" si="76"/>
        <v>DI</v>
      </c>
      <c r="L370" s="22"/>
      <c r="M370" s="22"/>
      <c r="N370" s="22" t="str">
        <f t="shared" si="89"/>
        <v>N</v>
      </c>
      <c r="O370" s="22"/>
      <c r="P370" s="22"/>
      <c r="Q370" s="22"/>
      <c r="R370" s="22"/>
      <c r="S370" s="25" t="str">
        <f t="shared" si="77"/>
        <v>%Z093117</v>
      </c>
      <c r="T370" s="22" t="str">
        <f t="shared" si="78"/>
        <v>18-HS-17102B</v>
      </c>
      <c r="U370" s="22" t="s">
        <v>1153</v>
      </c>
      <c r="V370" s="22" t="str">
        <f t="shared" si="79"/>
        <v>TEA CONTAINER OFFLINE</v>
      </c>
      <c r="W370" s="23" t="s">
        <v>1036</v>
      </c>
      <c r="X370" s="84" t="s">
        <v>115</v>
      </c>
      <c r="Y370" s="27"/>
      <c r="Z370" s="27"/>
      <c r="AA370" s="28"/>
      <c r="AB370" s="33"/>
      <c r="AC370" s="29"/>
      <c r="AD370" s="27"/>
      <c r="AE370" s="27"/>
      <c r="AF370" s="27"/>
      <c r="AG370" s="27"/>
      <c r="AH370" s="27"/>
      <c r="AI370" s="27"/>
      <c r="AJ370" s="531" t="s">
        <v>1155</v>
      </c>
      <c r="AK370" s="531" t="s">
        <v>1156</v>
      </c>
      <c r="AL370" s="27"/>
      <c r="AM370" s="27"/>
      <c r="AN370" s="27"/>
      <c r="AO370" s="27"/>
      <c r="AP370" s="27"/>
      <c r="AQ370" s="33"/>
      <c r="AR370" s="33"/>
      <c r="AS370" s="33"/>
      <c r="AT370" s="33"/>
      <c r="AU370" s="33"/>
      <c r="AV370" s="33"/>
      <c r="AW370" s="33"/>
      <c r="AX370" s="33"/>
      <c r="AY370" s="33"/>
      <c r="AZ370" s="33"/>
      <c r="BA370" s="33"/>
      <c r="BB370" s="33"/>
      <c r="BC370" s="33"/>
      <c r="BD370" s="33"/>
      <c r="BE370" s="33"/>
      <c r="BF370" s="33"/>
      <c r="BG370" s="33"/>
      <c r="BH370" s="33"/>
      <c r="BI370" s="27"/>
      <c r="BJ370" s="33"/>
      <c r="BK370" s="33"/>
      <c r="BL370" s="33"/>
      <c r="BM370" s="27"/>
      <c r="BN370" s="27"/>
      <c r="BO370" s="27"/>
      <c r="BP370" s="27"/>
      <c r="BQ370" s="522" t="s">
        <v>321</v>
      </c>
      <c r="BR370" s="37"/>
      <c r="BS370" s="36"/>
      <c r="BT370" s="37"/>
      <c r="BV370" s="523">
        <v>1812</v>
      </c>
    </row>
    <row r="371" spans="1:74" ht="19.899999999999999" customHeight="1">
      <c r="A371" s="10">
        <v>371</v>
      </c>
      <c r="B371" s="15">
        <v>18</v>
      </c>
      <c r="C371" s="519">
        <v>1812</v>
      </c>
      <c r="D371" s="43" t="s">
        <v>1157</v>
      </c>
      <c r="E371" s="527" t="s">
        <v>1158</v>
      </c>
      <c r="F371" s="22" t="str">
        <f t="shared" si="85"/>
        <v>FCS0304</v>
      </c>
      <c r="G371" s="21">
        <f t="shared" si="86"/>
        <v>9</v>
      </c>
      <c r="H371" s="21">
        <f t="shared" si="87"/>
        <v>3</v>
      </c>
      <c r="I371" s="21">
        <v>18</v>
      </c>
      <c r="J371" s="85" t="str">
        <f t="shared" si="88"/>
        <v>ADV151-P</v>
      </c>
      <c r="K371" s="22" t="str">
        <f t="shared" si="76"/>
        <v>DI</v>
      </c>
      <c r="L371" s="22"/>
      <c r="M371" s="22"/>
      <c r="N371" s="22" t="str">
        <f t="shared" si="89"/>
        <v>N</v>
      </c>
      <c r="O371" s="22"/>
      <c r="P371" s="22"/>
      <c r="Q371" s="22"/>
      <c r="R371" s="22"/>
      <c r="S371" s="25" t="str">
        <f t="shared" si="77"/>
        <v>%Z093118</v>
      </c>
      <c r="T371" s="22" t="str">
        <f t="shared" si="78"/>
        <v>18-HS-17103</v>
      </c>
      <c r="U371" s="22" t="s">
        <v>1157</v>
      </c>
      <c r="V371" s="22" t="str">
        <f t="shared" si="79"/>
        <v>SYSTEM FLUSH</v>
      </c>
      <c r="W371" s="23" t="s">
        <v>1036</v>
      </c>
      <c r="X371" s="84" t="s">
        <v>115</v>
      </c>
      <c r="Y371" s="27"/>
      <c r="Z371" s="27"/>
      <c r="AA371" s="28"/>
      <c r="AB371" s="33"/>
      <c r="AC371" s="29"/>
      <c r="AD371" s="27"/>
      <c r="AE371" s="27"/>
      <c r="AF371" s="27"/>
      <c r="AG371" s="27"/>
      <c r="AH371" s="27"/>
      <c r="AI371" s="27"/>
      <c r="AJ371" s="531" t="s">
        <v>1155</v>
      </c>
      <c r="AK371" s="531" t="s">
        <v>1156</v>
      </c>
      <c r="AL371" s="27"/>
      <c r="AM371" s="27"/>
      <c r="AN371" s="27"/>
      <c r="AO371" s="27"/>
      <c r="AP371" s="27"/>
      <c r="AQ371" s="33"/>
      <c r="AR371" s="33"/>
      <c r="AS371" s="33"/>
      <c r="AT371" s="33"/>
      <c r="AU371" s="33"/>
      <c r="AV371" s="33"/>
      <c r="AW371" s="33"/>
      <c r="AX371" s="33"/>
      <c r="AY371" s="33"/>
      <c r="AZ371" s="33"/>
      <c r="BA371" s="33"/>
      <c r="BB371" s="33"/>
      <c r="BC371" s="33"/>
      <c r="BD371" s="33"/>
      <c r="BE371" s="33"/>
      <c r="BF371" s="33"/>
      <c r="BG371" s="33"/>
      <c r="BH371" s="33"/>
      <c r="BI371" s="27"/>
      <c r="BJ371" s="33"/>
      <c r="BK371" s="33"/>
      <c r="BL371" s="33"/>
      <c r="BM371" s="27"/>
      <c r="BN371" s="27"/>
      <c r="BO371" s="27"/>
      <c r="BP371" s="27"/>
      <c r="BQ371" s="522" t="s">
        <v>106</v>
      </c>
      <c r="BR371" s="37"/>
      <c r="BS371" s="36"/>
      <c r="BT371" s="37"/>
      <c r="BV371" s="523">
        <v>1812</v>
      </c>
    </row>
    <row r="372" spans="1:74" ht="19.899999999999999" customHeight="1">
      <c r="A372" s="10">
        <v>372</v>
      </c>
      <c r="B372" s="15">
        <v>19</v>
      </c>
      <c r="C372" s="519">
        <v>1812</v>
      </c>
      <c r="D372" s="527" t="s">
        <v>1159</v>
      </c>
      <c r="E372" s="527" t="s">
        <v>1160</v>
      </c>
      <c r="F372" s="22" t="str">
        <f t="shared" si="85"/>
        <v>FCS0304</v>
      </c>
      <c r="G372" s="21">
        <f t="shared" si="86"/>
        <v>9</v>
      </c>
      <c r="H372" s="21">
        <f t="shared" si="87"/>
        <v>3</v>
      </c>
      <c r="I372" s="21">
        <v>19</v>
      </c>
      <c r="J372" s="85" t="str">
        <f t="shared" si="88"/>
        <v>ADV151-P</v>
      </c>
      <c r="K372" s="22" t="str">
        <f t="shared" si="76"/>
        <v>DI</v>
      </c>
      <c r="L372" s="22"/>
      <c r="M372" s="22"/>
      <c r="N372" s="22" t="str">
        <f t="shared" si="89"/>
        <v>N</v>
      </c>
      <c r="O372" s="22"/>
      <c r="P372" s="22"/>
      <c r="Q372" s="22"/>
      <c r="R372" s="22"/>
      <c r="S372" s="25" t="str">
        <f t="shared" si="77"/>
        <v>%Z093119</v>
      </c>
      <c r="T372" s="22" t="str">
        <f t="shared" si="78"/>
        <v>18-HS-17104</v>
      </c>
      <c r="U372" s="22" t="s">
        <v>1159</v>
      </c>
      <c r="V372" s="22" t="str">
        <f t="shared" si="79"/>
        <v>SYSTEM PRESSURE</v>
      </c>
      <c r="W372" s="23" t="s">
        <v>1036</v>
      </c>
      <c r="X372" s="84" t="s">
        <v>115</v>
      </c>
      <c r="Y372" s="27"/>
      <c r="Z372" s="27"/>
      <c r="AA372" s="28"/>
      <c r="AB372" s="33"/>
      <c r="AC372" s="29"/>
      <c r="AD372" s="27"/>
      <c r="AE372" s="27"/>
      <c r="AF372" s="27"/>
      <c r="AG372" s="27"/>
      <c r="AH372" s="27"/>
      <c r="AI372" s="27"/>
      <c r="AJ372" s="531" t="s">
        <v>1155</v>
      </c>
      <c r="AK372" s="531" t="s">
        <v>1156</v>
      </c>
      <c r="AL372" s="27"/>
      <c r="AM372" s="27"/>
      <c r="AN372" s="27"/>
      <c r="AO372" s="27"/>
      <c r="AP372" s="27"/>
      <c r="AQ372" s="33"/>
      <c r="AR372" s="33"/>
      <c r="AS372" s="33"/>
      <c r="AT372" s="33"/>
      <c r="AU372" s="33"/>
      <c r="AV372" s="33"/>
      <c r="AW372" s="33"/>
      <c r="AX372" s="33"/>
      <c r="AY372" s="33"/>
      <c r="AZ372" s="33"/>
      <c r="BA372" s="33"/>
      <c r="BB372" s="33"/>
      <c r="BC372" s="33"/>
      <c r="BD372" s="33"/>
      <c r="BE372" s="33"/>
      <c r="BF372" s="33"/>
      <c r="BG372" s="33"/>
      <c r="BH372" s="33"/>
      <c r="BI372" s="27"/>
      <c r="BJ372" s="33"/>
      <c r="BK372" s="33"/>
      <c r="BL372" s="33"/>
      <c r="BM372" s="27"/>
      <c r="BN372" s="27"/>
      <c r="BO372" s="27"/>
      <c r="BP372" s="27"/>
      <c r="BQ372" s="522" t="s">
        <v>106</v>
      </c>
      <c r="BR372" s="37"/>
      <c r="BS372" s="36"/>
      <c r="BT372" s="37"/>
      <c r="BV372" s="523">
        <v>1812</v>
      </c>
    </row>
    <row r="373" spans="1:74" ht="19.899999999999999" customHeight="1">
      <c r="A373" s="10">
        <v>373</v>
      </c>
      <c r="B373" s="15">
        <v>20</v>
      </c>
      <c r="C373" s="519">
        <v>1812</v>
      </c>
      <c r="D373" s="527" t="s">
        <v>1161</v>
      </c>
      <c r="E373" s="527" t="s">
        <v>1162</v>
      </c>
      <c r="F373" s="22" t="str">
        <f t="shared" si="85"/>
        <v>FCS0304</v>
      </c>
      <c r="G373" s="21">
        <f t="shared" si="86"/>
        <v>9</v>
      </c>
      <c r="H373" s="21">
        <f t="shared" si="87"/>
        <v>3</v>
      </c>
      <c r="I373" s="21">
        <v>20</v>
      </c>
      <c r="J373" s="85" t="str">
        <f t="shared" si="88"/>
        <v>ADV151-P</v>
      </c>
      <c r="K373" s="22" t="str">
        <f t="shared" si="76"/>
        <v>DI</v>
      </c>
      <c r="L373" s="22"/>
      <c r="M373" s="22"/>
      <c r="N373" s="22" t="str">
        <f t="shared" si="89"/>
        <v>N</v>
      </c>
      <c r="O373" s="22"/>
      <c r="P373" s="22"/>
      <c r="Q373" s="22"/>
      <c r="R373" s="22"/>
      <c r="S373" s="25" t="str">
        <f t="shared" si="77"/>
        <v>%Z093120</v>
      </c>
      <c r="T373" s="22" t="str">
        <f t="shared" si="78"/>
        <v>18-HS-17105</v>
      </c>
      <c r="U373" s="22" t="s">
        <v>1161</v>
      </c>
      <c r="V373" s="22" t="str">
        <f t="shared" si="79"/>
        <v>SYSTEM DEPRESSURE</v>
      </c>
      <c r="W373" s="23" t="s">
        <v>1036</v>
      </c>
      <c r="X373" s="84" t="s">
        <v>115</v>
      </c>
      <c r="Y373" s="27"/>
      <c r="Z373" s="27"/>
      <c r="AA373" s="28"/>
      <c r="AB373" s="33"/>
      <c r="AC373" s="29"/>
      <c r="AD373" s="27"/>
      <c r="AE373" s="27"/>
      <c r="AF373" s="27"/>
      <c r="AG373" s="27"/>
      <c r="AH373" s="27"/>
      <c r="AI373" s="27"/>
      <c r="AJ373" s="531" t="s">
        <v>1155</v>
      </c>
      <c r="AK373" s="531" t="s">
        <v>1156</v>
      </c>
      <c r="AL373" s="27"/>
      <c r="AM373" s="27"/>
      <c r="AN373" s="27"/>
      <c r="AO373" s="27"/>
      <c r="AP373" s="27"/>
      <c r="AQ373" s="33"/>
      <c r="AR373" s="33"/>
      <c r="AS373" s="33"/>
      <c r="AT373" s="33"/>
      <c r="AU373" s="33"/>
      <c r="AV373" s="33"/>
      <c r="AW373" s="33"/>
      <c r="AX373" s="33"/>
      <c r="AY373" s="33"/>
      <c r="AZ373" s="33"/>
      <c r="BA373" s="33"/>
      <c r="BB373" s="33"/>
      <c r="BC373" s="33"/>
      <c r="BD373" s="33"/>
      <c r="BE373" s="33"/>
      <c r="BF373" s="33"/>
      <c r="BG373" s="33"/>
      <c r="BH373" s="33"/>
      <c r="BI373" s="27"/>
      <c r="BJ373" s="33"/>
      <c r="BK373" s="33"/>
      <c r="BL373" s="33"/>
      <c r="BM373" s="27"/>
      <c r="BN373" s="27"/>
      <c r="BO373" s="27"/>
      <c r="BP373" s="27"/>
      <c r="BQ373" s="522" t="s">
        <v>106</v>
      </c>
      <c r="BR373" s="37"/>
      <c r="BS373" s="36"/>
      <c r="BT373" s="37"/>
      <c r="BV373" s="523">
        <v>1812</v>
      </c>
    </row>
    <row r="374" spans="1:74" ht="19.899999999999999" customHeight="1">
      <c r="A374" s="10">
        <v>374</v>
      </c>
      <c r="B374" s="15">
        <v>21</v>
      </c>
      <c r="C374" s="519">
        <v>1812</v>
      </c>
      <c r="D374" s="527" t="s">
        <v>1163</v>
      </c>
      <c r="E374" s="527" t="s">
        <v>1164</v>
      </c>
      <c r="F374" s="22" t="str">
        <f t="shared" si="85"/>
        <v>FCS0304</v>
      </c>
      <c r="G374" s="21">
        <f t="shared" si="86"/>
        <v>9</v>
      </c>
      <c r="H374" s="21">
        <f t="shared" si="87"/>
        <v>3</v>
      </c>
      <c r="I374" s="21">
        <v>21</v>
      </c>
      <c r="J374" s="85" t="str">
        <f t="shared" si="88"/>
        <v>ADV151-P</v>
      </c>
      <c r="K374" s="22" t="str">
        <f t="shared" si="76"/>
        <v>DI</v>
      </c>
      <c r="L374" s="22"/>
      <c r="M374" s="22"/>
      <c r="N374" s="22" t="str">
        <f t="shared" si="89"/>
        <v>N</v>
      </c>
      <c r="O374" s="22"/>
      <c r="P374" s="22"/>
      <c r="Q374" s="22"/>
      <c r="R374" s="22"/>
      <c r="S374" s="25" t="str">
        <f t="shared" si="77"/>
        <v>%Z093121</v>
      </c>
      <c r="T374" s="22" t="str">
        <f t="shared" si="78"/>
        <v>18-HS-17106</v>
      </c>
      <c r="U374" s="22" t="s">
        <v>1163</v>
      </c>
      <c r="V374" s="22" t="str">
        <f t="shared" si="79"/>
        <v>TEA CONTAINER ONLINE</v>
      </c>
      <c r="W374" s="23" t="s">
        <v>1036</v>
      </c>
      <c r="X374" s="84" t="s">
        <v>115</v>
      </c>
      <c r="Y374" s="27"/>
      <c r="Z374" s="27"/>
      <c r="AA374" s="28"/>
      <c r="AB374" s="33"/>
      <c r="AC374" s="29"/>
      <c r="AD374" s="27"/>
      <c r="AE374" s="27"/>
      <c r="AF374" s="27"/>
      <c r="AG374" s="27"/>
      <c r="AH374" s="27"/>
      <c r="AI374" s="27"/>
      <c r="AJ374" s="531" t="s">
        <v>1155</v>
      </c>
      <c r="AK374" s="531" t="s">
        <v>1156</v>
      </c>
      <c r="AL374" s="27"/>
      <c r="AM374" s="27"/>
      <c r="AN374" s="27"/>
      <c r="AO374" s="27"/>
      <c r="AP374" s="27"/>
      <c r="AQ374" s="33"/>
      <c r="AR374" s="33"/>
      <c r="AS374" s="33"/>
      <c r="AT374" s="33"/>
      <c r="AU374" s="33"/>
      <c r="AV374" s="33"/>
      <c r="AW374" s="33"/>
      <c r="AX374" s="33"/>
      <c r="AY374" s="33"/>
      <c r="AZ374" s="33"/>
      <c r="BA374" s="33"/>
      <c r="BB374" s="33"/>
      <c r="BC374" s="33"/>
      <c r="BD374" s="33"/>
      <c r="BE374" s="33"/>
      <c r="BF374" s="33"/>
      <c r="BG374" s="33"/>
      <c r="BH374" s="33"/>
      <c r="BI374" s="27"/>
      <c r="BJ374" s="33"/>
      <c r="BK374" s="33"/>
      <c r="BL374" s="33"/>
      <c r="BM374" s="27"/>
      <c r="BN374" s="27"/>
      <c r="BO374" s="27"/>
      <c r="BP374" s="27"/>
      <c r="BQ374" s="522" t="s">
        <v>106</v>
      </c>
      <c r="BR374" s="37"/>
      <c r="BS374" s="36"/>
      <c r="BT374" s="37"/>
      <c r="BV374" s="523">
        <v>1812</v>
      </c>
    </row>
    <row r="375" spans="1:74" ht="19.899999999999999" customHeight="1">
      <c r="A375" s="10">
        <v>375</v>
      </c>
      <c r="B375" s="15">
        <v>22</v>
      </c>
      <c r="C375" s="519">
        <v>1812</v>
      </c>
      <c r="D375" s="527" t="s">
        <v>1165</v>
      </c>
      <c r="E375" s="527" t="s">
        <v>1166</v>
      </c>
      <c r="F375" s="22" t="str">
        <f t="shared" si="85"/>
        <v>FCS0304</v>
      </c>
      <c r="G375" s="21">
        <f t="shared" si="86"/>
        <v>9</v>
      </c>
      <c r="H375" s="21">
        <f t="shared" si="87"/>
        <v>3</v>
      </c>
      <c r="I375" s="21">
        <v>22</v>
      </c>
      <c r="J375" s="85" t="str">
        <f t="shared" si="88"/>
        <v>ADV151-P</v>
      </c>
      <c r="K375" s="22" t="str">
        <f t="shared" si="76"/>
        <v>DI</v>
      </c>
      <c r="L375" s="22"/>
      <c r="M375" s="22"/>
      <c r="N375" s="22" t="str">
        <f t="shared" si="89"/>
        <v>N</v>
      </c>
      <c r="O375" s="22"/>
      <c r="P375" s="22"/>
      <c r="Q375" s="22"/>
      <c r="R375" s="22"/>
      <c r="S375" s="25" t="str">
        <f t="shared" si="77"/>
        <v>%Z093122</v>
      </c>
      <c r="T375" s="22" t="str">
        <f t="shared" si="78"/>
        <v>18-HS-17108</v>
      </c>
      <c r="U375" s="22" t="s">
        <v>1165</v>
      </c>
      <c r="V375" s="22" t="str">
        <f t="shared" si="79"/>
        <v>XV-17105 RESET</v>
      </c>
      <c r="W375" s="23" t="s">
        <v>1036</v>
      </c>
      <c r="X375" s="84" t="s">
        <v>115</v>
      </c>
      <c r="Y375" s="27"/>
      <c r="Z375" s="27"/>
      <c r="AA375" s="28"/>
      <c r="AB375" s="33"/>
      <c r="AC375" s="29"/>
      <c r="AD375" s="27"/>
      <c r="AE375" s="27"/>
      <c r="AF375" s="27"/>
      <c r="AG375" s="27"/>
      <c r="AH375" s="27"/>
      <c r="AI375" s="27"/>
      <c r="AJ375" s="531" t="s">
        <v>1167</v>
      </c>
      <c r="AK375" s="531" t="s">
        <v>1168</v>
      </c>
      <c r="AL375" s="27"/>
      <c r="AM375" s="27"/>
      <c r="AN375" s="27"/>
      <c r="AO375" s="27"/>
      <c r="AP375" s="27"/>
      <c r="AQ375" s="33"/>
      <c r="AR375" s="33"/>
      <c r="AS375" s="33"/>
      <c r="AT375" s="33"/>
      <c r="AU375" s="33"/>
      <c r="AV375" s="33"/>
      <c r="AW375" s="33"/>
      <c r="AX375" s="33"/>
      <c r="AY375" s="33"/>
      <c r="AZ375" s="33"/>
      <c r="BA375" s="33"/>
      <c r="BB375" s="33"/>
      <c r="BC375" s="33"/>
      <c r="BD375" s="33"/>
      <c r="BE375" s="33"/>
      <c r="BF375" s="33"/>
      <c r="BG375" s="33"/>
      <c r="BH375" s="33"/>
      <c r="BI375" s="27"/>
      <c r="BJ375" s="33"/>
      <c r="BK375" s="33"/>
      <c r="BL375" s="33"/>
      <c r="BM375" s="27"/>
      <c r="BN375" s="27"/>
      <c r="BO375" s="27"/>
      <c r="BP375" s="27"/>
      <c r="BQ375" s="522" t="s">
        <v>106</v>
      </c>
      <c r="BR375" s="37"/>
      <c r="BS375" s="36"/>
      <c r="BT375" s="37"/>
      <c r="BV375" s="523">
        <v>1812</v>
      </c>
    </row>
    <row r="376" spans="1:74" ht="19.899999999999999" customHeight="1">
      <c r="A376" s="10">
        <v>376</v>
      </c>
      <c r="B376" s="15">
        <v>23</v>
      </c>
      <c r="C376" s="519">
        <v>1812</v>
      </c>
      <c r="D376" s="527" t="s">
        <v>1169</v>
      </c>
      <c r="E376" s="527" t="s">
        <v>946</v>
      </c>
      <c r="F376" s="22" t="str">
        <f t="shared" si="85"/>
        <v>FCS0304</v>
      </c>
      <c r="G376" s="21">
        <f t="shared" si="86"/>
        <v>9</v>
      </c>
      <c r="H376" s="21">
        <f t="shared" si="87"/>
        <v>3</v>
      </c>
      <c r="I376" s="21">
        <v>23</v>
      </c>
      <c r="J376" s="85" t="str">
        <f t="shared" si="88"/>
        <v>ADV151-P</v>
      </c>
      <c r="K376" s="22" t="str">
        <f t="shared" si="76"/>
        <v>DI</v>
      </c>
      <c r="L376" s="22"/>
      <c r="M376" s="22"/>
      <c r="N376" s="22" t="str">
        <f t="shared" si="89"/>
        <v>N</v>
      </c>
      <c r="O376" s="22"/>
      <c r="P376" s="22"/>
      <c r="Q376" s="22"/>
      <c r="R376" s="22"/>
      <c r="S376" s="25" t="str">
        <f t="shared" si="77"/>
        <v>%Z093123</v>
      </c>
      <c r="T376" s="22" t="str">
        <f t="shared" si="78"/>
        <v>18-XHSO-17106</v>
      </c>
      <c r="U376" s="22" t="s">
        <v>1169</v>
      </c>
      <c r="V376" s="22" t="str">
        <f t="shared" si="79"/>
        <v>FLUSHING TO VE-1705</v>
      </c>
      <c r="W376" s="23" t="s">
        <v>1036</v>
      </c>
      <c r="X376" s="84" t="s">
        <v>115</v>
      </c>
      <c r="Y376" s="27"/>
      <c r="Z376" s="27"/>
      <c r="AA376" s="28"/>
      <c r="AB376" s="33"/>
      <c r="AC376" s="29"/>
      <c r="AD376" s="27"/>
      <c r="AE376" s="27"/>
      <c r="AF376" s="27"/>
      <c r="AG376" s="27"/>
      <c r="AH376" s="27"/>
      <c r="AI376" s="27"/>
      <c r="AJ376" s="531" t="s">
        <v>1167</v>
      </c>
      <c r="AK376" s="531" t="s">
        <v>1168</v>
      </c>
      <c r="AL376" s="27"/>
      <c r="AM376" s="27"/>
      <c r="AN376" s="27"/>
      <c r="AO376" s="27"/>
      <c r="AP376" s="27"/>
      <c r="AQ376" s="33"/>
      <c r="AR376" s="33"/>
      <c r="AS376" s="33"/>
      <c r="AT376" s="33"/>
      <c r="AU376" s="33"/>
      <c r="AV376" s="33"/>
      <c r="AW376" s="33"/>
      <c r="AX376" s="33"/>
      <c r="AY376" s="33"/>
      <c r="AZ376" s="33"/>
      <c r="BA376" s="33"/>
      <c r="BB376" s="33"/>
      <c r="BC376" s="33"/>
      <c r="BD376" s="33"/>
      <c r="BE376" s="33"/>
      <c r="BF376" s="33"/>
      <c r="BG376" s="33"/>
      <c r="BH376" s="33"/>
      <c r="BI376" s="27"/>
      <c r="BJ376" s="33"/>
      <c r="BK376" s="33"/>
      <c r="BL376" s="33"/>
      <c r="BM376" s="27"/>
      <c r="BN376" s="27"/>
      <c r="BO376" s="27"/>
      <c r="BP376" s="27"/>
      <c r="BQ376" s="522" t="s">
        <v>106</v>
      </c>
      <c r="BR376" s="37"/>
      <c r="BS376" s="36"/>
      <c r="BT376" s="37"/>
      <c r="BV376" s="523">
        <v>1812</v>
      </c>
    </row>
    <row r="377" spans="1:74" ht="19.899999999999999" customHeight="1">
      <c r="A377" s="10">
        <v>377</v>
      </c>
      <c r="B377" s="15">
        <v>24</v>
      </c>
      <c r="C377" s="519">
        <v>1812</v>
      </c>
      <c r="D377" s="527" t="s">
        <v>1170</v>
      </c>
      <c r="E377" s="527" t="s">
        <v>946</v>
      </c>
      <c r="F377" s="22" t="str">
        <f t="shared" si="85"/>
        <v>FCS0304</v>
      </c>
      <c r="G377" s="21">
        <f t="shared" si="86"/>
        <v>9</v>
      </c>
      <c r="H377" s="21">
        <f t="shared" si="87"/>
        <v>3</v>
      </c>
      <c r="I377" s="21">
        <v>24</v>
      </c>
      <c r="J377" s="85" t="str">
        <f t="shared" si="88"/>
        <v>ADV151-P</v>
      </c>
      <c r="K377" s="22" t="str">
        <f t="shared" si="76"/>
        <v>DI</v>
      </c>
      <c r="L377" s="22"/>
      <c r="M377" s="22"/>
      <c r="N377" s="22" t="str">
        <f t="shared" si="89"/>
        <v>N</v>
      </c>
      <c r="O377" s="22"/>
      <c r="P377" s="22"/>
      <c r="Q377" s="22"/>
      <c r="R377" s="22"/>
      <c r="S377" s="25" t="str">
        <f t="shared" si="77"/>
        <v>%Z093124</v>
      </c>
      <c r="T377" s="22" t="str">
        <f t="shared" si="78"/>
        <v>18-XHSC-17106</v>
      </c>
      <c r="U377" s="22" t="s">
        <v>1170</v>
      </c>
      <c r="V377" s="22" t="str">
        <f t="shared" si="79"/>
        <v>FLUSHING TO VE-1705</v>
      </c>
      <c r="W377" s="23" t="s">
        <v>1036</v>
      </c>
      <c r="X377" s="84" t="s">
        <v>115</v>
      </c>
      <c r="Y377" s="27"/>
      <c r="Z377" s="27"/>
      <c r="AA377" s="28"/>
      <c r="AB377" s="33"/>
      <c r="AC377" s="29"/>
      <c r="AD377" s="27"/>
      <c r="AE377" s="27"/>
      <c r="AF377" s="27"/>
      <c r="AG377" s="27"/>
      <c r="AH377" s="27"/>
      <c r="AI377" s="27"/>
      <c r="AJ377" s="531" t="s">
        <v>1167</v>
      </c>
      <c r="AK377" s="531" t="s">
        <v>1168</v>
      </c>
      <c r="AL377" s="27"/>
      <c r="AM377" s="27"/>
      <c r="AN377" s="27"/>
      <c r="AO377" s="27"/>
      <c r="AP377" s="27"/>
      <c r="AQ377" s="33"/>
      <c r="AR377" s="33"/>
      <c r="AS377" s="33"/>
      <c r="AT377" s="33"/>
      <c r="AU377" s="33"/>
      <c r="AV377" s="33"/>
      <c r="AW377" s="33"/>
      <c r="AX377" s="33"/>
      <c r="AY377" s="33"/>
      <c r="AZ377" s="33"/>
      <c r="BA377" s="33"/>
      <c r="BB377" s="33"/>
      <c r="BC377" s="33"/>
      <c r="BD377" s="33"/>
      <c r="BE377" s="33"/>
      <c r="BF377" s="33"/>
      <c r="BG377" s="33"/>
      <c r="BH377" s="33"/>
      <c r="BI377" s="27"/>
      <c r="BJ377" s="33"/>
      <c r="BK377" s="33"/>
      <c r="BL377" s="33"/>
      <c r="BM377" s="27"/>
      <c r="BN377" s="27"/>
      <c r="BO377" s="27"/>
      <c r="BP377" s="27"/>
      <c r="BQ377" s="522" t="s">
        <v>106</v>
      </c>
      <c r="BR377" s="37"/>
      <c r="BS377" s="36"/>
      <c r="BT377" s="37"/>
      <c r="BV377" s="523">
        <v>1812</v>
      </c>
    </row>
    <row r="378" spans="1:74" ht="19.899999999999999" customHeight="1">
      <c r="A378" s="10">
        <v>378</v>
      </c>
      <c r="B378" s="15">
        <v>25</v>
      </c>
      <c r="C378" s="519">
        <v>1812</v>
      </c>
      <c r="D378" s="527" t="s">
        <v>1171</v>
      </c>
      <c r="E378" s="527" t="s">
        <v>334</v>
      </c>
      <c r="F378" s="22" t="str">
        <f t="shared" si="85"/>
        <v>FCS0304</v>
      </c>
      <c r="G378" s="21">
        <f t="shared" si="86"/>
        <v>9</v>
      </c>
      <c r="H378" s="21">
        <f t="shared" si="87"/>
        <v>3</v>
      </c>
      <c r="I378" s="21">
        <v>25</v>
      </c>
      <c r="J378" s="85" t="str">
        <f t="shared" si="88"/>
        <v>ADV151-P</v>
      </c>
      <c r="K378" s="22" t="str">
        <f t="shared" si="76"/>
        <v>DI</v>
      </c>
      <c r="L378" s="22"/>
      <c r="M378" s="22"/>
      <c r="N378" s="22" t="str">
        <f t="shared" si="89"/>
        <v>N</v>
      </c>
      <c r="O378" s="22"/>
      <c r="P378" s="22"/>
      <c r="Q378" s="22"/>
      <c r="R378" s="22"/>
      <c r="S378" s="25" t="str">
        <f t="shared" si="77"/>
        <v>%Z093125</v>
      </c>
      <c r="T378" s="22" t="str">
        <f t="shared" si="78"/>
        <v>18-XHSO-17107</v>
      </c>
      <c r="U378" s="22" t="s">
        <v>1171</v>
      </c>
      <c r="V378" s="22" t="str">
        <f t="shared" si="79"/>
        <v>ISOPROPANOL TO VE-1705</v>
      </c>
      <c r="W378" s="23" t="s">
        <v>1036</v>
      </c>
      <c r="X378" s="84" t="s">
        <v>115</v>
      </c>
      <c r="Y378" s="27"/>
      <c r="Z378" s="27"/>
      <c r="AA378" s="28"/>
      <c r="AB378" s="33"/>
      <c r="AC378" s="29"/>
      <c r="AD378" s="27"/>
      <c r="AE378" s="27"/>
      <c r="AF378" s="27"/>
      <c r="AG378" s="27"/>
      <c r="AH378" s="27"/>
      <c r="AI378" s="27"/>
      <c r="AJ378" s="531" t="s">
        <v>1167</v>
      </c>
      <c r="AK378" s="531" t="s">
        <v>1168</v>
      </c>
      <c r="AL378" s="27"/>
      <c r="AM378" s="27"/>
      <c r="AN378" s="27"/>
      <c r="AO378" s="27"/>
      <c r="AP378" s="27"/>
      <c r="AQ378" s="33"/>
      <c r="AR378" s="33"/>
      <c r="AS378" s="33"/>
      <c r="AT378" s="33"/>
      <c r="AU378" s="33"/>
      <c r="AV378" s="33"/>
      <c r="AW378" s="33"/>
      <c r="AX378" s="33"/>
      <c r="AY378" s="33"/>
      <c r="AZ378" s="33"/>
      <c r="BA378" s="33"/>
      <c r="BB378" s="33"/>
      <c r="BC378" s="33"/>
      <c r="BD378" s="33"/>
      <c r="BE378" s="33"/>
      <c r="BF378" s="33"/>
      <c r="BG378" s="33"/>
      <c r="BH378" s="33"/>
      <c r="BI378" s="27"/>
      <c r="BJ378" s="33"/>
      <c r="BK378" s="33"/>
      <c r="BL378" s="33"/>
      <c r="BM378" s="27"/>
      <c r="BN378" s="27"/>
      <c r="BO378" s="27"/>
      <c r="BP378" s="27"/>
      <c r="BQ378" s="522" t="s">
        <v>106</v>
      </c>
      <c r="BR378" s="37"/>
      <c r="BS378" s="36"/>
      <c r="BT378" s="37"/>
      <c r="BV378" s="523">
        <v>1812</v>
      </c>
    </row>
    <row r="379" spans="1:74" ht="19.899999999999999" customHeight="1">
      <c r="A379" s="10">
        <v>379</v>
      </c>
      <c r="B379" s="15">
        <v>26</v>
      </c>
      <c r="C379" s="519">
        <v>1812</v>
      </c>
      <c r="D379" s="527" t="s">
        <v>1172</v>
      </c>
      <c r="E379" s="527" t="s">
        <v>334</v>
      </c>
      <c r="F379" s="22" t="str">
        <f t="shared" si="85"/>
        <v>FCS0304</v>
      </c>
      <c r="G379" s="21">
        <f t="shared" si="86"/>
        <v>9</v>
      </c>
      <c r="H379" s="21">
        <f t="shared" si="87"/>
        <v>3</v>
      </c>
      <c r="I379" s="21">
        <v>26</v>
      </c>
      <c r="J379" s="85" t="str">
        <f t="shared" si="88"/>
        <v>ADV151-P</v>
      </c>
      <c r="K379" s="22" t="str">
        <f t="shared" si="76"/>
        <v>DI</v>
      </c>
      <c r="L379" s="22"/>
      <c r="M379" s="22"/>
      <c r="N379" s="22" t="str">
        <f t="shared" si="89"/>
        <v>N</v>
      </c>
      <c r="O379" s="22"/>
      <c r="P379" s="22"/>
      <c r="Q379" s="22"/>
      <c r="R379" s="22"/>
      <c r="S379" s="25" t="str">
        <f t="shared" si="77"/>
        <v>%Z093126</v>
      </c>
      <c r="T379" s="22" t="str">
        <f t="shared" si="78"/>
        <v>18-XHSC-17107</v>
      </c>
      <c r="U379" s="22" t="s">
        <v>1172</v>
      </c>
      <c r="V379" s="22" t="str">
        <f t="shared" si="79"/>
        <v>ISOPROPANOL TO VE-1705</v>
      </c>
      <c r="W379" s="23" t="s">
        <v>1036</v>
      </c>
      <c r="X379" s="84" t="s">
        <v>115</v>
      </c>
      <c r="Y379" s="27"/>
      <c r="Z379" s="27"/>
      <c r="AA379" s="28"/>
      <c r="AB379" s="33"/>
      <c r="AC379" s="29"/>
      <c r="AD379" s="27"/>
      <c r="AE379" s="27"/>
      <c r="AF379" s="27"/>
      <c r="AG379" s="27"/>
      <c r="AH379" s="27"/>
      <c r="AI379" s="27"/>
      <c r="AJ379" s="531" t="s">
        <v>1167</v>
      </c>
      <c r="AK379" s="531" t="s">
        <v>1168</v>
      </c>
      <c r="AL379" s="27"/>
      <c r="AM379" s="27"/>
      <c r="AN379" s="27"/>
      <c r="AO379" s="27"/>
      <c r="AP379" s="27"/>
      <c r="AQ379" s="33"/>
      <c r="AR379" s="33"/>
      <c r="AS379" s="33"/>
      <c r="AT379" s="33"/>
      <c r="AU379" s="33"/>
      <c r="AV379" s="33"/>
      <c r="AW379" s="33"/>
      <c r="AX379" s="33"/>
      <c r="AY379" s="33"/>
      <c r="AZ379" s="33"/>
      <c r="BA379" s="33"/>
      <c r="BB379" s="33"/>
      <c r="BC379" s="33"/>
      <c r="BD379" s="33"/>
      <c r="BE379" s="33"/>
      <c r="BF379" s="33"/>
      <c r="BG379" s="33"/>
      <c r="BH379" s="33"/>
      <c r="BI379" s="27"/>
      <c r="BJ379" s="33"/>
      <c r="BK379" s="33"/>
      <c r="BL379" s="33"/>
      <c r="BM379" s="27"/>
      <c r="BN379" s="27"/>
      <c r="BO379" s="27"/>
      <c r="BP379" s="27"/>
      <c r="BQ379" s="522" t="s">
        <v>106</v>
      </c>
      <c r="BR379" s="37"/>
      <c r="BS379" s="36"/>
      <c r="BT379" s="37"/>
      <c r="BV379" s="523">
        <v>1812</v>
      </c>
    </row>
    <row r="380" spans="1:74" ht="19.899999999999999" customHeight="1">
      <c r="A380" s="10">
        <v>380</v>
      </c>
      <c r="B380" s="15">
        <v>27</v>
      </c>
      <c r="C380" s="519">
        <v>1812</v>
      </c>
      <c r="D380" s="527" t="s">
        <v>1173</v>
      </c>
      <c r="E380" s="527" t="s">
        <v>1174</v>
      </c>
      <c r="F380" s="22" t="str">
        <f t="shared" si="85"/>
        <v>FCS0304</v>
      </c>
      <c r="G380" s="21">
        <f t="shared" si="86"/>
        <v>9</v>
      </c>
      <c r="H380" s="21">
        <f t="shared" si="87"/>
        <v>3</v>
      </c>
      <c r="I380" s="21">
        <v>27</v>
      </c>
      <c r="J380" s="85" t="str">
        <f t="shared" si="88"/>
        <v>ADV151-P</v>
      </c>
      <c r="K380" s="22" t="str">
        <f t="shared" si="76"/>
        <v>DI</v>
      </c>
      <c r="L380" s="22"/>
      <c r="M380" s="22"/>
      <c r="N380" s="22" t="str">
        <f t="shared" si="89"/>
        <v>N</v>
      </c>
      <c r="O380" s="22"/>
      <c r="P380" s="22"/>
      <c r="Q380" s="22"/>
      <c r="R380" s="22"/>
      <c r="S380" s="25" t="str">
        <f t="shared" si="77"/>
        <v>%Z093127</v>
      </c>
      <c r="T380" s="22" t="str">
        <f t="shared" si="78"/>
        <v>18-HS-17109A</v>
      </c>
      <c r="U380" s="22" t="s">
        <v>1173</v>
      </c>
      <c r="V380" s="22" t="str">
        <f t="shared" si="79"/>
        <v>PA-1705 START</v>
      </c>
      <c r="W380" s="23" t="s">
        <v>1036</v>
      </c>
      <c r="X380" s="84" t="s">
        <v>115</v>
      </c>
      <c r="Y380" s="27"/>
      <c r="Z380" s="27"/>
      <c r="AA380" s="28"/>
      <c r="AB380" s="33"/>
      <c r="AC380" s="29"/>
      <c r="AD380" s="27"/>
      <c r="AE380" s="27"/>
      <c r="AF380" s="27"/>
      <c r="AG380" s="27"/>
      <c r="AH380" s="27"/>
      <c r="AI380" s="27"/>
      <c r="AJ380" s="531" t="s">
        <v>1167</v>
      </c>
      <c r="AK380" s="531" t="s">
        <v>1168</v>
      </c>
      <c r="AL380" s="27"/>
      <c r="AM380" s="27"/>
      <c r="AN380" s="27"/>
      <c r="AO380" s="27"/>
      <c r="AP380" s="27"/>
      <c r="AQ380" s="33"/>
      <c r="AR380" s="33"/>
      <c r="AS380" s="33"/>
      <c r="AT380" s="33"/>
      <c r="AU380" s="33"/>
      <c r="AV380" s="33"/>
      <c r="AW380" s="33"/>
      <c r="AX380" s="33"/>
      <c r="AY380" s="33"/>
      <c r="AZ380" s="33"/>
      <c r="BA380" s="33"/>
      <c r="BB380" s="33"/>
      <c r="BC380" s="33"/>
      <c r="BD380" s="33"/>
      <c r="BE380" s="33"/>
      <c r="BF380" s="33"/>
      <c r="BG380" s="33"/>
      <c r="BH380" s="33"/>
      <c r="BI380" s="27"/>
      <c r="BJ380" s="33"/>
      <c r="BK380" s="33"/>
      <c r="BL380" s="33"/>
      <c r="BM380" s="27"/>
      <c r="BN380" s="27"/>
      <c r="BO380" s="27"/>
      <c r="BP380" s="27"/>
      <c r="BQ380" s="522" t="s">
        <v>321</v>
      </c>
      <c r="BR380" s="37"/>
      <c r="BS380" s="36"/>
      <c r="BT380" s="37"/>
      <c r="BV380" s="523">
        <v>1812</v>
      </c>
    </row>
    <row r="381" spans="1:74" ht="19.899999999999999" customHeight="1">
      <c r="A381" s="10">
        <v>381</v>
      </c>
      <c r="B381" s="15">
        <v>28</v>
      </c>
      <c r="C381" s="519">
        <v>1812</v>
      </c>
      <c r="D381" s="527" t="s">
        <v>1175</v>
      </c>
      <c r="E381" s="527" t="s">
        <v>1176</v>
      </c>
      <c r="F381" s="22" t="str">
        <f t="shared" si="85"/>
        <v>FCS0304</v>
      </c>
      <c r="G381" s="21">
        <f t="shared" si="86"/>
        <v>9</v>
      </c>
      <c r="H381" s="21">
        <f t="shared" si="87"/>
        <v>3</v>
      </c>
      <c r="I381" s="21">
        <v>28</v>
      </c>
      <c r="J381" s="85" t="str">
        <f t="shared" si="88"/>
        <v>ADV151-P</v>
      </c>
      <c r="K381" s="22" t="str">
        <f t="shared" si="76"/>
        <v>DI</v>
      </c>
      <c r="L381" s="22"/>
      <c r="M381" s="22"/>
      <c r="N381" s="22" t="str">
        <f t="shared" si="89"/>
        <v>N</v>
      </c>
      <c r="O381" s="22"/>
      <c r="P381" s="22"/>
      <c r="Q381" s="22"/>
      <c r="R381" s="22"/>
      <c r="S381" s="25" t="str">
        <f t="shared" si="77"/>
        <v>%Z093128</v>
      </c>
      <c r="T381" s="22" t="str">
        <f t="shared" si="78"/>
        <v>18-HS-17109B</v>
      </c>
      <c r="U381" s="22" t="s">
        <v>1175</v>
      </c>
      <c r="V381" s="22" t="str">
        <f t="shared" si="79"/>
        <v>PA-1705 STOP</v>
      </c>
      <c r="W381" s="23" t="s">
        <v>1036</v>
      </c>
      <c r="X381" s="84" t="s">
        <v>115</v>
      </c>
      <c r="Y381" s="27"/>
      <c r="Z381" s="27"/>
      <c r="AA381" s="28"/>
      <c r="AB381" s="33"/>
      <c r="AC381" s="29"/>
      <c r="AD381" s="27"/>
      <c r="AE381" s="27"/>
      <c r="AF381" s="27"/>
      <c r="AG381" s="27"/>
      <c r="AH381" s="27"/>
      <c r="AI381" s="27"/>
      <c r="AJ381" s="531" t="s">
        <v>1167</v>
      </c>
      <c r="AK381" s="531" t="s">
        <v>1168</v>
      </c>
      <c r="AL381" s="27"/>
      <c r="AM381" s="27"/>
      <c r="AN381" s="27"/>
      <c r="AO381" s="27"/>
      <c r="AP381" s="27"/>
      <c r="AQ381" s="33"/>
      <c r="AR381" s="33"/>
      <c r="AS381" s="33"/>
      <c r="AT381" s="33"/>
      <c r="AU381" s="33"/>
      <c r="AV381" s="33"/>
      <c r="AW381" s="33"/>
      <c r="AX381" s="33"/>
      <c r="AY381" s="33"/>
      <c r="AZ381" s="33"/>
      <c r="BA381" s="33"/>
      <c r="BB381" s="33"/>
      <c r="BC381" s="33"/>
      <c r="BD381" s="33"/>
      <c r="BE381" s="33"/>
      <c r="BF381" s="33"/>
      <c r="BG381" s="33"/>
      <c r="BH381" s="33"/>
      <c r="BI381" s="27"/>
      <c r="BJ381" s="33"/>
      <c r="BK381" s="33"/>
      <c r="BL381" s="33"/>
      <c r="BM381" s="27"/>
      <c r="BN381" s="27"/>
      <c r="BO381" s="27"/>
      <c r="BP381" s="27"/>
      <c r="BQ381" s="522" t="s">
        <v>321</v>
      </c>
      <c r="BR381" s="37"/>
      <c r="BS381" s="36"/>
      <c r="BT381" s="37"/>
      <c r="BV381" s="523">
        <v>1812</v>
      </c>
    </row>
    <row r="382" spans="1:74" ht="19.899999999999999" customHeight="1">
      <c r="A382" s="10">
        <v>382</v>
      </c>
      <c r="B382" s="15">
        <v>29</v>
      </c>
      <c r="C382" s="519"/>
      <c r="D382" s="50" t="str">
        <f>LEFT(F382,1)&amp;RIGHT(F382,2)&amp;"N"&amp;G382&amp;"S"&amp;H382&amp;"C"&amp;I382</f>
        <v>F04N9S3C29</v>
      </c>
      <c r="E382" s="527" t="s">
        <v>161</v>
      </c>
      <c r="F382" s="22" t="str">
        <f t="shared" si="85"/>
        <v>FCS0304</v>
      </c>
      <c r="G382" s="21">
        <f t="shared" si="86"/>
        <v>9</v>
      </c>
      <c r="H382" s="21">
        <f t="shared" si="87"/>
        <v>3</v>
      </c>
      <c r="I382" s="21">
        <v>29</v>
      </c>
      <c r="J382" s="85" t="str">
        <f t="shared" si="88"/>
        <v>ADV151-P</v>
      </c>
      <c r="K382" s="22" t="str">
        <f t="shared" si="76"/>
        <v>DI</v>
      </c>
      <c r="L382" s="22"/>
      <c r="M382" s="22"/>
      <c r="N382" s="22" t="str">
        <f t="shared" si="89"/>
        <v>N</v>
      </c>
      <c r="O382" s="22"/>
      <c r="P382" s="22"/>
      <c r="Q382" s="22"/>
      <c r="R382" s="22"/>
      <c r="S382" s="25" t="str">
        <f t="shared" si="77"/>
        <v>%Z093129</v>
      </c>
      <c r="T382" s="22" t="str">
        <f t="shared" si="78"/>
        <v>F04N9S3C29</v>
      </c>
      <c r="U382" s="22"/>
      <c r="V382" s="22" t="str">
        <f t="shared" si="79"/>
        <v>Spare</v>
      </c>
      <c r="W382" s="23" t="s">
        <v>1036</v>
      </c>
      <c r="X382" s="84" t="s">
        <v>115</v>
      </c>
      <c r="Y382" s="27"/>
      <c r="Z382" s="27"/>
      <c r="AA382" s="28"/>
      <c r="AB382" s="33"/>
      <c r="AC382" s="29"/>
      <c r="AD382" s="27"/>
      <c r="AE382" s="27"/>
      <c r="AF382" s="27"/>
      <c r="AG382" s="27"/>
      <c r="AH382" s="27"/>
      <c r="AI382" s="27"/>
      <c r="AJ382" s="531"/>
      <c r="AK382" s="531"/>
      <c r="AL382" s="27"/>
      <c r="AM382" s="27"/>
      <c r="AN382" s="27"/>
      <c r="AO382" s="27"/>
      <c r="AP382" s="27"/>
      <c r="AQ382" s="33"/>
      <c r="AR382" s="33"/>
      <c r="AS382" s="33"/>
      <c r="AT382" s="33"/>
      <c r="AU382" s="33"/>
      <c r="AV382" s="33"/>
      <c r="AW382" s="33"/>
      <c r="AX382" s="33"/>
      <c r="AY382" s="33"/>
      <c r="AZ382" s="33"/>
      <c r="BA382" s="33"/>
      <c r="BB382" s="33"/>
      <c r="BC382" s="33"/>
      <c r="BD382" s="33"/>
      <c r="BE382" s="33"/>
      <c r="BF382" s="33"/>
      <c r="BG382" s="33"/>
      <c r="BH382" s="33"/>
      <c r="BI382" s="27"/>
      <c r="BJ382" s="33"/>
      <c r="BK382" s="33"/>
      <c r="BL382" s="33"/>
      <c r="BM382" s="27"/>
      <c r="BN382" s="27"/>
      <c r="BO382" s="27"/>
      <c r="BP382" s="27"/>
      <c r="BQ382" s="36"/>
      <c r="BR382" s="37"/>
      <c r="BS382" s="36"/>
      <c r="BT382" s="37"/>
    </row>
    <row r="383" spans="1:74" ht="19.899999999999999" customHeight="1">
      <c r="A383" s="10">
        <v>383</v>
      </c>
      <c r="B383" s="16">
        <v>30</v>
      </c>
      <c r="C383" s="520"/>
      <c r="D383" s="50" t="str">
        <f>LEFT(F383,1)&amp;RIGHT(F383,2)&amp;"N"&amp;G383&amp;"S"&amp;H383&amp;"C"&amp;I383</f>
        <v>F04N9S3C30</v>
      </c>
      <c r="E383" s="527" t="s">
        <v>161</v>
      </c>
      <c r="F383" s="22" t="str">
        <f t="shared" si="85"/>
        <v>FCS0304</v>
      </c>
      <c r="G383" s="21">
        <f t="shared" si="86"/>
        <v>9</v>
      </c>
      <c r="H383" s="21">
        <f t="shared" si="87"/>
        <v>3</v>
      </c>
      <c r="I383" s="21">
        <v>30</v>
      </c>
      <c r="J383" s="85" t="str">
        <f t="shared" si="88"/>
        <v>ADV151-P</v>
      </c>
      <c r="K383" s="22" t="str">
        <f t="shared" si="76"/>
        <v>DI</v>
      </c>
      <c r="L383" s="22"/>
      <c r="M383" s="22"/>
      <c r="N383" s="22" t="str">
        <f t="shared" si="89"/>
        <v>N</v>
      </c>
      <c r="O383" s="22"/>
      <c r="P383" s="22"/>
      <c r="Q383" s="26"/>
      <c r="R383" s="26"/>
      <c r="S383" s="25" t="str">
        <f t="shared" si="77"/>
        <v>%Z093130</v>
      </c>
      <c r="T383" s="22" t="str">
        <f t="shared" si="78"/>
        <v>F04N9S3C30</v>
      </c>
      <c r="U383" s="26"/>
      <c r="V383" s="22" t="str">
        <f t="shared" si="79"/>
        <v>Spare</v>
      </c>
      <c r="W383" s="23" t="s">
        <v>1036</v>
      </c>
      <c r="X383" s="84" t="s">
        <v>115</v>
      </c>
      <c r="Y383" s="27"/>
      <c r="Z383" s="27"/>
      <c r="AA383" s="28"/>
      <c r="AB383" s="33"/>
      <c r="AC383" s="29"/>
      <c r="AD383" s="27"/>
      <c r="AE383" s="27"/>
      <c r="AF383" s="27"/>
      <c r="AG383" s="27"/>
      <c r="AH383" s="32"/>
      <c r="AI383" s="27"/>
      <c r="AJ383" s="531"/>
      <c r="AK383" s="531"/>
      <c r="AL383" s="27"/>
      <c r="AM383" s="27"/>
      <c r="AN383" s="27"/>
      <c r="AO383" s="27"/>
      <c r="AP383" s="27"/>
      <c r="AQ383" s="33"/>
      <c r="AR383" s="33"/>
      <c r="AS383" s="33"/>
      <c r="AT383" s="33"/>
      <c r="AU383" s="33"/>
      <c r="AV383" s="33"/>
      <c r="AW383" s="33"/>
      <c r="AX383" s="33"/>
      <c r="AY383" s="33"/>
      <c r="AZ383" s="33"/>
      <c r="BA383" s="33"/>
      <c r="BB383" s="33"/>
      <c r="BC383" s="33"/>
      <c r="BD383" s="33"/>
      <c r="BE383" s="33"/>
      <c r="BF383" s="33"/>
      <c r="BG383" s="33"/>
      <c r="BH383" s="33"/>
      <c r="BI383" s="27"/>
      <c r="BJ383" s="33"/>
      <c r="BK383" s="33"/>
      <c r="BL383" s="33"/>
      <c r="BM383" s="27"/>
      <c r="BN383" s="27"/>
      <c r="BO383" s="27"/>
      <c r="BP383" s="27"/>
      <c r="BQ383" s="36"/>
      <c r="BR383" s="37"/>
      <c r="BS383" s="36"/>
      <c r="BT383" s="37"/>
    </row>
    <row r="384" spans="1:74" ht="19.899999999999999" customHeight="1">
      <c r="A384" s="10">
        <v>384</v>
      </c>
      <c r="B384" s="16">
        <v>31</v>
      </c>
      <c r="C384" s="520"/>
      <c r="D384" s="50" t="str">
        <f>LEFT(F384,1)&amp;RIGHT(F384,2)&amp;"N"&amp;G384&amp;"S"&amp;H384&amp;"C"&amp;I384</f>
        <v>F04N9S3C31</v>
      </c>
      <c r="E384" s="534" t="s">
        <v>161</v>
      </c>
      <c r="F384" s="22" t="str">
        <f t="shared" si="85"/>
        <v>FCS0304</v>
      </c>
      <c r="G384" s="21">
        <f t="shared" si="86"/>
        <v>9</v>
      </c>
      <c r="H384" s="21">
        <f t="shared" si="87"/>
        <v>3</v>
      </c>
      <c r="I384" s="21">
        <v>31</v>
      </c>
      <c r="J384" s="85" t="str">
        <f t="shared" si="88"/>
        <v>ADV151-P</v>
      </c>
      <c r="K384" s="22" t="str">
        <f t="shared" si="76"/>
        <v>DI</v>
      </c>
      <c r="L384" s="22"/>
      <c r="M384" s="22"/>
      <c r="N384" s="22" t="str">
        <f t="shared" si="89"/>
        <v>N</v>
      </c>
      <c r="O384" s="22"/>
      <c r="P384" s="22"/>
      <c r="Q384" s="22"/>
      <c r="R384" s="22"/>
      <c r="S384" s="25" t="str">
        <f t="shared" si="77"/>
        <v>%Z093131</v>
      </c>
      <c r="T384" s="22" t="str">
        <f t="shared" si="78"/>
        <v>F04N9S3C31</v>
      </c>
      <c r="U384" s="26"/>
      <c r="V384" s="22" t="str">
        <f t="shared" si="79"/>
        <v>Spare</v>
      </c>
      <c r="W384" s="23" t="s">
        <v>1036</v>
      </c>
      <c r="X384" s="84" t="s">
        <v>115</v>
      </c>
      <c r="Y384" s="27"/>
      <c r="Z384" s="27"/>
      <c r="AA384" s="28"/>
      <c r="AB384" s="33"/>
      <c r="AC384" s="29"/>
      <c r="AD384" s="27"/>
      <c r="AE384" s="27"/>
      <c r="AF384" s="27"/>
      <c r="AG384" s="27"/>
      <c r="AH384" s="33"/>
      <c r="AI384" s="27"/>
      <c r="AJ384" s="531"/>
      <c r="AK384" s="531"/>
      <c r="AL384" s="27"/>
      <c r="AM384" s="27"/>
      <c r="AN384" s="27"/>
      <c r="AO384" s="27"/>
      <c r="AP384" s="27"/>
      <c r="AQ384" s="33"/>
      <c r="AR384" s="33"/>
      <c r="AS384" s="33"/>
      <c r="AT384" s="33"/>
      <c r="AU384" s="33"/>
      <c r="AV384" s="33"/>
      <c r="AW384" s="33"/>
      <c r="AX384" s="33"/>
      <c r="AY384" s="33"/>
      <c r="AZ384" s="33"/>
      <c r="BA384" s="33"/>
      <c r="BB384" s="33"/>
      <c r="BC384" s="33"/>
      <c r="BD384" s="33"/>
      <c r="BE384" s="33"/>
      <c r="BF384" s="33"/>
      <c r="BG384" s="33"/>
      <c r="BH384" s="33"/>
      <c r="BI384" s="27"/>
      <c r="BJ384" s="33"/>
      <c r="BK384" s="33"/>
      <c r="BL384" s="33"/>
      <c r="BM384" s="27"/>
      <c r="BN384" s="27"/>
      <c r="BO384" s="27"/>
      <c r="BP384" s="27"/>
      <c r="BQ384" s="36"/>
      <c r="BR384" s="37"/>
      <c r="BS384" s="36"/>
      <c r="BT384" s="37"/>
    </row>
    <row r="385" spans="1:74" ht="19.899999999999999" customHeight="1">
      <c r="A385" s="10">
        <v>385</v>
      </c>
      <c r="B385" s="16">
        <v>32</v>
      </c>
      <c r="C385" s="520"/>
      <c r="D385" s="50" t="str">
        <f>LEFT(F385,1)&amp;RIGHT(F385,2)&amp;"N"&amp;G385&amp;"S"&amp;H385&amp;"C"&amp;I385</f>
        <v>F04N9S3C32</v>
      </c>
      <c r="E385" s="528" t="s">
        <v>161</v>
      </c>
      <c r="F385" s="22" t="str">
        <f t="shared" si="85"/>
        <v>FCS0304</v>
      </c>
      <c r="G385" s="21">
        <f t="shared" si="86"/>
        <v>9</v>
      </c>
      <c r="H385" s="21">
        <f t="shared" si="87"/>
        <v>3</v>
      </c>
      <c r="I385" s="21">
        <v>32</v>
      </c>
      <c r="J385" s="85" t="str">
        <f t="shared" si="88"/>
        <v>ADV151-P</v>
      </c>
      <c r="K385" s="22" t="str">
        <f t="shared" si="76"/>
        <v>DI</v>
      </c>
      <c r="L385" s="22"/>
      <c r="M385" s="22"/>
      <c r="N385" s="22" t="str">
        <f t="shared" si="89"/>
        <v>N</v>
      </c>
      <c r="O385" s="22"/>
      <c r="P385" s="22"/>
      <c r="Q385" s="22"/>
      <c r="R385" s="22"/>
      <c r="S385" s="25" t="str">
        <f t="shared" si="77"/>
        <v>%Z093132</v>
      </c>
      <c r="T385" s="22" t="str">
        <f t="shared" si="78"/>
        <v>F04N9S3C32</v>
      </c>
      <c r="U385" s="26"/>
      <c r="V385" s="22" t="str">
        <f t="shared" si="79"/>
        <v>Spare</v>
      </c>
      <c r="W385" s="23" t="s">
        <v>1036</v>
      </c>
      <c r="X385" s="84" t="s">
        <v>115</v>
      </c>
      <c r="Y385" s="27"/>
      <c r="Z385" s="27"/>
      <c r="AA385" s="28"/>
      <c r="AB385" s="33"/>
      <c r="AC385" s="29"/>
      <c r="AD385" s="27"/>
      <c r="AE385" s="27"/>
      <c r="AF385" s="27"/>
      <c r="AG385" s="27"/>
      <c r="AH385" s="33"/>
      <c r="AI385" s="27"/>
      <c r="AJ385" s="531"/>
      <c r="AK385" s="531"/>
      <c r="AL385" s="27"/>
      <c r="AM385" s="27"/>
      <c r="AN385" s="27"/>
      <c r="AO385" s="27"/>
      <c r="AP385" s="27"/>
      <c r="AQ385" s="33"/>
      <c r="AR385" s="33"/>
      <c r="AS385" s="33"/>
      <c r="AT385" s="33"/>
      <c r="AU385" s="33"/>
      <c r="AV385" s="33"/>
      <c r="AW385" s="33"/>
      <c r="AX385" s="33"/>
      <c r="AY385" s="33"/>
      <c r="AZ385" s="33"/>
      <c r="BA385" s="33"/>
      <c r="BB385" s="33"/>
      <c r="BC385" s="33"/>
      <c r="BD385" s="33"/>
      <c r="BE385" s="33"/>
      <c r="BF385" s="33"/>
      <c r="BG385" s="33"/>
      <c r="BH385" s="33"/>
      <c r="BI385" s="27"/>
      <c r="BJ385" s="33"/>
      <c r="BK385" s="33"/>
      <c r="BL385" s="33"/>
      <c r="BM385" s="27"/>
      <c r="BN385" s="27"/>
      <c r="BO385" s="27"/>
      <c r="BP385" s="27"/>
      <c r="BQ385" s="36"/>
      <c r="BR385" s="37"/>
      <c r="BS385" s="36"/>
      <c r="BT385" s="37"/>
    </row>
    <row r="386" spans="1:74" ht="19.899999999999999" customHeight="1">
      <c r="A386" s="10">
        <v>386</v>
      </c>
      <c r="B386" s="15">
        <v>1</v>
      </c>
      <c r="C386" s="519">
        <v>1812</v>
      </c>
      <c r="D386" s="43" t="s">
        <v>1177</v>
      </c>
      <c r="E386" s="538" t="s">
        <v>886</v>
      </c>
      <c r="F386" s="22" t="str">
        <f t="shared" ref="F386:F417" si="90">F385</f>
        <v>FCS0304</v>
      </c>
      <c r="G386" s="21">
        <v>9</v>
      </c>
      <c r="H386" s="21">
        <v>4</v>
      </c>
      <c r="I386" s="21">
        <v>1</v>
      </c>
      <c r="J386" s="85" t="s">
        <v>824</v>
      </c>
      <c r="K386" s="22" t="str">
        <f t="shared" ref="K386:K449" si="91">IF(MID(J386,4,3)="551","DO","DI")</f>
        <v>DI</v>
      </c>
      <c r="L386" s="22"/>
      <c r="M386" s="22"/>
      <c r="N386" s="22" t="s">
        <v>514</v>
      </c>
      <c r="O386" s="22"/>
      <c r="P386" s="22"/>
      <c r="Q386" s="83"/>
      <c r="R386" s="22"/>
      <c r="S386" s="25" t="str">
        <f t="shared" ref="S386:S449" si="92">"%Z"&amp;TEXT(G386,"00")&amp;TEXT(H386,"0")&amp;"1"&amp;TEXT(I386,"00")</f>
        <v>%Z094101</v>
      </c>
      <c r="T386" s="22" t="str">
        <f t="shared" ref="T386:T449" si="93">IF(D386&lt;&gt;"",D386,"")</f>
        <v>18-XHSO-17111</v>
      </c>
      <c r="U386" s="22" t="s">
        <v>1177</v>
      </c>
      <c r="V386" s="22" t="str">
        <f t="shared" ref="V386:V449" si="94">IF(E386&lt;&gt;"",E386,"")</f>
        <v>White Oil to VE-1701</v>
      </c>
      <c r="W386" s="23" t="s">
        <v>1036</v>
      </c>
      <c r="X386" s="84" t="s">
        <v>115</v>
      </c>
      <c r="Y386" s="27"/>
      <c r="Z386" s="27"/>
      <c r="AA386" s="28"/>
      <c r="AB386" s="33"/>
      <c r="AC386" s="29"/>
      <c r="AD386" s="27"/>
      <c r="AE386" s="27"/>
      <c r="AF386" s="27"/>
      <c r="AG386" s="27"/>
      <c r="AH386" s="27"/>
      <c r="AI386" s="27"/>
      <c r="AJ386" s="531" t="s">
        <v>1040</v>
      </c>
      <c r="AK386" s="531" t="s">
        <v>1041</v>
      </c>
      <c r="AL386" s="27"/>
      <c r="AM386" s="27"/>
      <c r="AN386" s="27"/>
      <c r="AO386" s="27"/>
      <c r="AP386" s="27"/>
      <c r="AQ386" s="33"/>
      <c r="AR386" s="33"/>
      <c r="AS386" s="33"/>
      <c r="AT386" s="33"/>
      <c r="AU386" s="33"/>
      <c r="AV386" s="33"/>
      <c r="AW386" s="33"/>
      <c r="AX386" s="33"/>
      <c r="AY386" s="33"/>
      <c r="AZ386" s="33"/>
      <c r="BA386" s="33"/>
      <c r="BB386" s="33"/>
      <c r="BC386" s="33"/>
      <c r="BD386" s="33"/>
      <c r="BE386" s="33"/>
      <c r="BF386" s="33"/>
      <c r="BG386" s="33"/>
      <c r="BH386" s="33"/>
      <c r="BI386" s="27"/>
      <c r="BJ386" s="33"/>
      <c r="BK386" s="33"/>
      <c r="BL386" s="33"/>
      <c r="BM386" s="27"/>
      <c r="BN386" s="27"/>
      <c r="BO386" s="27"/>
      <c r="BP386" s="27"/>
      <c r="BQ386" s="522" t="s">
        <v>106</v>
      </c>
      <c r="BR386" s="37"/>
      <c r="BS386" s="36"/>
      <c r="BT386" s="37"/>
      <c r="BU386" s="39"/>
      <c r="BV386" s="523">
        <v>1812</v>
      </c>
    </row>
    <row r="387" spans="1:74" ht="19.899999999999999" customHeight="1">
      <c r="A387" s="10">
        <v>387</v>
      </c>
      <c r="B387" s="15">
        <v>2</v>
      </c>
      <c r="C387" s="519">
        <v>1812</v>
      </c>
      <c r="D387" s="43" t="s">
        <v>1178</v>
      </c>
      <c r="E387" s="527" t="s">
        <v>886</v>
      </c>
      <c r="F387" s="22" t="str">
        <f t="shared" si="90"/>
        <v>FCS0304</v>
      </c>
      <c r="G387" s="21">
        <f t="shared" ref="G387:G417" si="95">G386</f>
        <v>9</v>
      </c>
      <c r="H387" s="21">
        <f t="shared" ref="H387:H417" si="96">H386</f>
        <v>4</v>
      </c>
      <c r="I387" s="21">
        <v>2</v>
      </c>
      <c r="J387" s="85" t="str">
        <f t="shared" ref="J387:J417" si="97">J386</f>
        <v>ADV151-P</v>
      </c>
      <c r="K387" s="22" t="str">
        <f t="shared" si="91"/>
        <v>DI</v>
      </c>
      <c r="L387" s="22"/>
      <c r="M387" s="22"/>
      <c r="N387" s="22" t="str">
        <f t="shared" ref="N387:N417" si="98">IF(N386&lt;&gt;"",N386,"")</f>
        <v>N</v>
      </c>
      <c r="O387" s="22"/>
      <c r="P387" s="22"/>
      <c r="Q387" s="22"/>
      <c r="R387" s="22"/>
      <c r="S387" s="25" t="str">
        <f t="shared" si="92"/>
        <v>%Z094102</v>
      </c>
      <c r="T387" s="22" t="str">
        <f t="shared" si="93"/>
        <v>18-XHSC-17111</v>
      </c>
      <c r="U387" s="22" t="s">
        <v>1178</v>
      </c>
      <c r="V387" s="22" t="str">
        <f t="shared" si="94"/>
        <v>White Oil to VE-1701</v>
      </c>
      <c r="W387" s="23" t="s">
        <v>1036</v>
      </c>
      <c r="X387" s="84" t="s">
        <v>115</v>
      </c>
      <c r="Y387" s="27"/>
      <c r="Z387" s="27"/>
      <c r="AA387" s="28"/>
      <c r="AB387" s="33"/>
      <c r="AC387" s="29"/>
      <c r="AD387" s="27"/>
      <c r="AE387" s="27"/>
      <c r="AF387" s="27"/>
      <c r="AG387" s="27"/>
      <c r="AH387" s="27"/>
      <c r="AI387" s="27"/>
      <c r="AJ387" s="531" t="s">
        <v>1040</v>
      </c>
      <c r="AK387" s="531" t="s">
        <v>1041</v>
      </c>
      <c r="AL387" s="27"/>
      <c r="AM387" s="27"/>
      <c r="AN387" s="27"/>
      <c r="AO387" s="27"/>
      <c r="AP387" s="27"/>
      <c r="AQ387" s="33"/>
      <c r="AR387" s="33"/>
      <c r="AS387" s="33"/>
      <c r="AT387" s="33"/>
      <c r="AU387" s="33"/>
      <c r="AV387" s="33"/>
      <c r="AW387" s="33"/>
      <c r="AX387" s="33"/>
      <c r="AY387" s="33"/>
      <c r="AZ387" s="33"/>
      <c r="BA387" s="33"/>
      <c r="BB387" s="33"/>
      <c r="BC387" s="33"/>
      <c r="BD387" s="33"/>
      <c r="BE387" s="33"/>
      <c r="BF387" s="33"/>
      <c r="BG387" s="33"/>
      <c r="BH387" s="33"/>
      <c r="BI387" s="27"/>
      <c r="BJ387" s="33"/>
      <c r="BK387" s="33"/>
      <c r="BL387" s="33"/>
      <c r="BM387" s="27"/>
      <c r="BN387" s="27"/>
      <c r="BO387" s="27"/>
      <c r="BP387" s="27"/>
      <c r="BQ387" s="522" t="s">
        <v>106</v>
      </c>
      <c r="BR387" s="37"/>
      <c r="BS387" s="36"/>
      <c r="BT387" s="37"/>
      <c r="BU387" s="39"/>
      <c r="BV387" s="523">
        <v>1812</v>
      </c>
    </row>
    <row r="388" spans="1:74" ht="19.899999999999999" customHeight="1">
      <c r="A388" s="10">
        <v>388</v>
      </c>
      <c r="B388" s="15">
        <v>3</v>
      </c>
      <c r="C388" s="519">
        <v>1812</v>
      </c>
      <c r="D388" s="43" t="s">
        <v>1179</v>
      </c>
      <c r="E388" s="527" t="s">
        <v>1180</v>
      </c>
      <c r="F388" s="22" t="str">
        <f t="shared" si="90"/>
        <v>FCS0304</v>
      </c>
      <c r="G388" s="21">
        <f t="shared" si="95"/>
        <v>9</v>
      </c>
      <c r="H388" s="21">
        <f t="shared" si="96"/>
        <v>4</v>
      </c>
      <c r="I388" s="21">
        <v>3</v>
      </c>
      <c r="J388" s="85" t="str">
        <f t="shared" si="97"/>
        <v>ADV151-P</v>
      </c>
      <c r="K388" s="22" t="str">
        <f t="shared" si="91"/>
        <v>DI</v>
      </c>
      <c r="L388" s="22"/>
      <c r="M388" s="22"/>
      <c r="N388" s="22" t="str">
        <f t="shared" si="98"/>
        <v>N</v>
      </c>
      <c r="O388" s="22"/>
      <c r="P388" s="22"/>
      <c r="Q388" s="22"/>
      <c r="R388" s="22"/>
      <c r="S388" s="25" t="str">
        <f t="shared" si="92"/>
        <v>%Z094103</v>
      </c>
      <c r="T388" s="22" t="str">
        <f t="shared" si="93"/>
        <v>18-YL-17201R</v>
      </c>
      <c r="U388" s="22" t="s">
        <v>1179</v>
      </c>
      <c r="V388" s="22" t="str">
        <f t="shared" si="94"/>
        <v>PP-1701A RUN</v>
      </c>
      <c r="W388" s="23" t="s">
        <v>1036</v>
      </c>
      <c r="X388" s="84" t="s">
        <v>115</v>
      </c>
      <c r="Y388" s="27"/>
      <c r="Z388" s="27"/>
      <c r="AA388" s="28"/>
      <c r="AB388" s="33"/>
      <c r="AC388" s="29"/>
      <c r="AD388" s="27"/>
      <c r="AE388" s="27"/>
      <c r="AF388" s="27"/>
      <c r="AG388" s="27"/>
      <c r="AH388" s="27"/>
      <c r="AI388" s="27"/>
      <c r="AJ388" s="531"/>
      <c r="AK388" s="531" t="s">
        <v>515</v>
      </c>
      <c r="AL388" s="27"/>
      <c r="AM388" s="27"/>
      <c r="AN388" s="27"/>
      <c r="AO388" s="27"/>
      <c r="AP388" s="27"/>
      <c r="AQ388" s="33"/>
      <c r="AR388" s="33"/>
      <c r="AS388" s="33"/>
      <c r="AT388" s="33"/>
      <c r="AU388" s="33"/>
      <c r="AV388" s="33"/>
      <c r="AW388" s="33"/>
      <c r="AX388" s="33"/>
      <c r="AY388" s="33"/>
      <c r="AZ388" s="33"/>
      <c r="BA388" s="33"/>
      <c r="BB388" s="33"/>
      <c r="BC388" s="33"/>
      <c r="BD388" s="33"/>
      <c r="BE388" s="33"/>
      <c r="BF388" s="33"/>
      <c r="BG388" s="33"/>
      <c r="BH388" s="33"/>
      <c r="BI388" s="27"/>
      <c r="BJ388" s="33"/>
      <c r="BK388" s="33"/>
      <c r="BL388" s="33"/>
      <c r="BM388" s="27"/>
      <c r="BN388" s="27"/>
      <c r="BO388" s="27"/>
      <c r="BP388" s="27"/>
      <c r="BQ388" s="522" t="s">
        <v>321</v>
      </c>
      <c r="BR388" s="37"/>
      <c r="BS388" s="36"/>
      <c r="BT388" s="37"/>
      <c r="BU388" s="39"/>
      <c r="BV388" s="523">
        <v>1812</v>
      </c>
    </row>
    <row r="389" spans="1:74" ht="19.899999999999999" customHeight="1">
      <c r="A389" s="10">
        <v>389</v>
      </c>
      <c r="B389" s="15">
        <v>4</v>
      </c>
      <c r="C389" s="519">
        <v>1812</v>
      </c>
      <c r="D389" s="43" t="s">
        <v>1181</v>
      </c>
      <c r="E389" s="527" t="s">
        <v>1182</v>
      </c>
      <c r="F389" s="22" t="str">
        <f t="shared" si="90"/>
        <v>FCS0304</v>
      </c>
      <c r="G389" s="21">
        <f t="shared" si="95"/>
        <v>9</v>
      </c>
      <c r="H389" s="21">
        <f t="shared" si="96"/>
        <v>4</v>
      </c>
      <c r="I389" s="21">
        <v>4</v>
      </c>
      <c r="J389" s="85" t="str">
        <f t="shared" si="97"/>
        <v>ADV151-P</v>
      </c>
      <c r="K389" s="22" t="str">
        <f t="shared" si="91"/>
        <v>DI</v>
      </c>
      <c r="L389" s="22"/>
      <c r="M389" s="22"/>
      <c r="N389" s="22" t="str">
        <f t="shared" si="98"/>
        <v>N</v>
      </c>
      <c r="O389" s="22"/>
      <c r="P389" s="22"/>
      <c r="Q389" s="22"/>
      <c r="R389" s="22"/>
      <c r="S389" s="25" t="str">
        <f t="shared" si="92"/>
        <v>%Z094104</v>
      </c>
      <c r="T389" s="22" t="str">
        <f t="shared" si="93"/>
        <v>18-YL-17201F</v>
      </c>
      <c r="U389" s="22" t="s">
        <v>1181</v>
      </c>
      <c r="V389" s="22" t="str">
        <f t="shared" si="94"/>
        <v>PP-1701A FAULT</v>
      </c>
      <c r="W389" s="23" t="s">
        <v>1036</v>
      </c>
      <c r="X389" s="84" t="s">
        <v>115</v>
      </c>
      <c r="Y389" s="27"/>
      <c r="Z389" s="27"/>
      <c r="AA389" s="28"/>
      <c r="AB389" s="33"/>
      <c r="AC389" s="29"/>
      <c r="AD389" s="27"/>
      <c r="AE389" s="27"/>
      <c r="AF389" s="27"/>
      <c r="AG389" s="27"/>
      <c r="AH389" s="27"/>
      <c r="AI389" s="27"/>
      <c r="AJ389" s="531"/>
      <c r="AK389" s="531" t="s">
        <v>515</v>
      </c>
      <c r="AL389" s="27"/>
      <c r="AM389" s="27"/>
      <c r="AN389" s="27"/>
      <c r="AO389" s="27"/>
      <c r="AP389" s="27"/>
      <c r="AQ389" s="33"/>
      <c r="AR389" s="33"/>
      <c r="AS389" s="33"/>
      <c r="AT389" s="33"/>
      <c r="AU389" s="33"/>
      <c r="AV389" s="33"/>
      <c r="AW389" s="33"/>
      <c r="AX389" s="33"/>
      <c r="AY389" s="33"/>
      <c r="AZ389" s="33"/>
      <c r="BA389" s="33"/>
      <c r="BB389" s="33"/>
      <c r="BC389" s="33"/>
      <c r="BD389" s="33"/>
      <c r="BE389" s="33"/>
      <c r="BF389" s="33"/>
      <c r="BG389" s="33"/>
      <c r="BH389" s="33"/>
      <c r="BI389" s="27"/>
      <c r="BJ389" s="33"/>
      <c r="BK389" s="33"/>
      <c r="BL389" s="33"/>
      <c r="BM389" s="27"/>
      <c r="BN389" s="27"/>
      <c r="BO389" s="27"/>
      <c r="BP389" s="27"/>
      <c r="BQ389" s="522" t="s">
        <v>321</v>
      </c>
      <c r="BR389" s="37"/>
      <c r="BS389" s="36"/>
      <c r="BT389" s="37"/>
      <c r="BU389" s="39"/>
      <c r="BV389" s="523">
        <v>1812</v>
      </c>
    </row>
    <row r="390" spans="1:74" ht="19.899999999999999" customHeight="1">
      <c r="A390" s="10">
        <v>390</v>
      </c>
      <c r="B390" s="15">
        <v>5</v>
      </c>
      <c r="C390" s="519">
        <v>1812</v>
      </c>
      <c r="D390" s="43" t="s">
        <v>1183</v>
      </c>
      <c r="E390" s="527" t="s">
        <v>1184</v>
      </c>
      <c r="F390" s="22" t="str">
        <f t="shared" si="90"/>
        <v>FCS0304</v>
      </c>
      <c r="G390" s="21">
        <f t="shared" si="95"/>
        <v>9</v>
      </c>
      <c r="H390" s="21">
        <f t="shared" si="96"/>
        <v>4</v>
      </c>
      <c r="I390" s="21">
        <v>5</v>
      </c>
      <c r="J390" s="85" t="str">
        <f t="shared" si="97"/>
        <v>ADV151-P</v>
      </c>
      <c r="K390" s="22" t="str">
        <f t="shared" si="91"/>
        <v>DI</v>
      </c>
      <c r="L390" s="22"/>
      <c r="M390" s="22"/>
      <c r="N390" s="22" t="str">
        <f t="shared" si="98"/>
        <v>N</v>
      </c>
      <c r="O390" s="22"/>
      <c r="P390" s="22"/>
      <c r="Q390" s="22"/>
      <c r="R390" s="22"/>
      <c r="S390" s="25" t="str">
        <f t="shared" si="92"/>
        <v>%Z094105</v>
      </c>
      <c r="T390" s="22" t="str">
        <f t="shared" si="93"/>
        <v>18-YL-17202R</v>
      </c>
      <c r="U390" s="22" t="s">
        <v>1183</v>
      </c>
      <c r="V390" s="22" t="str">
        <f t="shared" si="94"/>
        <v>PP-1701B RUN</v>
      </c>
      <c r="W390" s="23" t="s">
        <v>1036</v>
      </c>
      <c r="X390" s="84" t="s">
        <v>115</v>
      </c>
      <c r="Y390" s="27"/>
      <c r="Z390" s="27"/>
      <c r="AA390" s="28"/>
      <c r="AB390" s="33"/>
      <c r="AC390" s="29"/>
      <c r="AD390" s="27"/>
      <c r="AE390" s="27"/>
      <c r="AF390" s="27"/>
      <c r="AG390" s="27"/>
      <c r="AH390" s="27"/>
      <c r="AI390" s="27"/>
      <c r="AJ390" s="531"/>
      <c r="AK390" s="531" t="s">
        <v>515</v>
      </c>
      <c r="AL390" s="27"/>
      <c r="AM390" s="27"/>
      <c r="AN390" s="27"/>
      <c r="AO390" s="27"/>
      <c r="AP390" s="27"/>
      <c r="AQ390" s="33"/>
      <c r="AR390" s="33"/>
      <c r="AS390" s="33"/>
      <c r="AT390" s="33"/>
      <c r="AU390" s="33"/>
      <c r="AV390" s="33"/>
      <c r="AW390" s="33"/>
      <c r="AX390" s="33"/>
      <c r="AY390" s="33"/>
      <c r="AZ390" s="33"/>
      <c r="BA390" s="33"/>
      <c r="BB390" s="33"/>
      <c r="BC390" s="33"/>
      <c r="BD390" s="33"/>
      <c r="BE390" s="33"/>
      <c r="BF390" s="33"/>
      <c r="BG390" s="33"/>
      <c r="BH390" s="33"/>
      <c r="BI390" s="27"/>
      <c r="BJ390" s="33"/>
      <c r="BK390" s="33"/>
      <c r="BL390" s="33"/>
      <c r="BM390" s="27"/>
      <c r="BN390" s="27"/>
      <c r="BO390" s="27"/>
      <c r="BP390" s="27"/>
      <c r="BQ390" s="522" t="s">
        <v>321</v>
      </c>
      <c r="BR390" s="37"/>
      <c r="BS390" s="36"/>
      <c r="BT390" s="37"/>
      <c r="BU390" s="39"/>
      <c r="BV390" s="523">
        <v>1812</v>
      </c>
    </row>
    <row r="391" spans="1:74" ht="19.899999999999999" customHeight="1">
      <c r="A391" s="10">
        <v>391</v>
      </c>
      <c r="B391" s="15">
        <v>6</v>
      </c>
      <c r="C391" s="519">
        <v>1812</v>
      </c>
      <c r="D391" s="43" t="s">
        <v>1185</v>
      </c>
      <c r="E391" s="527" t="s">
        <v>1186</v>
      </c>
      <c r="F391" s="22" t="str">
        <f t="shared" si="90"/>
        <v>FCS0304</v>
      </c>
      <c r="G391" s="21">
        <f t="shared" si="95"/>
        <v>9</v>
      </c>
      <c r="H391" s="21">
        <f t="shared" si="96"/>
        <v>4</v>
      </c>
      <c r="I391" s="21">
        <v>6</v>
      </c>
      <c r="J391" s="85" t="str">
        <f t="shared" si="97"/>
        <v>ADV151-P</v>
      </c>
      <c r="K391" s="22" t="str">
        <f t="shared" si="91"/>
        <v>DI</v>
      </c>
      <c r="L391" s="22"/>
      <c r="M391" s="22"/>
      <c r="N391" s="22" t="str">
        <f t="shared" si="98"/>
        <v>N</v>
      </c>
      <c r="O391" s="22"/>
      <c r="P391" s="22"/>
      <c r="Q391" s="22"/>
      <c r="R391" s="22"/>
      <c r="S391" s="25" t="str">
        <f t="shared" si="92"/>
        <v>%Z094106</v>
      </c>
      <c r="T391" s="22" t="str">
        <f t="shared" si="93"/>
        <v>18-YL-17202F</v>
      </c>
      <c r="U391" s="22" t="s">
        <v>1185</v>
      </c>
      <c r="V391" s="22" t="str">
        <f t="shared" si="94"/>
        <v>PP-1701B FAULT</v>
      </c>
      <c r="W391" s="23" t="s">
        <v>1036</v>
      </c>
      <c r="X391" s="84" t="s">
        <v>115</v>
      </c>
      <c r="Y391" s="27"/>
      <c r="Z391" s="27"/>
      <c r="AA391" s="28"/>
      <c r="AB391" s="33"/>
      <c r="AC391" s="29"/>
      <c r="AD391" s="27"/>
      <c r="AE391" s="27"/>
      <c r="AF391" s="27"/>
      <c r="AG391" s="27"/>
      <c r="AH391" s="27"/>
      <c r="AI391" s="27"/>
      <c r="AJ391" s="531"/>
      <c r="AK391" s="531" t="s">
        <v>515</v>
      </c>
      <c r="AL391" s="27"/>
      <c r="AM391" s="27"/>
      <c r="AN391" s="27"/>
      <c r="AO391" s="27"/>
      <c r="AP391" s="27"/>
      <c r="AQ391" s="33"/>
      <c r="AR391" s="33"/>
      <c r="AS391" s="33"/>
      <c r="AT391" s="33"/>
      <c r="AU391" s="33"/>
      <c r="AV391" s="33"/>
      <c r="AW391" s="33"/>
      <c r="AX391" s="33"/>
      <c r="AY391" s="33"/>
      <c r="AZ391" s="33"/>
      <c r="BA391" s="33"/>
      <c r="BB391" s="33"/>
      <c r="BC391" s="33"/>
      <c r="BD391" s="33"/>
      <c r="BE391" s="33"/>
      <c r="BF391" s="33"/>
      <c r="BG391" s="33"/>
      <c r="BH391" s="33"/>
      <c r="BI391" s="27"/>
      <c r="BJ391" s="33"/>
      <c r="BK391" s="33"/>
      <c r="BL391" s="33"/>
      <c r="BM391" s="27"/>
      <c r="BN391" s="27"/>
      <c r="BO391" s="27"/>
      <c r="BP391" s="27"/>
      <c r="BQ391" s="522" t="s">
        <v>321</v>
      </c>
      <c r="BR391" s="37"/>
      <c r="BS391" s="36"/>
      <c r="BT391" s="37"/>
      <c r="BU391" s="39"/>
      <c r="BV391" s="523">
        <v>1812</v>
      </c>
    </row>
    <row r="392" spans="1:74" ht="19.899999999999999" customHeight="1">
      <c r="A392" s="10">
        <v>392</v>
      </c>
      <c r="B392" s="15">
        <v>7</v>
      </c>
      <c r="C392" s="519">
        <v>1812</v>
      </c>
      <c r="D392" s="43" t="s">
        <v>1187</v>
      </c>
      <c r="E392" s="527" t="s">
        <v>1188</v>
      </c>
      <c r="F392" s="22" t="str">
        <f t="shared" si="90"/>
        <v>FCS0304</v>
      </c>
      <c r="G392" s="21">
        <f t="shared" si="95"/>
        <v>9</v>
      </c>
      <c r="H392" s="21">
        <f t="shared" si="96"/>
        <v>4</v>
      </c>
      <c r="I392" s="21">
        <v>7</v>
      </c>
      <c r="J392" s="85" t="str">
        <f t="shared" si="97"/>
        <v>ADV151-P</v>
      </c>
      <c r="K392" s="22" t="str">
        <f t="shared" si="91"/>
        <v>DI</v>
      </c>
      <c r="L392" s="22"/>
      <c r="M392" s="22"/>
      <c r="N392" s="22" t="str">
        <f t="shared" si="98"/>
        <v>N</v>
      </c>
      <c r="O392" s="22"/>
      <c r="P392" s="22"/>
      <c r="Q392" s="22"/>
      <c r="R392" s="22"/>
      <c r="S392" s="25" t="str">
        <f t="shared" si="92"/>
        <v>%Z094107</v>
      </c>
      <c r="T392" s="22" t="str">
        <f t="shared" si="93"/>
        <v>18-YL-17203R</v>
      </c>
      <c r="U392" s="22" t="s">
        <v>1187</v>
      </c>
      <c r="V392" s="22" t="str">
        <f t="shared" si="94"/>
        <v>PP-1702A RUN</v>
      </c>
      <c r="W392" s="23" t="s">
        <v>1036</v>
      </c>
      <c r="X392" s="84" t="s">
        <v>115</v>
      </c>
      <c r="Y392" s="27"/>
      <c r="Z392" s="27"/>
      <c r="AA392" s="28"/>
      <c r="AB392" s="33"/>
      <c r="AC392" s="29"/>
      <c r="AD392" s="27"/>
      <c r="AE392" s="27"/>
      <c r="AF392" s="27"/>
      <c r="AG392" s="27"/>
      <c r="AH392" s="27"/>
      <c r="AI392" s="27"/>
      <c r="AJ392" s="531"/>
      <c r="AK392" s="531" t="s">
        <v>515</v>
      </c>
      <c r="AL392" s="27"/>
      <c r="AM392" s="27"/>
      <c r="AN392" s="27"/>
      <c r="AO392" s="27"/>
      <c r="AP392" s="27"/>
      <c r="AQ392" s="33"/>
      <c r="AR392" s="33"/>
      <c r="AS392" s="33"/>
      <c r="AT392" s="33"/>
      <c r="AU392" s="33"/>
      <c r="AV392" s="33"/>
      <c r="AW392" s="33"/>
      <c r="AX392" s="33"/>
      <c r="AY392" s="33"/>
      <c r="AZ392" s="33"/>
      <c r="BA392" s="33"/>
      <c r="BB392" s="33"/>
      <c r="BC392" s="33"/>
      <c r="BD392" s="33"/>
      <c r="BE392" s="33"/>
      <c r="BF392" s="33"/>
      <c r="BG392" s="33"/>
      <c r="BH392" s="33"/>
      <c r="BI392" s="27"/>
      <c r="BJ392" s="33"/>
      <c r="BK392" s="33"/>
      <c r="BL392" s="33"/>
      <c r="BM392" s="27"/>
      <c r="BN392" s="27"/>
      <c r="BO392" s="27"/>
      <c r="BP392" s="27"/>
      <c r="BQ392" s="522" t="s">
        <v>321</v>
      </c>
      <c r="BR392" s="37"/>
      <c r="BS392" s="36"/>
      <c r="BT392" s="37"/>
      <c r="BU392" s="39"/>
      <c r="BV392" s="523">
        <v>1812</v>
      </c>
    </row>
    <row r="393" spans="1:74" ht="19.899999999999999" customHeight="1">
      <c r="A393" s="10">
        <v>393</v>
      </c>
      <c r="B393" s="15">
        <v>8</v>
      </c>
      <c r="C393" s="519">
        <v>1812</v>
      </c>
      <c r="D393" s="43" t="s">
        <v>1189</v>
      </c>
      <c r="E393" s="527" t="s">
        <v>1190</v>
      </c>
      <c r="F393" s="22" t="str">
        <f t="shared" si="90"/>
        <v>FCS0304</v>
      </c>
      <c r="G393" s="21">
        <f t="shared" si="95"/>
        <v>9</v>
      </c>
      <c r="H393" s="21">
        <f t="shared" si="96"/>
        <v>4</v>
      </c>
      <c r="I393" s="21">
        <v>8</v>
      </c>
      <c r="J393" s="85" t="str">
        <f t="shared" si="97"/>
        <v>ADV151-P</v>
      </c>
      <c r="K393" s="22" t="str">
        <f t="shared" si="91"/>
        <v>DI</v>
      </c>
      <c r="L393" s="22"/>
      <c r="M393" s="22"/>
      <c r="N393" s="22" t="str">
        <f t="shared" si="98"/>
        <v>N</v>
      </c>
      <c r="O393" s="22"/>
      <c r="P393" s="22"/>
      <c r="Q393" s="22"/>
      <c r="R393" s="22"/>
      <c r="S393" s="25" t="str">
        <f t="shared" si="92"/>
        <v>%Z094108</v>
      </c>
      <c r="T393" s="22" t="str">
        <f t="shared" si="93"/>
        <v>18-YL-17203F</v>
      </c>
      <c r="U393" s="22" t="s">
        <v>1189</v>
      </c>
      <c r="V393" s="22" t="str">
        <f t="shared" si="94"/>
        <v>PP-1702A FAULT</v>
      </c>
      <c r="W393" s="23" t="s">
        <v>1036</v>
      </c>
      <c r="X393" s="84" t="s">
        <v>115</v>
      </c>
      <c r="Y393" s="27"/>
      <c r="Z393" s="27"/>
      <c r="AA393" s="28"/>
      <c r="AB393" s="33"/>
      <c r="AC393" s="29"/>
      <c r="AD393" s="27"/>
      <c r="AE393" s="27"/>
      <c r="AF393" s="27"/>
      <c r="AG393" s="27"/>
      <c r="AH393" s="27"/>
      <c r="AI393" s="27"/>
      <c r="AJ393" s="531"/>
      <c r="AK393" s="531" t="s">
        <v>515</v>
      </c>
      <c r="AL393" s="27"/>
      <c r="AM393" s="27"/>
      <c r="AN393" s="27"/>
      <c r="AO393" s="27"/>
      <c r="AP393" s="27"/>
      <c r="AQ393" s="33"/>
      <c r="AR393" s="33"/>
      <c r="AS393" s="33"/>
      <c r="AT393" s="33"/>
      <c r="AU393" s="33"/>
      <c r="AV393" s="33"/>
      <c r="AW393" s="33"/>
      <c r="AX393" s="33"/>
      <c r="AY393" s="33"/>
      <c r="AZ393" s="33"/>
      <c r="BA393" s="33"/>
      <c r="BB393" s="33"/>
      <c r="BC393" s="33"/>
      <c r="BD393" s="33"/>
      <c r="BE393" s="33"/>
      <c r="BF393" s="33"/>
      <c r="BG393" s="33"/>
      <c r="BH393" s="33"/>
      <c r="BI393" s="27"/>
      <c r="BJ393" s="33"/>
      <c r="BK393" s="33"/>
      <c r="BL393" s="33"/>
      <c r="BM393" s="27"/>
      <c r="BN393" s="27"/>
      <c r="BO393" s="27"/>
      <c r="BP393" s="27"/>
      <c r="BQ393" s="522" t="s">
        <v>321</v>
      </c>
      <c r="BR393" s="37"/>
      <c r="BS393" s="36"/>
      <c r="BT393" s="37"/>
      <c r="BU393" s="39"/>
      <c r="BV393" s="523">
        <v>1812</v>
      </c>
    </row>
    <row r="394" spans="1:74" ht="19.899999999999999" customHeight="1">
      <c r="A394" s="10">
        <v>394</v>
      </c>
      <c r="B394" s="15">
        <v>9</v>
      </c>
      <c r="C394" s="519">
        <v>1812</v>
      </c>
      <c r="D394" s="43" t="s">
        <v>1191</v>
      </c>
      <c r="E394" s="527" t="s">
        <v>1192</v>
      </c>
      <c r="F394" s="22" t="str">
        <f t="shared" si="90"/>
        <v>FCS0304</v>
      </c>
      <c r="G394" s="21">
        <f t="shared" si="95"/>
        <v>9</v>
      </c>
      <c r="H394" s="21">
        <f t="shared" si="96"/>
        <v>4</v>
      </c>
      <c r="I394" s="21">
        <v>9</v>
      </c>
      <c r="J394" s="85" t="str">
        <f t="shared" si="97"/>
        <v>ADV151-P</v>
      </c>
      <c r="K394" s="22" t="str">
        <f t="shared" si="91"/>
        <v>DI</v>
      </c>
      <c r="L394" s="22"/>
      <c r="M394" s="22"/>
      <c r="N394" s="22" t="str">
        <f t="shared" si="98"/>
        <v>N</v>
      </c>
      <c r="O394" s="22"/>
      <c r="P394" s="22"/>
      <c r="Q394" s="22"/>
      <c r="R394" s="22"/>
      <c r="S394" s="25" t="str">
        <f t="shared" si="92"/>
        <v>%Z094109</v>
      </c>
      <c r="T394" s="22" t="str">
        <f t="shared" si="93"/>
        <v>18-YL-17204R</v>
      </c>
      <c r="U394" s="22" t="s">
        <v>1191</v>
      </c>
      <c r="V394" s="22" t="str">
        <f t="shared" si="94"/>
        <v>PP-1702B RUN</v>
      </c>
      <c r="W394" s="23" t="s">
        <v>1036</v>
      </c>
      <c r="X394" s="84" t="s">
        <v>115</v>
      </c>
      <c r="Y394" s="27"/>
      <c r="Z394" s="27"/>
      <c r="AA394" s="28"/>
      <c r="AB394" s="33"/>
      <c r="AC394" s="29"/>
      <c r="AD394" s="27"/>
      <c r="AE394" s="27"/>
      <c r="AF394" s="27"/>
      <c r="AG394" s="27"/>
      <c r="AH394" s="27"/>
      <c r="AI394" s="27"/>
      <c r="AJ394" s="531"/>
      <c r="AK394" s="531" t="s">
        <v>515</v>
      </c>
      <c r="AL394" s="27"/>
      <c r="AM394" s="27"/>
      <c r="AN394" s="27"/>
      <c r="AO394" s="27"/>
      <c r="AP394" s="27"/>
      <c r="AQ394" s="33"/>
      <c r="AR394" s="33"/>
      <c r="AS394" s="33"/>
      <c r="AT394" s="33"/>
      <c r="AU394" s="33"/>
      <c r="AV394" s="33"/>
      <c r="AW394" s="33"/>
      <c r="AX394" s="33"/>
      <c r="AY394" s="33"/>
      <c r="AZ394" s="33"/>
      <c r="BA394" s="33"/>
      <c r="BB394" s="33"/>
      <c r="BC394" s="33"/>
      <c r="BD394" s="33"/>
      <c r="BE394" s="33"/>
      <c r="BF394" s="33"/>
      <c r="BG394" s="33"/>
      <c r="BH394" s="33"/>
      <c r="BI394" s="27"/>
      <c r="BJ394" s="33"/>
      <c r="BK394" s="33"/>
      <c r="BL394" s="33"/>
      <c r="BM394" s="27"/>
      <c r="BN394" s="27"/>
      <c r="BO394" s="27"/>
      <c r="BP394" s="27"/>
      <c r="BQ394" s="522" t="s">
        <v>321</v>
      </c>
      <c r="BR394" s="37"/>
      <c r="BS394" s="36"/>
      <c r="BT394" s="37"/>
      <c r="BU394" s="39"/>
      <c r="BV394" s="523">
        <v>1812</v>
      </c>
    </row>
    <row r="395" spans="1:74" ht="19.899999999999999" customHeight="1">
      <c r="A395" s="10">
        <v>395</v>
      </c>
      <c r="B395" s="15">
        <v>10</v>
      </c>
      <c r="C395" s="519">
        <v>1812</v>
      </c>
      <c r="D395" s="43" t="s">
        <v>1193</v>
      </c>
      <c r="E395" s="527" t="s">
        <v>1194</v>
      </c>
      <c r="F395" s="22" t="str">
        <f t="shared" si="90"/>
        <v>FCS0304</v>
      </c>
      <c r="G395" s="21">
        <f t="shared" si="95"/>
        <v>9</v>
      </c>
      <c r="H395" s="21">
        <f t="shared" si="96"/>
        <v>4</v>
      </c>
      <c r="I395" s="21">
        <v>10</v>
      </c>
      <c r="J395" s="85" t="str">
        <f t="shared" si="97"/>
        <v>ADV151-P</v>
      </c>
      <c r="K395" s="22" t="str">
        <f t="shared" si="91"/>
        <v>DI</v>
      </c>
      <c r="L395" s="22"/>
      <c r="M395" s="22"/>
      <c r="N395" s="22" t="str">
        <f t="shared" si="98"/>
        <v>N</v>
      </c>
      <c r="O395" s="22"/>
      <c r="P395" s="22"/>
      <c r="Q395" s="22"/>
      <c r="R395" s="22"/>
      <c r="S395" s="25" t="str">
        <f t="shared" si="92"/>
        <v>%Z094110</v>
      </c>
      <c r="T395" s="22" t="str">
        <f t="shared" si="93"/>
        <v>18-YL-17204F</v>
      </c>
      <c r="U395" s="22" t="s">
        <v>1193</v>
      </c>
      <c r="V395" s="22" t="str">
        <f t="shared" si="94"/>
        <v>PP-1702B FAULT</v>
      </c>
      <c r="W395" s="23" t="s">
        <v>1036</v>
      </c>
      <c r="X395" s="84" t="s">
        <v>115</v>
      </c>
      <c r="Y395" s="27"/>
      <c r="Z395" s="27"/>
      <c r="AA395" s="28"/>
      <c r="AB395" s="33"/>
      <c r="AC395" s="29"/>
      <c r="AD395" s="27"/>
      <c r="AE395" s="27"/>
      <c r="AF395" s="27"/>
      <c r="AG395" s="27"/>
      <c r="AH395" s="27"/>
      <c r="AI395" s="27"/>
      <c r="AJ395" s="531"/>
      <c r="AK395" s="531" t="s">
        <v>515</v>
      </c>
      <c r="AL395" s="27"/>
      <c r="AM395" s="27"/>
      <c r="AN395" s="27"/>
      <c r="AO395" s="27"/>
      <c r="AP395" s="27"/>
      <c r="AQ395" s="33"/>
      <c r="AR395" s="33"/>
      <c r="AS395" s="33"/>
      <c r="AT395" s="33"/>
      <c r="AU395" s="33"/>
      <c r="AV395" s="33"/>
      <c r="AW395" s="33"/>
      <c r="AX395" s="33"/>
      <c r="AY395" s="33"/>
      <c r="AZ395" s="33"/>
      <c r="BA395" s="33"/>
      <c r="BB395" s="33"/>
      <c r="BC395" s="33"/>
      <c r="BD395" s="33"/>
      <c r="BE395" s="33"/>
      <c r="BF395" s="33"/>
      <c r="BG395" s="33"/>
      <c r="BH395" s="33"/>
      <c r="BI395" s="27"/>
      <c r="BJ395" s="33"/>
      <c r="BK395" s="33"/>
      <c r="BL395" s="33"/>
      <c r="BM395" s="27"/>
      <c r="BN395" s="27"/>
      <c r="BO395" s="27"/>
      <c r="BP395" s="27"/>
      <c r="BQ395" s="522" t="s">
        <v>321</v>
      </c>
      <c r="BR395" s="37"/>
      <c r="BS395" s="36"/>
      <c r="BT395" s="37"/>
      <c r="BU395" s="39"/>
      <c r="BV395" s="523">
        <v>1812</v>
      </c>
    </row>
    <row r="396" spans="1:74" ht="19.899999999999999" customHeight="1">
      <c r="A396" s="10">
        <v>396</v>
      </c>
      <c r="B396" s="15">
        <v>11</v>
      </c>
      <c r="C396" s="519">
        <v>1812</v>
      </c>
      <c r="D396" s="43" t="s">
        <v>1195</v>
      </c>
      <c r="E396" s="527" t="s">
        <v>1196</v>
      </c>
      <c r="F396" s="22" t="str">
        <f t="shared" si="90"/>
        <v>FCS0304</v>
      </c>
      <c r="G396" s="21">
        <f t="shared" si="95"/>
        <v>9</v>
      </c>
      <c r="H396" s="21">
        <f t="shared" si="96"/>
        <v>4</v>
      </c>
      <c r="I396" s="21">
        <v>11</v>
      </c>
      <c r="J396" s="85" t="str">
        <f t="shared" si="97"/>
        <v>ADV151-P</v>
      </c>
      <c r="K396" s="22" t="str">
        <f t="shared" si="91"/>
        <v>DI</v>
      </c>
      <c r="L396" s="22"/>
      <c r="M396" s="22"/>
      <c r="N396" s="22" t="str">
        <f t="shared" si="98"/>
        <v>N</v>
      </c>
      <c r="O396" s="22"/>
      <c r="P396" s="22"/>
      <c r="Q396" s="22"/>
      <c r="R396" s="22"/>
      <c r="S396" s="25" t="str">
        <f t="shared" si="92"/>
        <v>%Z094111</v>
      </c>
      <c r="T396" s="22" t="str">
        <f t="shared" si="93"/>
        <v>18-YL-17301R</v>
      </c>
      <c r="U396" s="22" t="s">
        <v>1195</v>
      </c>
      <c r="V396" s="22" t="str">
        <f t="shared" si="94"/>
        <v>PP-1704 RUN</v>
      </c>
      <c r="W396" s="23" t="s">
        <v>1036</v>
      </c>
      <c r="X396" s="84" t="s">
        <v>115</v>
      </c>
      <c r="Y396" s="27"/>
      <c r="Z396" s="27"/>
      <c r="AA396" s="28"/>
      <c r="AB396" s="33"/>
      <c r="AC396" s="29"/>
      <c r="AD396" s="27"/>
      <c r="AE396" s="27"/>
      <c r="AF396" s="27"/>
      <c r="AG396" s="27"/>
      <c r="AH396" s="27"/>
      <c r="AI396" s="27"/>
      <c r="AJ396" s="531"/>
      <c r="AK396" s="531" t="s">
        <v>515</v>
      </c>
      <c r="AL396" s="27"/>
      <c r="AM396" s="27"/>
      <c r="AN396" s="27"/>
      <c r="AO396" s="27"/>
      <c r="AP396" s="27"/>
      <c r="AQ396" s="33"/>
      <c r="AR396" s="33"/>
      <c r="AS396" s="33"/>
      <c r="AT396" s="33"/>
      <c r="AU396" s="33"/>
      <c r="AV396" s="33"/>
      <c r="AW396" s="33"/>
      <c r="AX396" s="33"/>
      <c r="AY396" s="33"/>
      <c r="AZ396" s="33"/>
      <c r="BA396" s="33"/>
      <c r="BB396" s="33"/>
      <c r="BC396" s="33"/>
      <c r="BD396" s="33"/>
      <c r="BE396" s="33"/>
      <c r="BF396" s="33"/>
      <c r="BG396" s="33"/>
      <c r="BH396" s="33"/>
      <c r="BI396" s="27"/>
      <c r="BJ396" s="33"/>
      <c r="BK396" s="33"/>
      <c r="BL396" s="33"/>
      <c r="BM396" s="27"/>
      <c r="BN396" s="27"/>
      <c r="BO396" s="27"/>
      <c r="BP396" s="27"/>
      <c r="BQ396" s="522" t="s">
        <v>321</v>
      </c>
      <c r="BR396" s="37"/>
      <c r="BS396" s="36"/>
      <c r="BT396" s="37"/>
      <c r="BU396" s="39"/>
      <c r="BV396" s="523">
        <v>1812</v>
      </c>
    </row>
    <row r="397" spans="1:74" ht="19.899999999999999" customHeight="1">
      <c r="A397" s="10">
        <v>397</v>
      </c>
      <c r="B397" s="15">
        <v>12</v>
      </c>
      <c r="C397" s="519">
        <v>1812</v>
      </c>
      <c r="D397" s="43" t="s">
        <v>1197</v>
      </c>
      <c r="E397" s="527" t="s">
        <v>1198</v>
      </c>
      <c r="F397" s="22" t="str">
        <f t="shared" si="90"/>
        <v>FCS0304</v>
      </c>
      <c r="G397" s="21">
        <f t="shared" si="95"/>
        <v>9</v>
      </c>
      <c r="H397" s="21">
        <f t="shared" si="96"/>
        <v>4</v>
      </c>
      <c r="I397" s="21">
        <v>12</v>
      </c>
      <c r="J397" s="85" t="str">
        <f t="shared" si="97"/>
        <v>ADV151-P</v>
      </c>
      <c r="K397" s="22" t="str">
        <f t="shared" si="91"/>
        <v>DI</v>
      </c>
      <c r="L397" s="22"/>
      <c r="M397" s="22"/>
      <c r="N397" s="22" t="str">
        <f t="shared" si="98"/>
        <v>N</v>
      </c>
      <c r="O397" s="22"/>
      <c r="P397" s="22"/>
      <c r="Q397" s="22"/>
      <c r="R397" s="22"/>
      <c r="S397" s="25" t="str">
        <f t="shared" si="92"/>
        <v>%Z094112</v>
      </c>
      <c r="T397" s="22" t="str">
        <f t="shared" si="93"/>
        <v>18-YL-17301F</v>
      </c>
      <c r="U397" s="22" t="s">
        <v>1197</v>
      </c>
      <c r="V397" s="22" t="str">
        <f t="shared" si="94"/>
        <v>PP-1704 FAULT</v>
      </c>
      <c r="W397" s="23" t="s">
        <v>1036</v>
      </c>
      <c r="X397" s="84" t="s">
        <v>115</v>
      </c>
      <c r="Y397" s="27"/>
      <c r="Z397" s="27"/>
      <c r="AA397" s="28"/>
      <c r="AB397" s="33"/>
      <c r="AC397" s="29"/>
      <c r="AD397" s="27"/>
      <c r="AE397" s="27"/>
      <c r="AF397" s="27"/>
      <c r="AG397" s="27"/>
      <c r="AH397" s="27"/>
      <c r="AI397" s="27"/>
      <c r="AJ397" s="531"/>
      <c r="AK397" s="531" t="s">
        <v>515</v>
      </c>
      <c r="AL397" s="27"/>
      <c r="AM397" s="27"/>
      <c r="AN397" s="27"/>
      <c r="AO397" s="27"/>
      <c r="AP397" s="27"/>
      <c r="AQ397" s="33"/>
      <c r="AR397" s="33"/>
      <c r="AS397" s="33"/>
      <c r="AT397" s="33"/>
      <c r="AU397" s="33"/>
      <c r="AV397" s="33"/>
      <c r="AW397" s="33"/>
      <c r="AX397" s="33"/>
      <c r="AY397" s="33"/>
      <c r="AZ397" s="33"/>
      <c r="BA397" s="33"/>
      <c r="BB397" s="33"/>
      <c r="BC397" s="33"/>
      <c r="BD397" s="33"/>
      <c r="BE397" s="33"/>
      <c r="BF397" s="33"/>
      <c r="BG397" s="33"/>
      <c r="BH397" s="33"/>
      <c r="BI397" s="27"/>
      <c r="BJ397" s="33"/>
      <c r="BK397" s="33"/>
      <c r="BL397" s="33"/>
      <c r="BM397" s="27"/>
      <c r="BN397" s="27"/>
      <c r="BO397" s="27"/>
      <c r="BP397" s="27"/>
      <c r="BQ397" s="522" t="s">
        <v>321</v>
      </c>
      <c r="BR397" s="37"/>
      <c r="BS397" s="36"/>
      <c r="BT397" s="37"/>
      <c r="BU397" s="39"/>
      <c r="BV397" s="523">
        <v>1812</v>
      </c>
    </row>
    <row r="398" spans="1:74" ht="19.899999999999999" customHeight="1">
      <c r="A398" s="10">
        <v>398</v>
      </c>
      <c r="B398" s="15">
        <v>13</v>
      </c>
      <c r="C398" s="519">
        <v>1812</v>
      </c>
      <c r="D398" s="43" t="s">
        <v>1199</v>
      </c>
      <c r="E398" s="527" t="s">
        <v>1200</v>
      </c>
      <c r="F398" s="22" t="str">
        <f t="shared" si="90"/>
        <v>FCS0304</v>
      </c>
      <c r="G398" s="21">
        <f t="shared" si="95"/>
        <v>9</v>
      </c>
      <c r="H398" s="21">
        <f t="shared" si="96"/>
        <v>4</v>
      </c>
      <c r="I398" s="21">
        <v>13</v>
      </c>
      <c r="J398" s="85" t="str">
        <f t="shared" si="97"/>
        <v>ADV151-P</v>
      </c>
      <c r="K398" s="22" t="str">
        <f t="shared" si="91"/>
        <v>DI</v>
      </c>
      <c r="L398" s="22"/>
      <c r="M398" s="22"/>
      <c r="N398" s="22" t="str">
        <f t="shared" si="98"/>
        <v>N</v>
      </c>
      <c r="O398" s="22"/>
      <c r="P398" s="22"/>
      <c r="Q398" s="22"/>
      <c r="R398" s="22"/>
      <c r="S398" s="25" t="str">
        <f t="shared" si="92"/>
        <v>%Z094113</v>
      </c>
      <c r="T398" s="22" t="str">
        <f t="shared" si="93"/>
        <v>18-YL-17109R</v>
      </c>
      <c r="U398" s="22" t="s">
        <v>1199</v>
      </c>
      <c r="V398" s="22" t="str">
        <f t="shared" si="94"/>
        <v>PP-1705 RUN</v>
      </c>
      <c r="W398" s="23" t="s">
        <v>1036</v>
      </c>
      <c r="X398" s="84" t="s">
        <v>115</v>
      </c>
      <c r="Y398" s="27"/>
      <c r="Z398" s="27"/>
      <c r="AA398" s="28"/>
      <c r="AB398" s="33"/>
      <c r="AC398" s="29"/>
      <c r="AD398" s="27"/>
      <c r="AE398" s="27"/>
      <c r="AF398" s="27"/>
      <c r="AG398" s="27"/>
      <c r="AH398" s="27"/>
      <c r="AI398" s="27"/>
      <c r="AJ398" s="531"/>
      <c r="AK398" s="531" t="s">
        <v>515</v>
      </c>
      <c r="AL398" s="27"/>
      <c r="AM398" s="27"/>
      <c r="AN398" s="27"/>
      <c r="AO398" s="27"/>
      <c r="AP398" s="27"/>
      <c r="AQ398" s="33"/>
      <c r="AR398" s="33"/>
      <c r="AS398" s="33"/>
      <c r="AT398" s="33"/>
      <c r="AU398" s="33"/>
      <c r="AV398" s="33"/>
      <c r="AW398" s="33"/>
      <c r="AX398" s="33"/>
      <c r="AY398" s="33"/>
      <c r="AZ398" s="33"/>
      <c r="BA398" s="33"/>
      <c r="BB398" s="33"/>
      <c r="BC398" s="33"/>
      <c r="BD398" s="33"/>
      <c r="BE398" s="33"/>
      <c r="BF398" s="33"/>
      <c r="BG398" s="33"/>
      <c r="BH398" s="33"/>
      <c r="BI398" s="27"/>
      <c r="BJ398" s="33"/>
      <c r="BK398" s="33"/>
      <c r="BL398" s="33"/>
      <c r="BM398" s="27"/>
      <c r="BN398" s="27"/>
      <c r="BO398" s="27"/>
      <c r="BP398" s="27"/>
      <c r="BQ398" s="522" t="s">
        <v>321</v>
      </c>
      <c r="BR398" s="37"/>
      <c r="BS398" s="36"/>
      <c r="BT398" s="37"/>
      <c r="BU398" s="39"/>
      <c r="BV398" s="523">
        <v>1812</v>
      </c>
    </row>
    <row r="399" spans="1:74" ht="19.899999999999999" customHeight="1">
      <c r="A399" s="10">
        <v>399</v>
      </c>
      <c r="B399" s="15">
        <v>14</v>
      </c>
      <c r="C399" s="519">
        <v>1812</v>
      </c>
      <c r="D399" s="43" t="s">
        <v>1201</v>
      </c>
      <c r="E399" s="527" t="s">
        <v>1202</v>
      </c>
      <c r="F399" s="22" t="str">
        <f t="shared" si="90"/>
        <v>FCS0304</v>
      </c>
      <c r="G399" s="21">
        <f t="shared" si="95"/>
        <v>9</v>
      </c>
      <c r="H399" s="21">
        <f t="shared" si="96"/>
        <v>4</v>
      </c>
      <c r="I399" s="21">
        <v>14</v>
      </c>
      <c r="J399" s="85" t="str">
        <f t="shared" si="97"/>
        <v>ADV151-P</v>
      </c>
      <c r="K399" s="22" t="str">
        <f t="shared" si="91"/>
        <v>DI</v>
      </c>
      <c r="L399" s="22"/>
      <c r="M399" s="22"/>
      <c r="N399" s="22" t="str">
        <f t="shared" si="98"/>
        <v>N</v>
      </c>
      <c r="O399" s="22"/>
      <c r="P399" s="22"/>
      <c r="Q399" s="22"/>
      <c r="R399" s="22"/>
      <c r="S399" s="25" t="str">
        <f t="shared" si="92"/>
        <v>%Z094114</v>
      </c>
      <c r="T399" s="22" t="str">
        <f t="shared" si="93"/>
        <v>18-YL-17109F</v>
      </c>
      <c r="U399" s="22" t="s">
        <v>1201</v>
      </c>
      <c r="V399" s="22" t="str">
        <f t="shared" si="94"/>
        <v>PP-1705 FAULT</v>
      </c>
      <c r="W399" s="23" t="s">
        <v>1036</v>
      </c>
      <c r="X399" s="84" t="s">
        <v>115</v>
      </c>
      <c r="Y399" s="27"/>
      <c r="Z399" s="27"/>
      <c r="AA399" s="28"/>
      <c r="AB399" s="33"/>
      <c r="AC399" s="29"/>
      <c r="AD399" s="27"/>
      <c r="AE399" s="27"/>
      <c r="AF399" s="27"/>
      <c r="AG399" s="27"/>
      <c r="AH399" s="27"/>
      <c r="AI399" s="27"/>
      <c r="AJ399" s="531"/>
      <c r="AK399" s="531" t="s">
        <v>515</v>
      </c>
      <c r="AL399" s="27"/>
      <c r="AM399" s="27"/>
      <c r="AN399" s="27"/>
      <c r="AO399" s="27"/>
      <c r="AP399" s="27"/>
      <c r="AQ399" s="33"/>
      <c r="AR399" s="33"/>
      <c r="AS399" s="33"/>
      <c r="AT399" s="33"/>
      <c r="AU399" s="33"/>
      <c r="AV399" s="33"/>
      <c r="AW399" s="33"/>
      <c r="AX399" s="33"/>
      <c r="AY399" s="33"/>
      <c r="AZ399" s="33"/>
      <c r="BA399" s="33"/>
      <c r="BB399" s="33"/>
      <c r="BC399" s="33"/>
      <c r="BD399" s="33"/>
      <c r="BE399" s="33"/>
      <c r="BF399" s="33"/>
      <c r="BG399" s="33"/>
      <c r="BH399" s="33"/>
      <c r="BI399" s="27"/>
      <c r="BJ399" s="33"/>
      <c r="BK399" s="33"/>
      <c r="BL399" s="33"/>
      <c r="BM399" s="27"/>
      <c r="BN399" s="27"/>
      <c r="BO399" s="27"/>
      <c r="BP399" s="27"/>
      <c r="BQ399" s="522" t="s">
        <v>321</v>
      </c>
      <c r="BR399" s="37"/>
      <c r="BS399" s="36"/>
      <c r="BT399" s="37"/>
      <c r="BU399" s="39"/>
      <c r="BV399" s="523">
        <v>1812</v>
      </c>
    </row>
    <row r="400" spans="1:74" ht="19.899999999999999" customHeight="1">
      <c r="A400" s="10">
        <v>400</v>
      </c>
      <c r="B400" s="15">
        <v>15</v>
      </c>
      <c r="C400" s="519">
        <v>1830</v>
      </c>
      <c r="D400" s="527" t="s">
        <v>1203</v>
      </c>
      <c r="E400" s="527" t="s">
        <v>432</v>
      </c>
      <c r="F400" s="22" t="str">
        <f t="shared" si="90"/>
        <v>FCS0304</v>
      </c>
      <c r="G400" s="21">
        <f t="shared" si="95"/>
        <v>9</v>
      </c>
      <c r="H400" s="21">
        <f t="shared" si="96"/>
        <v>4</v>
      </c>
      <c r="I400" s="21">
        <v>15</v>
      </c>
      <c r="J400" s="85" t="str">
        <f t="shared" si="97"/>
        <v>ADV151-P</v>
      </c>
      <c r="K400" s="22" t="str">
        <f t="shared" si="91"/>
        <v>DI</v>
      </c>
      <c r="L400" s="22"/>
      <c r="M400" s="22"/>
      <c r="N400" s="22" t="str">
        <f t="shared" si="98"/>
        <v>N</v>
      </c>
      <c r="O400" s="22"/>
      <c r="P400" s="22"/>
      <c r="Q400" s="22"/>
      <c r="R400" s="22"/>
      <c r="S400" s="25" t="str">
        <f t="shared" si="92"/>
        <v>%Z094115</v>
      </c>
      <c r="T400" s="22" t="str">
        <f t="shared" si="93"/>
        <v>18-XHSO-21101</v>
      </c>
      <c r="U400" s="22" t="s">
        <v>1203</v>
      </c>
      <c r="V400" s="22" t="str">
        <f t="shared" si="94"/>
        <v>PEROXIDE FROM PP-2102</v>
      </c>
      <c r="W400" s="23" t="s">
        <v>1036</v>
      </c>
      <c r="X400" s="84" t="s">
        <v>115</v>
      </c>
      <c r="Y400" s="27"/>
      <c r="Z400" s="27"/>
      <c r="AA400" s="28"/>
      <c r="AB400" s="33"/>
      <c r="AC400" s="29"/>
      <c r="AD400" s="27"/>
      <c r="AE400" s="27"/>
      <c r="AF400" s="27"/>
      <c r="AG400" s="27"/>
      <c r="AH400" s="27"/>
      <c r="AI400" s="27"/>
      <c r="AJ400" s="531" t="s">
        <v>1204</v>
      </c>
      <c r="AK400" s="531" t="s">
        <v>1205</v>
      </c>
      <c r="AL400" s="27"/>
      <c r="AM400" s="27"/>
      <c r="AN400" s="27"/>
      <c r="AO400" s="27"/>
      <c r="AP400" s="27"/>
      <c r="AQ400" s="33"/>
      <c r="AR400" s="33"/>
      <c r="AS400" s="33"/>
      <c r="AT400" s="33"/>
      <c r="AU400" s="33"/>
      <c r="AV400" s="33"/>
      <c r="AW400" s="33"/>
      <c r="AX400" s="33"/>
      <c r="AY400" s="33"/>
      <c r="AZ400" s="33"/>
      <c r="BA400" s="33"/>
      <c r="BB400" s="33"/>
      <c r="BC400" s="33"/>
      <c r="BD400" s="33"/>
      <c r="BE400" s="33"/>
      <c r="BF400" s="33"/>
      <c r="BG400" s="33"/>
      <c r="BH400" s="33"/>
      <c r="BI400" s="27"/>
      <c r="BJ400" s="33"/>
      <c r="BK400" s="33"/>
      <c r="BL400" s="33"/>
      <c r="BM400" s="27"/>
      <c r="BN400" s="27"/>
      <c r="BO400" s="27"/>
      <c r="BP400" s="27"/>
      <c r="BQ400" s="522" t="s">
        <v>106</v>
      </c>
      <c r="BR400" s="37"/>
      <c r="BS400" s="36"/>
      <c r="BT400" s="37"/>
      <c r="BU400" s="39"/>
      <c r="BV400" s="523">
        <v>1830</v>
      </c>
    </row>
    <row r="401" spans="1:74" ht="19.899999999999999" customHeight="1">
      <c r="A401" s="10">
        <v>401</v>
      </c>
      <c r="B401" s="15">
        <v>16</v>
      </c>
      <c r="C401" s="519">
        <v>1830</v>
      </c>
      <c r="D401" s="527" t="s">
        <v>1206</v>
      </c>
      <c r="E401" s="527" t="s">
        <v>432</v>
      </c>
      <c r="F401" s="22" t="str">
        <f t="shared" si="90"/>
        <v>FCS0304</v>
      </c>
      <c r="G401" s="21">
        <f t="shared" si="95"/>
        <v>9</v>
      </c>
      <c r="H401" s="21">
        <f t="shared" si="96"/>
        <v>4</v>
      </c>
      <c r="I401" s="21">
        <v>16</v>
      </c>
      <c r="J401" s="85" t="str">
        <f t="shared" si="97"/>
        <v>ADV151-P</v>
      </c>
      <c r="K401" s="22" t="str">
        <f t="shared" si="91"/>
        <v>DI</v>
      </c>
      <c r="L401" s="22"/>
      <c r="M401" s="22"/>
      <c r="N401" s="22" t="str">
        <f t="shared" si="98"/>
        <v>N</v>
      </c>
      <c r="O401" s="22"/>
      <c r="P401" s="22"/>
      <c r="Q401" s="22"/>
      <c r="R401" s="22"/>
      <c r="S401" s="25" t="str">
        <f t="shared" si="92"/>
        <v>%Z094116</v>
      </c>
      <c r="T401" s="22" t="str">
        <f t="shared" si="93"/>
        <v>18-XHSC-21101</v>
      </c>
      <c r="U401" s="22" t="s">
        <v>1206</v>
      </c>
      <c r="V401" s="22" t="str">
        <f t="shared" si="94"/>
        <v>PEROXIDE FROM PP-2102</v>
      </c>
      <c r="W401" s="23" t="s">
        <v>1036</v>
      </c>
      <c r="X401" s="84" t="s">
        <v>115</v>
      </c>
      <c r="Y401" s="27"/>
      <c r="Z401" s="27"/>
      <c r="AA401" s="28"/>
      <c r="AB401" s="33"/>
      <c r="AC401" s="29"/>
      <c r="AD401" s="27"/>
      <c r="AE401" s="27"/>
      <c r="AF401" s="27"/>
      <c r="AG401" s="27"/>
      <c r="AH401" s="27"/>
      <c r="AI401" s="27"/>
      <c r="AJ401" s="531" t="s">
        <v>1204</v>
      </c>
      <c r="AK401" s="531" t="s">
        <v>1205</v>
      </c>
      <c r="AL401" s="27"/>
      <c r="AM401" s="27"/>
      <c r="AN401" s="27"/>
      <c r="AO401" s="27"/>
      <c r="AP401" s="27"/>
      <c r="AQ401" s="33"/>
      <c r="AR401" s="33"/>
      <c r="AS401" s="33"/>
      <c r="AT401" s="33"/>
      <c r="AU401" s="33"/>
      <c r="AV401" s="33"/>
      <c r="AW401" s="33"/>
      <c r="AX401" s="33"/>
      <c r="AY401" s="33"/>
      <c r="AZ401" s="33"/>
      <c r="BA401" s="33"/>
      <c r="BB401" s="33"/>
      <c r="BC401" s="33"/>
      <c r="BD401" s="33"/>
      <c r="BE401" s="33"/>
      <c r="BF401" s="33"/>
      <c r="BG401" s="33"/>
      <c r="BH401" s="33"/>
      <c r="BI401" s="27"/>
      <c r="BJ401" s="33"/>
      <c r="BK401" s="33"/>
      <c r="BL401" s="33"/>
      <c r="BM401" s="27"/>
      <c r="BN401" s="27"/>
      <c r="BO401" s="27"/>
      <c r="BP401" s="27"/>
      <c r="BQ401" s="522" t="s">
        <v>106</v>
      </c>
      <c r="BR401" s="37"/>
      <c r="BS401" s="36"/>
      <c r="BT401" s="37"/>
      <c r="BU401" s="39"/>
      <c r="BV401" s="523">
        <v>1830</v>
      </c>
    </row>
    <row r="402" spans="1:74" ht="19.899999999999999" customHeight="1">
      <c r="A402" s="10">
        <v>402</v>
      </c>
      <c r="B402" s="15">
        <v>17</v>
      </c>
      <c r="C402" s="519">
        <v>1830</v>
      </c>
      <c r="D402" s="43" t="s">
        <v>1207</v>
      </c>
      <c r="E402" s="527" t="s">
        <v>1208</v>
      </c>
      <c r="F402" s="22" t="str">
        <f t="shared" si="90"/>
        <v>FCS0304</v>
      </c>
      <c r="G402" s="21">
        <f t="shared" si="95"/>
        <v>9</v>
      </c>
      <c r="H402" s="21">
        <f t="shared" si="96"/>
        <v>4</v>
      </c>
      <c r="I402" s="21">
        <v>17</v>
      </c>
      <c r="J402" s="85" t="str">
        <f t="shared" si="97"/>
        <v>ADV151-P</v>
      </c>
      <c r="K402" s="22" t="str">
        <f t="shared" si="91"/>
        <v>DI</v>
      </c>
      <c r="L402" s="22"/>
      <c r="M402" s="22"/>
      <c r="N402" s="22" t="str">
        <f t="shared" si="98"/>
        <v>N</v>
      </c>
      <c r="O402" s="22"/>
      <c r="P402" s="22"/>
      <c r="Q402" s="22"/>
      <c r="R402" s="22"/>
      <c r="S402" s="25" t="str">
        <f t="shared" si="92"/>
        <v>%Z094117</v>
      </c>
      <c r="T402" s="22" t="str">
        <f t="shared" si="93"/>
        <v>18-XHSO-24102</v>
      </c>
      <c r="U402" s="22" t="s">
        <v>1207</v>
      </c>
      <c r="V402" s="22" t="str">
        <f t="shared" si="94"/>
        <v>LIQUID ADDITIVES VE-2401</v>
      </c>
      <c r="W402" s="23" t="s">
        <v>1036</v>
      </c>
      <c r="X402" s="84" t="s">
        <v>115</v>
      </c>
      <c r="Y402" s="27"/>
      <c r="Z402" s="27"/>
      <c r="AA402" s="28"/>
      <c r="AB402" s="33"/>
      <c r="AC402" s="29"/>
      <c r="AD402" s="27"/>
      <c r="AE402" s="27"/>
      <c r="AF402" s="27"/>
      <c r="AG402" s="27"/>
      <c r="AH402" s="27"/>
      <c r="AI402" s="27"/>
      <c r="AJ402" s="531" t="s">
        <v>1209</v>
      </c>
      <c r="AK402" s="531" t="s">
        <v>1210</v>
      </c>
      <c r="AL402" s="27"/>
      <c r="AM402" s="27"/>
      <c r="AN402" s="27"/>
      <c r="AO402" s="27"/>
      <c r="AP402" s="27"/>
      <c r="AQ402" s="33"/>
      <c r="AR402" s="33"/>
      <c r="AS402" s="33"/>
      <c r="AT402" s="33"/>
      <c r="AU402" s="33"/>
      <c r="AV402" s="33"/>
      <c r="AW402" s="33"/>
      <c r="AX402" s="33"/>
      <c r="AY402" s="33"/>
      <c r="AZ402" s="33"/>
      <c r="BA402" s="33"/>
      <c r="BB402" s="33"/>
      <c r="BC402" s="33"/>
      <c r="BD402" s="33"/>
      <c r="BE402" s="33"/>
      <c r="BF402" s="33"/>
      <c r="BG402" s="33"/>
      <c r="BH402" s="33"/>
      <c r="BI402" s="27"/>
      <c r="BJ402" s="33"/>
      <c r="BK402" s="33"/>
      <c r="BL402" s="33"/>
      <c r="BM402" s="27"/>
      <c r="BN402" s="27"/>
      <c r="BO402" s="27"/>
      <c r="BP402" s="27"/>
      <c r="BQ402" s="522" t="s">
        <v>106</v>
      </c>
      <c r="BR402" s="37"/>
      <c r="BS402" s="36"/>
      <c r="BT402" s="37"/>
      <c r="BV402" s="523">
        <v>1830</v>
      </c>
    </row>
    <row r="403" spans="1:74" ht="19.899999999999999" customHeight="1">
      <c r="A403" s="10">
        <v>403</v>
      </c>
      <c r="B403" s="15">
        <v>18</v>
      </c>
      <c r="C403" s="519">
        <v>1830</v>
      </c>
      <c r="D403" s="43" t="s">
        <v>1211</v>
      </c>
      <c r="E403" s="527" t="s">
        <v>1208</v>
      </c>
      <c r="F403" s="22" t="str">
        <f t="shared" si="90"/>
        <v>FCS0304</v>
      </c>
      <c r="G403" s="21">
        <f t="shared" si="95"/>
        <v>9</v>
      </c>
      <c r="H403" s="21">
        <f t="shared" si="96"/>
        <v>4</v>
      </c>
      <c r="I403" s="21">
        <v>18</v>
      </c>
      <c r="J403" s="85" t="str">
        <f t="shared" si="97"/>
        <v>ADV151-P</v>
      </c>
      <c r="K403" s="22" t="str">
        <f t="shared" si="91"/>
        <v>DI</v>
      </c>
      <c r="L403" s="22"/>
      <c r="M403" s="22"/>
      <c r="N403" s="22" t="str">
        <f t="shared" si="98"/>
        <v>N</v>
      </c>
      <c r="O403" s="22"/>
      <c r="P403" s="22"/>
      <c r="Q403" s="22"/>
      <c r="R403" s="22"/>
      <c r="S403" s="25" t="str">
        <f t="shared" si="92"/>
        <v>%Z094118</v>
      </c>
      <c r="T403" s="22" t="str">
        <f t="shared" si="93"/>
        <v>18-XHSC-24102</v>
      </c>
      <c r="U403" s="22" t="s">
        <v>1211</v>
      </c>
      <c r="V403" s="22" t="str">
        <f t="shared" si="94"/>
        <v>LIQUID ADDITIVES VE-2401</v>
      </c>
      <c r="W403" s="23" t="s">
        <v>1036</v>
      </c>
      <c r="X403" s="84" t="s">
        <v>115</v>
      </c>
      <c r="Y403" s="27"/>
      <c r="Z403" s="27"/>
      <c r="AA403" s="28"/>
      <c r="AB403" s="33"/>
      <c r="AC403" s="29"/>
      <c r="AD403" s="27"/>
      <c r="AE403" s="27"/>
      <c r="AF403" s="27"/>
      <c r="AG403" s="27"/>
      <c r="AH403" s="27"/>
      <c r="AI403" s="27"/>
      <c r="AJ403" s="531" t="s">
        <v>1209</v>
      </c>
      <c r="AK403" s="531" t="s">
        <v>1210</v>
      </c>
      <c r="AL403" s="27"/>
      <c r="AM403" s="27"/>
      <c r="AN403" s="27"/>
      <c r="AO403" s="27"/>
      <c r="AP403" s="27"/>
      <c r="AQ403" s="33"/>
      <c r="AR403" s="33"/>
      <c r="AS403" s="33"/>
      <c r="AT403" s="33"/>
      <c r="AU403" s="33"/>
      <c r="AV403" s="33"/>
      <c r="AW403" s="33"/>
      <c r="AX403" s="33"/>
      <c r="AY403" s="33"/>
      <c r="AZ403" s="33"/>
      <c r="BA403" s="33"/>
      <c r="BB403" s="33"/>
      <c r="BC403" s="33"/>
      <c r="BD403" s="33"/>
      <c r="BE403" s="33"/>
      <c r="BF403" s="33"/>
      <c r="BG403" s="33"/>
      <c r="BH403" s="33"/>
      <c r="BI403" s="27"/>
      <c r="BJ403" s="33"/>
      <c r="BK403" s="33"/>
      <c r="BL403" s="33"/>
      <c r="BM403" s="27"/>
      <c r="BN403" s="27"/>
      <c r="BO403" s="27"/>
      <c r="BP403" s="27"/>
      <c r="BQ403" s="522" t="s">
        <v>106</v>
      </c>
      <c r="BR403" s="37"/>
      <c r="BS403" s="36"/>
      <c r="BT403" s="37"/>
      <c r="BV403" s="523">
        <v>1830</v>
      </c>
    </row>
    <row r="404" spans="1:74" ht="19.899999999999999" customHeight="1">
      <c r="A404" s="10">
        <v>404</v>
      </c>
      <c r="B404" s="15">
        <v>19</v>
      </c>
      <c r="C404" s="519">
        <v>1830</v>
      </c>
      <c r="D404" s="527" t="s">
        <v>1212</v>
      </c>
      <c r="E404" s="527" t="s">
        <v>106</v>
      </c>
      <c r="F404" s="22" t="str">
        <f t="shared" si="90"/>
        <v>FCS0304</v>
      </c>
      <c r="G404" s="21">
        <f t="shared" si="95"/>
        <v>9</v>
      </c>
      <c r="H404" s="21">
        <f t="shared" si="96"/>
        <v>4</v>
      </c>
      <c r="I404" s="21">
        <v>19</v>
      </c>
      <c r="J404" s="85" t="str">
        <f t="shared" si="97"/>
        <v>ADV151-P</v>
      </c>
      <c r="K404" s="22" t="str">
        <f t="shared" si="91"/>
        <v>DI</v>
      </c>
      <c r="L404" s="22"/>
      <c r="M404" s="22"/>
      <c r="N404" s="22" t="str">
        <f t="shared" si="98"/>
        <v>N</v>
      </c>
      <c r="O404" s="22"/>
      <c r="P404" s="22"/>
      <c r="Q404" s="22"/>
      <c r="R404" s="22"/>
      <c r="S404" s="25" t="str">
        <f t="shared" si="92"/>
        <v>%Z094119</v>
      </c>
      <c r="T404" s="22" t="str">
        <f t="shared" si="93"/>
        <v>18-XHSO-66101</v>
      </c>
      <c r="U404" s="22" t="s">
        <v>1212</v>
      </c>
      <c r="V404" s="22" t="str">
        <f t="shared" si="94"/>
        <v>-</v>
      </c>
      <c r="W404" s="23" t="s">
        <v>1036</v>
      </c>
      <c r="X404" s="84" t="s">
        <v>115</v>
      </c>
      <c r="Y404" s="27"/>
      <c r="Z404" s="27"/>
      <c r="AA404" s="28"/>
      <c r="AB404" s="33"/>
      <c r="AC404" s="29"/>
      <c r="AD404" s="27"/>
      <c r="AE404" s="27"/>
      <c r="AF404" s="27"/>
      <c r="AG404" s="27"/>
      <c r="AH404" s="27"/>
      <c r="AI404" s="27"/>
      <c r="AJ404" s="531" t="s">
        <v>1204</v>
      </c>
      <c r="AK404" s="531" t="s">
        <v>1205</v>
      </c>
      <c r="AL404" s="27"/>
      <c r="AM404" s="27"/>
      <c r="AN404" s="27"/>
      <c r="AO404" s="27"/>
      <c r="AP404" s="27"/>
      <c r="AQ404" s="33"/>
      <c r="AR404" s="33"/>
      <c r="AS404" s="33"/>
      <c r="AT404" s="33"/>
      <c r="AU404" s="33"/>
      <c r="AV404" s="33"/>
      <c r="AW404" s="33"/>
      <c r="AX404" s="33"/>
      <c r="AY404" s="33"/>
      <c r="AZ404" s="33"/>
      <c r="BA404" s="33"/>
      <c r="BB404" s="33"/>
      <c r="BC404" s="33"/>
      <c r="BD404" s="33"/>
      <c r="BE404" s="33"/>
      <c r="BF404" s="33"/>
      <c r="BG404" s="33"/>
      <c r="BH404" s="33"/>
      <c r="BI404" s="27"/>
      <c r="BJ404" s="33"/>
      <c r="BK404" s="33"/>
      <c r="BL404" s="33"/>
      <c r="BM404" s="27"/>
      <c r="BN404" s="27"/>
      <c r="BO404" s="27"/>
      <c r="BP404" s="27"/>
      <c r="BQ404" s="522" t="s">
        <v>106</v>
      </c>
      <c r="BR404" s="37"/>
      <c r="BS404" s="36"/>
      <c r="BT404" s="37"/>
      <c r="BV404" s="523">
        <v>1830</v>
      </c>
    </row>
    <row r="405" spans="1:74" ht="19.899999999999999" customHeight="1">
      <c r="A405" s="10">
        <v>405</v>
      </c>
      <c r="B405" s="15">
        <v>20</v>
      </c>
      <c r="C405" s="519">
        <v>1830</v>
      </c>
      <c r="D405" s="527" t="s">
        <v>1213</v>
      </c>
      <c r="E405" s="527" t="s">
        <v>106</v>
      </c>
      <c r="F405" s="22" t="str">
        <f t="shared" si="90"/>
        <v>FCS0304</v>
      </c>
      <c r="G405" s="21">
        <f t="shared" si="95"/>
        <v>9</v>
      </c>
      <c r="H405" s="21">
        <f t="shared" si="96"/>
        <v>4</v>
      </c>
      <c r="I405" s="21">
        <v>20</v>
      </c>
      <c r="J405" s="85" t="str">
        <f t="shared" si="97"/>
        <v>ADV151-P</v>
      </c>
      <c r="K405" s="22" t="str">
        <f t="shared" si="91"/>
        <v>DI</v>
      </c>
      <c r="L405" s="22"/>
      <c r="M405" s="22"/>
      <c r="N405" s="22" t="str">
        <f t="shared" si="98"/>
        <v>N</v>
      </c>
      <c r="O405" s="22"/>
      <c r="P405" s="22"/>
      <c r="Q405" s="22"/>
      <c r="R405" s="22"/>
      <c r="S405" s="25" t="str">
        <f t="shared" si="92"/>
        <v>%Z094120</v>
      </c>
      <c r="T405" s="22" t="str">
        <f t="shared" si="93"/>
        <v>18-XHSC-66101</v>
      </c>
      <c r="U405" s="22" t="s">
        <v>1213</v>
      </c>
      <c r="V405" s="22" t="str">
        <f t="shared" si="94"/>
        <v>-</v>
      </c>
      <c r="W405" s="23" t="s">
        <v>1036</v>
      </c>
      <c r="X405" s="84" t="s">
        <v>115</v>
      </c>
      <c r="Y405" s="27"/>
      <c r="Z405" s="27"/>
      <c r="AA405" s="28"/>
      <c r="AB405" s="33"/>
      <c r="AC405" s="29"/>
      <c r="AD405" s="27"/>
      <c r="AE405" s="27"/>
      <c r="AF405" s="27"/>
      <c r="AG405" s="27"/>
      <c r="AH405" s="27"/>
      <c r="AI405" s="27"/>
      <c r="AJ405" s="531" t="s">
        <v>1204</v>
      </c>
      <c r="AK405" s="531" t="s">
        <v>1205</v>
      </c>
      <c r="AL405" s="27"/>
      <c r="AM405" s="27"/>
      <c r="AN405" s="27"/>
      <c r="AO405" s="27"/>
      <c r="AP405" s="27"/>
      <c r="AQ405" s="33"/>
      <c r="AR405" s="33"/>
      <c r="AS405" s="33"/>
      <c r="AT405" s="33"/>
      <c r="AU405" s="33"/>
      <c r="AV405" s="33"/>
      <c r="AW405" s="33"/>
      <c r="AX405" s="33"/>
      <c r="AY405" s="33"/>
      <c r="AZ405" s="33"/>
      <c r="BA405" s="33"/>
      <c r="BB405" s="33"/>
      <c r="BC405" s="33"/>
      <c r="BD405" s="33"/>
      <c r="BE405" s="33"/>
      <c r="BF405" s="33"/>
      <c r="BG405" s="33"/>
      <c r="BH405" s="33"/>
      <c r="BI405" s="27"/>
      <c r="BJ405" s="33"/>
      <c r="BK405" s="33"/>
      <c r="BL405" s="33"/>
      <c r="BM405" s="27"/>
      <c r="BN405" s="27"/>
      <c r="BO405" s="27"/>
      <c r="BP405" s="27"/>
      <c r="BQ405" s="522" t="s">
        <v>106</v>
      </c>
      <c r="BR405" s="37"/>
      <c r="BS405" s="36"/>
      <c r="BT405" s="37"/>
      <c r="BV405" s="523">
        <v>1830</v>
      </c>
    </row>
    <row r="406" spans="1:74" ht="19.899999999999999" customHeight="1">
      <c r="A406" s="10">
        <v>406</v>
      </c>
      <c r="B406" s="15">
        <v>21</v>
      </c>
      <c r="C406" s="519"/>
      <c r="D406" s="50" t="str">
        <f t="shared" ref="D406:D417" si="99">LEFT(F406,1)&amp;RIGHT(F406,2)&amp;"N"&amp;G406&amp;"S"&amp;H406&amp;"C"&amp;I406</f>
        <v>F04N9S4C21</v>
      </c>
      <c r="E406" s="527" t="s">
        <v>161</v>
      </c>
      <c r="F406" s="22" t="str">
        <f t="shared" si="90"/>
        <v>FCS0304</v>
      </c>
      <c r="G406" s="21">
        <f t="shared" si="95"/>
        <v>9</v>
      </c>
      <c r="H406" s="21">
        <f t="shared" si="96"/>
        <v>4</v>
      </c>
      <c r="I406" s="21">
        <v>21</v>
      </c>
      <c r="J406" s="85" t="str">
        <f t="shared" si="97"/>
        <v>ADV151-P</v>
      </c>
      <c r="K406" s="22" t="str">
        <f t="shared" si="91"/>
        <v>DI</v>
      </c>
      <c r="L406" s="22"/>
      <c r="M406" s="22"/>
      <c r="N406" s="22" t="str">
        <f t="shared" si="98"/>
        <v>N</v>
      </c>
      <c r="O406" s="22"/>
      <c r="P406" s="22"/>
      <c r="Q406" s="22"/>
      <c r="R406" s="22"/>
      <c r="S406" s="25" t="str">
        <f t="shared" si="92"/>
        <v>%Z094121</v>
      </c>
      <c r="T406" s="22" t="str">
        <f t="shared" si="93"/>
        <v>F04N9S4C21</v>
      </c>
      <c r="U406" s="22"/>
      <c r="V406" s="22" t="str">
        <f t="shared" si="94"/>
        <v>Spare</v>
      </c>
      <c r="W406" s="23" t="s">
        <v>1036</v>
      </c>
      <c r="X406" s="84" t="s">
        <v>115</v>
      </c>
      <c r="Y406" s="27"/>
      <c r="Z406" s="27"/>
      <c r="AA406" s="28"/>
      <c r="AB406" s="33"/>
      <c r="AC406" s="29"/>
      <c r="AD406" s="27"/>
      <c r="AE406" s="27"/>
      <c r="AF406" s="27"/>
      <c r="AG406" s="27"/>
      <c r="AH406" s="27"/>
      <c r="AI406" s="27"/>
      <c r="AJ406" s="531"/>
      <c r="AK406" s="531"/>
      <c r="AL406" s="27"/>
      <c r="AM406" s="27"/>
      <c r="AN406" s="27"/>
      <c r="AO406" s="27"/>
      <c r="AP406" s="27"/>
      <c r="AQ406" s="33"/>
      <c r="AR406" s="33"/>
      <c r="AS406" s="33"/>
      <c r="AT406" s="33"/>
      <c r="AU406" s="33"/>
      <c r="AV406" s="33"/>
      <c r="AW406" s="33"/>
      <c r="AX406" s="33"/>
      <c r="AY406" s="33"/>
      <c r="AZ406" s="33"/>
      <c r="BA406" s="33"/>
      <c r="BB406" s="33"/>
      <c r="BC406" s="33"/>
      <c r="BD406" s="33"/>
      <c r="BE406" s="33"/>
      <c r="BF406" s="33"/>
      <c r="BG406" s="33"/>
      <c r="BH406" s="33"/>
      <c r="BI406" s="27"/>
      <c r="BJ406" s="33"/>
      <c r="BK406" s="33"/>
      <c r="BL406" s="33"/>
      <c r="BM406" s="27"/>
      <c r="BN406" s="27"/>
      <c r="BO406" s="27"/>
      <c r="BP406" s="27"/>
      <c r="BQ406" s="36"/>
      <c r="BR406" s="37"/>
      <c r="BS406" s="36"/>
      <c r="BT406" s="37"/>
    </row>
    <row r="407" spans="1:74" ht="19.899999999999999" customHeight="1">
      <c r="A407" s="10">
        <v>407</v>
      </c>
      <c r="B407" s="15">
        <v>22</v>
      </c>
      <c r="C407" s="519"/>
      <c r="D407" s="50" t="str">
        <f t="shared" si="99"/>
        <v>F04N9S4C22</v>
      </c>
      <c r="E407" s="527" t="s">
        <v>161</v>
      </c>
      <c r="F407" s="22" t="str">
        <f t="shared" si="90"/>
        <v>FCS0304</v>
      </c>
      <c r="G407" s="21">
        <f t="shared" si="95"/>
        <v>9</v>
      </c>
      <c r="H407" s="21">
        <f t="shared" si="96"/>
        <v>4</v>
      </c>
      <c r="I407" s="21">
        <v>22</v>
      </c>
      <c r="J407" s="85" t="str">
        <f t="shared" si="97"/>
        <v>ADV151-P</v>
      </c>
      <c r="K407" s="22" t="str">
        <f t="shared" si="91"/>
        <v>DI</v>
      </c>
      <c r="L407" s="22"/>
      <c r="M407" s="22"/>
      <c r="N407" s="22" t="str">
        <f t="shared" si="98"/>
        <v>N</v>
      </c>
      <c r="O407" s="22"/>
      <c r="P407" s="22"/>
      <c r="Q407" s="22"/>
      <c r="R407" s="22"/>
      <c r="S407" s="25" t="str">
        <f t="shared" si="92"/>
        <v>%Z094122</v>
      </c>
      <c r="T407" s="22" t="str">
        <f t="shared" si="93"/>
        <v>F04N9S4C22</v>
      </c>
      <c r="U407" s="22"/>
      <c r="V407" s="22" t="str">
        <f t="shared" si="94"/>
        <v>Spare</v>
      </c>
      <c r="W407" s="23" t="s">
        <v>1036</v>
      </c>
      <c r="X407" s="84" t="s">
        <v>115</v>
      </c>
      <c r="Y407" s="27"/>
      <c r="Z407" s="27"/>
      <c r="AA407" s="28"/>
      <c r="AB407" s="33"/>
      <c r="AC407" s="29"/>
      <c r="AD407" s="27"/>
      <c r="AE407" s="27"/>
      <c r="AF407" s="27"/>
      <c r="AG407" s="27"/>
      <c r="AH407" s="27"/>
      <c r="AI407" s="27"/>
      <c r="AJ407" s="531"/>
      <c r="AK407" s="531"/>
      <c r="AL407" s="27"/>
      <c r="AM407" s="27"/>
      <c r="AN407" s="27"/>
      <c r="AO407" s="27"/>
      <c r="AP407" s="27"/>
      <c r="AQ407" s="33"/>
      <c r="AR407" s="33"/>
      <c r="AS407" s="33"/>
      <c r="AT407" s="33"/>
      <c r="AU407" s="33"/>
      <c r="AV407" s="33"/>
      <c r="AW407" s="33"/>
      <c r="AX407" s="33"/>
      <c r="AY407" s="33"/>
      <c r="AZ407" s="33"/>
      <c r="BA407" s="33"/>
      <c r="BB407" s="33"/>
      <c r="BC407" s="33"/>
      <c r="BD407" s="33"/>
      <c r="BE407" s="33"/>
      <c r="BF407" s="33"/>
      <c r="BG407" s="33"/>
      <c r="BH407" s="33"/>
      <c r="BI407" s="27"/>
      <c r="BJ407" s="33"/>
      <c r="BK407" s="33"/>
      <c r="BL407" s="33"/>
      <c r="BM407" s="27"/>
      <c r="BN407" s="27"/>
      <c r="BO407" s="27"/>
      <c r="BP407" s="27"/>
      <c r="BQ407" s="36"/>
      <c r="BR407" s="37"/>
      <c r="BS407" s="36"/>
      <c r="BT407" s="37"/>
    </row>
    <row r="408" spans="1:74" ht="19.899999999999999" customHeight="1">
      <c r="A408" s="10">
        <v>408</v>
      </c>
      <c r="B408" s="15">
        <v>23</v>
      </c>
      <c r="C408" s="519"/>
      <c r="D408" s="50" t="str">
        <f t="shared" si="99"/>
        <v>F04N9S4C23</v>
      </c>
      <c r="E408" s="527" t="s">
        <v>161</v>
      </c>
      <c r="F408" s="22" t="str">
        <f t="shared" si="90"/>
        <v>FCS0304</v>
      </c>
      <c r="G408" s="21">
        <f t="shared" si="95"/>
        <v>9</v>
      </c>
      <c r="H408" s="21">
        <f t="shared" si="96"/>
        <v>4</v>
      </c>
      <c r="I408" s="21">
        <v>23</v>
      </c>
      <c r="J408" s="85" t="str">
        <f t="shared" si="97"/>
        <v>ADV151-P</v>
      </c>
      <c r="K408" s="22" t="str">
        <f t="shared" si="91"/>
        <v>DI</v>
      </c>
      <c r="L408" s="22"/>
      <c r="M408" s="22"/>
      <c r="N408" s="22" t="str">
        <f t="shared" si="98"/>
        <v>N</v>
      </c>
      <c r="O408" s="22"/>
      <c r="P408" s="22"/>
      <c r="Q408" s="22"/>
      <c r="R408" s="22"/>
      <c r="S408" s="25" t="str">
        <f t="shared" si="92"/>
        <v>%Z094123</v>
      </c>
      <c r="T408" s="22" t="str">
        <f t="shared" si="93"/>
        <v>F04N9S4C23</v>
      </c>
      <c r="U408" s="22"/>
      <c r="V408" s="22" t="str">
        <f t="shared" si="94"/>
        <v>Spare</v>
      </c>
      <c r="W408" s="23" t="s">
        <v>1036</v>
      </c>
      <c r="X408" s="84" t="s">
        <v>115</v>
      </c>
      <c r="Y408" s="27"/>
      <c r="Z408" s="27"/>
      <c r="AA408" s="28"/>
      <c r="AB408" s="33"/>
      <c r="AC408" s="29"/>
      <c r="AD408" s="27"/>
      <c r="AE408" s="27"/>
      <c r="AF408" s="27"/>
      <c r="AG408" s="27"/>
      <c r="AH408" s="27"/>
      <c r="AI408" s="27"/>
      <c r="AJ408" s="531"/>
      <c r="AK408" s="531"/>
      <c r="AL408" s="27"/>
      <c r="AM408" s="27"/>
      <c r="AN408" s="27"/>
      <c r="AO408" s="27"/>
      <c r="AP408" s="27"/>
      <c r="AQ408" s="33"/>
      <c r="AR408" s="33"/>
      <c r="AS408" s="33"/>
      <c r="AT408" s="33"/>
      <c r="AU408" s="33"/>
      <c r="AV408" s="33"/>
      <c r="AW408" s="33"/>
      <c r="AX408" s="33"/>
      <c r="AY408" s="33"/>
      <c r="AZ408" s="33"/>
      <c r="BA408" s="33"/>
      <c r="BB408" s="33"/>
      <c r="BC408" s="33"/>
      <c r="BD408" s="33"/>
      <c r="BE408" s="33"/>
      <c r="BF408" s="33"/>
      <c r="BG408" s="33"/>
      <c r="BH408" s="33"/>
      <c r="BI408" s="27"/>
      <c r="BJ408" s="33"/>
      <c r="BK408" s="33"/>
      <c r="BL408" s="33"/>
      <c r="BM408" s="27"/>
      <c r="BN408" s="27"/>
      <c r="BO408" s="27"/>
      <c r="BP408" s="27"/>
      <c r="BQ408" s="36"/>
      <c r="BR408" s="37"/>
      <c r="BS408" s="36"/>
      <c r="BT408" s="37"/>
    </row>
    <row r="409" spans="1:74" ht="19.899999999999999" customHeight="1">
      <c r="A409" s="10">
        <v>409</v>
      </c>
      <c r="B409" s="15">
        <v>24</v>
      </c>
      <c r="C409" s="519"/>
      <c r="D409" s="50" t="str">
        <f t="shared" si="99"/>
        <v>F04N9S4C24</v>
      </c>
      <c r="E409" s="527" t="s">
        <v>161</v>
      </c>
      <c r="F409" s="22" t="str">
        <f t="shared" si="90"/>
        <v>FCS0304</v>
      </c>
      <c r="G409" s="21">
        <f t="shared" si="95"/>
        <v>9</v>
      </c>
      <c r="H409" s="21">
        <f t="shared" si="96"/>
        <v>4</v>
      </c>
      <c r="I409" s="21">
        <v>24</v>
      </c>
      <c r="J409" s="85" t="str">
        <f t="shared" si="97"/>
        <v>ADV151-P</v>
      </c>
      <c r="K409" s="22" t="str">
        <f t="shared" si="91"/>
        <v>DI</v>
      </c>
      <c r="L409" s="22"/>
      <c r="M409" s="22"/>
      <c r="N409" s="22" t="str">
        <f t="shared" si="98"/>
        <v>N</v>
      </c>
      <c r="O409" s="22"/>
      <c r="P409" s="22"/>
      <c r="Q409" s="22"/>
      <c r="R409" s="22"/>
      <c r="S409" s="25" t="str">
        <f t="shared" si="92"/>
        <v>%Z094124</v>
      </c>
      <c r="T409" s="22" t="str">
        <f t="shared" si="93"/>
        <v>F04N9S4C24</v>
      </c>
      <c r="U409" s="22"/>
      <c r="V409" s="22" t="str">
        <f t="shared" si="94"/>
        <v>Spare</v>
      </c>
      <c r="W409" s="23" t="s">
        <v>1036</v>
      </c>
      <c r="X409" s="84" t="s">
        <v>115</v>
      </c>
      <c r="Y409" s="27"/>
      <c r="Z409" s="27"/>
      <c r="AA409" s="28"/>
      <c r="AB409" s="33"/>
      <c r="AC409" s="29"/>
      <c r="AD409" s="27"/>
      <c r="AE409" s="27"/>
      <c r="AF409" s="27"/>
      <c r="AG409" s="27"/>
      <c r="AH409" s="27"/>
      <c r="AI409" s="27"/>
      <c r="AJ409" s="531"/>
      <c r="AK409" s="531"/>
      <c r="AL409" s="27"/>
      <c r="AM409" s="27"/>
      <c r="AN409" s="27"/>
      <c r="AO409" s="27"/>
      <c r="AP409" s="27"/>
      <c r="AQ409" s="33"/>
      <c r="AR409" s="33"/>
      <c r="AS409" s="33"/>
      <c r="AT409" s="33"/>
      <c r="AU409" s="33"/>
      <c r="AV409" s="33"/>
      <c r="AW409" s="33"/>
      <c r="AX409" s="33"/>
      <c r="AY409" s="33"/>
      <c r="AZ409" s="33"/>
      <c r="BA409" s="33"/>
      <c r="BB409" s="33"/>
      <c r="BC409" s="33"/>
      <c r="BD409" s="33"/>
      <c r="BE409" s="33"/>
      <c r="BF409" s="33"/>
      <c r="BG409" s="33"/>
      <c r="BH409" s="33"/>
      <c r="BI409" s="27"/>
      <c r="BJ409" s="33"/>
      <c r="BK409" s="33"/>
      <c r="BL409" s="33"/>
      <c r="BM409" s="27"/>
      <c r="BN409" s="27"/>
      <c r="BO409" s="27"/>
      <c r="BP409" s="27"/>
      <c r="BQ409" s="36"/>
      <c r="BR409" s="37"/>
      <c r="BS409" s="36"/>
      <c r="BT409" s="37"/>
    </row>
    <row r="410" spans="1:74" ht="19.899999999999999" customHeight="1">
      <c r="A410" s="10">
        <v>410</v>
      </c>
      <c r="B410" s="15">
        <v>25</v>
      </c>
      <c r="C410" s="519"/>
      <c r="D410" s="50" t="str">
        <f t="shared" si="99"/>
        <v>F04N9S4C25</v>
      </c>
      <c r="E410" s="527" t="s">
        <v>161</v>
      </c>
      <c r="F410" s="22" t="str">
        <f t="shared" si="90"/>
        <v>FCS0304</v>
      </c>
      <c r="G410" s="21">
        <f t="shared" si="95"/>
        <v>9</v>
      </c>
      <c r="H410" s="21">
        <f t="shared" si="96"/>
        <v>4</v>
      </c>
      <c r="I410" s="21">
        <v>25</v>
      </c>
      <c r="J410" s="85" t="str">
        <f t="shared" si="97"/>
        <v>ADV151-P</v>
      </c>
      <c r="K410" s="22" t="str">
        <f t="shared" si="91"/>
        <v>DI</v>
      </c>
      <c r="L410" s="22"/>
      <c r="M410" s="22"/>
      <c r="N410" s="22" t="str">
        <f t="shared" si="98"/>
        <v>N</v>
      </c>
      <c r="O410" s="22"/>
      <c r="P410" s="22"/>
      <c r="Q410" s="22"/>
      <c r="R410" s="22"/>
      <c r="S410" s="25" t="str">
        <f t="shared" si="92"/>
        <v>%Z094125</v>
      </c>
      <c r="T410" s="22" t="str">
        <f t="shared" si="93"/>
        <v>F04N9S4C25</v>
      </c>
      <c r="U410" s="22"/>
      <c r="V410" s="22" t="str">
        <f t="shared" si="94"/>
        <v>Spare</v>
      </c>
      <c r="W410" s="23" t="s">
        <v>1036</v>
      </c>
      <c r="X410" s="84" t="s">
        <v>115</v>
      </c>
      <c r="Y410" s="27"/>
      <c r="Z410" s="27"/>
      <c r="AA410" s="28"/>
      <c r="AB410" s="33"/>
      <c r="AC410" s="29"/>
      <c r="AD410" s="27"/>
      <c r="AE410" s="27"/>
      <c r="AF410" s="27"/>
      <c r="AG410" s="27"/>
      <c r="AH410" s="27"/>
      <c r="AI410" s="27"/>
      <c r="AJ410" s="531"/>
      <c r="AK410" s="531"/>
      <c r="AL410" s="27"/>
      <c r="AM410" s="27"/>
      <c r="AN410" s="27"/>
      <c r="AO410" s="27"/>
      <c r="AP410" s="27"/>
      <c r="AQ410" s="33"/>
      <c r="AR410" s="33"/>
      <c r="AS410" s="33"/>
      <c r="AT410" s="33"/>
      <c r="AU410" s="33"/>
      <c r="AV410" s="33"/>
      <c r="AW410" s="33"/>
      <c r="AX410" s="33"/>
      <c r="AY410" s="33"/>
      <c r="AZ410" s="33"/>
      <c r="BA410" s="33"/>
      <c r="BB410" s="33"/>
      <c r="BC410" s="33"/>
      <c r="BD410" s="33"/>
      <c r="BE410" s="33"/>
      <c r="BF410" s="33"/>
      <c r="BG410" s="33"/>
      <c r="BH410" s="33"/>
      <c r="BI410" s="27"/>
      <c r="BJ410" s="33"/>
      <c r="BK410" s="33"/>
      <c r="BL410" s="33"/>
      <c r="BM410" s="27"/>
      <c r="BN410" s="27"/>
      <c r="BO410" s="27"/>
      <c r="BP410" s="27"/>
      <c r="BQ410" s="36"/>
      <c r="BR410" s="37"/>
      <c r="BS410" s="36"/>
      <c r="BT410" s="37"/>
    </row>
    <row r="411" spans="1:74" ht="19.899999999999999" customHeight="1">
      <c r="A411" s="10">
        <v>411</v>
      </c>
      <c r="B411" s="15">
        <v>26</v>
      </c>
      <c r="C411" s="519"/>
      <c r="D411" s="50" t="str">
        <f t="shared" si="99"/>
        <v>F04N9S4C26</v>
      </c>
      <c r="E411" s="527" t="s">
        <v>161</v>
      </c>
      <c r="F411" s="22" t="str">
        <f t="shared" si="90"/>
        <v>FCS0304</v>
      </c>
      <c r="G411" s="21">
        <f t="shared" si="95"/>
        <v>9</v>
      </c>
      <c r="H411" s="21">
        <f t="shared" si="96"/>
        <v>4</v>
      </c>
      <c r="I411" s="21">
        <v>26</v>
      </c>
      <c r="J411" s="85" t="str">
        <f t="shared" si="97"/>
        <v>ADV151-P</v>
      </c>
      <c r="K411" s="22" t="str">
        <f t="shared" si="91"/>
        <v>DI</v>
      </c>
      <c r="L411" s="22"/>
      <c r="M411" s="22"/>
      <c r="N411" s="22" t="str">
        <f t="shared" si="98"/>
        <v>N</v>
      </c>
      <c r="O411" s="22"/>
      <c r="P411" s="22"/>
      <c r="Q411" s="22"/>
      <c r="R411" s="22"/>
      <c r="S411" s="25" t="str">
        <f t="shared" si="92"/>
        <v>%Z094126</v>
      </c>
      <c r="T411" s="22" t="str">
        <f t="shared" si="93"/>
        <v>F04N9S4C26</v>
      </c>
      <c r="U411" s="22"/>
      <c r="V411" s="22" t="str">
        <f t="shared" si="94"/>
        <v>Spare</v>
      </c>
      <c r="W411" s="23" t="s">
        <v>1036</v>
      </c>
      <c r="X411" s="84" t="s">
        <v>115</v>
      </c>
      <c r="Y411" s="27"/>
      <c r="Z411" s="27"/>
      <c r="AA411" s="28"/>
      <c r="AB411" s="33"/>
      <c r="AC411" s="29"/>
      <c r="AD411" s="27"/>
      <c r="AE411" s="27"/>
      <c r="AF411" s="27"/>
      <c r="AG411" s="27"/>
      <c r="AH411" s="27"/>
      <c r="AI411" s="27"/>
      <c r="AJ411" s="531"/>
      <c r="AK411" s="531"/>
      <c r="AL411" s="27"/>
      <c r="AM411" s="27"/>
      <c r="AN411" s="27"/>
      <c r="AO411" s="27"/>
      <c r="AP411" s="27"/>
      <c r="AQ411" s="33"/>
      <c r="AR411" s="33"/>
      <c r="AS411" s="33"/>
      <c r="AT411" s="33"/>
      <c r="AU411" s="33"/>
      <c r="AV411" s="33"/>
      <c r="AW411" s="33"/>
      <c r="AX411" s="33"/>
      <c r="AY411" s="33"/>
      <c r="AZ411" s="33"/>
      <c r="BA411" s="33"/>
      <c r="BB411" s="33"/>
      <c r="BC411" s="33"/>
      <c r="BD411" s="33"/>
      <c r="BE411" s="33"/>
      <c r="BF411" s="33"/>
      <c r="BG411" s="33"/>
      <c r="BH411" s="33"/>
      <c r="BI411" s="27"/>
      <c r="BJ411" s="33"/>
      <c r="BK411" s="33"/>
      <c r="BL411" s="33"/>
      <c r="BM411" s="27"/>
      <c r="BN411" s="27"/>
      <c r="BO411" s="27"/>
      <c r="BP411" s="27"/>
      <c r="BQ411" s="36"/>
      <c r="BR411" s="37"/>
      <c r="BS411" s="36"/>
      <c r="BT411" s="37"/>
    </row>
    <row r="412" spans="1:74" ht="19.899999999999999" customHeight="1">
      <c r="A412" s="10">
        <v>412</v>
      </c>
      <c r="B412" s="15">
        <v>27</v>
      </c>
      <c r="C412" s="519"/>
      <c r="D412" s="50" t="str">
        <f t="shared" si="99"/>
        <v>F04N9S4C27</v>
      </c>
      <c r="E412" s="527" t="s">
        <v>161</v>
      </c>
      <c r="F412" s="22" t="str">
        <f t="shared" si="90"/>
        <v>FCS0304</v>
      </c>
      <c r="G412" s="21">
        <f t="shared" si="95"/>
        <v>9</v>
      </c>
      <c r="H412" s="21">
        <f t="shared" si="96"/>
        <v>4</v>
      </c>
      <c r="I412" s="21">
        <v>27</v>
      </c>
      <c r="J412" s="85" t="str">
        <f t="shared" si="97"/>
        <v>ADV151-P</v>
      </c>
      <c r="K412" s="22" t="str">
        <f t="shared" si="91"/>
        <v>DI</v>
      </c>
      <c r="L412" s="22"/>
      <c r="M412" s="22"/>
      <c r="N412" s="22" t="str">
        <f t="shared" si="98"/>
        <v>N</v>
      </c>
      <c r="O412" s="22"/>
      <c r="P412" s="22"/>
      <c r="Q412" s="22"/>
      <c r="R412" s="22"/>
      <c r="S412" s="25" t="str">
        <f t="shared" si="92"/>
        <v>%Z094127</v>
      </c>
      <c r="T412" s="22" t="str">
        <f t="shared" si="93"/>
        <v>F04N9S4C27</v>
      </c>
      <c r="U412" s="22"/>
      <c r="V412" s="22" t="str">
        <f t="shared" si="94"/>
        <v>Spare</v>
      </c>
      <c r="W412" s="23" t="s">
        <v>1036</v>
      </c>
      <c r="X412" s="84" t="s">
        <v>115</v>
      </c>
      <c r="Y412" s="27"/>
      <c r="Z412" s="27"/>
      <c r="AA412" s="28"/>
      <c r="AB412" s="33"/>
      <c r="AC412" s="29"/>
      <c r="AD412" s="27"/>
      <c r="AE412" s="27"/>
      <c r="AF412" s="27"/>
      <c r="AG412" s="27"/>
      <c r="AH412" s="27"/>
      <c r="AI412" s="27"/>
      <c r="AJ412" s="531"/>
      <c r="AK412" s="531"/>
      <c r="AL412" s="27"/>
      <c r="AM412" s="27"/>
      <c r="AN412" s="27"/>
      <c r="AO412" s="27"/>
      <c r="AP412" s="27"/>
      <c r="AQ412" s="33"/>
      <c r="AR412" s="33"/>
      <c r="AS412" s="33"/>
      <c r="AT412" s="33"/>
      <c r="AU412" s="33"/>
      <c r="AV412" s="33"/>
      <c r="AW412" s="33"/>
      <c r="AX412" s="33"/>
      <c r="AY412" s="33"/>
      <c r="AZ412" s="33"/>
      <c r="BA412" s="33"/>
      <c r="BB412" s="33"/>
      <c r="BC412" s="33"/>
      <c r="BD412" s="33"/>
      <c r="BE412" s="33"/>
      <c r="BF412" s="33"/>
      <c r="BG412" s="33"/>
      <c r="BH412" s="33"/>
      <c r="BI412" s="27"/>
      <c r="BJ412" s="33"/>
      <c r="BK412" s="33"/>
      <c r="BL412" s="33"/>
      <c r="BM412" s="27"/>
      <c r="BN412" s="27"/>
      <c r="BO412" s="27"/>
      <c r="BP412" s="27"/>
      <c r="BQ412" s="36"/>
      <c r="BR412" s="37"/>
      <c r="BS412" s="36"/>
      <c r="BT412" s="37"/>
    </row>
    <row r="413" spans="1:74" ht="19.899999999999999" customHeight="1">
      <c r="A413" s="10">
        <v>413</v>
      </c>
      <c r="B413" s="15">
        <v>28</v>
      </c>
      <c r="C413" s="519"/>
      <c r="D413" s="50" t="str">
        <f t="shared" si="99"/>
        <v>F04N9S4C28</v>
      </c>
      <c r="E413" s="527" t="s">
        <v>161</v>
      </c>
      <c r="F413" s="22" t="str">
        <f t="shared" si="90"/>
        <v>FCS0304</v>
      </c>
      <c r="G413" s="21">
        <f t="shared" si="95"/>
        <v>9</v>
      </c>
      <c r="H413" s="21">
        <f t="shared" si="96"/>
        <v>4</v>
      </c>
      <c r="I413" s="21">
        <v>28</v>
      </c>
      <c r="J413" s="85" t="str">
        <f t="shared" si="97"/>
        <v>ADV151-P</v>
      </c>
      <c r="K413" s="22" t="str">
        <f t="shared" si="91"/>
        <v>DI</v>
      </c>
      <c r="L413" s="22"/>
      <c r="M413" s="22"/>
      <c r="N413" s="22" t="str">
        <f t="shared" si="98"/>
        <v>N</v>
      </c>
      <c r="O413" s="22"/>
      <c r="P413" s="22"/>
      <c r="Q413" s="22"/>
      <c r="R413" s="22"/>
      <c r="S413" s="25" t="str">
        <f t="shared" si="92"/>
        <v>%Z094128</v>
      </c>
      <c r="T413" s="22" t="str">
        <f t="shared" si="93"/>
        <v>F04N9S4C28</v>
      </c>
      <c r="U413" s="22"/>
      <c r="V413" s="22" t="str">
        <f t="shared" si="94"/>
        <v>Spare</v>
      </c>
      <c r="W413" s="23" t="s">
        <v>1036</v>
      </c>
      <c r="X413" s="84" t="s">
        <v>115</v>
      </c>
      <c r="Y413" s="27"/>
      <c r="Z413" s="27"/>
      <c r="AA413" s="28"/>
      <c r="AB413" s="33"/>
      <c r="AC413" s="29"/>
      <c r="AD413" s="27"/>
      <c r="AE413" s="27"/>
      <c r="AF413" s="27"/>
      <c r="AG413" s="27"/>
      <c r="AH413" s="27"/>
      <c r="AI413" s="27"/>
      <c r="AJ413" s="531"/>
      <c r="AK413" s="531"/>
      <c r="AL413" s="27"/>
      <c r="AM413" s="27"/>
      <c r="AN413" s="27"/>
      <c r="AO413" s="27"/>
      <c r="AP413" s="27"/>
      <c r="AQ413" s="33"/>
      <c r="AR413" s="33"/>
      <c r="AS413" s="33"/>
      <c r="AT413" s="33"/>
      <c r="AU413" s="33"/>
      <c r="AV413" s="33"/>
      <c r="AW413" s="33"/>
      <c r="AX413" s="33"/>
      <c r="AY413" s="33"/>
      <c r="AZ413" s="33"/>
      <c r="BA413" s="33"/>
      <c r="BB413" s="33"/>
      <c r="BC413" s="33"/>
      <c r="BD413" s="33"/>
      <c r="BE413" s="33"/>
      <c r="BF413" s="33"/>
      <c r="BG413" s="33"/>
      <c r="BH413" s="33"/>
      <c r="BI413" s="27"/>
      <c r="BJ413" s="33"/>
      <c r="BK413" s="33"/>
      <c r="BL413" s="33"/>
      <c r="BM413" s="27"/>
      <c r="BN413" s="27"/>
      <c r="BO413" s="27"/>
      <c r="BP413" s="27"/>
      <c r="BQ413" s="36"/>
      <c r="BR413" s="37"/>
      <c r="BS413" s="36"/>
      <c r="BT413" s="37"/>
    </row>
    <row r="414" spans="1:74" ht="19.899999999999999" customHeight="1">
      <c r="A414" s="10">
        <v>414</v>
      </c>
      <c r="B414" s="15">
        <v>29</v>
      </c>
      <c r="C414" s="519"/>
      <c r="D414" s="50" t="str">
        <f t="shared" si="99"/>
        <v>F04N9S4C29</v>
      </c>
      <c r="E414" s="527" t="s">
        <v>161</v>
      </c>
      <c r="F414" s="22" t="str">
        <f t="shared" si="90"/>
        <v>FCS0304</v>
      </c>
      <c r="G414" s="21">
        <f t="shared" si="95"/>
        <v>9</v>
      </c>
      <c r="H414" s="21">
        <f t="shared" si="96"/>
        <v>4</v>
      </c>
      <c r="I414" s="21">
        <v>29</v>
      </c>
      <c r="J414" s="85" t="str">
        <f t="shared" si="97"/>
        <v>ADV151-P</v>
      </c>
      <c r="K414" s="22" t="str">
        <f t="shared" si="91"/>
        <v>DI</v>
      </c>
      <c r="L414" s="22"/>
      <c r="M414" s="22"/>
      <c r="N414" s="22" t="str">
        <f t="shared" si="98"/>
        <v>N</v>
      </c>
      <c r="O414" s="22"/>
      <c r="P414" s="22"/>
      <c r="Q414" s="22"/>
      <c r="R414" s="22"/>
      <c r="S414" s="25" t="str">
        <f t="shared" si="92"/>
        <v>%Z094129</v>
      </c>
      <c r="T414" s="22" t="str">
        <f t="shared" si="93"/>
        <v>F04N9S4C29</v>
      </c>
      <c r="U414" s="22"/>
      <c r="V414" s="22" t="str">
        <f t="shared" si="94"/>
        <v>Spare</v>
      </c>
      <c r="W414" s="23" t="s">
        <v>1036</v>
      </c>
      <c r="X414" s="84" t="s">
        <v>115</v>
      </c>
      <c r="Y414" s="27"/>
      <c r="Z414" s="27"/>
      <c r="AA414" s="28"/>
      <c r="AB414" s="33"/>
      <c r="AC414" s="29"/>
      <c r="AD414" s="27"/>
      <c r="AE414" s="27"/>
      <c r="AF414" s="27"/>
      <c r="AG414" s="27"/>
      <c r="AH414" s="27"/>
      <c r="AI414" s="27"/>
      <c r="AJ414" s="531"/>
      <c r="AK414" s="531"/>
      <c r="AL414" s="27"/>
      <c r="AM414" s="27"/>
      <c r="AN414" s="27"/>
      <c r="AO414" s="27"/>
      <c r="AP414" s="27"/>
      <c r="AQ414" s="33"/>
      <c r="AR414" s="33"/>
      <c r="AS414" s="33"/>
      <c r="AT414" s="33"/>
      <c r="AU414" s="33"/>
      <c r="AV414" s="33"/>
      <c r="AW414" s="33"/>
      <c r="AX414" s="33"/>
      <c r="AY414" s="33"/>
      <c r="AZ414" s="33"/>
      <c r="BA414" s="33"/>
      <c r="BB414" s="33"/>
      <c r="BC414" s="33"/>
      <c r="BD414" s="33"/>
      <c r="BE414" s="33"/>
      <c r="BF414" s="33"/>
      <c r="BG414" s="33"/>
      <c r="BH414" s="33"/>
      <c r="BI414" s="27"/>
      <c r="BJ414" s="33"/>
      <c r="BK414" s="33"/>
      <c r="BL414" s="33"/>
      <c r="BM414" s="27"/>
      <c r="BN414" s="27"/>
      <c r="BO414" s="27"/>
      <c r="BP414" s="27"/>
      <c r="BQ414" s="36"/>
      <c r="BR414" s="37"/>
      <c r="BS414" s="36"/>
      <c r="BT414" s="37"/>
    </row>
    <row r="415" spans="1:74" ht="19.899999999999999" customHeight="1">
      <c r="A415" s="10">
        <v>415</v>
      </c>
      <c r="B415" s="16">
        <v>30</v>
      </c>
      <c r="C415" s="520"/>
      <c r="D415" s="50" t="str">
        <f t="shared" si="99"/>
        <v>F04N9S4C30</v>
      </c>
      <c r="E415" s="527" t="s">
        <v>161</v>
      </c>
      <c r="F415" s="22" t="str">
        <f t="shared" si="90"/>
        <v>FCS0304</v>
      </c>
      <c r="G415" s="21">
        <f t="shared" si="95"/>
        <v>9</v>
      </c>
      <c r="H415" s="21">
        <f t="shared" si="96"/>
        <v>4</v>
      </c>
      <c r="I415" s="21">
        <v>30</v>
      </c>
      <c r="J415" s="85" t="str">
        <f t="shared" si="97"/>
        <v>ADV151-P</v>
      </c>
      <c r="K415" s="22" t="str">
        <f t="shared" si="91"/>
        <v>DI</v>
      </c>
      <c r="L415" s="22"/>
      <c r="M415" s="22"/>
      <c r="N415" s="22" t="str">
        <f t="shared" si="98"/>
        <v>N</v>
      </c>
      <c r="O415" s="22"/>
      <c r="P415" s="22"/>
      <c r="Q415" s="26"/>
      <c r="R415" s="26"/>
      <c r="S415" s="25" t="str">
        <f t="shared" si="92"/>
        <v>%Z094130</v>
      </c>
      <c r="T415" s="22" t="str">
        <f t="shared" si="93"/>
        <v>F04N9S4C30</v>
      </c>
      <c r="U415" s="26"/>
      <c r="V415" s="22" t="str">
        <f t="shared" si="94"/>
        <v>Spare</v>
      </c>
      <c r="W415" s="23" t="s">
        <v>1036</v>
      </c>
      <c r="X415" s="84" t="s">
        <v>115</v>
      </c>
      <c r="Y415" s="27"/>
      <c r="Z415" s="27"/>
      <c r="AA415" s="28"/>
      <c r="AB415" s="33"/>
      <c r="AC415" s="29"/>
      <c r="AD415" s="27"/>
      <c r="AE415" s="27"/>
      <c r="AF415" s="27"/>
      <c r="AG415" s="27"/>
      <c r="AH415" s="32"/>
      <c r="AI415" s="27"/>
      <c r="AJ415" s="531"/>
      <c r="AK415" s="531"/>
      <c r="AL415" s="27"/>
      <c r="AM415" s="27"/>
      <c r="AN415" s="27"/>
      <c r="AO415" s="27"/>
      <c r="AP415" s="27"/>
      <c r="AQ415" s="33"/>
      <c r="AR415" s="33"/>
      <c r="AS415" s="33"/>
      <c r="AT415" s="33"/>
      <c r="AU415" s="33"/>
      <c r="AV415" s="33"/>
      <c r="AW415" s="33"/>
      <c r="AX415" s="33"/>
      <c r="AY415" s="33"/>
      <c r="AZ415" s="33"/>
      <c r="BA415" s="33"/>
      <c r="BB415" s="33"/>
      <c r="BC415" s="33"/>
      <c r="BD415" s="33"/>
      <c r="BE415" s="33"/>
      <c r="BF415" s="33"/>
      <c r="BG415" s="33"/>
      <c r="BH415" s="33"/>
      <c r="BI415" s="27"/>
      <c r="BJ415" s="33"/>
      <c r="BK415" s="33"/>
      <c r="BL415" s="33"/>
      <c r="BM415" s="27"/>
      <c r="BN415" s="27"/>
      <c r="BO415" s="27"/>
      <c r="BP415" s="27"/>
      <c r="BQ415" s="36"/>
      <c r="BR415" s="37"/>
      <c r="BS415" s="36"/>
      <c r="BT415" s="37"/>
    </row>
    <row r="416" spans="1:74" ht="19.899999999999999" customHeight="1">
      <c r="A416" s="10">
        <v>416</v>
      </c>
      <c r="B416" s="16">
        <v>31</v>
      </c>
      <c r="C416" s="520"/>
      <c r="D416" s="50" t="str">
        <f t="shared" si="99"/>
        <v>F04N9S4C31</v>
      </c>
      <c r="E416" s="534" t="s">
        <v>161</v>
      </c>
      <c r="F416" s="22" t="str">
        <f t="shared" si="90"/>
        <v>FCS0304</v>
      </c>
      <c r="G416" s="21">
        <f t="shared" si="95"/>
        <v>9</v>
      </c>
      <c r="H416" s="21">
        <f t="shared" si="96"/>
        <v>4</v>
      </c>
      <c r="I416" s="21">
        <v>31</v>
      </c>
      <c r="J416" s="85" t="str">
        <f t="shared" si="97"/>
        <v>ADV151-P</v>
      </c>
      <c r="K416" s="22" t="str">
        <f t="shared" si="91"/>
        <v>DI</v>
      </c>
      <c r="L416" s="22"/>
      <c r="M416" s="22"/>
      <c r="N416" s="22" t="str">
        <f t="shared" si="98"/>
        <v>N</v>
      </c>
      <c r="O416" s="22"/>
      <c r="P416" s="22"/>
      <c r="Q416" s="22"/>
      <c r="R416" s="22"/>
      <c r="S416" s="25" t="str">
        <f t="shared" si="92"/>
        <v>%Z094131</v>
      </c>
      <c r="T416" s="22" t="str">
        <f t="shared" si="93"/>
        <v>F04N9S4C31</v>
      </c>
      <c r="U416" s="26"/>
      <c r="V416" s="22" t="str">
        <f t="shared" si="94"/>
        <v>Spare</v>
      </c>
      <c r="W416" s="23" t="s">
        <v>1036</v>
      </c>
      <c r="X416" s="84" t="s">
        <v>115</v>
      </c>
      <c r="Y416" s="27"/>
      <c r="Z416" s="27"/>
      <c r="AA416" s="28"/>
      <c r="AB416" s="33"/>
      <c r="AC416" s="29"/>
      <c r="AD416" s="27"/>
      <c r="AE416" s="27"/>
      <c r="AF416" s="27"/>
      <c r="AG416" s="27"/>
      <c r="AH416" s="33"/>
      <c r="AI416" s="27"/>
      <c r="AJ416" s="531"/>
      <c r="AK416" s="531"/>
      <c r="AL416" s="27"/>
      <c r="AM416" s="27"/>
      <c r="AN416" s="27"/>
      <c r="AO416" s="27"/>
      <c r="AP416" s="27"/>
      <c r="AQ416" s="33"/>
      <c r="AR416" s="33"/>
      <c r="AS416" s="33"/>
      <c r="AT416" s="33"/>
      <c r="AU416" s="33"/>
      <c r="AV416" s="33"/>
      <c r="AW416" s="33"/>
      <c r="AX416" s="33"/>
      <c r="AY416" s="33"/>
      <c r="AZ416" s="33"/>
      <c r="BA416" s="33"/>
      <c r="BB416" s="33"/>
      <c r="BC416" s="33"/>
      <c r="BD416" s="33"/>
      <c r="BE416" s="33"/>
      <c r="BF416" s="33"/>
      <c r="BG416" s="33"/>
      <c r="BH416" s="33"/>
      <c r="BI416" s="27"/>
      <c r="BJ416" s="33"/>
      <c r="BK416" s="33"/>
      <c r="BL416" s="33"/>
      <c r="BM416" s="27"/>
      <c r="BN416" s="27"/>
      <c r="BO416" s="27"/>
      <c r="BP416" s="27"/>
      <c r="BQ416" s="36"/>
      <c r="BR416" s="37"/>
      <c r="BS416" s="36"/>
      <c r="BT416" s="37"/>
    </row>
    <row r="417" spans="1:74" ht="19.899999999999999" customHeight="1">
      <c r="A417" s="10">
        <v>417</v>
      </c>
      <c r="B417" s="16">
        <v>32</v>
      </c>
      <c r="C417" s="520"/>
      <c r="D417" s="50" t="str">
        <f t="shared" si="99"/>
        <v>F04N9S4C32</v>
      </c>
      <c r="E417" s="528" t="s">
        <v>161</v>
      </c>
      <c r="F417" s="22" t="str">
        <f t="shared" si="90"/>
        <v>FCS0304</v>
      </c>
      <c r="G417" s="21">
        <f t="shared" si="95"/>
        <v>9</v>
      </c>
      <c r="H417" s="21">
        <f t="shared" si="96"/>
        <v>4</v>
      </c>
      <c r="I417" s="21">
        <v>32</v>
      </c>
      <c r="J417" s="85" t="str">
        <f t="shared" si="97"/>
        <v>ADV151-P</v>
      </c>
      <c r="K417" s="22" t="str">
        <f t="shared" si="91"/>
        <v>DI</v>
      </c>
      <c r="L417" s="22"/>
      <c r="M417" s="22"/>
      <c r="N417" s="22" t="str">
        <f t="shared" si="98"/>
        <v>N</v>
      </c>
      <c r="O417" s="22"/>
      <c r="P417" s="22"/>
      <c r="Q417" s="22"/>
      <c r="R417" s="22"/>
      <c r="S417" s="25" t="str">
        <f t="shared" si="92"/>
        <v>%Z094132</v>
      </c>
      <c r="T417" s="22" t="str">
        <f t="shared" si="93"/>
        <v>F04N9S4C32</v>
      </c>
      <c r="U417" s="26"/>
      <c r="V417" s="22" t="str">
        <f t="shared" si="94"/>
        <v>Spare</v>
      </c>
      <c r="W417" s="23" t="s">
        <v>1036</v>
      </c>
      <c r="X417" s="84" t="s">
        <v>115</v>
      </c>
      <c r="Y417" s="27"/>
      <c r="Z417" s="27"/>
      <c r="AA417" s="28"/>
      <c r="AB417" s="33"/>
      <c r="AC417" s="29"/>
      <c r="AD417" s="27"/>
      <c r="AE417" s="27"/>
      <c r="AF417" s="27"/>
      <c r="AG417" s="27"/>
      <c r="AH417" s="33"/>
      <c r="AI417" s="27"/>
      <c r="AJ417" s="531"/>
      <c r="AK417" s="531"/>
      <c r="AL417" s="27"/>
      <c r="AM417" s="27"/>
      <c r="AN417" s="27"/>
      <c r="AO417" s="27"/>
      <c r="AP417" s="27"/>
      <c r="AQ417" s="33"/>
      <c r="AR417" s="33"/>
      <c r="AS417" s="33"/>
      <c r="AT417" s="33"/>
      <c r="AU417" s="33"/>
      <c r="AV417" s="33"/>
      <c r="AW417" s="33"/>
      <c r="AX417" s="33"/>
      <c r="AY417" s="33"/>
      <c r="AZ417" s="33"/>
      <c r="BA417" s="33"/>
      <c r="BB417" s="33"/>
      <c r="BC417" s="33"/>
      <c r="BD417" s="33"/>
      <c r="BE417" s="33"/>
      <c r="BF417" s="33"/>
      <c r="BG417" s="33"/>
      <c r="BH417" s="33"/>
      <c r="BI417" s="27"/>
      <c r="BJ417" s="33"/>
      <c r="BK417" s="33"/>
      <c r="BL417" s="33"/>
      <c r="BM417" s="27"/>
      <c r="BN417" s="27"/>
      <c r="BO417" s="27"/>
      <c r="BP417" s="27"/>
      <c r="BQ417" s="36"/>
      <c r="BR417" s="37"/>
      <c r="BS417" s="36"/>
      <c r="BT417" s="37"/>
    </row>
    <row r="418" spans="1:74" ht="19.899999999999999" customHeight="1">
      <c r="A418" s="10">
        <v>418</v>
      </c>
      <c r="B418" s="15">
        <v>1</v>
      </c>
      <c r="C418" s="519">
        <v>1840</v>
      </c>
      <c r="D418" s="527" t="s">
        <v>1214</v>
      </c>
      <c r="E418" s="527" t="s">
        <v>106</v>
      </c>
      <c r="F418" s="22" t="str">
        <f>F353</f>
        <v>FCS0304</v>
      </c>
      <c r="G418" s="21">
        <v>9</v>
      </c>
      <c r="H418" s="21">
        <v>7</v>
      </c>
      <c r="I418" s="21">
        <v>1</v>
      </c>
      <c r="J418" s="85" t="s">
        <v>1062</v>
      </c>
      <c r="K418" s="22" t="str">
        <f t="shared" si="91"/>
        <v>DO</v>
      </c>
      <c r="L418" s="22"/>
      <c r="M418" s="22"/>
      <c r="N418" s="22" t="s">
        <v>110</v>
      </c>
      <c r="O418" s="22"/>
      <c r="P418" s="22"/>
      <c r="Q418" s="83"/>
      <c r="R418" s="22"/>
      <c r="S418" s="25" t="str">
        <f t="shared" si="92"/>
        <v>%Z097101</v>
      </c>
      <c r="T418" s="22" t="str">
        <f t="shared" si="93"/>
        <v>18-PN-62104</v>
      </c>
      <c r="U418" s="22" t="s">
        <v>1214</v>
      </c>
      <c r="V418" s="22" t="str">
        <f t="shared" si="94"/>
        <v>-</v>
      </c>
      <c r="W418" s="23" t="s">
        <v>1215</v>
      </c>
      <c r="X418" s="84" t="s">
        <v>115</v>
      </c>
      <c r="Y418" s="27"/>
      <c r="Z418" s="27"/>
      <c r="AA418" s="28"/>
      <c r="AB418" s="33"/>
      <c r="AC418" s="29"/>
      <c r="AD418" s="27"/>
      <c r="AE418" s="27"/>
      <c r="AF418" s="27"/>
      <c r="AG418" s="27"/>
      <c r="AH418" s="27"/>
      <c r="AI418" s="27"/>
      <c r="AJ418" s="531" t="s">
        <v>1216</v>
      </c>
      <c r="AK418" s="531" t="s">
        <v>1217</v>
      </c>
      <c r="AL418" s="27"/>
      <c r="AM418" s="27"/>
      <c r="AN418" s="27"/>
      <c r="AO418" s="27"/>
      <c r="AP418" s="27"/>
      <c r="AQ418" s="33"/>
      <c r="AR418" s="33"/>
      <c r="AS418" s="33"/>
      <c r="AT418" s="33"/>
      <c r="AU418" s="33"/>
      <c r="AV418" s="33"/>
      <c r="AW418" s="33"/>
      <c r="AX418" s="33"/>
      <c r="AY418" s="33"/>
      <c r="AZ418" s="33"/>
      <c r="BA418" s="33"/>
      <c r="BB418" s="33"/>
      <c r="BC418" s="33"/>
      <c r="BD418" s="33"/>
      <c r="BE418" s="33"/>
      <c r="BF418" s="33"/>
      <c r="BG418" s="33"/>
      <c r="BH418" s="33"/>
      <c r="BI418" s="27"/>
      <c r="BJ418" s="33"/>
      <c r="BK418" s="33"/>
      <c r="BL418" s="33"/>
      <c r="BM418" s="27"/>
      <c r="BN418" s="27"/>
      <c r="BO418" s="27"/>
      <c r="BP418" s="27"/>
      <c r="BQ418" s="522" t="s">
        <v>106</v>
      </c>
      <c r="BR418" s="37"/>
      <c r="BS418" s="36"/>
      <c r="BT418" s="37"/>
      <c r="BU418" s="39"/>
      <c r="BV418" s="523">
        <v>1840</v>
      </c>
    </row>
    <row r="419" spans="1:74" ht="19.899999999999999" customHeight="1">
      <c r="A419" s="10">
        <v>419</v>
      </c>
      <c r="B419" s="15">
        <v>2</v>
      </c>
      <c r="C419" s="519">
        <v>1840</v>
      </c>
      <c r="D419" s="527" t="s">
        <v>1218</v>
      </c>
      <c r="E419" s="527" t="s">
        <v>106</v>
      </c>
      <c r="F419" s="22" t="str">
        <f t="shared" ref="F419:F449" si="100">F418</f>
        <v>FCS0304</v>
      </c>
      <c r="G419" s="21">
        <f t="shared" ref="G419:G449" si="101">G418</f>
        <v>9</v>
      </c>
      <c r="H419" s="21">
        <f t="shared" ref="H419:H449" si="102">H418</f>
        <v>7</v>
      </c>
      <c r="I419" s="21">
        <v>2</v>
      </c>
      <c r="J419" s="85" t="str">
        <f t="shared" ref="J419:J449" si="103">J418</f>
        <v>ADV551-P</v>
      </c>
      <c r="K419" s="22" t="str">
        <f t="shared" si="91"/>
        <v>DO</v>
      </c>
      <c r="L419" s="22"/>
      <c r="M419" s="22"/>
      <c r="N419" s="22" t="str">
        <f t="shared" ref="N419:N449" si="104">IF(N418&lt;&gt;"",N418,"")</f>
        <v>Y</v>
      </c>
      <c r="O419" s="22"/>
      <c r="P419" s="22"/>
      <c r="Q419" s="22"/>
      <c r="R419" s="22"/>
      <c r="S419" s="25" t="str">
        <f t="shared" si="92"/>
        <v>%Z097102</v>
      </c>
      <c r="T419" s="22" t="str">
        <f t="shared" si="93"/>
        <v>18-XN-61105</v>
      </c>
      <c r="U419" s="22" t="s">
        <v>1218</v>
      </c>
      <c r="V419" s="22" t="str">
        <f t="shared" si="94"/>
        <v>-</v>
      </c>
      <c r="W419" s="23" t="s">
        <v>1215</v>
      </c>
      <c r="X419" s="84" t="s">
        <v>115</v>
      </c>
      <c r="Y419" s="27"/>
      <c r="Z419" s="27"/>
      <c r="AA419" s="28"/>
      <c r="AB419" s="33"/>
      <c r="AC419" s="29"/>
      <c r="AD419" s="27"/>
      <c r="AE419" s="27"/>
      <c r="AF419" s="27"/>
      <c r="AG419" s="27"/>
      <c r="AH419" s="27"/>
      <c r="AI419" s="27"/>
      <c r="AJ419" s="531" t="s">
        <v>1216</v>
      </c>
      <c r="AK419" s="531" t="s">
        <v>1217</v>
      </c>
      <c r="AL419" s="27"/>
      <c r="AM419" s="27"/>
      <c r="AN419" s="27"/>
      <c r="AO419" s="27"/>
      <c r="AP419" s="27"/>
      <c r="AQ419" s="33"/>
      <c r="AR419" s="33"/>
      <c r="AS419" s="33"/>
      <c r="AT419" s="33"/>
      <c r="AU419" s="33"/>
      <c r="AV419" s="33"/>
      <c r="AW419" s="33"/>
      <c r="AX419" s="33"/>
      <c r="AY419" s="33"/>
      <c r="AZ419" s="33"/>
      <c r="BA419" s="33"/>
      <c r="BB419" s="33"/>
      <c r="BC419" s="33"/>
      <c r="BD419" s="33"/>
      <c r="BE419" s="33"/>
      <c r="BF419" s="33"/>
      <c r="BG419" s="33"/>
      <c r="BH419" s="33"/>
      <c r="BI419" s="27"/>
      <c r="BJ419" s="33"/>
      <c r="BK419" s="33"/>
      <c r="BL419" s="33"/>
      <c r="BM419" s="27"/>
      <c r="BN419" s="27"/>
      <c r="BO419" s="27"/>
      <c r="BP419" s="27"/>
      <c r="BQ419" s="522" t="s">
        <v>106</v>
      </c>
      <c r="BR419" s="37"/>
      <c r="BS419" s="36"/>
      <c r="BT419" s="37"/>
      <c r="BU419" s="39"/>
      <c r="BV419" s="523">
        <v>1840</v>
      </c>
    </row>
    <row r="420" spans="1:74" ht="19.899999999999999" customHeight="1">
      <c r="A420" s="10">
        <v>420</v>
      </c>
      <c r="B420" s="15">
        <v>3</v>
      </c>
      <c r="C420" s="519">
        <v>1840</v>
      </c>
      <c r="D420" s="527" t="s">
        <v>1219</v>
      </c>
      <c r="E420" s="527" t="s">
        <v>106</v>
      </c>
      <c r="F420" s="22" t="str">
        <f t="shared" si="100"/>
        <v>FCS0304</v>
      </c>
      <c r="G420" s="21">
        <f t="shared" si="101"/>
        <v>9</v>
      </c>
      <c r="H420" s="21">
        <f t="shared" si="102"/>
        <v>7</v>
      </c>
      <c r="I420" s="21">
        <v>3</v>
      </c>
      <c r="J420" s="85" t="str">
        <f t="shared" si="103"/>
        <v>ADV551-P</v>
      </c>
      <c r="K420" s="22" t="str">
        <f t="shared" si="91"/>
        <v>DO</v>
      </c>
      <c r="L420" s="22"/>
      <c r="M420" s="22"/>
      <c r="N420" s="22" t="str">
        <f t="shared" si="104"/>
        <v>Y</v>
      </c>
      <c r="O420" s="22"/>
      <c r="P420" s="22"/>
      <c r="Q420" s="22"/>
      <c r="R420" s="22"/>
      <c r="S420" s="25" t="str">
        <f t="shared" si="92"/>
        <v>%Z097103</v>
      </c>
      <c r="T420" s="22" t="str">
        <f t="shared" si="93"/>
        <v>18-XN-61201</v>
      </c>
      <c r="U420" s="22" t="s">
        <v>1219</v>
      </c>
      <c r="V420" s="22" t="str">
        <f t="shared" si="94"/>
        <v>-</v>
      </c>
      <c r="W420" s="23" t="s">
        <v>1215</v>
      </c>
      <c r="X420" s="84" t="s">
        <v>115</v>
      </c>
      <c r="Y420" s="27"/>
      <c r="Z420" s="27"/>
      <c r="AA420" s="28"/>
      <c r="AB420" s="33"/>
      <c r="AC420" s="29"/>
      <c r="AD420" s="27"/>
      <c r="AE420" s="27"/>
      <c r="AF420" s="27"/>
      <c r="AG420" s="27"/>
      <c r="AH420" s="27"/>
      <c r="AI420" s="27"/>
      <c r="AJ420" s="531" t="s">
        <v>1216</v>
      </c>
      <c r="AK420" s="531" t="s">
        <v>1217</v>
      </c>
      <c r="AL420" s="27"/>
      <c r="AM420" s="27"/>
      <c r="AN420" s="27"/>
      <c r="AO420" s="27"/>
      <c r="AP420" s="27"/>
      <c r="AQ420" s="33"/>
      <c r="AR420" s="33"/>
      <c r="AS420" s="33"/>
      <c r="AT420" s="33"/>
      <c r="AU420" s="33"/>
      <c r="AV420" s="33"/>
      <c r="AW420" s="33"/>
      <c r="AX420" s="33"/>
      <c r="AY420" s="33"/>
      <c r="AZ420" s="33"/>
      <c r="BA420" s="33"/>
      <c r="BB420" s="33"/>
      <c r="BC420" s="33"/>
      <c r="BD420" s="33"/>
      <c r="BE420" s="33"/>
      <c r="BF420" s="33"/>
      <c r="BG420" s="33"/>
      <c r="BH420" s="33"/>
      <c r="BI420" s="27"/>
      <c r="BJ420" s="33"/>
      <c r="BK420" s="33"/>
      <c r="BL420" s="33"/>
      <c r="BM420" s="27"/>
      <c r="BN420" s="27"/>
      <c r="BO420" s="27"/>
      <c r="BP420" s="27"/>
      <c r="BQ420" s="522" t="s">
        <v>106</v>
      </c>
      <c r="BR420" s="37"/>
      <c r="BS420" s="36"/>
      <c r="BT420" s="37"/>
      <c r="BU420" s="39"/>
      <c r="BV420" s="523">
        <v>1840</v>
      </c>
    </row>
    <row r="421" spans="1:74" ht="19.899999999999999" customHeight="1">
      <c r="A421" s="10">
        <v>421</v>
      </c>
      <c r="B421" s="15">
        <v>4</v>
      </c>
      <c r="C421" s="519">
        <v>1840</v>
      </c>
      <c r="D421" s="527" t="s">
        <v>1220</v>
      </c>
      <c r="E421" s="527" t="s">
        <v>106</v>
      </c>
      <c r="F421" s="22" t="str">
        <f t="shared" si="100"/>
        <v>FCS0304</v>
      </c>
      <c r="G421" s="21">
        <f t="shared" si="101"/>
        <v>9</v>
      </c>
      <c r="H421" s="21">
        <f t="shared" si="102"/>
        <v>7</v>
      </c>
      <c r="I421" s="21">
        <v>4</v>
      </c>
      <c r="J421" s="85" t="str">
        <f t="shared" si="103"/>
        <v>ADV551-P</v>
      </c>
      <c r="K421" s="22" t="str">
        <f t="shared" si="91"/>
        <v>DO</v>
      </c>
      <c r="L421" s="22"/>
      <c r="M421" s="22"/>
      <c r="N421" s="22" t="str">
        <f t="shared" si="104"/>
        <v>Y</v>
      </c>
      <c r="O421" s="22"/>
      <c r="P421" s="22"/>
      <c r="Q421" s="22"/>
      <c r="R421" s="22"/>
      <c r="S421" s="25" t="str">
        <f t="shared" si="92"/>
        <v>%Z097104</v>
      </c>
      <c r="T421" s="22" t="str">
        <f t="shared" si="93"/>
        <v>18-XN-61206</v>
      </c>
      <c r="U421" s="22" t="s">
        <v>1220</v>
      </c>
      <c r="V421" s="22" t="str">
        <f t="shared" si="94"/>
        <v>-</v>
      </c>
      <c r="W421" s="23" t="s">
        <v>1215</v>
      </c>
      <c r="X421" s="84" t="s">
        <v>115</v>
      </c>
      <c r="Y421" s="27"/>
      <c r="Z421" s="27"/>
      <c r="AA421" s="28"/>
      <c r="AB421" s="33"/>
      <c r="AC421" s="29"/>
      <c r="AD421" s="27"/>
      <c r="AE421" s="27"/>
      <c r="AF421" s="27"/>
      <c r="AG421" s="27"/>
      <c r="AH421" s="27"/>
      <c r="AI421" s="27"/>
      <c r="AJ421" s="531" t="s">
        <v>1216</v>
      </c>
      <c r="AK421" s="531" t="s">
        <v>1217</v>
      </c>
      <c r="AL421" s="27"/>
      <c r="AM421" s="27"/>
      <c r="AN421" s="27"/>
      <c r="AO421" s="27"/>
      <c r="AP421" s="27"/>
      <c r="AQ421" s="33"/>
      <c r="AR421" s="33"/>
      <c r="AS421" s="33"/>
      <c r="AT421" s="33"/>
      <c r="AU421" s="33"/>
      <c r="AV421" s="33"/>
      <c r="AW421" s="33"/>
      <c r="AX421" s="33"/>
      <c r="AY421" s="33"/>
      <c r="AZ421" s="33"/>
      <c r="BA421" s="33"/>
      <c r="BB421" s="33"/>
      <c r="BC421" s="33"/>
      <c r="BD421" s="33"/>
      <c r="BE421" s="33"/>
      <c r="BF421" s="33"/>
      <c r="BG421" s="33"/>
      <c r="BH421" s="33"/>
      <c r="BI421" s="27"/>
      <c r="BJ421" s="33"/>
      <c r="BK421" s="33"/>
      <c r="BL421" s="33"/>
      <c r="BM421" s="27"/>
      <c r="BN421" s="27"/>
      <c r="BO421" s="27"/>
      <c r="BP421" s="27"/>
      <c r="BQ421" s="522" t="s">
        <v>106</v>
      </c>
      <c r="BR421" s="37"/>
      <c r="BS421" s="36"/>
      <c r="BT421" s="37"/>
      <c r="BU421" s="39"/>
      <c r="BV421" s="523">
        <v>1840</v>
      </c>
    </row>
    <row r="422" spans="1:74" ht="19.899999999999999" customHeight="1">
      <c r="A422" s="10">
        <v>422</v>
      </c>
      <c r="B422" s="15">
        <v>5</v>
      </c>
      <c r="C422" s="519">
        <v>1840</v>
      </c>
      <c r="D422" s="527" t="s">
        <v>1221</v>
      </c>
      <c r="E422" s="527" t="s">
        <v>106</v>
      </c>
      <c r="F422" s="22" t="str">
        <f t="shared" si="100"/>
        <v>FCS0304</v>
      </c>
      <c r="G422" s="21">
        <f t="shared" si="101"/>
        <v>9</v>
      </c>
      <c r="H422" s="21">
        <f t="shared" si="102"/>
        <v>7</v>
      </c>
      <c r="I422" s="21">
        <v>5</v>
      </c>
      <c r="J422" s="85" t="str">
        <f t="shared" si="103"/>
        <v>ADV551-P</v>
      </c>
      <c r="K422" s="22" t="str">
        <f t="shared" si="91"/>
        <v>DO</v>
      </c>
      <c r="L422" s="22"/>
      <c r="M422" s="22"/>
      <c r="N422" s="22" t="str">
        <f t="shared" si="104"/>
        <v>Y</v>
      </c>
      <c r="O422" s="22"/>
      <c r="P422" s="22"/>
      <c r="Q422" s="22"/>
      <c r="R422" s="22"/>
      <c r="S422" s="25" t="str">
        <f t="shared" si="92"/>
        <v>%Z097105</v>
      </c>
      <c r="T422" s="22" t="str">
        <f t="shared" si="93"/>
        <v>18-XN-62106</v>
      </c>
      <c r="U422" s="22" t="s">
        <v>1221</v>
      </c>
      <c r="V422" s="22" t="str">
        <f t="shared" si="94"/>
        <v>-</v>
      </c>
      <c r="W422" s="23" t="s">
        <v>1215</v>
      </c>
      <c r="X422" s="84" t="s">
        <v>115</v>
      </c>
      <c r="Y422" s="27"/>
      <c r="Z422" s="27"/>
      <c r="AA422" s="28"/>
      <c r="AB422" s="33"/>
      <c r="AC422" s="29"/>
      <c r="AD422" s="27"/>
      <c r="AE422" s="27"/>
      <c r="AF422" s="27"/>
      <c r="AG422" s="27"/>
      <c r="AH422" s="27"/>
      <c r="AI422" s="27"/>
      <c r="AJ422" s="531" t="s">
        <v>1216</v>
      </c>
      <c r="AK422" s="531" t="s">
        <v>1217</v>
      </c>
      <c r="AL422" s="27"/>
      <c r="AM422" s="27"/>
      <c r="AN422" s="27"/>
      <c r="AO422" s="27"/>
      <c r="AP422" s="27"/>
      <c r="AQ422" s="33"/>
      <c r="AR422" s="33"/>
      <c r="AS422" s="33"/>
      <c r="AT422" s="33"/>
      <c r="AU422" s="33"/>
      <c r="AV422" s="33"/>
      <c r="AW422" s="33"/>
      <c r="AX422" s="33"/>
      <c r="AY422" s="33"/>
      <c r="AZ422" s="33"/>
      <c r="BA422" s="33"/>
      <c r="BB422" s="33"/>
      <c r="BC422" s="33"/>
      <c r="BD422" s="33"/>
      <c r="BE422" s="33"/>
      <c r="BF422" s="33"/>
      <c r="BG422" s="33"/>
      <c r="BH422" s="33"/>
      <c r="BI422" s="27"/>
      <c r="BJ422" s="33"/>
      <c r="BK422" s="33"/>
      <c r="BL422" s="33"/>
      <c r="BM422" s="27"/>
      <c r="BN422" s="27"/>
      <c r="BO422" s="27"/>
      <c r="BP422" s="27"/>
      <c r="BQ422" s="522" t="s">
        <v>106</v>
      </c>
      <c r="BR422" s="37"/>
      <c r="BS422" s="36"/>
      <c r="BT422" s="37"/>
      <c r="BU422" s="39"/>
      <c r="BV422" s="523">
        <v>1840</v>
      </c>
    </row>
    <row r="423" spans="1:74" ht="19.899999999999999" customHeight="1">
      <c r="A423" s="10">
        <v>423</v>
      </c>
      <c r="B423" s="15">
        <v>6</v>
      </c>
      <c r="C423" s="519">
        <v>1840</v>
      </c>
      <c r="D423" s="527" t="s">
        <v>1222</v>
      </c>
      <c r="E423" s="527" t="s">
        <v>106</v>
      </c>
      <c r="F423" s="22" t="str">
        <f t="shared" si="100"/>
        <v>FCS0304</v>
      </c>
      <c r="G423" s="21">
        <f t="shared" si="101"/>
        <v>9</v>
      </c>
      <c r="H423" s="21">
        <f t="shared" si="102"/>
        <v>7</v>
      </c>
      <c r="I423" s="21">
        <v>6</v>
      </c>
      <c r="J423" s="85" t="str">
        <f t="shared" si="103"/>
        <v>ADV551-P</v>
      </c>
      <c r="K423" s="22" t="str">
        <f t="shared" si="91"/>
        <v>DO</v>
      </c>
      <c r="L423" s="22"/>
      <c r="M423" s="22"/>
      <c r="N423" s="22" t="str">
        <f t="shared" si="104"/>
        <v>Y</v>
      </c>
      <c r="O423" s="22"/>
      <c r="P423" s="22"/>
      <c r="Q423" s="22"/>
      <c r="R423" s="22"/>
      <c r="S423" s="25" t="str">
        <f t="shared" si="92"/>
        <v>%Z097106</v>
      </c>
      <c r="T423" s="22" t="str">
        <f t="shared" si="93"/>
        <v>18-XN-62301</v>
      </c>
      <c r="U423" s="22" t="s">
        <v>1222</v>
      </c>
      <c r="V423" s="22" t="str">
        <f t="shared" si="94"/>
        <v>-</v>
      </c>
      <c r="W423" s="23" t="s">
        <v>1215</v>
      </c>
      <c r="X423" s="84" t="s">
        <v>115</v>
      </c>
      <c r="Y423" s="27"/>
      <c r="Z423" s="27"/>
      <c r="AA423" s="28"/>
      <c r="AB423" s="33"/>
      <c r="AC423" s="29"/>
      <c r="AD423" s="27"/>
      <c r="AE423" s="27"/>
      <c r="AF423" s="27"/>
      <c r="AG423" s="27"/>
      <c r="AH423" s="27"/>
      <c r="AI423" s="27"/>
      <c r="AJ423" s="531" t="s">
        <v>1216</v>
      </c>
      <c r="AK423" s="531" t="s">
        <v>1217</v>
      </c>
      <c r="AL423" s="27"/>
      <c r="AM423" s="27"/>
      <c r="AN423" s="27"/>
      <c r="AO423" s="27"/>
      <c r="AP423" s="27"/>
      <c r="AQ423" s="33"/>
      <c r="AR423" s="33"/>
      <c r="AS423" s="33"/>
      <c r="AT423" s="33"/>
      <c r="AU423" s="33"/>
      <c r="AV423" s="33"/>
      <c r="AW423" s="33"/>
      <c r="AX423" s="33"/>
      <c r="AY423" s="33"/>
      <c r="AZ423" s="33"/>
      <c r="BA423" s="33"/>
      <c r="BB423" s="33"/>
      <c r="BC423" s="33"/>
      <c r="BD423" s="33"/>
      <c r="BE423" s="33"/>
      <c r="BF423" s="33"/>
      <c r="BG423" s="33"/>
      <c r="BH423" s="33"/>
      <c r="BI423" s="27"/>
      <c r="BJ423" s="33"/>
      <c r="BK423" s="33"/>
      <c r="BL423" s="33"/>
      <c r="BM423" s="27"/>
      <c r="BN423" s="27"/>
      <c r="BO423" s="27"/>
      <c r="BP423" s="27"/>
      <c r="BQ423" s="522" t="s">
        <v>106</v>
      </c>
      <c r="BR423" s="37"/>
      <c r="BS423" s="36"/>
      <c r="BT423" s="37"/>
      <c r="BU423" s="39"/>
      <c r="BV423" s="523">
        <v>1840</v>
      </c>
    </row>
    <row r="424" spans="1:74" ht="19.899999999999999" customHeight="1">
      <c r="A424" s="10">
        <v>424</v>
      </c>
      <c r="B424" s="15">
        <v>7</v>
      </c>
      <c r="C424" s="519">
        <v>1840</v>
      </c>
      <c r="D424" s="527" t="s">
        <v>1223</v>
      </c>
      <c r="E424" s="527" t="s">
        <v>106</v>
      </c>
      <c r="F424" s="22" t="str">
        <f t="shared" si="100"/>
        <v>FCS0304</v>
      </c>
      <c r="G424" s="21">
        <f t="shared" si="101"/>
        <v>9</v>
      </c>
      <c r="H424" s="21">
        <f t="shared" si="102"/>
        <v>7</v>
      </c>
      <c r="I424" s="21">
        <v>7</v>
      </c>
      <c r="J424" s="85" t="str">
        <f t="shared" si="103"/>
        <v>ADV551-P</v>
      </c>
      <c r="K424" s="22" t="str">
        <f t="shared" si="91"/>
        <v>DO</v>
      </c>
      <c r="L424" s="22"/>
      <c r="M424" s="22"/>
      <c r="N424" s="22" t="str">
        <f t="shared" si="104"/>
        <v>Y</v>
      </c>
      <c r="O424" s="22"/>
      <c r="P424" s="22"/>
      <c r="Q424" s="22"/>
      <c r="R424" s="22"/>
      <c r="S424" s="25" t="str">
        <f t="shared" si="92"/>
        <v>%Z097107</v>
      </c>
      <c r="T424" s="22" t="str">
        <f t="shared" si="93"/>
        <v>18-XN-62302</v>
      </c>
      <c r="U424" s="22" t="s">
        <v>1223</v>
      </c>
      <c r="V424" s="22" t="str">
        <f t="shared" si="94"/>
        <v>-</v>
      </c>
      <c r="W424" s="23" t="s">
        <v>1215</v>
      </c>
      <c r="X424" s="84" t="s">
        <v>115</v>
      </c>
      <c r="Y424" s="27"/>
      <c r="Z424" s="27"/>
      <c r="AA424" s="28"/>
      <c r="AB424" s="33"/>
      <c r="AC424" s="29"/>
      <c r="AD424" s="27"/>
      <c r="AE424" s="27"/>
      <c r="AF424" s="27"/>
      <c r="AG424" s="27"/>
      <c r="AH424" s="27"/>
      <c r="AI424" s="27"/>
      <c r="AJ424" s="531" t="s">
        <v>1216</v>
      </c>
      <c r="AK424" s="531" t="s">
        <v>1217</v>
      </c>
      <c r="AL424" s="27"/>
      <c r="AM424" s="27"/>
      <c r="AN424" s="27"/>
      <c r="AO424" s="27"/>
      <c r="AP424" s="27"/>
      <c r="AQ424" s="33"/>
      <c r="AR424" s="33"/>
      <c r="AS424" s="33"/>
      <c r="AT424" s="33"/>
      <c r="AU424" s="33"/>
      <c r="AV424" s="33"/>
      <c r="AW424" s="33"/>
      <c r="AX424" s="33"/>
      <c r="AY424" s="33"/>
      <c r="AZ424" s="33"/>
      <c r="BA424" s="33"/>
      <c r="BB424" s="33"/>
      <c r="BC424" s="33"/>
      <c r="BD424" s="33"/>
      <c r="BE424" s="33"/>
      <c r="BF424" s="33"/>
      <c r="BG424" s="33"/>
      <c r="BH424" s="33"/>
      <c r="BI424" s="27"/>
      <c r="BJ424" s="33"/>
      <c r="BK424" s="33"/>
      <c r="BL424" s="33"/>
      <c r="BM424" s="27"/>
      <c r="BN424" s="27"/>
      <c r="BO424" s="27"/>
      <c r="BP424" s="27"/>
      <c r="BQ424" s="522" t="s">
        <v>106</v>
      </c>
      <c r="BR424" s="37"/>
      <c r="BS424" s="36"/>
      <c r="BT424" s="37"/>
      <c r="BU424" s="39"/>
      <c r="BV424" s="523">
        <v>1840</v>
      </c>
    </row>
    <row r="425" spans="1:74" ht="19.899999999999999" customHeight="1">
      <c r="A425" s="10">
        <v>425</v>
      </c>
      <c r="B425" s="15">
        <v>8</v>
      </c>
      <c r="C425" s="519">
        <v>1812</v>
      </c>
      <c r="D425" s="527" t="s">
        <v>1224</v>
      </c>
      <c r="E425" s="527" t="s">
        <v>929</v>
      </c>
      <c r="F425" s="22" t="str">
        <f t="shared" si="100"/>
        <v>FCS0304</v>
      </c>
      <c r="G425" s="21">
        <f t="shared" si="101"/>
        <v>9</v>
      </c>
      <c r="H425" s="21">
        <f t="shared" si="102"/>
        <v>7</v>
      </c>
      <c r="I425" s="21">
        <v>8</v>
      </c>
      <c r="J425" s="85" t="str">
        <f t="shared" si="103"/>
        <v>ADV551-P</v>
      </c>
      <c r="K425" s="22" t="str">
        <f t="shared" si="91"/>
        <v>DO</v>
      </c>
      <c r="L425" s="22"/>
      <c r="M425" s="22"/>
      <c r="N425" s="22" t="str">
        <f t="shared" si="104"/>
        <v>Y</v>
      </c>
      <c r="O425" s="22"/>
      <c r="P425" s="22"/>
      <c r="Q425" s="22"/>
      <c r="R425" s="22"/>
      <c r="S425" s="25" t="str">
        <f t="shared" si="92"/>
        <v>%Z097108</v>
      </c>
      <c r="T425" s="22" t="str">
        <f t="shared" si="93"/>
        <v>18-XN-17101</v>
      </c>
      <c r="U425" s="22" t="s">
        <v>1224</v>
      </c>
      <c r="V425" s="22" t="str">
        <f t="shared" si="94"/>
        <v>LP N2 FROM HEADER</v>
      </c>
      <c r="W425" s="23" t="s">
        <v>1215</v>
      </c>
      <c r="X425" s="84" t="s">
        <v>115</v>
      </c>
      <c r="Y425" s="27"/>
      <c r="Z425" s="27"/>
      <c r="AA425" s="28"/>
      <c r="AB425" s="33"/>
      <c r="AC425" s="29"/>
      <c r="AD425" s="27"/>
      <c r="AE425" s="27"/>
      <c r="AF425" s="27"/>
      <c r="AG425" s="27"/>
      <c r="AH425" s="27"/>
      <c r="AI425" s="27"/>
      <c r="AJ425" s="531" t="s">
        <v>1225</v>
      </c>
      <c r="AK425" s="531" t="s">
        <v>1226</v>
      </c>
      <c r="AL425" s="27"/>
      <c r="AM425" s="27"/>
      <c r="AN425" s="27"/>
      <c r="AO425" s="27"/>
      <c r="AP425" s="27"/>
      <c r="AQ425" s="33"/>
      <c r="AR425" s="33"/>
      <c r="AS425" s="33"/>
      <c r="AT425" s="33"/>
      <c r="AU425" s="33"/>
      <c r="AV425" s="33"/>
      <c r="AW425" s="33"/>
      <c r="AX425" s="33"/>
      <c r="AY425" s="33"/>
      <c r="AZ425" s="33"/>
      <c r="BA425" s="33"/>
      <c r="BB425" s="33"/>
      <c r="BC425" s="33"/>
      <c r="BD425" s="33"/>
      <c r="BE425" s="33"/>
      <c r="BF425" s="33"/>
      <c r="BG425" s="33"/>
      <c r="BH425" s="33"/>
      <c r="BI425" s="27"/>
      <c r="BJ425" s="33"/>
      <c r="BK425" s="33"/>
      <c r="BL425" s="33"/>
      <c r="BM425" s="27"/>
      <c r="BN425" s="27"/>
      <c r="BO425" s="27"/>
      <c r="BP425" s="27"/>
      <c r="BQ425" s="522" t="s">
        <v>106</v>
      </c>
      <c r="BR425" s="37"/>
      <c r="BS425" s="36"/>
      <c r="BT425" s="37"/>
      <c r="BU425" s="39"/>
      <c r="BV425" s="523">
        <v>1812</v>
      </c>
    </row>
    <row r="426" spans="1:74" ht="19.899999999999999" customHeight="1">
      <c r="A426" s="10">
        <v>426</v>
      </c>
      <c r="B426" s="15">
        <v>9</v>
      </c>
      <c r="C426" s="519">
        <v>1812</v>
      </c>
      <c r="D426" s="527" t="s">
        <v>1227</v>
      </c>
      <c r="E426" s="527" t="s">
        <v>322</v>
      </c>
      <c r="F426" s="22" t="str">
        <f t="shared" si="100"/>
        <v>FCS0304</v>
      </c>
      <c r="G426" s="21">
        <f t="shared" si="101"/>
        <v>9</v>
      </c>
      <c r="H426" s="21">
        <f t="shared" si="102"/>
        <v>7</v>
      </c>
      <c r="I426" s="21">
        <v>9</v>
      </c>
      <c r="J426" s="85" t="str">
        <f t="shared" si="103"/>
        <v>ADV551-P</v>
      </c>
      <c r="K426" s="22" t="str">
        <f t="shared" si="91"/>
        <v>DO</v>
      </c>
      <c r="L426" s="22"/>
      <c r="M426" s="22"/>
      <c r="N426" s="22" t="str">
        <f t="shared" si="104"/>
        <v>Y</v>
      </c>
      <c r="O426" s="22"/>
      <c r="P426" s="22"/>
      <c r="Q426" s="22"/>
      <c r="R426" s="22"/>
      <c r="S426" s="25" t="str">
        <f t="shared" si="92"/>
        <v>%Z097109</v>
      </c>
      <c r="T426" s="22" t="str">
        <f t="shared" si="93"/>
        <v>18-XN-17102</v>
      </c>
      <c r="U426" s="22" t="s">
        <v>1227</v>
      </c>
      <c r="V426" s="22" t="str">
        <f t="shared" si="94"/>
        <v>LP NITROGEN TO VE-1701</v>
      </c>
      <c r="W426" s="23" t="s">
        <v>1215</v>
      </c>
      <c r="X426" s="84" t="s">
        <v>115</v>
      </c>
      <c r="Y426" s="27"/>
      <c r="Z426" s="27"/>
      <c r="AA426" s="28"/>
      <c r="AB426" s="33"/>
      <c r="AC426" s="29"/>
      <c r="AD426" s="27"/>
      <c r="AE426" s="27"/>
      <c r="AF426" s="27"/>
      <c r="AG426" s="27"/>
      <c r="AH426" s="27"/>
      <c r="AI426" s="27"/>
      <c r="AJ426" s="531" t="s">
        <v>1225</v>
      </c>
      <c r="AK426" s="531" t="s">
        <v>1226</v>
      </c>
      <c r="AL426" s="27"/>
      <c r="AM426" s="27"/>
      <c r="AN426" s="27"/>
      <c r="AO426" s="27"/>
      <c r="AP426" s="27"/>
      <c r="AQ426" s="33"/>
      <c r="AR426" s="33"/>
      <c r="AS426" s="33"/>
      <c r="AT426" s="33"/>
      <c r="AU426" s="33"/>
      <c r="AV426" s="33"/>
      <c r="AW426" s="33"/>
      <c r="AX426" s="33"/>
      <c r="AY426" s="33"/>
      <c r="AZ426" s="33"/>
      <c r="BA426" s="33"/>
      <c r="BB426" s="33"/>
      <c r="BC426" s="33"/>
      <c r="BD426" s="33"/>
      <c r="BE426" s="33"/>
      <c r="BF426" s="33"/>
      <c r="BG426" s="33"/>
      <c r="BH426" s="33"/>
      <c r="BI426" s="27"/>
      <c r="BJ426" s="33"/>
      <c r="BK426" s="33"/>
      <c r="BL426" s="33"/>
      <c r="BM426" s="27"/>
      <c r="BN426" s="27"/>
      <c r="BO426" s="27"/>
      <c r="BP426" s="27"/>
      <c r="BQ426" s="522" t="s">
        <v>106</v>
      </c>
      <c r="BR426" s="37"/>
      <c r="BS426" s="36"/>
      <c r="BT426" s="37"/>
      <c r="BU426" s="39"/>
      <c r="BV426" s="523">
        <v>1812</v>
      </c>
    </row>
    <row r="427" spans="1:74" ht="19.899999999999999" customHeight="1">
      <c r="A427" s="10">
        <v>427</v>
      </c>
      <c r="B427" s="15">
        <v>10</v>
      </c>
      <c r="C427" s="519">
        <v>1812</v>
      </c>
      <c r="D427" s="527" t="s">
        <v>1228</v>
      </c>
      <c r="E427" s="527" t="s">
        <v>326</v>
      </c>
      <c r="F427" s="22" t="str">
        <f t="shared" si="100"/>
        <v>FCS0304</v>
      </c>
      <c r="G427" s="21">
        <f t="shared" si="101"/>
        <v>9</v>
      </c>
      <c r="H427" s="21">
        <f t="shared" si="102"/>
        <v>7</v>
      </c>
      <c r="I427" s="21">
        <v>10</v>
      </c>
      <c r="J427" s="85" t="str">
        <f t="shared" si="103"/>
        <v>ADV551-P</v>
      </c>
      <c r="K427" s="22" t="str">
        <f t="shared" si="91"/>
        <v>DO</v>
      </c>
      <c r="L427" s="22"/>
      <c r="M427" s="22"/>
      <c r="N427" s="22" t="str">
        <f t="shared" si="104"/>
        <v>Y</v>
      </c>
      <c r="O427" s="22"/>
      <c r="P427" s="22"/>
      <c r="Q427" s="22"/>
      <c r="R427" s="22"/>
      <c r="S427" s="25" t="str">
        <f t="shared" si="92"/>
        <v>%Z097110</v>
      </c>
      <c r="T427" s="22" t="str">
        <f t="shared" si="93"/>
        <v>18-XN-17103</v>
      </c>
      <c r="U427" s="22" t="s">
        <v>1228</v>
      </c>
      <c r="V427" s="22" t="str">
        <f t="shared" si="94"/>
        <v>LP NITROGEN TO VE-1702</v>
      </c>
      <c r="W427" s="23" t="s">
        <v>1215</v>
      </c>
      <c r="X427" s="84" t="s">
        <v>115</v>
      </c>
      <c r="Y427" s="27"/>
      <c r="Z427" s="27"/>
      <c r="AA427" s="28"/>
      <c r="AB427" s="33"/>
      <c r="AC427" s="29"/>
      <c r="AD427" s="27"/>
      <c r="AE427" s="27"/>
      <c r="AF427" s="27"/>
      <c r="AG427" s="27"/>
      <c r="AH427" s="27"/>
      <c r="AI427" s="27"/>
      <c r="AJ427" s="531" t="s">
        <v>1225</v>
      </c>
      <c r="AK427" s="531" t="s">
        <v>1226</v>
      </c>
      <c r="AL427" s="27"/>
      <c r="AM427" s="27"/>
      <c r="AN427" s="27"/>
      <c r="AO427" s="27"/>
      <c r="AP427" s="27"/>
      <c r="AQ427" s="33"/>
      <c r="AR427" s="33"/>
      <c r="AS427" s="33"/>
      <c r="AT427" s="33"/>
      <c r="AU427" s="33"/>
      <c r="AV427" s="33"/>
      <c r="AW427" s="33"/>
      <c r="AX427" s="33"/>
      <c r="AY427" s="33"/>
      <c r="AZ427" s="33"/>
      <c r="BA427" s="33"/>
      <c r="BB427" s="33"/>
      <c r="BC427" s="33"/>
      <c r="BD427" s="33"/>
      <c r="BE427" s="33"/>
      <c r="BF427" s="33"/>
      <c r="BG427" s="33"/>
      <c r="BH427" s="33"/>
      <c r="BI427" s="27"/>
      <c r="BJ427" s="33"/>
      <c r="BK427" s="33"/>
      <c r="BL427" s="33"/>
      <c r="BM427" s="27"/>
      <c r="BN427" s="27"/>
      <c r="BO427" s="27"/>
      <c r="BP427" s="27"/>
      <c r="BQ427" s="522" t="s">
        <v>106</v>
      </c>
      <c r="BR427" s="37"/>
      <c r="BS427" s="36"/>
      <c r="BT427" s="37"/>
      <c r="BU427" s="39"/>
      <c r="BV427" s="523">
        <v>1812</v>
      </c>
    </row>
    <row r="428" spans="1:74" ht="19.899999999999999" customHeight="1">
      <c r="A428" s="10">
        <v>428</v>
      </c>
      <c r="B428" s="15">
        <v>11</v>
      </c>
      <c r="C428" s="519">
        <v>1812</v>
      </c>
      <c r="D428" s="527" t="s">
        <v>1229</v>
      </c>
      <c r="E428" s="527" t="s">
        <v>766</v>
      </c>
      <c r="F428" s="22" t="str">
        <f t="shared" si="100"/>
        <v>FCS0304</v>
      </c>
      <c r="G428" s="21">
        <f t="shared" si="101"/>
        <v>9</v>
      </c>
      <c r="H428" s="21">
        <f t="shared" si="102"/>
        <v>7</v>
      </c>
      <c r="I428" s="21">
        <v>11</v>
      </c>
      <c r="J428" s="85" t="str">
        <f t="shared" si="103"/>
        <v>ADV551-P</v>
      </c>
      <c r="K428" s="22" t="str">
        <f t="shared" si="91"/>
        <v>DO</v>
      </c>
      <c r="L428" s="22"/>
      <c r="M428" s="22"/>
      <c r="N428" s="22" t="str">
        <f t="shared" si="104"/>
        <v>Y</v>
      </c>
      <c r="O428" s="22"/>
      <c r="P428" s="22"/>
      <c r="Q428" s="22"/>
      <c r="R428" s="22"/>
      <c r="S428" s="25" t="str">
        <f t="shared" si="92"/>
        <v>%Z097111</v>
      </c>
      <c r="T428" s="22" t="str">
        <f t="shared" si="93"/>
        <v>18-XN-17104</v>
      </c>
      <c r="U428" s="22" t="s">
        <v>1229</v>
      </c>
      <c r="V428" s="22" t="str">
        <f t="shared" si="94"/>
        <v>TEA TO VE-1701</v>
      </c>
      <c r="W428" s="23" t="s">
        <v>1215</v>
      </c>
      <c r="X428" s="84" t="s">
        <v>115</v>
      </c>
      <c r="Y428" s="27"/>
      <c r="Z428" s="27"/>
      <c r="AA428" s="28"/>
      <c r="AB428" s="33"/>
      <c r="AC428" s="29"/>
      <c r="AD428" s="27"/>
      <c r="AE428" s="27"/>
      <c r="AF428" s="27"/>
      <c r="AG428" s="27"/>
      <c r="AH428" s="27"/>
      <c r="AI428" s="27"/>
      <c r="AJ428" s="531" t="s">
        <v>1225</v>
      </c>
      <c r="AK428" s="531" t="s">
        <v>1226</v>
      </c>
      <c r="AL428" s="27"/>
      <c r="AM428" s="27"/>
      <c r="AN428" s="27"/>
      <c r="AO428" s="27"/>
      <c r="AP428" s="27"/>
      <c r="AQ428" s="33"/>
      <c r="AR428" s="33"/>
      <c r="AS428" s="33"/>
      <c r="AT428" s="33"/>
      <c r="AU428" s="33"/>
      <c r="AV428" s="33"/>
      <c r="AW428" s="33"/>
      <c r="AX428" s="33"/>
      <c r="AY428" s="33"/>
      <c r="AZ428" s="33"/>
      <c r="BA428" s="33"/>
      <c r="BB428" s="33"/>
      <c r="BC428" s="33"/>
      <c r="BD428" s="33"/>
      <c r="BE428" s="33"/>
      <c r="BF428" s="33"/>
      <c r="BG428" s="33"/>
      <c r="BH428" s="33"/>
      <c r="BI428" s="27"/>
      <c r="BJ428" s="33"/>
      <c r="BK428" s="33"/>
      <c r="BL428" s="33"/>
      <c r="BM428" s="27"/>
      <c r="BN428" s="27"/>
      <c r="BO428" s="27"/>
      <c r="BP428" s="27"/>
      <c r="BQ428" s="522" t="s">
        <v>106</v>
      </c>
      <c r="BR428" s="37"/>
      <c r="BS428" s="36"/>
      <c r="BT428" s="37"/>
      <c r="BU428" s="39"/>
      <c r="BV428" s="523">
        <v>1812</v>
      </c>
    </row>
    <row r="429" spans="1:74" ht="19.899999999999999" customHeight="1">
      <c r="A429" s="10">
        <v>429</v>
      </c>
      <c r="B429" s="15">
        <v>12</v>
      </c>
      <c r="C429" s="519">
        <v>1812</v>
      </c>
      <c r="D429" s="527" t="s">
        <v>1230</v>
      </c>
      <c r="E429" s="527" t="s">
        <v>1231</v>
      </c>
      <c r="F429" s="22" t="str">
        <f t="shared" si="100"/>
        <v>FCS0304</v>
      </c>
      <c r="G429" s="21">
        <f t="shared" si="101"/>
        <v>9</v>
      </c>
      <c r="H429" s="21">
        <f t="shared" si="102"/>
        <v>7</v>
      </c>
      <c r="I429" s="21">
        <v>12</v>
      </c>
      <c r="J429" s="85" t="str">
        <f t="shared" si="103"/>
        <v>ADV551-P</v>
      </c>
      <c r="K429" s="22" t="str">
        <f t="shared" si="91"/>
        <v>DO</v>
      </c>
      <c r="L429" s="22"/>
      <c r="M429" s="22"/>
      <c r="N429" s="22" t="str">
        <f t="shared" si="104"/>
        <v>Y</v>
      </c>
      <c r="O429" s="22"/>
      <c r="P429" s="22"/>
      <c r="Q429" s="22"/>
      <c r="R429" s="22"/>
      <c r="S429" s="25" t="str">
        <f t="shared" si="92"/>
        <v>%Z097112</v>
      </c>
      <c r="T429" s="22" t="str">
        <f t="shared" si="93"/>
        <v>18-XN-17105</v>
      </c>
      <c r="U429" s="22" t="s">
        <v>1230</v>
      </c>
      <c r="V429" s="22" t="str">
        <f t="shared" si="94"/>
        <v xml:space="preserve">TEA CONTAINER </v>
      </c>
      <c r="W429" s="23" t="s">
        <v>1215</v>
      </c>
      <c r="X429" s="84" t="s">
        <v>115</v>
      </c>
      <c r="Y429" s="27"/>
      <c r="Z429" s="27"/>
      <c r="AA429" s="28"/>
      <c r="AB429" s="33"/>
      <c r="AC429" s="29"/>
      <c r="AD429" s="27"/>
      <c r="AE429" s="27"/>
      <c r="AF429" s="27"/>
      <c r="AG429" s="27"/>
      <c r="AH429" s="27"/>
      <c r="AI429" s="27"/>
      <c r="AJ429" s="531" t="s">
        <v>1225</v>
      </c>
      <c r="AK429" s="531" t="s">
        <v>1226</v>
      </c>
      <c r="AL429" s="27"/>
      <c r="AM429" s="27"/>
      <c r="AN429" s="27"/>
      <c r="AO429" s="27"/>
      <c r="AP429" s="27"/>
      <c r="AQ429" s="33"/>
      <c r="AR429" s="33"/>
      <c r="AS429" s="33"/>
      <c r="AT429" s="33"/>
      <c r="AU429" s="33"/>
      <c r="AV429" s="33"/>
      <c r="AW429" s="33"/>
      <c r="AX429" s="33"/>
      <c r="AY429" s="33"/>
      <c r="AZ429" s="33"/>
      <c r="BA429" s="33"/>
      <c r="BB429" s="33"/>
      <c r="BC429" s="33"/>
      <c r="BD429" s="33"/>
      <c r="BE429" s="33"/>
      <c r="BF429" s="33"/>
      <c r="BG429" s="33"/>
      <c r="BH429" s="33"/>
      <c r="BI429" s="27"/>
      <c r="BJ429" s="33"/>
      <c r="BK429" s="33"/>
      <c r="BL429" s="33"/>
      <c r="BM429" s="27"/>
      <c r="BN429" s="27"/>
      <c r="BO429" s="27"/>
      <c r="BP429" s="27"/>
      <c r="BQ429" s="522" t="s">
        <v>106</v>
      </c>
      <c r="BR429" s="37"/>
      <c r="BS429" s="36"/>
      <c r="BT429" s="37"/>
      <c r="BU429" s="39"/>
      <c r="BV429" s="523">
        <v>1812</v>
      </c>
    </row>
    <row r="430" spans="1:74" ht="19.899999999999999" customHeight="1">
      <c r="A430" s="10">
        <v>430</v>
      </c>
      <c r="B430" s="15">
        <v>13</v>
      </c>
      <c r="C430" s="519">
        <v>1812</v>
      </c>
      <c r="D430" s="527" t="s">
        <v>1232</v>
      </c>
      <c r="E430" s="527" t="s">
        <v>946</v>
      </c>
      <c r="F430" s="22" t="str">
        <f t="shared" si="100"/>
        <v>FCS0304</v>
      </c>
      <c r="G430" s="21">
        <f t="shared" si="101"/>
        <v>9</v>
      </c>
      <c r="H430" s="21">
        <f t="shared" si="102"/>
        <v>7</v>
      </c>
      <c r="I430" s="21">
        <v>13</v>
      </c>
      <c r="J430" s="85" t="str">
        <f t="shared" si="103"/>
        <v>ADV551-P</v>
      </c>
      <c r="K430" s="22" t="str">
        <f t="shared" si="91"/>
        <v>DO</v>
      </c>
      <c r="L430" s="22"/>
      <c r="M430" s="22"/>
      <c r="N430" s="22" t="str">
        <f t="shared" si="104"/>
        <v>Y</v>
      </c>
      <c r="O430" s="22"/>
      <c r="P430" s="22"/>
      <c r="Q430" s="22"/>
      <c r="R430" s="22"/>
      <c r="S430" s="25" t="str">
        <f t="shared" si="92"/>
        <v>%Z097113</v>
      </c>
      <c r="T430" s="22" t="str">
        <f t="shared" si="93"/>
        <v>18-XN-17106</v>
      </c>
      <c r="U430" s="22" t="s">
        <v>1232</v>
      </c>
      <c r="V430" s="22" t="str">
        <f t="shared" si="94"/>
        <v>FLUSHING TO VE-1705</v>
      </c>
      <c r="W430" s="23" t="s">
        <v>1215</v>
      </c>
      <c r="X430" s="84" t="s">
        <v>115</v>
      </c>
      <c r="Y430" s="27"/>
      <c r="Z430" s="27"/>
      <c r="AA430" s="28"/>
      <c r="AB430" s="33"/>
      <c r="AC430" s="29"/>
      <c r="AD430" s="27"/>
      <c r="AE430" s="27"/>
      <c r="AF430" s="27"/>
      <c r="AG430" s="27"/>
      <c r="AH430" s="27"/>
      <c r="AI430" s="27"/>
      <c r="AJ430" s="531" t="s">
        <v>1225</v>
      </c>
      <c r="AK430" s="531" t="s">
        <v>1226</v>
      </c>
      <c r="AL430" s="27"/>
      <c r="AM430" s="27"/>
      <c r="AN430" s="27"/>
      <c r="AO430" s="27"/>
      <c r="AP430" s="27"/>
      <c r="AQ430" s="33"/>
      <c r="AR430" s="33"/>
      <c r="AS430" s="33"/>
      <c r="AT430" s="33"/>
      <c r="AU430" s="33"/>
      <c r="AV430" s="33"/>
      <c r="AW430" s="33"/>
      <c r="AX430" s="33"/>
      <c r="AY430" s="33"/>
      <c r="AZ430" s="33"/>
      <c r="BA430" s="33"/>
      <c r="BB430" s="33"/>
      <c r="BC430" s="33"/>
      <c r="BD430" s="33"/>
      <c r="BE430" s="33"/>
      <c r="BF430" s="33"/>
      <c r="BG430" s="33"/>
      <c r="BH430" s="33"/>
      <c r="BI430" s="27"/>
      <c r="BJ430" s="33"/>
      <c r="BK430" s="33"/>
      <c r="BL430" s="33"/>
      <c r="BM430" s="27"/>
      <c r="BN430" s="27"/>
      <c r="BO430" s="27"/>
      <c r="BP430" s="27"/>
      <c r="BQ430" s="522" t="s">
        <v>106</v>
      </c>
      <c r="BR430" s="37"/>
      <c r="BS430" s="36"/>
      <c r="BT430" s="37"/>
      <c r="BU430" s="39"/>
      <c r="BV430" s="523">
        <v>1812</v>
      </c>
    </row>
    <row r="431" spans="1:74" ht="19.899999999999999" customHeight="1">
      <c r="A431" s="10">
        <v>431</v>
      </c>
      <c r="B431" s="15">
        <v>14</v>
      </c>
      <c r="C431" s="519">
        <v>1812</v>
      </c>
      <c r="D431" s="527" t="s">
        <v>1233</v>
      </c>
      <c r="E431" s="527" t="s">
        <v>334</v>
      </c>
      <c r="F431" s="22" t="str">
        <f t="shared" si="100"/>
        <v>FCS0304</v>
      </c>
      <c r="G431" s="21">
        <f t="shared" si="101"/>
        <v>9</v>
      </c>
      <c r="H431" s="21">
        <f t="shared" si="102"/>
        <v>7</v>
      </c>
      <c r="I431" s="21">
        <v>14</v>
      </c>
      <c r="J431" s="85" t="str">
        <f t="shared" si="103"/>
        <v>ADV551-P</v>
      </c>
      <c r="K431" s="22" t="str">
        <f t="shared" si="91"/>
        <v>DO</v>
      </c>
      <c r="L431" s="22"/>
      <c r="M431" s="22"/>
      <c r="N431" s="22" t="str">
        <f t="shared" si="104"/>
        <v>Y</v>
      </c>
      <c r="O431" s="22"/>
      <c r="P431" s="22"/>
      <c r="Q431" s="22"/>
      <c r="R431" s="22"/>
      <c r="S431" s="25" t="str">
        <f t="shared" si="92"/>
        <v>%Z097114</v>
      </c>
      <c r="T431" s="22" t="str">
        <f t="shared" si="93"/>
        <v>18-XN-17107</v>
      </c>
      <c r="U431" s="22" t="s">
        <v>1233</v>
      </c>
      <c r="V431" s="22" t="str">
        <f t="shared" si="94"/>
        <v>ISOPROPANOL TO VE-1705</v>
      </c>
      <c r="W431" s="23" t="s">
        <v>1215</v>
      </c>
      <c r="X431" s="84" t="s">
        <v>115</v>
      </c>
      <c r="Y431" s="27"/>
      <c r="Z431" s="27"/>
      <c r="AA431" s="28"/>
      <c r="AB431" s="33"/>
      <c r="AC431" s="29"/>
      <c r="AD431" s="27"/>
      <c r="AE431" s="27"/>
      <c r="AF431" s="27"/>
      <c r="AG431" s="27"/>
      <c r="AH431" s="27"/>
      <c r="AI431" s="27"/>
      <c r="AJ431" s="531" t="s">
        <v>1225</v>
      </c>
      <c r="AK431" s="531" t="s">
        <v>1226</v>
      </c>
      <c r="AL431" s="27"/>
      <c r="AM431" s="27"/>
      <c r="AN431" s="27"/>
      <c r="AO431" s="27"/>
      <c r="AP431" s="27"/>
      <c r="AQ431" s="33"/>
      <c r="AR431" s="33"/>
      <c r="AS431" s="33"/>
      <c r="AT431" s="33"/>
      <c r="AU431" s="33"/>
      <c r="AV431" s="33"/>
      <c r="AW431" s="33"/>
      <c r="AX431" s="33"/>
      <c r="AY431" s="33"/>
      <c r="AZ431" s="33"/>
      <c r="BA431" s="33"/>
      <c r="BB431" s="33"/>
      <c r="BC431" s="33"/>
      <c r="BD431" s="33"/>
      <c r="BE431" s="33"/>
      <c r="BF431" s="33"/>
      <c r="BG431" s="33"/>
      <c r="BH431" s="33"/>
      <c r="BI431" s="27"/>
      <c r="BJ431" s="33"/>
      <c r="BK431" s="33"/>
      <c r="BL431" s="33"/>
      <c r="BM431" s="27"/>
      <c r="BN431" s="27"/>
      <c r="BO431" s="27"/>
      <c r="BP431" s="27"/>
      <c r="BQ431" s="522" t="s">
        <v>106</v>
      </c>
      <c r="BR431" s="37"/>
      <c r="BS431" s="36"/>
      <c r="BT431" s="37"/>
      <c r="BU431" s="39"/>
      <c r="BV431" s="523">
        <v>1812</v>
      </c>
    </row>
    <row r="432" spans="1:74" ht="19.899999999999999" customHeight="1">
      <c r="A432" s="10">
        <v>432</v>
      </c>
      <c r="B432" s="15">
        <v>15</v>
      </c>
      <c r="C432" s="519">
        <v>1812</v>
      </c>
      <c r="D432" s="527" t="s">
        <v>1234</v>
      </c>
      <c r="E432" s="527" t="s">
        <v>886</v>
      </c>
      <c r="F432" s="22" t="str">
        <f t="shared" si="100"/>
        <v>FCS0304</v>
      </c>
      <c r="G432" s="21">
        <f t="shared" si="101"/>
        <v>9</v>
      </c>
      <c r="H432" s="21">
        <f t="shared" si="102"/>
        <v>7</v>
      </c>
      <c r="I432" s="21">
        <v>15</v>
      </c>
      <c r="J432" s="85" t="str">
        <f t="shared" si="103"/>
        <v>ADV551-P</v>
      </c>
      <c r="K432" s="22" t="str">
        <f t="shared" si="91"/>
        <v>DO</v>
      </c>
      <c r="L432" s="22"/>
      <c r="M432" s="22"/>
      <c r="N432" s="22" t="str">
        <f t="shared" si="104"/>
        <v>Y</v>
      </c>
      <c r="O432" s="22"/>
      <c r="P432" s="22"/>
      <c r="Q432" s="22"/>
      <c r="R432" s="22"/>
      <c r="S432" s="25" t="str">
        <f t="shared" si="92"/>
        <v>%Z097115</v>
      </c>
      <c r="T432" s="22" t="str">
        <f t="shared" si="93"/>
        <v>18-XN-17111</v>
      </c>
      <c r="U432" s="22" t="s">
        <v>1234</v>
      </c>
      <c r="V432" s="22" t="str">
        <f t="shared" si="94"/>
        <v>White Oil to VE-1701</v>
      </c>
      <c r="W432" s="23" t="s">
        <v>1215</v>
      </c>
      <c r="X432" s="84" t="s">
        <v>115</v>
      </c>
      <c r="Y432" s="27"/>
      <c r="Z432" s="27"/>
      <c r="AA432" s="28"/>
      <c r="AB432" s="33"/>
      <c r="AC432" s="29"/>
      <c r="AD432" s="27"/>
      <c r="AE432" s="27"/>
      <c r="AF432" s="27"/>
      <c r="AG432" s="27"/>
      <c r="AH432" s="27"/>
      <c r="AI432" s="27"/>
      <c r="AJ432" s="531" t="s">
        <v>1225</v>
      </c>
      <c r="AK432" s="531" t="s">
        <v>1226</v>
      </c>
      <c r="AL432" s="27"/>
      <c r="AM432" s="27"/>
      <c r="AN432" s="27"/>
      <c r="AO432" s="27"/>
      <c r="AP432" s="27"/>
      <c r="AQ432" s="33"/>
      <c r="AR432" s="33"/>
      <c r="AS432" s="33"/>
      <c r="AT432" s="33"/>
      <c r="AU432" s="33"/>
      <c r="AV432" s="33"/>
      <c r="AW432" s="33"/>
      <c r="AX432" s="33"/>
      <c r="AY432" s="33"/>
      <c r="AZ432" s="33"/>
      <c r="BA432" s="33"/>
      <c r="BB432" s="33"/>
      <c r="BC432" s="33"/>
      <c r="BD432" s="33"/>
      <c r="BE432" s="33"/>
      <c r="BF432" s="33"/>
      <c r="BG432" s="33"/>
      <c r="BH432" s="33"/>
      <c r="BI432" s="27"/>
      <c r="BJ432" s="33"/>
      <c r="BK432" s="33"/>
      <c r="BL432" s="33"/>
      <c r="BM432" s="27"/>
      <c r="BN432" s="27"/>
      <c r="BO432" s="27"/>
      <c r="BP432" s="27"/>
      <c r="BQ432" s="522" t="s">
        <v>106</v>
      </c>
      <c r="BR432" s="37"/>
      <c r="BS432" s="36"/>
      <c r="BT432" s="37"/>
      <c r="BU432" s="39"/>
      <c r="BV432" s="523">
        <v>1812</v>
      </c>
    </row>
    <row r="433" spans="1:74" ht="19.899999999999999" customHeight="1">
      <c r="A433" s="10">
        <v>433</v>
      </c>
      <c r="B433" s="15">
        <v>16</v>
      </c>
      <c r="C433" s="519">
        <v>1830</v>
      </c>
      <c r="D433" s="527" t="s">
        <v>1235</v>
      </c>
      <c r="E433" s="527" t="s">
        <v>1236</v>
      </c>
      <c r="F433" s="22" t="str">
        <f t="shared" si="100"/>
        <v>FCS0304</v>
      </c>
      <c r="G433" s="21">
        <f t="shared" si="101"/>
        <v>9</v>
      </c>
      <c r="H433" s="21">
        <f t="shared" si="102"/>
        <v>7</v>
      </c>
      <c r="I433" s="21">
        <v>16</v>
      </c>
      <c r="J433" s="85" t="str">
        <f t="shared" si="103"/>
        <v>ADV551-P</v>
      </c>
      <c r="K433" s="22" t="str">
        <f t="shared" si="91"/>
        <v>DO</v>
      </c>
      <c r="L433" s="22"/>
      <c r="M433" s="22"/>
      <c r="N433" s="22" t="str">
        <f t="shared" si="104"/>
        <v>Y</v>
      </c>
      <c r="O433" s="22"/>
      <c r="P433" s="22"/>
      <c r="Q433" s="22"/>
      <c r="R433" s="22"/>
      <c r="S433" s="25" t="str">
        <f t="shared" si="92"/>
        <v>%Z097116</v>
      </c>
      <c r="T433" s="22" t="str">
        <f t="shared" si="93"/>
        <v>18-PN-66102</v>
      </c>
      <c r="U433" s="22" t="s">
        <v>1235</v>
      </c>
      <c r="V433" s="22" t="str">
        <f t="shared" si="94"/>
        <v>VACUUM OFFGAS</v>
      </c>
      <c r="W433" s="23" t="s">
        <v>1215</v>
      </c>
      <c r="X433" s="84" t="s">
        <v>115</v>
      </c>
      <c r="Y433" s="27"/>
      <c r="Z433" s="27"/>
      <c r="AA433" s="28"/>
      <c r="AB433" s="33"/>
      <c r="AC433" s="29"/>
      <c r="AD433" s="27"/>
      <c r="AE433" s="27"/>
      <c r="AF433" s="27"/>
      <c r="AG433" s="27"/>
      <c r="AH433" s="27"/>
      <c r="AI433" s="27"/>
      <c r="AJ433" s="531" t="s">
        <v>1237</v>
      </c>
      <c r="AK433" s="531" t="s">
        <v>1238</v>
      </c>
      <c r="AL433" s="27"/>
      <c r="AM433" s="27"/>
      <c r="AN433" s="27"/>
      <c r="AO433" s="27"/>
      <c r="AP433" s="27"/>
      <c r="AQ433" s="33"/>
      <c r="AR433" s="33"/>
      <c r="AS433" s="33"/>
      <c r="AT433" s="33"/>
      <c r="AU433" s="33"/>
      <c r="AV433" s="33"/>
      <c r="AW433" s="33"/>
      <c r="AX433" s="33"/>
      <c r="AY433" s="33"/>
      <c r="AZ433" s="33"/>
      <c r="BA433" s="33"/>
      <c r="BB433" s="33"/>
      <c r="BC433" s="33"/>
      <c r="BD433" s="33"/>
      <c r="BE433" s="33"/>
      <c r="BF433" s="33"/>
      <c r="BG433" s="33"/>
      <c r="BH433" s="33"/>
      <c r="BI433" s="27"/>
      <c r="BJ433" s="33"/>
      <c r="BK433" s="33"/>
      <c r="BL433" s="33"/>
      <c r="BM433" s="27"/>
      <c r="BN433" s="27"/>
      <c r="BO433" s="27"/>
      <c r="BP433" s="27"/>
      <c r="BQ433" s="522" t="s">
        <v>106</v>
      </c>
      <c r="BR433" s="37"/>
      <c r="BS433" s="36"/>
      <c r="BT433" s="37"/>
      <c r="BU433" s="39"/>
      <c r="BV433" s="523">
        <v>1830</v>
      </c>
    </row>
    <row r="434" spans="1:74" ht="19.899999999999999" customHeight="1">
      <c r="A434" s="10">
        <v>434</v>
      </c>
      <c r="B434" s="15">
        <v>17</v>
      </c>
      <c r="C434" s="519">
        <v>1830</v>
      </c>
      <c r="D434" s="527" t="s">
        <v>1239</v>
      </c>
      <c r="E434" s="527" t="s">
        <v>1240</v>
      </c>
      <c r="F434" s="22" t="str">
        <f t="shared" si="100"/>
        <v>FCS0304</v>
      </c>
      <c r="G434" s="21">
        <f t="shared" si="101"/>
        <v>9</v>
      </c>
      <c r="H434" s="21">
        <f t="shared" si="102"/>
        <v>7</v>
      </c>
      <c r="I434" s="21">
        <v>17</v>
      </c>
      <c r="J434" s="85" t="str">
        <f t="shared" si="103"/>
        <v>ADV551-P</v>
      </c>
      <c r="K434" s="22" t="str">
        <f t="shared" si="91"/>
        <v>DO</v>
      </c>
      <c r="L434" s="22"/>
      <c r="M434" s="22"/>
      <c r="N434" s="22" t="str">
        <f t="shared" si="104"/>
        <v>Y</v>
      </c>
      <c r="O434" s="22"/>
      <c r="P434" s="22"/>
      <c r="Q434" s="22"/>
      <c r="R434" s="22"/>
      <c r="S434" s="25" t="str">
        <f t="shared" si="92"/>
        <v>%Z097117</v>
      </c>
      <c r="T434" s="22" t="str">
        <f t="shared" si="93"/>
        <v>18-XN-21101</v>
      </c>
      <c r="U434" s="22" t="s">
        <v>1239</v>
      </c>
      <c r="V434" s="22" t="str">
        <f t="shared" si="94"/>
        <v>PX FROM PP-2102toVE-2101</v>
      </c>
      <c r="W434" s="23" t="s">
        <v>1215</v>
      </c>
      <c r="X434" s="84" t="s">
        <v>115</v>
      </c>
      <c r="Y434" s="27"/>
      <c r="Z434" s="27"/>
      <c r="AA434" s="28"/>
      <c r="AB434" s="33"/>
      <c r="AC434" s="29"/>
      <c r="AD434" s="27"/>
      <c r="AE434" s="27"/>
      <c r="AF434" s="27"/>
      <c r="AG434" s="27"/>
      <c r="AH434" s="27"/>
      <c r="AI434" s="27"/>
      <c r="AJ434" s="531" t="s">
        <v>1241</v>
      </c>
      <c r="AK434" s="531" t="s">
        <v>1242</v>
      </c>
      <c r="AL434" s="27"/>
      <c r="AM434" s="27"/>
      <c r="AN434" s="27"/>
      <c r="AO434" s="27"/>
      <c r="AP434" s="27"/>
      <c r="AQ434" s="33"/>
      <c r="AR434" s="33"/>
      <c r="AS434" s="33"/>
      <c r="AT434" s="33"/>
      <c r="AU434" s="33"/>
      <c r="AV434" s="33"/>
      <c r="AW434" s="33"/>
      <c r="AX434" s="33"/>
      <c r="AY434" s="33"/>
      <c r="AZ434" s="33"/>
      <c r="BA434" s="33"/>
      <c r="BB434" s="33"/>
      <c r="BC434" s="33"/>
      <c r="BD434" s="33"/>
      <c r="BE434" s="33"/>
      <c r="BF434" s="33"/>
      <c r="BG434" s="33"/>
      <c r="BH434" s="33"/>
      <c r="BI434" s="27"/>
      <c r="BJ434" s="33"/>
      <c r="BK434" s="33"/>
      <c r="BL434" s="33"/>
      <c r="BM434" s="27"/>
      <c r="BN434" s="27"/>
      <c r="BO434" s="27"/>
      <c r="BP434" s="27"/>
      <c r="BQ434" s="522" t="s">
        <v>106</v>
      </c>
      <c r="BR434" s="37"/>
      <c r="BS434" s="36"/>
      <c r="BT434" s="37"/>
      <c r="BV434" s="523">
        <v>1830</v>
      </c>
    </row>
    <row r="435" spans="1:74" ht="19.899999999999999" customHeight="1">
      <c r="A435" s="10">
        <v>435</v>
      </c>
      <c r="B435" s="15">
        <v>18</v>
      </c>
      <c r="C435" s="519">
        <v>1830</v>
      </c>
      <c r="D435" s="527" t="s">
        <v>1243</v>
      </c>
      <c r="E435" s="527" t="s">
        <v>1244</v>
      </c>
      <c r="F435" s="22" t="str">
        <f t="shared" si="100"/>
        <v>FCS0304</v>
      </c>
      <c r="G435" s="21">
        <f t="shared" si="101"/>
        <v>9</v>
      </c>
      <c r="H435" s="21">
        <f t="shared" si="102"/>
        <v>7</v>
      </c>
      <c r="I435" s="21">
        <v>18</v>
      </c>
      <c r="J435" s="85" t="str">
        <f t="shared" si="103"/>
        <v>ADV551-P</v>
      </c>
      <c r="K435" s="22" t="str">
        <f t="shared" si="91"/>
        <v>DO</v>
      </c>
      <c r="L435" s="22"/>
      <c r="M435" s="22"/>
      <c r="N435" s="22" t="str">
        <f t="shared" si="104"/>
        <v>Y</v>
      </c>
      <c r="O435" s="22"/>
      <c r="P435" s="22"/>
      <c r="Q435" s="22"/>
      <c r="R435" s="22"/>
      <c r="S435" s="25" t="str">
        <f t="shared" si="92"/>
        <v>%Z097118</v>
      </c>
      <c r="T435" s="22" t="str">
        <f t="shared" si="93"/>
        <v>18-XN-21103</v>
      </c>
      <c r="U435" s="22" t="s">
        <v>1243</v>
      </c>
      <c r="V435" s="22" t="str">
        <f t="shared" si="94"/>
        <v>PX FROM VE-2101toPP-2101</v>
      </c>
      <c r="W435" s="23" t="s">
        <v>1215</v>
      </c>
      <c r="X435" s="84" t="s">
        <v>115</v>
      </c>
      <c r="Y435" s="27"/>
      <c r="Z435" s="27"/>
      <c r="AA435" s="28"/>
      <c r="AB435" s="33"/>
      <c r="AC435" s="29"/>
      <c r="AD435" s="27"/>
      <c r="AE435" s="27"/>
      <c r="AF435" s="27"/>
      <c r="AG435" s="27"/>
      <c r="AH435" s="27"/>
      <c r="AI435" s="27"/>
      <c r="AJ435" s="531" t="s">
        <v>1241</v>
      </c>
      <c r="AK435" s="531" t="s">
        <v>1242</v>
      </c>
      <c r="AL435" s="27"/>
      <c r="AM435" s="27"/>
      <c r="AN435" s="27"/>
      <c r="AO435" s="27"/>
      <c r="AP435" s="27"/>
      <c r="AQ435" s="33"/>
      <c r="AR435" s="33"/>
      <c r="AS435" s="33"/>
      <c r="AT435" s="33"/>
      <c r="AU435" s="33"/>
      <c r="AV435" s="33"/>
      <c r="AW435" s="33"/>
      <c r="AX435" s="33"/>
      <c r="AY435" s="33"/>
      <c r="AZ435" s="33"/>
      <c r="BA435" s="33"/>
      <c r="BB435" s="33"/>
      <c r="BC435" s="33"/>
      <c r="BD435" s="33"/>
      <c r="BE435" s="33"/>
      <c r="BF435" s="33"/>
      <c r="BG435" s="33"/>
      <c r="BH435" s="33"/>
      <c r="BI435" s="27"/>
      <c r="BJ435" s="33"/>
      <c r="BK435" s="33"/>
      <c r="BL435" s="33"/>
      <c r="BM435" s="27"/>
      <c r="BN435" s="27"/>
      <c r="BO435" s="27"/>
      <c r="BP435" s="27"/>
      <c r="BQ435" s="522" t="s">
        <v>106</v>
      </c>
      <c r="BR435" s="37"/>
      <c r="BS435" s="36"/>
      <c r="BT435" s="37"/>
      <c r="BV435" s="523">
        <v>1830</v>
      </c>
    </row>
    <row r="436" spans="1:74" ht="19.899999999999999" customHeight="1">
      <c r="A436" s="10">
        <v>436</v>
      </c>
      <c r="B436" s="15">
        <v>19</v>
      </c>
      <c r="C436" s="519">
        <v>1830</v>
      </c>
      <c r="D436" s="527" t="s">
        <v>1245</v>
      </c>
      <c r="E436" s="527" t="s">
        <v>1246</v>
      </c>
      <c r="F436" s="22" t="str">
        <f t="shared" si="100"/>
        <v>FCS0304</v>
      </c>
      <c r="G436" s="21">
        <f t="shared" si="101"/>
        <v>9</v>
      </c>
      <c r="H436" s="21">
        <f t="shared" si="102"/>
        <v>7</v>
      </c>
      <c r="I436" s="21">
        <v>19</v>
      </c>
      <c r="J436" s="85" t="str">
        <f t="shared" si="103"/>
        <v>ADV551-P</v>
      </c>
      <c r="K436" s="22" t="str">
        <f t="shared" si="91"/>
        <v>DO</v>
      </c>
      <c r="L436" s="22"/>
      <c r="M436" s="22"/>
      <c r="N436" s="22" t="str">
        <f t="shared" si="104"/>
        <v>Y</v>
      </c>
      <c r="O436" s="22"/>
      <c r="P436" s="22"/>
      <c r="Q436" s="22"/>
      <c r="R436" s="22"/>
      <c r="S436" s="25" t="str">
        <f t="shared" si="92"/>
        <v>%Z097119</v>
      </c>
      <c r="T436" s="22" t="str">
        <f t="shared" si="93"/>
        <v>18-XN-21104</v>
      </c>
      <c r="U436" s="22" t="s">
        <v>1245</v>
      </c>
      <c r="V436" s="22" t="str">
        <f t="shared" si="94"/>
        <v>FIRE WATERtoPX DOSING</v>
      </c>
      <c r="W436" s="23" t="s">
        <v>1215</v>
      </c>
      <c r="X436" s="84" t="s">
        <v>115</v>
      </c>
      <c r="Y436" s="27"/>
      <c r="Z436" s="27"/>
      <c r="AA436" s="28"/>
      <c r="AB436" s="33"/>
      <c r="AC436" s="29"/>
      <c r="AD436" s="27"/>
      <c r="AE436" s="27"/>
      <c r="AF436" s="27"/>
      <c r="AG436" s="27"/>
      <c r="AH436" s="27"/>
      <c r="AI436" s="27"/>
      <c r="AJ436" s="531" t="s">
        <v>1241</v>
      </c>
      <c r="AK436" s="531" t="s">
        <v>1242</v>
      </c>
      <c r="AL436" s="27"/>
      <c r="AM436" s="27"/>
      <c r="AN436" s="27"/>
      <c r="AO436" s="27"/>
      <c r="AP436" s="27"/>
      <c r="AQ436" s="33"/>
      <c r="AR436" s="33"/>
      <c r="AS436" s="33"/>
      <c r="AT436" s="33"/>
      <c r="AU436" s="33"/>
      <c r="AV436" s="33"/>
      <c r="AW436" s="33"/>
      <c r="AX436" s="33"/>
      <c r="AY436" s="33"/>
      <c r="AZ436" s="33"/>
      <c r="BA436" s="33"/>
      <c r="BB436" s="33"/>
      <c r="BC436" s="33"/>
      <c r="BD436" s="33"/>
      <c r="BE436" s="33"/>
      <c r="BF436" s="33"/>
      <c r="BG436" s="33"/>
      <c r="BH436" s="33"/>
      <c r="BI436" s="27"/>
      <c r="BJ436" s="33"/>
      <c r="BK436" s="33"/>
      <c r="BL436" s="33"/>
      <c r="BM436" s="27"/>
      <c r="BN436" s="27"/>
      <c r="BO436" s="27"/>
      <c r="BP436" s="27"/>
      <c r="BQ436" s="522" t="s">
        <v>106</v>
      </c>
      <c r="BR436" s="37"/>
      <c r="BS436" s="36"/>
      <c r="BT436" s="37"/>
      <c r="BV436" s="523">
        <v>1830</v>
      </c>
    </row>
    <row r="437" spans="1:74" ht="19.899999999999999" customHeight="1">
      <c r="A437" s="10">
        <v>437</v>
      </c>
      <c r="B437" s="15">
        <v>20</v>
      </c>
      <c r="C437" s="519">
        <v>1830</v>
      </c>
      <c r="D437" s="527" t="s">
        <v>1247</v>
      </c>
      <c r="E437" s="527" t="s">
        <v>1248</v>
      </c>
      <c r="F437" s="22" t="str">
        <f t="shared" si="100"/>
        <v>FCS0304</v>
      </c>
      <c r="G437" s="21">
        <f t="shared" si="101"/>
        <v>9</v>
      </c>
      <c r="H437" s="21">
        <f t="shared" si="102"/>
        <v>7</v>
      </c>
      <c r="I437" s="21">
        <v>20</v>
      </c>
      <c r="J437" s="85" t="str">
        <f t="shared" si="103"/>
        <v>ADV551-P</v>
      </c>
      <c r="K437" s="22" t="str">
        <f t="shared" si="91"/>
        <v>DO</v>
      </c>
      <c r="L437" s="22"/>
      <c r="M437" s="22"/>
      <c r="N437" s="22" t="str">
        <f t="shared" si="104"/>
        <v>Y</v>
      </c>
      <c r="O437" s="22"/>
      <c r="P437" s="22"/>
      <c r="Q437" s="22"/>
      <c r="R437" s="22"/>
      <c r="S437" s="25" t="str">
        <f t="shared" si="92"/>
        <v>%Z097120</v>
      </c>
      <c r="T437" s="22" t="str">
        <f t="shared" si="93"/>
        <v>18-XN-23101</v>
      </c>
      <c r="U437" s="22" t="s">
        <v>1247</v>
      </c>
      <c r="V437" s="22" t="str">
        <f t="shared" si="94"/>
        <v>ADD. VE-2301 TO VE-2302</v>
      </c>
      <c r="W437" s="23" t="s">
        <v>1215</v>
      </c>
      <c r="X437" s="84" t="s">
        <v>115</v>
      </c>
      <c r="Y437" s="27"/>
      <c r="Z437" s="27"/>
      <c r="AA437" s="28"/>
      <c r="AB437" s="33"/>
      <c r="AC437" s="29"/>
      <c r="AD437" s="27"/>
      <c r="AE437" s="27"/>
      <c r="AF437" s="27"/>
      <c r="AG437" s="27"/>
      <c r="AH437" s="27"/>
      <c r="AI437" s="27"/>
      <c r="AJ437" s="531" t="s">
        <v>1237</v>
      </c>
      <c r="AK437" s="531" t="s">
        <v>1238</v>
      </c>
      <c r="AL437" s="27"/>
      <c r="AM437" s="27"/>
      <c r="AN437" s="27"/>
      <c r="AO437" s="27"/>
      <c r="AP437" s="27"/>
      <c r="AQ437" s="33"/>
      <c r="AR437" s="33"/>
      <c r="AS437" s="33"/>
      <c r="AT437" s="33"/>
      <c r="AU437" s="33"/>
      <c r="AV437" s="33"/>
      <c r="AW437" s="33"/>
      <c r="AX437" s="33"/>
      <c r="AY437" s="33"/>
      <c r="AZ437" s="33"/>
      <c r="BA437" s="33"/>
      <c r="BB437" s="33"/>
      <c r="BC437" s="33"/>
      <c r="BD437" s="33"/>
      <c r="BE437" s="33"/>
      <c r="BF437" s="33"/>
      <c r="BG437" s="33"/>
      <c r="BH437" s="33"/>
      <c r="BI437" s="27"/>
      <c r="BJ437" s="33"/>
      <c r="BK437" s="33"/>
      <c r="BL437" s="33"/>
      <c r="BM437" s="27"/>
      <c r="BN437" s="27"/>
      <c r="BO437" s="27"/>
      <c r="BP437" s="27"/>
      <c r="BQ437" s="522" t="s">
        <v>106</v>
      </c>
      <c r="BR437" s="37"/>
      <c r="BS437" s="36"/>
      <c r="BT437" s="37"/>
      <c r="BV437" s="523">
        <v>1830</v>
      </c>
    </row>
    <row r="438" spans="1:74" ht="19.899999999999999" customHeight="1">
      <c r="A438" s="10">
        <v>438</v>
      </c>
      <c r="B438" s="15">
        <v>21</v>
      </c>
      <c r="C438" s="519">
        <v>1830</v>
      </c>
      <c r="D438" s="527" t="s">
        <v>1249</v>
      </c>
      <c r="E438" s="527" t="s">
        <v>1250</v>
      </c>
      <c r="F438" s="22" t="str">
        <f t="shared" si="100"/>
        <v>FCS0304</v>
      </c>
      <c r="G438" s="21">
        <f t="shared" si="101"/>
        <v>9</v>
      </c>
      <c r="H438" s="21">
        <f t="shared" si="102"/>
        <v>7</v>
      </c>
      <c r="I438" s="21">
        <v>21</v>
      </c>
      <c r="J438" s="85" t="str">
        <f t="shared" si="103"/>
        <v>ADV551-P</v>
      </c>
      <c r="K438" s="22" t="str">
        <f t="shared" si="91"/>
        <v>DO</v>
      </c>
      <c r="L438" s="22"/>
      <c r="M438" s="22"/>
      <c r="N438" s="22" t="str">
        <f t="shared" si="104"/>
        <v>Y</v>
      </c>
      <c r="O438" s="22"/>
      <c r="P438" s="22"/>
      <c r="Q438" s="22"/>
      <c r="R438" s="22"/>
      <c r="S438" s="25" t="str">
        <f t="shared" si="92"/>
        <v>%Z097121</v>
      </c>
      <c r="T438" s="22" t="str">
        <f t="shared" si="93"/>
        <v>18-XN-24102</v>
      </c>
      <c r="U438" s="22" t="s">
        <v>1249</v>
      </c>
      <c r="V438" s="22" t="str">
        <f t="shared" si="94"/>
        <v>PP-2402 DISCHARGE</v>
      </c>
      <c r="W438" s="23" t="s">
        <v>1215</v>
      </c>
      <c r="X438" s="84" t="s">
        <v>115</v>
      </c>
      <c r="Y438" s="27"/>
      <c r="Z438" s="27"/>
      <c r="AA438" s="28"/>
      <c r="AB438" s="33"/>
      <c r="AC438" s="29"/>
      <c r="AD438" s="27"/>
      <c r="AE438" s="27"/>
      <c r="AF438" s="27"/>
      <c r="AG438" s="27"/>
      <c r="AH438" s="27"/>
      <c r="AI438" s="27"/>
      <c r="AJ438" s="531" t="s">
        <v>1237</v>
      </c>
      <c r="AK438" s="531" t="s">
        <v>1238</v>
      </c>
      <c r="AL438" s="27"/>
      <c r="AM438" s="27"/>
      <c r="AN438" s="27"/>
      <c r="AO438" s="27"/>
      <c r="AP438" s="27"/>
      <c r="AQ438" s="33"/>
      <c r="AR438" s="33"/>
      <c r="AS438" s="33"/>
      <c r="AT438" s="33"/>
      <c r="AU438" s="33"/>
      <c r="AV438" s="33"/>
      <c r="AW438" s="33"/>
      <c r="AX438" s="33"/>
      <c r="AY438" s="33"/>
      <c r="AZ438" s="33"/>
      <c r="BA438" s="33"/>
      <c r="BB438" s="33"/>
      <c r="BC438" s="33"/>
      <c r="BD438" s="33"/>
      <c r="BE438" s="33"/>
      <c r="BF438" s="33"/>
      <c r="BG438" s="33"/>
      <c r="BH438" s="33"/>
      <c r="BI438" s="27"/>
      <c r="BJ438" s="33"/>
      <c r="BK438" s="33"/>
      <c r="BL438" s="33"/>
      <c r="BM438" s="27"/>
      <c r="BN438" s="27"/>
      <c r="BO438" s="27"/>
      <c r="BP438" s="27"/>
      <c r="BQ438" s="522" t="s">
        <v>106</v>
      </c>
      <c r="BR438" s="37"/>
      <c r="BS438" s="36"/>
      <c r="BT438" s="37"/>
      <c r="BV438" s="523">
        <v>1830</v>
      </c>
    </row>
    <row r="439" spans="1:74" ht="19.899999999999999" customHeight="1">
      <c r="A439" s="10">
        <v>439</v>
      </c>
      <c r="B439" s="15">
        <v>22</v>
      </c>
      <c r="C439" s="519">
        <v>1830</v>
      </c>
      <c r="D439" s="527" t="s">
        <v>1251</v>
      </c>
      <c r="E439" s="527" t="s">
        <v>539</v>
      </c>
      <c r="F439" s="22" t="str">
        <f t="shared" si="100"/>
        <v>FCS0304</v>
      </c>
      <c r="G439" s="21">
        <f t="shared" si="101"/>
        <v>9</v>
      </c>
      <c r="H439" s="21">
        <f t="shared" si="102"/>
        <v>7</v>
      </c>
      <c r="I439" s="21">
        <v>22</v>
      </c>
      <c r="J439" s="85" t="str">
        <f t="shared" si="103"/>
        <v>ADV551-P</v>
      </c>
      <c r="K439" s="22" t="str">
        <f t="shared" si="91"/>
        <v>DO</v>
      </c>
      <c r="L439" s="22"/>
      <c r="M439" s="22"/>
      <c r="N439" s="22" t="str">
        <f t="shared" si="104"/>
        <v>Y</v>
      </c>
      <c r="O439" s="22"/>
      <c r="P439" s="22"/>
      <c r="Q439" s="22"/>
      <c r="R439" s="22"/>
      <c r="S439" s="25" t="str">
        <f t="shared" si="92"/>
        <v>%Z097122</v>
      </c>
      <c r="T439" s="22" t="str">
        <f t="shared" si="93"/>
        <v>18-XN-36101A</v>
      </c>
      <c r="U439" s="22" t="s">
        <v>1251</v>
      </c>
      <c r="V439" s="22" t="str">
        <f t="shared" si="94"/>
        <v>PEROXIDE TO PJ-3601X</v>
      </c>
      <c r="W439" s="23" t="s">
        <v>1215</v>
      </c>
      <c r="X439" s="84" t="s">
        <v>115</v>
      </c>
      <c r="Y439" s="27"/>
      <c r="Z439" s="27"/>
      <c r="AA439" s="28"/>
      <c r="AB439" s="33"/>
      <c r="AC439" s="29"/>
      <c r="AD439" s="27"/>
      <c r="AE439" s="27"/>
      <c r="AF439" s="27"/>
      <c r="AG439" s="27"/>
      <c r="AH439" s="27"/>
      <c r="AI439" s="27"/>
      <c r="AJ439" s="531" t="s">
        <v>1237</v>
      </c>
      <c r="AK439" s="531" t="s">
        <v>1238</v>
      </c>
      <c r="AL439" s="27"/>
      <c r="AM439" s="27"/>
      <c r="AN439" s="27"/>
      <c r="AO439" s="27"/>
      <c r="AP439" s="27"/>
      <c r="AQ439" s="33"/>
      <c r="AR439" s="33"/>
      <c r="AS439" s="33"/>
      <c r="AT439" s="33"/>
      <c r="AU439" s="33"/>
      <c r="AV439" s="33"/>
      <c r="AW439" s="33"/>
      <c r="AX439" s="33"/>
      <c r="AY439" s="33"/>
      <c r="AZ439" s="33"/>
      <c r="BA439" s="33"/>
      <c r="BB439" s="33"/>
      <c r="BC439" s="33"/>
      <c r="BD439" s="33"/>
      <c r="BE439" s="33"/>
      <c r="BF439" s="33"/>
      <c r="BG439" s="33"/>
      <c r="BH439" s="33"/>
      <c r="BI439" s="27"/>
      <c r="BJ439" s="33"/>
      <c r="BK439" s="33"/>
      <c r="BL439" s="33"/>
      <c r="BM439" s="27"/>
      <c r="BN439" s="27"/>
      <c r="BO439" s="27"/>
      <c r="BP439" s="27"/>
      <c r="BQ439" s="522" t="s">
        <v>503</v>
      </c>
      <c r="BR439" s="37"/>
      <c r="BS439" s="36"/>
      <c r="BT439" s="37"/>
      <c r="BV439" s="523">
        <v>1830</v>
      </c>
    </row>
    <row r="440" spans="1:74" ht="19.899999999999999" customHeight="1">
      <c r="A440" s="10">
        <v>440</v>
      </c>
      <c r="B440" s="15">
        <v>23</v>
      </c>
      <c r="C440" s="519">
        <v>1830</v>
      </c>
      <c r="D440" s="527" t="s">
        <v>1252</v>
      </c>
      <c r="E440" s="527" t="s">
        <v>539</v>
      </c>
      <c r="F440" s="22" t="str">
        <f t="shared" si="100"/>
        <v>FCS0304</v>
      </c>
      <c r="G440" s="21">
        <f t="shared" si="101"/>
        <v>9</v>
      </c>
      <c r="H440" s="21">
        <f t="shared" si="102"/>
        <v>7</v>
      </c>
      <c r="I440" s="21">
        <v>23</v>
      </c>
      <c r="J440" s="85" t="str">
        <f t="shared" si="103"/>
        <v>ADV551-P</v>
      </c>
      <c r="K440" s="22" t="str">
        <f t="shared" si="91"/>
        <v>DO</v>
      </c>
      <c r="L440" s="22"/>
      <c r="M440" s="22"/>
      <c r="N440" s="22" t="str">
        <f t="shared" si="104"/>
        <v>Y</v>
      </c>
      <c r="O440" s="22"/>
      <c r="P440" s="22"/>
      <c r="Q440" s="22"/>
      <c r="R440" s="22"/>
      <c r="S440" s="25" t="str">
        <f t="shared" si="92"/>
        <v>%Z097123</v>
      </c>
      <c r="T440" s="22" t="str">
        <f t="shared" si="93"/>
        <v>18-XN-36102A</v>
      </c>
      <c r="U440" s="22" t="s">
        <v>1252</v>
      </c>
      <c r="V440" s="22" t="str">
        <f t="shared" si="94"/>
        <v>PEROXIDE TO PJ-3601X</v>
      </c>
      <c r="W440" s="23" t="s">
        <v>1215</v>
      </c>
      <c r="X440" s="84" t="s">
        <v>115</v>
      </c>
      <c r="Y440" s="27"/>
      <c r="Z440" s="27"/>
      <c r="AA440" s="28"/>
      <c r="AB440" s="33"/>
      <c r="AC440" s="29"/>
      <c r="AD440" s="27"/>
      <c r="AE440" s="27"/>
      <c r="AF440" s="27"/>
      <c r="AG440" s="27"/>
      <c r="AH440" s="27"/>
      <c r="AI440" s="27"/>
      <c r="AJ440" s="531" t="s">
        <v>1237</v>
      </c>
      <c r="AK440" s="531" t="s">
        <v>1238</v>
      </c>
      <c r="AL440" s="27"/>
      <c r="AM440" s="27"/>
      <c r="AN440" s="27"/>
      <c r="AO440" s="27"/>
      <c r="AP440" s="27"/>
      <c r="AQ440" s="33"/>
      <c r="AR440" s="33"/>
      <c r="AS440" s="33"/>
      <c r="AT440" s="33"/>
      <c r="AU440" s="33"/>
      <c r="AV440" s="33"/>
      <c r="AW440" s="33"/>
      <c r="AX440" s="33"/>
      <c r="AY440" s="33"/>
      <c r="AZ440" s="33"/>
      <c r="BA440" s="33"/>
      <c r="BB440" s="33"/>
      <c r="BC440" s="33"/>
      <c r="BD440" s="33"/>
      <c r="BE440" s="33"/>
      <c r="BF440" s="33"/>
      <c r="BG440" s="33"/>
      <c r="BH440" s="33"/>
      <c r="BI440" s="27"/>
      <c r="BJ440" s="33"/>
      <c r="BK440" s="33"/>
      <c r="BL440" s="33"/>
      <c r="BM440" s="27"/>
      <c r="BN440" s="27"/>
      <c r="BO440" s="27"/>
      <c r="BP440" s="27"/>
      <c r="BQ440" s="522" t="s">
        <v>503</v>
      </c>
      <c r="BR440" s="37"/>
      <c r="BS440" s="36"/>
      <c r="BT440" s="37"/>
      <c r="BV440" s="523">
        <v>1830</v>
      </c>
    </row>
    <row r="441" spans="1:74" ht="19.899999999999999" customHeight="1">
      <c r="A441" s="10">
        <v>441</v>
      </c>
      <c r="B441" s="15">
        <v>24</v>
      </c>
      <c r="C441" s="519">
        <v>1830</v>
      </c>
      <c r="D441" s="527" t="s">
        <v>1253</v>
      </c>
      <c r="E441" s="538" t="s">
        <v>498</v>
      </c>
      <c r="F441" s="22" t="str">
        <f t="shared" si="100"/>
        <v>FCS0304</v>
      </c>
      <c r="G441" s="21">
        <f t="shared" si="101"/>
        <v>9</v>
      </c>
      <c r="H441" s="21">
        <f t="shared" si="102"/>
        <v>7</v>
      </c>
      <c r="I441" s="21">
        <v>24</v>
      </c>
      <c r="J441" s="85" t="str">
        <f t="shared" si="103"/>
        <v>ADV551-P</v>
      </c>
      <c r="K441" s="22" t="str">
        <f t="shared" si="91"/>
        <v>DO</v>
      </c>
      <c r="L441" s="22"/>
      <c r="M441" s="22"/>
      <c r="N441" s="22" t="str">
        <f t="shared" si="104"/>
        <v>Y</v>
      </c>
      <c r="O441" s="22"/>
      <c r="P441" s="22"/>
      <c r="Q441" s="22"/>
      <c r="R441" s="22"/>
      <c r="S441" s="25" t="str">
        <f t="shared" si="92"/>
        <v>%Z097124</v>
      </c>
      <c r="T441" s="22" t="str">
        <f t="shared" si="93"/>
        <v>18-XN-66101</v>
      </c>
      <c r="U441" s="22" t="s">
        <v>1253</v>
      </c>
      <c r="V441" s="22" t="str">
        <f t="shared" si="94"/>
        <v>OFFGAS TO ET-6602</v>
      </c>
      <c r="W441" s="23" t="s">
        <v>1215</v>
      </c>
      <c r="X441" s="84" t="s">
        <v>115</v>
      </c>
      <c r="Y441" s="27"/>
      <c r="Z441" s="27"/>
      <c r="AA441" s="28"/>
      <c r="AB441" s="33"/>
      <c r="AC441" s="29"/>
      <c r="AD441" s="27"/>
      <c r="AE441" s="27"/>
      <c r="AF441" s="27"/>
      <c r="AG441" s="27"/>
      <c r="AH441" s="27"/>
      <c r="AI441" s="27"/>
      <c r="AJ441" s="531" t="s">
        <v>1237</v>
      </c>
      <c r="AK441" s="531" t="s">
        <v>1238</v>
      </c>
      <c r="AL441" s="27"/>
      <c r="AM441" s="27"/>
      <c r="AN441" s="27"/>
      <c r="AO441" s="27"/>
      <c r="AP441" s="27"/>
      <c r="AQ441" s="33"/>
      <c r="AR441" s="33"/>
      <c r="AS441" s="33"/>
      <c r="AT441" s="33"/>
      <c r="AU441" s="33"/>
      <c r="AV441" s="33"/>
      <c r="AW441" s="33"/>
      <c r="AX441" s="33"/>
      <c r="AY441" s="33"/>
      <c r="AZ441" s="33"/>
      <c r="BA441" s="33"/>
      <c r="BB441" s="33"/>
      <c r="BC441" s="33"/>
      <c r="BD441" s="33"/>
      <c r="BE441" s="33"/>
      <c r="BF441" s="33"/>
      <c r="BG441" s="33"/>
      <c r="BH441" s="33"/>
      <c r="BI441" s="27"/>
      <c r="BJ441" s="33"/>
      <c r="BK441" s="33"/>
      <c r="BL441" s="33"/>
      <c r="BM441" s="27"/>
      <c r="BN441" s="27"/>
      <c r="BO441" s="27"/>
      <c r="BP441" s="27"/>
      <c r="BQ441" s="522" t="s">
        <v>106</v>
      </c>
      <c r="BR441" s="37"/>
      <c r="BS441" s="36"/>
      <c r="BT441" s="37"/>
      <c r="BV441" s="523">
        <v>1830</v>
      </c>
    </row>
    <row r="442" spans="1:74" ht="19.899999999999999" customHeight="1">
      <c r="A442" s="10">
        <v>442</v>
      </c>
      <c r="B442" s="15">
        <v>25</v>
      </c>
      <c r="C442" s="519">
        <v>1830</v>
      </c>
      <c r="D442" s="44" t="s">
        <v>1254</v>
      </c>
      <c r="E442" s="538" t="s">
        <v>106</v>
      </c>
      <c r="F442" s="22" t="str">
        <f t="shared" si="100"/>
        <v>FCS0304</v>
      </c>
      <c r="G442" s="21">
        <f t="shared" si="101"/>
        <v>9</v>
      </c>
      <c r="H442" s="21">
        <f t="shared" si="102"/>
        <v>7</v>
      </c>
      <c r="I442" s="21">
        <v>25</v>
      </c>
      <c r="J442" s="85" t="str">
        <f t="shared" si="103"/>
        <v>ADV551-P</v>
      </c>
      <c r="K442" s="22" t="str">
        <f t="shared" si="91"/>
        <v>DO</v>
      </c>
      <c r="L442" s="22"/>
      <c r="M442" s="22"/>
      <c r="N442" s="22" t="str">
        <f t="shared" si="104"/>
        <v>Y</v>
      </c>
      <c r="O442" s="22"/>
      <c r="P442" s="22"/>
      <c r="Q442" s="22"/>
      <c r="R442" s="22"/>
      <c r="S442" s="25" t="str">
        <f t="shared" si="92"/>
        <v>%Z097125</v>
      </c>
      <c r="T442" s="22" t="str">
        <f t="shared" si="93"/>
        <v>18-XN-66105</v>
      </c>
      <c r="U442" s="22" t="s">
        <v>1254</v>
      </c>
      <c r="V442" s="22" t="str">
        <f t="shared" si="94"/>
        <v>-</v>
      </c>
      <c r="W442" s="23" t="s">
        <v>1215</v>
      </c>
      <c r="X442" s="84" t="s">
        <v>115</v>
      </c>
      <c r="Y442" s="27"/>
      <c r="Z442" s="27"/>
      <c r="AA442" s="28"/>
      <c r="AB442" s="33"/>
      <c r="AC442" s="29"/>
      <c r="AD442" s="27"/>
      <c r="AE442" s="27"/>
      <c r="AF442" s="27"/>
      <c r="AG442" s="27"/>
      <c r="AH442" s="27"/>
      <c r="AI442" s="27"/>
      <c r="AJ442" s="531" t="s">
        <v>1255</v>
      </c>
      <c r="AK442" s="531" t="s">
        <v>115</v>
      </c>
      <c r="AL442" s="27"/>
      <c r="AM442" s="27"/>
      <c r="AN442" s="27"/>
      <c r="AO442" s="27"/>
      <c r="AP442" s="27"/>
      <c r="AQ442" s="33"/>
      <c r="AR442" s="33"/>
      <c r="AS442" s="33"/>
      <c r="AT442" s="33"/>
      <c r="AU442" s="33"/>
      <c r="AV442" s="33"/>
      <c r="AW442" s="33"/>
      <c r="AX442" s="33"/>
      <c r="AY442" s="33"/>
      <c r="AZ442" s="33"/>
      <c r="BA442" s="33"/>
      <c r="BB442" s="33"/>
      <c r="BC442" s="33"/>
      <c r="BD442" s="33"/>
      <c r="BE442" s="33"/>
      <c r="BF442" s="33"/>
      <c r="BG442" s="33"/>
      <c r="BH442" s="33"/>
      <c r="BI442" s="27"/>
      <c r="BJ442" s="33"/>
      <c r="BK442" s="33"/>
      <c r="BL442" s="33"/>
      <c r="BM442" s="27"/>
      <c r="BN442" s="27"/>
      <c r="BO442" s="27"/>
      <c r="BP442" s="27"/>
      <c r="BQ442" s="522" t="s">
        <v>106</v>
      </c>
      <c r="BR442" s="37"/>
      <c r="BS442" s="36"/>
      <c r="BT442" s="37"/>
      <c r="BV442" s="523">
        <v>1830</v>
      </c>
    </row>
    <row r="443" spans="1:74" ht="19.899999999999999" customHeight="1">
      <c r="A443" s="10">
        <v>443</v>
      </c>
      <c r="B443" s="15">
        <v>26</v>
      </c>
      <c r="C443" s="519">
        <v>1830</v>
      </c>
      <c r="D443" s="44" t="s">
        <v>1256</v>
      </c>
      <c r="E443" s="538" t="s">
        <v>106</v>
      </c>
      <c r="F443" s="22" t="str">
        <f t="shared" si="100"/>
        <v>FCS0304</v>
      </c>
      <c r="G443" s="21">
        <f t="shared" si="101"/>
        <v>9</v>
      </c>
      <c r="H443" s="21">
        <f t="shared" si="102"/>
        <v>7</v>
      </c>
      <c r="I443" s="21">
        <v>26</v>
      </c>
      <c r="J443" s="85" t="str">
        <f t="shared" si="103"/>
        <v>ADV551-P</v>
      </c>
      <c r="K443" s="22" t="str">
        <f t="shared" si="91"/>
        <v>DO</v>
      </c>
      <c r="L443" s="22"/>
      <c r="M443" s="22"/>
      <c r="N443" s="22" t="str">
        <f t="shared" si="104"/>
        <v>Y</v>
      </c>
      <c r="O443" s="22"/>
      <c r="P443" s="22"/>
      <c r="Q443" s="22"/>
      <c r="R443" s="22"/>
      <c r="S443" s="25" t="str">
        <f t="shared" si="92"/>
        <v>%Z097126</v>
      </c>
      <c r="T443" s="22" t="str">
        <f t="shared" si="93"/>
        <v>18-XN-66106</v>
      </c>
      <c r="U443" s="22" t="s">
        <v>1256</v>
      </c>
      <c r="V443" s="22" t="str">
        <f t="shared" si="94"/>
        <v>-</v>
      </c>
      <c r="W443" s="23" t="s">
        <v>1215</v>
      </c>
      <c r="X443" s="84" t="s">
        <v>115</v>
      </c>
      <c r="Y443" s="27"/>
      <c r="Z443" s="27"/>
      <c r="AA443" s="28"/>
      <c r="AB443" s="33"/>
      <c r="AC443" s="29"/>
      <c r="AD443" s="27"/>
      <c r="AE443" s="27"/>
      <c r="AF443" s="27"/>
      <c r="AG443" s="27"/>
      <c r="AH443" s="27"/>
      <c r="AI443" s="27"/>
      <c r="AJ443" s="531" t="s">
        <v>1255</v>
      </c>
      <c r="AK443" s="531" t="s">
        <v>115</v>
      </c>
      <c r="AL443" s="27"/>
      <c r="AM443" s="27"/>
      <c r="AN443" s="27"/>
      <c r="AO443" s="27"/>
      <c r="AP443" s="27"/>
      <c r="AQ443" s="33"/>
      <c r="AR443" s="33"/>
      <c r="AS443" s="33"/>
      <c r="AT443" s="33"/>
      <c r="AU443" s="33"/>
      <c r="AV443" s="33"/>
      <c r="AW443" s="33"/>
      <c r="AX443" s="33"/>
      <c r="AY443" s="33"/>
      <c r="AZ443" s="33"/>
      <c r="BA443" s="33"/>
      <c r="BB443" s="33"/>
      <c r="BC443" s="33"/>
      <c r="BD443" s="33"/>
      <c r="BE443" s="33"/>
      <c r="BF443" s="33"/>
      <c r="BG443" s="33"/>
      <c r="BH443" s="33"/>
      <c r="BI443" s="27"/>
      <c r="BJ443" s="33"/>
      <c r="BK443" s="33"/>
      <c r="BL443" s="33"/>
      <c r="BM443" s="27"/>
      <c r="BN443" s="27"/>
      <c r="BO443" s="27"/>
      <c r="BP443" s="27"/>
      <c r="BQ443" s="522" t="s">
        <v>106</v>
      </c>
      <c r="BR443" s="37"/>
      <c r="BS443" s="36"/>
      <c r="BT443" s="37"/>
      <c r="BV443" s="523">
        <v>1830</v>
      </c>
    </row>
    <row r="444" spans="1:74" ht="19.899999999999999" customHeight="1">
      <c r="A444" s="10">
        <v>444</v>
      </c>
      <c r="B444" s="15">
        <v>27</v>
      </c>
      <c r="C444" s="519"/>
      <c r="D444" s="50" t="str">
        <f t="shared" ref="D444:D449" si="105">LEFT(F444,1)&amp;RIGHT(F444,2)&amp;"N"&amp;G444&amp;"S"&amp;H444&amp;"C"&amp;I444</f>
        <v>F04N9S7C27</v>
      </c>
      <c r="E444" s="538" t="s">
        <v>161</v>
      </c>
      <c r="F444" s="22" t="str">
        <f t="shared" si="100"/>
        <v>FCS0304</v>
      </c>
      <c r="G444" s="21">
        <f t="shared" si="101"/>
        <v>9</v>
      </c>
      <c r="H444" s="21">
        <f t="shared" si="102"/>
        <v>7</v>
      </c>
      <c r="I444" s="21">
        <v>27</v>
      </c>
      <c r="J444" s="85" t="str">
        <f t="shared" si="103"/>
        <v>ADV551-P</v>
      </c>
      <c r="K444" s="22" t="str">
        <f t="shared" si="91"/>
        <v>DO</v>
      </c>
      <c r="L444" s="22"/>
      <c r="M444" s="22"/>
      <c r="N444" s="22" t="str">
        <f t="shared" si="104"/>
        <v>Y</v>
      </c>
      <c r="O444" s="22"/>
      <c r="P444" s="22"/>
      <c r="Q444" s="22"/>
      <c r="R444" s="22"/>
      <c r="S444" s="25" t="str">
        <f t="shared" si="92"/>
        <v>%Z097127</v>
      </c>
      <c r="T444" s="22" t="str">
        <f t="shared" si="93"/>
        <v>F04N9S7C27</v>
      </c>
      <c r="U444" s="22"/>
      <c r="V444" s="22" t="str">
        <f t="shared" si="94"/>
        <v>Spare</v>
      </c>
      <c r="W444" s="23" t="s">
        <v>1215</v>
      </c>
      <c r="X444" s="84" t="s">
        <v>115</v>
      </c>
      <c r="Y444" s="27"/>
      <c r="Z444" s="27"/>
      <c r="AA444" s="28"/>
      <c r="AB444" s="33"/>
      <c r="AC444" s="29"/>
      <c r="AD444" s="27"/>
      <c r="AE444" s="27"/>
      <c r="AF444" s="27"/>
      <c r="AG444" s="27"/>
      <c r="AH444" s="27"/>
      <c r="AI444" s="27"/>
      <c r="AJ444" s="531"/>
      <c r="AK444" s="531"/>
      <c r="AL444" s="27"/>
      <c r="AM444" s="27"/>
      <c r="AN444" s="27"/>
      <c r="AO444" s="27"/>
      <c r="AP444" s="27"/>
      <c r="AQ444" s="33"/>
      <c r="AR444" s="33"/>
      <c r="AS444" s="33"/>
      <c r="AT444" s="33"/>
      <c r="AU444" s="33"/>
      <c r="AV444" s="33"/>
      <c r="AW444" s="33"/>
      <c r="AX444" s="33"/>
      <c r="AY444" s="33"/>
      <c r="AZ444" s="33"/>
      <c r="BA444" s="33"/>
      <c r="BB444" s="33"/>
      <c r="BC444" s="33"/>
      <c r="BD444" s="33"/>
      <c r="BE444" s="33"/>
      <c r="BF444" s="33"/>
      <c r="BG444" s="33"/>
      <c r="BH444" s="33"/>
      <c r="BI444" s="27"/>
      <c r="BJ444" s="33"/>
      <c r="BK444" s="33"/>
      <c r="BL444" s="33"/>
      <c r="BM444" s="27"/>
      <c r="BN444" s="27"/>
      <c r="BO444" s="27"/>
      <c r="BP444" s="27"/>
      <c r="BQ444" s="36"/>
      <c r="BR444" s="37"/>
      <c r="BS444" s="36"/>
      <c r="BT444" s="37"/>
    </row>
    <row r="445" spans="1:74" ht="19.899999999999999" customHeight="1">
      <c r="A445" s="10">
        <v>445</v>
      </c>
      <c r="B445" s="15">
        <v>28</v>
      </c>
      <c r="C445" s="519"/>
      <c r="D445" s="50" t="str">
        <f t="shared" si="105"/>
        <v>F04N9S7C28</v>
      </c>
      <c r="E445" s="538" t="s">
        <v>161</v>
      </c>
      <c r="F445" s="22" t="str">
        <f t="shared" si="100"/>
        <v>FCS0304</v>
      </c>
      <c r="G445" s="21">
        <f t="shared" si="101"/>
        <v>9</v>
      </c>
      <c r="H445" s="21">
        <f t="shared" si="102"/>
        <v>7</v>
      </c>
      <c r="I445" s="21">
        <v>28</v>
      </c>
      <c r="J445" s="85" t="str">
        <f t="shared" si="103"/>
        <v>ADV551-P</v>
      </c>
      <c r="K445" s="22" t="str">
        <f t="shared" si="91"/>
        <v>DO</v>
      </c>
      <c r="L445" s="22"/>
      <c r="M445" s="22"/>
      <c r="N445" s="22" t="str">
        <f t="shared" si="104"/>
        <v>Y</v>
      </c>
      <c r="O445" s="22"/>
      <c r="P445" s="22"/>
      <c r="Q445" s="22"/>
      <c r="R445" s="22"/>
      <c r="S445" s="25" t="str">
        <f t="shared" si="92"/>
        <v>%Z097128</v>
      </c>
      <c r="T445" s="22" t="str">
        <f t="shared" si="93"/>
        <v>F04N9S7C28</v>
      </c>
      <c r="U445" s="22"/>
      <c r="V445" s="22" t="str">
        <f t="shared" si="94"/>
        <v>Spare</v>
      </c>
      <c r="W445" s="23" t="s">
        <v>1215</v>
      </c>
      <c r="X445" s="84" t="s">
        <v>115</v>
      </c>
      <c r="Y445" s="27"/>
      <c r="Z445" s="27"/>
      <c r="AA445" s="28"/>
      <c r="AB445" s="33"/>
      <c r="AC445" s="29"/>
      <c r="AD445" s="27"/>
      <c r="AE445" s="27"/>
      <c r="AF445" s="27"/>
      <c r="AG445" s="27"/>
      <c r="AH445" s="27"/>
      <c r="AI445" s="27"/>
      <c r="AJ445" s="531"/>
      <c r="AK445" s="531"/>
      <c r="AL445" s="27"/>
      <c r="AM445" s="27"/>
      <c r="AN445" s="27"/>
      <c r="AO445" s="27"/>
      <c r="AP445" s="27"/>
      <c r="AQ445" s="33"/>
      <c r="AR445" s="33"/>
      <c r="AS445" s="33"/>
      <c r="AT445" s="33"/>
      <c r="AU445" s="33"/>
      <c r="AV445" s="33"/>
      <c r="AW445" s="33"/>
      <c r="AX445" s="33"/>
      <c r="AY445" s="33"/>
      <c r="AZ445" s="33"/>
      <c r="BA445" s="33"/>
      <c r="BB445" s="33"/>
      <c r="BC445" s="33"/>
      <c r="BD445" s="33"/>
      <c r="BE445" s="33"/>
      <c r="BF445" s="33"/>
      <c r="BG445" s="33"/>
      <c r="BH445" s="33"/>
      <c r="BI445" s="27"/>
      <c r="BJ445" s="33"/>
      <c r="BK445" s="33"/>
      <c r="BL445" s="33"/>
      <c r="BM445" s="27"/>
      <c r="BN445" s="27"/>
      <c r="BO445" s="27"/>
      <c r="BP445" s="27"/>
      <c r="BQ445" s="36"/>
      <c r="BR445" s="37"/>
      <c r="BS445" s="36"/>
      <c r="BT445" s="37"/>
    </row>
    <row r="446" spans="1:74" ht="19.899999999999999" customHeight="1">
      <c r="A446" s="10">
        <v>446</v>
      </c>
      <c r="B446" s="15">
        <v>29</v>
      </c>
      <c r="C446" s="519"/>
      <c r="D446" s="50" t="str">
        <f t="shared" si="105"/>
        <v>F04N9S7C29</v>
      </c>
      <c r="E446" s="534" t="s">
        <v>161</v>
      </c>
      <c r="F446" s="22" t="str">
        <f t="shared" si="100"/>
        <v>FCS0304</v>
      </c>
      <c r="G446" s="21">
        <f t="shared" si="101"/>
        <v>9</v>
      </c>
      <c r="H446" s="21">
        <f t="shared" si="102"/>
        <v>7</v>
      </c>
      <c r="I446" s="21">
        <v>29</v>
      </c>
      <c r="J446" s="85" t="str">
        <f t="shared" si="103"/>
        <v>ADV551-P</v>
      </c>
      <c r="K446" s="22" t="str">
        <f t="shared" si="91"/>
        <v>DO</v>
      </c>
      <c r="L446" s="22"/>
      <c r="M446" s="22"/>
      <c r="N446" s="22" t="str">
        <f t="shared" si="104"/>
        <v>Y</v>
      </c>
      <c r="O446" s="22"/>
      <c r="P446" s="22"/>
      <c r="Q446" s="22"/>
      <c r="R446" s="22"/>
      <c r="S446" s="25" t="str">
        <f t="shared" si="92"/>
        <v>%Z097129</v>
      </c>
      <c r="T446" s="22" t="str">
        <f t="shared" si="93"/>
        <v>F04N9S7C29</v>
      </c>
      <c r="U446" s="22"/>
      <c r="V446" s="22" t="str">
        <f t="shared" si="94"/>
        <v>Spare</v>
      </c>
      <c r="W446" s="23" t="s">
        <v>1215</v>
      </c>
      <c r="X446" s="84" t="s">
        <v>115</v>
      </c>
      <c r="Y446" s="27"/>
      <c r="Z446" s="27"/>
      <c r="AA446" s="28"/>
      <c r="AB446" s="33"/>
      <c r="AC446" s="29"/>
      <c r="AD446" s="27"/>
      <c r="AE446" s="27"/>
      <c r="AF446" s="27"/>
      <c r="AG446" s="27"/>
      <c r="AH446" s="27"/>
      <c r="AI446" s="27"/>
      <c r="AJ446" s="531"/>
      <c r="AK446" s="531"/>
      <c r="AL446" s="27"/>
      <c r="AM446" s="27"/>
      <c r="AN446" s="27"/>
      <c r="AO446" s="27"/>
      <c r="AP446" s="27"/>
      <c r="AQ446" s="33"/>
      <c r="AR446" s="33"/>
      <c r="AS446" s="33"/>
      <c r="AT446" s="33"/>
      <c r="AU446" s="33"/>
      <c r="AV446" s="33"/>
      <c r="AW446" s="33"/>
      <c r="AX446" s="33"/>
      <c r="AY446" s="33"/>
      <c r="AZ446" s="33"/>
      <c r="BA446" s="33"/>
      <c r="BB446" s="33"/>
      <c r="BC446" s="33"/>
      <c r="BD446" s="33"/>
      <c r="BE446" s="33"/>
      <c r="BF446" s="33"/>
      <c r="BG446" s="33"/>
      <c r="BH446" s="33"/>
      <c r="BI446" s="27"/>
      <c r="BJ446" s="33"/>
      <c r="BK446" s="33"/>
      <c r="BL446" s="33"/>
      <c r="BM446" s="27"/>
      <c r="BN446" s="27"/>
      <c r="BO446" s="27"/>
      <c r="BP446" s="27"/>
      <c r="BQ446" s="36"/>
      <c r="BR446" s="37"/>
      <c r="BS446" s="36"/>
      <c r="BT446" s="37"/>
    </row>
    <row r="447" spans="1:74" ht="19.899999999999999" customHeight="1">
      <c r="A447" s="10">
        <v>447</v>
      </c>
      <c r="B447" s="16">
        <v>30</v>
      </c>
      <c r="C447" s="520"/>
      <c r="D447" s="50" t="str">
        <f t="shared" si="105"/>
        <v>F04N9S7C30</v>
      </c>
      <c r="E447" s="534" t="s">
        <v>161</v>
      </c>
      <c r="F447" s="22" t="str">
        <f t="shared" si="100"/>
        <v>FCS0304</v>
      </c>
      <c r="G447" s="21">
        <f t="shared" si="101"/>
        <v>9</v>
      </c>
      <c r="H447" s="21">
        <f t="shared" si="102"/>
        <v>7</v>
      </c>
      <c r="I447" s="21">
        <v>30</v>
      </c>
      <c r="J447" s="85" t="str">
        <f t="shared" si="103"/>
        <v>ADV551-P</v>
      </c>
      <c r="K447" s="22" t="str">
        <f t="shared" si="91"/>
        <v>DO</v>
      </c>
      <c r="L447" s="22"/>
      <c r="M447" s="22"/>
      <c r="N447" s="22" t="str">
        <f t="shared" si="104"/>
        <v>Y</v>
      </c>
      <c r="O447" s="22"/>
      <c r="P447" s="22"/>
      <c r="Q447" s="26"/>
      <c r="R447" s="26"/>
      <c r="S447" s="25" t="str">
        <f t="shared" si="92"/>
        <v>%Z097130</v>
      </c>
      <c r="T447" s="22" t="str">
        <f t="shared" si="93"/>
        <v>F04N9S7C30</v>
      </c>
      <c r="U447" s="26"/>
      <c r="V447" s="22" t="str">
        <f t="shared" si="94"/>
        <v>Spare</v>
      </c>
      <c r="W447" s="23" t="s">
        <v>1215</v>
      </c>
      <c r="X447" s="84" t="s">
        <v>115</v>
      </c>
      <c r="Y447" s="27"/>
      <c r="Z447" s="27"/>
      <c r="AA447" s="28"/>
      <c r="AB447" s="33"/>
      <c r="AC447" s="29"/>
      <c r="AD447" s="27"/>
      <c r="AE447" s="27"/>
      <c r="AF447" s="27"/>
      <c r="AG447" s="27"/>
      <c r="AH447" s="32"/>
      <c r="AI447" s="27"/>
      <c r="AJ447" s="531"/>
      <c r="AK447" s="531"/>
      <c r="AL447" s="27"/>
      <c r="AM447" s="27"/>
      <c r="AN447" s="27"/>
      <c r="AO447" s="27"/>
      <c r="AP447" s="27"/>
      <c r="AQ447" s="33"/>
      <c r="AR447" s="33"/>
      <c r="AS447" s="33"/>
      <c r="AT447" s="33"/>
      <c r="AU447" s="33"/>
      <c r="AV447" s="33"/>
      <c r="AW447" s="33"/>
      <c r="AX447" s="33"/>
      <c r="AY447" s="33"/>
      <c r="AZ447" s="33"/>
      <c r="BA447" s="33"/>
      <c r="BB447" s="33"/>
      <c r="BC447" s="33"/>
      <c r="BD447" s="33"/>
      <c r="BE447" s="33"/>
      <c r="BF447" s="33"/>
      <c r="BG447" s="33"/>
      <c r="BH447" s="33"/>
      <c r="BI447" s="27"/>
      <c r="BJ447" s="33"/>
      <c r="BK447" s="33"/>
      <c r="BL447" s="33"/>
      <c r="BM447" s="27"/>
      <c r="BN447" s="27"/>
      <c r="BO447" s="27"/>
      <c r="BP447" s="27"/>
      <c r="BQ447" s="36"/>
      <c r="BR447" s="37"/>
      <c r="BS447" s="36"/>
      <c r="BT447" s="37"/>
    </row>
    <row r="448" spans="1:74" ht="19.899999999999999" customHeight="1">
      <c r="A448" s="10">
        <v>448</v>
      </c>
      <c r="B448" s="16">
        <v>31</v>
      </c>
      <c r="C448" s="520"/>
      <c r="D448" s="50" t="str">
        <f t="shared" si="105"/>
        <v>F04N9S7C31</v>
      </c>
      <c r="E448" s="534" t="s">
        <v>161</v>
      </c>
      <c r="F448" s="22" t="str">
        <f t="shared" si="100"/>
        <v>FCS0304</v>
      </c>
      <c r="G448" s="21">
        <f t="shared" si="101"/>
        <v>9</v>
      </c>
      <c r="H448" s="21">
        <f t="shared" si="102"/>
        <v>7</v>
      </c>
      <c r="I448" s="21">
        <v>31</v>
      </c>
      <c r="J448" s="85" t="str">
        <f t="shared" si="103"/>
        <v>ADV551-P</v>
      </c>
      <c r="K448" s="22" t="str">
        <f t="shared" si="91"/>
        <v>DO</v>
      </c>
      <c r="L448" s="22"/>
      <c r="M448" s="22"/>
      <c r="N448" s="22" t="str">
        <f t="shared" si="104"/>
        <v>Y</v>
      </c>
      <c r="O448" s="22"/>
      <c r="P448" s="22"/>
      <c r="Q448" s="22"/>
      <c r="R448" s="22"/>
      <c r="S448" s="25" t="str">
        <f t="shared" si="92"/>
        <v>%Z097131</v>
      </c>
      <c r="T448" s="22" t="str">
        <f t="shared" si="93"/>
        <v>F04N9S7C31</v>
      </c>
      <c r="U448" s="26"/>
      <c r="V448" s="22" t="str">
        <f t="shared" si="94"/>
        <v>Spare</v>
      </c>
      <c r="W448" s="23" t="s">
        <v>1215</v>
      </c>
      <c r="X448" s="84" t="s">
        <v>115</v>
      </c>
      <c r="Y448" s="27"/>
      <c r="Z448" s="27"/>
      <c r="AA448" s="28"/>
      <c r="AB448" s="33"/>
      <c r="AC448" s="29"/>
      <c r="AD448" s="27"/>
      <c r="AE448" s="27"/>
      <c r="AF448" s="27"/>
      <c r="AG448" s="27"/>
      <c r="AH448" s="33"/>
      <c r="AI448" s="27"/>
      <c r="AJ448" s="531"/>
      <c r="AK448" s="531"/>
      <c r="AL448" s="27"/>
      <c r="AM448" s="27"/>
      <c r="AN448" s="27"/>
      <c r="AO448" s="27"/>
      <c r="AP448" s="27"/>
      <c r="AQ448" s="33"/>
      <c r="AR448" s="33"/>
      <c r="AS448" s="33"/>
      <c r="AT448" s="33"/>
      <c r="AU448" s="33"/>
      <c r="AV448" s="33"/>
      <c r="AW448" s="33"/>
      <c r="AX448" s="33"/>
      <c r="AY448" s="33"/>
      <c r="AZ448" s="33"/>
      <c r="BA448" s="33"/>
      <c r="BB448" s="33"/>
      <c r="BC448" s="33"/>
      <c r="BD448" s="33"/>
      <c r="BE448" s="33"/>
      <c r="BF448" s="33"/>
      <c r="BG448" s="33"/>
      <c r="BH448" s="33"/>
      <c r="BI448" s="27"/>
      <c r="BJ448" s="33"/>
      <c r="BK448" s="33"/>
      <c r="BL448" s="33"/>
      <c r="BM448" s="27"/>
      <c r="BN448" s="27"/>
      <c r="BO448" s="27"/>
      <c r="BP448" s="27"/>
      <c r="BQ448" s="36"/>
      <c r="BR448" s="37"/>
      <c r="BS448" s="36"/>
      <c r="BT448" s="37"/>
    </row>
    <row r="449" spans="1:74" ht="19.899999999999999" customHeight="1">
      <c r="A449" s="10">
        <v>449</v>
      </c>
      <c r="B449" s="16">
        <v>32</v>
      </c>
      <c r="C449" s="520"/>
      <c r="D449" s="50" t="str">
        <f t="shared" si="105"/>
        <v>F04N9S7C32</v>
      </c>
      <c r="E449" s="534" t="s">
        <v>161</v>
      </c>
      <c r="F449" s="22" t="str">
        <f t="shared" si="100"/>
        <v>FCS0304</v>
      </c>
      <c r="G449" s="21">
        <f t="shared" si="101"/>
        <v>9</v>
      </c>
      <c r="H449" s="21">
        <f t="shared" si="102"/>
        <v>7</v>
      </c>
      <c r="I449" s="21">
        <v>32</v>
      </c>
      <c r="J449" s="85" t="str">
        <f t="shared" si="103"/>
        <v>ADV551-P</v>
      </c>
      <c r="K449" s="22" t="str">
        <f t="shared" si="91"/>
        <v>DO</v>
      </c>
      <c r="L449" s="22"/>
      <c r="M449" s="22"/>
      <c r="N449" s="22" t="str">
        <f t="shared" si="104"/>
        <v>Y</v>
      </c>
      <c r="O449" s="22"/>
      <c r="P449" s="22"/>
      <c r="Q449" s="22"/>
      <c r="R449" s="22"/>
      <c r="S449" s="25" t="str">
        <f t="shared" si="92"/>
        <v>%Z097132</v>
      </c>
      <c r="T449" s="22" t="str">
        <f t="shared" si="93"/>
        <v>F04N9S7C32</v>
      </c>
      <c r="U449" s="26"/>
      <c r="V449" s="22" t="str">
        <f t="shared" si="94"/>
        <v>Spare</v>
      </c>
      <c r="W449" s="23" t="s">
        <v>1215</v>
      </c>
      <c r="X449" s="84" t="s">
        <v>115</v>
      </c>
      <c r="Y449" s="27"/>
      <c r="Z449" s="27"/>
      <c r="AA449" s="28"/>
      <c r="AB449" s="33"/>
      <c r="AC449" s="29"/>
      <c r="AD449" s="27"/>
      <c r="AE449" s="27"/>
      <c r="AF449" s="27"/>
      <c r="AG449" s="27"/>
      <c r="AH449" s="33"/>
      <c r="AI449" s="27"/>
      <c r="AJ449" s="531"/>
      <c r="AK449" s="531"/>
      <c r="AL449" s="27"/>
      <c r="AM449" s="27"/>
      <c r="AN449" s="27"/>
      <c r="AO449" s="27"/>
      <c r="AP449" s="27"/>
      <c r="AQ449" s="33"/>
      <c r="AR449" s="33"/>
      <c r="AS449" s="33"/>
      <c r="AT449" s="33"/>
      <c r="AU449" s="33"/>
      <c r="AV449" s="33"/>
      <c r="AW449" s="33"/>
      <c r="AX449" s="33"/>
      <c r="AY449" s="33"/>
      <c r="AZ449" s="33"/>
      <c r="BA449" s="33"/>
      <c r="BB449" s="33"/>
      <c r="BC449" s="33"/>
      <c r="BD449" s="33"/>
      <c r="BE449" s="33"/>
      <c r="BF449" s="33"/>
      <c r="BG449" s="33"/>
      <c r="BH449" s="33"/>
      <c r="BI449" s="27"/>
      <c r="BJ449" s="33"/>
      <c r="BK449" s="33"/>
      <c r="BL449" s="33"/>
      <c r="BM449" s="27"/>
      <c r="BN449" s="27"/>
      <c r="BO449" s="27"/>
      <c r="BP449" s="27"/>
      <c r="BQ449" s="36"/>
      <c r="BR449" s="37"/>
      <c r="BS449" s="36"/>
      <c r="BT449" s="37"/>
    </row>
    <row r="450" spans="1:74" ht="19.899999999999999" customHeight="1">
      <c r="A450" s="10">
        <v>450</v>
      </c>
      <c r="B450" s="15">
        <v>1</v>
      </c>
      <c r="C450" s="519">
        <v>1830</v>
      </c>
      <c r="D450" s="527" t="s">
        <v>1257</v>
      </c>
      <c r="E450" s="538" t="s">
        <v>1258</v>
      </c>
      <c r="F450" s="22" t="str">
        <f t="shared" ref="F450:F481" si="106">F449</f>
        <v>FCS0304</v>
      </c>
      <c r="G450" s="21">
        <v>10</v>
      </c>
      <c r="H450" s="21">
        <v>3</v>
      </c>
      <c r="I450" s="21">
        <v>1</v>
      </c>
      <c r="J450" s="85" t="s">
        <v>824</v>
      </c>
      <c r="K450" s="22" t="str">
        <f t="shared" ref="K450:K513" si="107">IF(MID(J450,4,3)="551","DO","DI")</f>
        <v>DI</v>
      </c>
      <c r="L450" s="22"/>
      <c r="M450" s="22"/>
      <c r="N450" s="22" t="s">
        <v>514</v>
      </c>
      <c r="O450" s="22"/>
      <c r="P450" s="22"/>
      <c r="Q450" s="83"/>
      <c r="R450" s="22"/>
      <c r="S450" s="25" t="str">
        <f t="shared" ref="S450:S513" si="108">"%Z"&amp;TEXT(G450,"00")&amp;TEXT(H450,"0")&amp;"1"&amp;TEXT(I450,"00")</f>
        <v>%Z103101</v>
      </c>
      <c r="T450" s="22" t="str">
        <f t="shared" ref="T450:T513" si="109">IF(D450&lt;&gt;"",D450,"")</f>
        <v>18-YL-21103R</v>
      </c>
      <c r="U450" s="22" t="s">
        <v>1257</v>
      </c>
      <c r="V450" s="22" t="str">
        <f t="shared" ref="V450:V513" si="110">IF(E450&lt;&gt;"",E450,"")</f>
        <v>18-PP-2101  RUN</v>
      </c>
      <c r="W450" s="23" t="s">
        <v>1036</v>
      </c>
      <c r="X450" s="84" t="s">
        <v>115</v>
      </c>
      <c r="Y450" s="27"/>
      <c r="Z450" s="27"/>
      <c r="AA450" s="28"/>
      <c r="AB450" s="33"/>
      <c r="AC450" s="29"/>
      <c r="AD450" s="27"/>
      <c r="AE450" s="27"/>
      <c r="AF450" s="27"/>
      <c r="AG450" s="27"/>
      <c r="AH450" s="27"/>
      <c r="AI450" s="27"/>
      <c r="AJ450" s="531"/>
      <c r="AK450" s="531"/>
      <c r="AL450" s="27"/>
      <c r="AM450" s="27"/>
      <c r="AN450" s="27"/>
      <c r="AO450" s="27"/>
      <c r="AP450" s="27"/>
      <c r="AQ450" s="33"/>
      <c r="AR450" s="33"/>
      <c r="AS450" s="33"/>
      <c r="AT450" s="33"/>
      <c r="AU450" s="33"/>
      <c r="AV450" s="33"/>
      <c r="AW450" s="33"/>
      <c r="AX450" s="33"/>
      <c r="AY450" s="33"/>
      <c r="AZ450" s="33"/>
      <c r="BA450" s="33"/>
      <c r="BB450" s="33"/>
      <c r="BC450" s="33"/>
      <c r="BD450" s="33"/>
      <c r="BE450" s="33"/>
      <c r="BF450" s="33"/>
      <c r="BG450" s="33"/>
      <c r="BH450" s="33"/>
      <c r="BI450" s="27"/>
      <c r="BJ450" s="33"/>
      <c r="BK450" s="33"/>
      <c r="BL450" s="33"/>
      <c r="BM450" s="27"/>
      <c r="BN450" s="27"/>
      <c r="BO450" s="27"/>
      <c r="BP450" s="27"/>
      <c r="BQ450" s="522" t="s">
        <v>391</v>
      </c>
      <c r="BR450" s="37"/>
      <c r="BS450" s="36"/>
      <c r="BT450" s="37"/>
      <c r="BU450" s="39"/>
      <c r="BV450" s="523">
        <v>1830</v>
      </c>
    </row>
    <row r="451" spans="1:74" ht="19.899999999999999" customHeight="1">
      <c r="A451" s="10">
        <v>451</v>
      </c>
      <c r="B451" s="15">
        <v>2</v>
      </c>
      <c r="C451" s="519">
        <v>1830</v>
      </c>
      <c r="D451" s="527" t="s">
        <v>1259</v>
      </c>
      <c r="E451" s="527" t="s">
        <v>1260</v>
      </c>
      <c r="F451" s="22" t="str">
        <f t="shared" si="106"/>
        <v>FCS0304</v>
      </c>
      <c r="G451" s="21">
        <f t="shared" ref="G451:G481" si="111">G450</f>
        <v>10</v>
      </c>
      <c r="H451" s="21">
        <f t="shared" ref="H451:H481" si="112">H450</f>
        <v>3</v>
      </c>
      <c r="I451" s="21">
        <v>2</v>
      </c>
      <c r="J451" s="85" t="str">
        <f t="shared" ref="J451:J481" si="113">J450</f>
        <v>ADV151-P</v>
      </c>
      <c r="K451" s="22" t="str">
        <f t="shared" si="107"/>
        <v>DI</v>
      </c>
      <c r="L451" s="22"/>
      <c r="M451" s="22"/>
      <c r="N451" s="22" t="str">
        <f t="shared" ref="N451:N481" si="114">IF(N450&lt;&gt;"",N450,"")</f>
        <v>N</v>
      </c>
      <c r="O451" s="22"/>
      <c r="P451" s="22"/>
      <c r="Q451" s="22"/>
      <c r="R451" s="22"/>
      <c r="S451" s="25" t="str">
        <f t="shared" si="108"/>
        <v>%Z103102</v>
      </c>
      <c r="T451" s="22" t="str">
        <f t="shared" si="109"/>
        <v>18-YL-21103F</v>
      </c>
      <c r="U451" s="22" t="s">
        <v>1259</v>
      </c>
      <c r="V451" s="22" t="str">
        <f t="shared" si="110"/>
        <v>18-PP-2101  FAULT</v>
      </c>
      <c r="W451" s="23" t="s">
        <v>1036</v>
      </c>
      <c r="X451" s="84" t="s">
        <v>115</v>
      </c>
      <c r="Y451" s="27"/>
      <c r="Z451" s="27"/>
      <c r="AA451" s="28"/>
      <c r="AB451" s="33"/>
      <c r="AC451" s="29"/>
      <c r="AD451" s="27"/>
      <c r="AE451" s="27"/>
      <c r="AF451" s="27"/>
      <c r="AG451" s="27"/>
      <c r="AH451" s="27"/>
      <c r="AI451" s="27"/>
      <c r="AJ451" s="531"/>
      <c r="AK451" s="531"/>
      <c r="AL451" s="27"/>
      <c r="AM451" s="27"/>
      <c r="AN451" s="27"/>
      <c r="AO451" s="27"/>
      <c r="AP451" s="27"/>
      <c r="AQ451" s="33"/>
      <c r="AR451" s="33"/>
      <c r="AS451" s="33"/>
      <c r="AT451" s="33"/>
      <c r="AU451" s="33"/>
      <c r="AV451" s="33"/>
      <c r="AW451" s="33"/>
      <c r="AX451" s="33"/>
      <c r="AY451" s="33"/>
      <c r="AZ451" s="33"/>
      <c r="BA451" s="33"/>
      <c r="BB451" s="33"/>
      <c r="BC451" s="33"/>
      <c r="BD451" s="33"/>
      <c r="BE451" s="33"/>
      <c r="BF451" s="33"/>
      <c r="BG451" s="33"/>
      <c r="BH451" s="33"/>
      <c r="BI451" s="27"/>
      <c r="BJ451" s="33"/>
      <c r="BK451" s="33"/>
      <c r="BL451" s="33"/>
      <c r="BM451" s="27"/>
      <c r="BN451" s="27"/>
      <c r="BO451" s="27"/>
      <c r="BP451" s="27"/>
      <c r="BQ451" s="522" t="s">
        <v>391</v>
      </c>
      <c r="BR451" s="37"/>
      <c r="BS451" s="36"/>
      <c r="BT451" s="37"/>
      <c r="BU451" s="39"/>
      <c r="BV451" s="523">
        <v>1830</v>
      </c>
    </row>
    <row r="452" spans="1:74" ht="19.899999999999999" customHeight="1">
      <c r="A452" s="10">
        <v>452</v>
      </c>
      <c r="B452" s="15">
        <v>3</v>
      </c>
      <c r="C452" s="519">
        <v>1830</v>
      </c>
      <c r="D452" s="527" t="s">
        <v>1261</v>
      </c>
      <c r="E452" s="527" t="s">
        <v>1262</v>
      </c>
      <c r="F452" s="22" t="str">
        <f t="shared" si="106"/>
        <v>FCS0304</v>
      </c>
      <c r="G452" s="21">
        <f t="shared" si="111"/>
        <v>10</v>
      </c>
      <c r="H452" s="21">
        <f t="shared" si="112"/>
        <v>3</v>
      </c>
      <c r="I452" s="21">
        <v>3</v>
      </c>
      <c r="J452" s="85" t="str">
        <f t="shared" si="113"/>
        <v>ADV151-P</v>
      </c>
      <c r="K452" s="22" t="str">
        <f t="shared" si="107"/>
        <v>DI</v>
      </c>
      <c r="L452" s="22"/>
      <c r="M452" s="22"/>
      <c r="N452" s="22" t="str">
        <f t="shared" si="114"/>
        <v>N</v>
      </c>
      <c r="O452" s="22"/>
      <c r="P452" s="22"/>
      <c r="Q452" s="22"/>
      <c r="R452" s="22"/>
      <c r="S452" s="25" t="str">
        <f t="shared" si="108"/>
        <v>%Z103103</v>
      </c>
      <c r="T452" s="22" t="str">
        <f t="shared" si="109"/>
        <v>18-YL-21104R</v>
      </c>
      <c r="U452" s="22" t="s">
        <v>1261</v>
      </c>
      <c r="V452" s="22" t="str">
        <f t="shared" si="110"/>
        <v>18-PP-2102 RUN</v>
      </c>
      <c r="W452" s="23" t="s">
        <v>1036</v>
      </c>
      <c r="X452" s="84" t="s">
        <v>115</v>
      </c>
      <c r="Y452" s="27"/>
      <c r="Z452" s="27"/>
      <c r="AA452" s="28"/>
      <c r="AB452" s="33"/>
      <c r="AC452" s="29"/>
      <c r="AD452" s="27"/>
      <c r="AE452" s="27"/>
      <c r="AF452" s="27"/>
      <c r="AG452" s="27"/>
      <c r="AH452" s="27"/>
      <c r="AI452" s="27"/>
      <c r="AJ452" s="531"/>
      <c r="AK452" s="531"/>
      <c r="AL452" s="27"/>
      <c r="AM452" s="27"/>
      <c r="AN452" s="27"/>
      <c r="AO452" s="27"/>
      <c r="AP452" s="27"/>
      <c r="AQ452" s="33"/>
      <c r="AR452" s="33"/>
      <c r="AS452" s="33"/>
      <c r="AT452" s="33"/>
      <c r="AU452" s="33"/>
      <c r="AV452" s="33"/>
      <c r="AW452" s="33"/>
      <c r="AX452" s="33"/>
      <c r="AY452" s="33"/>
      <c r="AZ452" s="33"/>
      <c r="BA452" s="33"/>
      <c r="BB452" s="33"/>
      <c r="BC452" s="33"/>
      <c r="BD452" s="33"/>
      <c r="BE452" s="33"/>
      <c r="BF452" s="33"/>
      <c r="BG452" s="33"/>
      <c r="BH452" s="33"/>
      <c r="BI452" s="27"/>
      <c r="BJ452" s="33"/>
      <c r="BK452" s="33"/>
      <c r="BL452" s="33"/>
      <c r="BM452" s="27"/>
      <c r="BN452" s="27"/>
      <c r="BO452" s="27"/>
      <c r="BP452" s="27"/>
      <c r="BQ452" s="522" t="s">
        <v>391</v>
      </c>
      <c r="BR452" s="37"/>
      <c r="BS452" s="36"/>
      <c r="BT452" s="37"/>
      <c r="BU452" s="39"/>
      <c r="BV452" s="523">
        <v>1830</v>
      </c>
    </row>
    <row r="453" spans="1:74" ht="19.899999999999999" customHeight="1">
      <c r="A453" s="10">
        <v>453</v>
      </c>
      <c r="B453" s="15">
        <v>4</v>
      </c>
      <c r="C453" s="519">
        <v>1830</v>
      </c>
      <c r="D453" s="527" t="s">
        <v>1263</v>
      </c>
      <c r="E453" s="527" t="s">
        <v>1264</v>
      </c>
      <c r="F453" s="22" t="str">
        <f t="shared" si="106"/>
        <v>FCS0304</v>
      </c>
      <c r="G453" s="21">
        <f t="shared" si="111"/>
        <v>10</v>
      </c>
      <c r="H453" s="21">
        <f t="shared" si="112"/>
        <v>3</v>
      </c>
      <c r="I453" s="21">
        <v>4</v>
      </c>
      <c r="J453" s="85" t="str">
        <f t="shared" si="113"/>
        <v>ADV151-P</v>
      </c>
      <c r="K453" s="22" t="str">
        <f t="shared" si="107"/>
        <v>DI</v>
      </c>
      <c r="L453" s="22"/>
      <c r="M453" s="22"/>
      <c r="N453" s="22" t="str">
        <f t="shared" si="114"/>
        <v>N</v>
      </c>
      <c r="O453" s="22"/>
      <c r="P453" s="22"/>
      <c r="Q453" s="22"/>
      <c r="R453" s="22"/>
      <c r="S453" s="25" t="str">
        <f t="shared" si="108"/>
        <v>%Z103104</v>
      </c>
      <c r="T453" s="22" t="str">
        <f t="shared" si="109"/>
        <v>18-YL-21104F</v>
      </c>
      <c r="U453" s="22" t="s">
        <v>1263</v>
      </c>
      <c r="V453" s="22" t="str">
        <f t="shared" si="110"/>
        <v>18-PP-2102 FAULT</v>
      </c>
      <c r="W453" s="23" t="s">
        <v>1036</v>
      </c>
      <c r="X453" s="84" t="s">
        <v>115</v>
      </c>
      <c r="Y453" s="27"/>
      <c r="Z453" s="27"/>
      <c r="AA453" s="28"/>
      <c r="AB453" s="33"/>
      <c r="AC453" s="29"/>
      <c r="AD453" s="27"/>
      <c r="AE453" s="27"/>
      <c r="AF453" s="27"/>
      <c r="AG453" s="27"/>
      <c r="AH453" s="27"/>
      <c r="AI453" s="27"/>
      <c r="AJ453" s="531"/>
      <c r="AK453" s="531"/>
      <c r="AL453" s="27"/>
      <c r="AM453" s="27"/>
      <c r="AN453" s="27"/>
      <c r="AO453" s="27"/>
      <c r="AP453" s="27"/>
      <c r="AQ453" s="33"/>
      <c r="AR453" s="33"/>
      <c r="AS453" s="33"/>
      <c r="AT453" s="33"/>
      <c r="AU453" s="33"/>
      <c r="AV453" s="33"/>
      <c r="AW453" s="33"/>
      <c r="AX453" s="33"/>
      <c r="AY453" s="33"/>
      <c r="AZ453" s="33"/>
      <c r="BA453" s="33"/>
      <c r="BB453" s="33"/>
      <c r="BC453" s="33"/>
      <c r="BD453" s="33"/>
      <c r="BE453" s="33"/>
      <c r="BF453" s="33"/>
      <c r="BG453" s="33"/>
      <c r="BH453" s="33"/>
      <c r="BI453" s="27"/>
      <c r="BJ453" s="33"/>
      <c r="BK453" s="33"/>
      <c r="BL453" s="33"/>
      <c r="BM453" s="27"/>
      <c r="BN453" s="27"/>
      <c r="BO453" s="27"/>
      <c r="BP453" s="27"/>
      <c r="BQ453" s="522" t="s">
        <v>391</v>
      </c>
      <c r="BR453" s="37"/>
      <c r="BS453" s="36"/>
      <c r="BT453" s="37"/>
      <c r="BU453" s="39"/>
      <c r="BV453" s="523">
        <v>1830</v>
      </c>
    </row>
    <row r="454" spans="1:74" ht="19.899999999999999" customHeight="1">
      <c r="A454" s="10">
        <v>454</v>
      </c>
      <c r="B454" s="15">
        <v>5</v>
      </c>
      <c r="C454" s="519">
        <v>1830</v>
      </c>
      <c r="D454" s="527" t="s">
        <v>1265</v>
      </c>
      <c r="E454" s="527" t="s">
        <v>1266</v>
      </c>
      <c r="F454" s="22" t="str">
        <f t="shared" si="106"/>
        <v>FCS0304</v>
      </c>
      <c r="G454" s="21">
        <f t="shared" si="111"/>
        <v>10</v>
      </c>
      <c r="H454" s="21">
        <f t="shared" si="112"/>
        <v>3</v>
      </c>
      <c r="I454" s="21">
        <v>5</v>
      </c>
      <c r="J454" s="85" t="str">
        <f t="shared" si="113"/>
        <v>ADV151-P</v>
      </c>
      <c r="K454" s="22" t="str">
        <f t="shared" si="107"/>
        <v>DI</v>
      </c>
      <c r="L454" s="22"/>
      <c r="M454" s="22"/>
      <c r="N454" s="22" t="str">
        <f t="shared" si="114"/>
        <v>N</v>
      </c>
      <c r="O454" s="22"/>
      <c r="P454" s="22"/>
      <c r="Q454" s="22"/>
      <c r="R454" s="22"/>
      <c r="S454" s="25" t="str">
        <f t="shared" si="108"/>
        <v>%Z103105</v>
      </c>
      <c r="T454" s="22" t="str">
        <f t="shared" si="109"/>
        <v>18-YL-21102L</v>
      </c>
      <c r="U454" s="22" t="s">
        <v>1265</v>
      </c>
      <c r="V454" s="22" t="str">
        <f t="shared" si="110"/>
        <v>18-PB-2101 REMOTE</v>
      </c>
      <c r="W454" s="23" t="s">
        <v>1036</v>
      </c>
      <c r="X454" s="84" t="s">
        <v>115</v>
      </c>
      <c r="Y454" s="27"/>
      <c r="Z454" s="27"/>
      <c r="AA454" s="28"/>
      <c r="AB454" s="33"/>
      <c r="AC454" s="29"/>
      <c r="AD454" s="27"/>
      <c r="AE454" s="27"/>
      <c r="AF454" s="27"/>
      <c r="AG454" s="27"/>
      <c r="AH454" s="27"/>
      <c r="AI454" s="27"/>
      <c r="AJ454" s="531"/>
      <c r="AK454" s="531"/>
      <c r="AL454" s="27"/>
      <c r="AM454" s="27"/>
      <c r="AN454" s="27"/>
      <c r="AO454" s="27"/>
      <c r="AP454" s="27"/>
      <c r="AQ454" s="33"/>
      <c r="AR454" s="33"/>
      <c r="AS454" s="33"/>
      <c r="AT454" s="33"/>
      <c r="AU454" s="33"/>
      <c r="AV454" s="33"/>
      <c r="AW454" s="33"/>
      <c r="AX454" s="33"/>
      <c r="AY454" s="33"/>
      <c r="AZ454" s="33"/>
      <c r="BA454" s="33"/>
      <c r="BB454" s="33"/>
      <c r="BC454" s="33"/>
      <c r="BD454" s="33"/>
      <c r="BE454" s="33"/>
      <c r="BF454" s="33"/>
      <c r="BG454" s="33"/>
      <c r="BH454" s="33"/>
      <c r="BI454" s="27"/>
      <c r="BJ454" s="33"/>
      <c r="BK454" s="33"/>
      <c r="BL454" s="33"/>
      <c r="BM454" s="27"/>
      <c r="BN454" s="27"/>
      <c r="BO454" s="27"/>
      <c r="BP454" s="27"/>
      <c r="BQ454" s="522" t="s">
        <v>391</v>
      </c>
      <c r="BR454" s="37"/>
      <c r="BS454" s="36"/>
      <c r="BT454" s="37"/>
      <c r="BU454" s="39"/>
      <c r="BV454" s="523">
        <v>1830</v>
      </c>
    </row>
    <row r="455" spans="1:74" ht="19.899999999999999" customHeight="1">
      <c r="A455" s="10">
        <v>455</v>
      </c>
      <c r="B455" s="15">
        <v>6</v>
      </c>
      <c r="C455" s="519">
        <v>1830</v>
      </c>
      <c r="D455" s="527" t="s">
        <v>1267</v>
      </c>
      <c r="E455" s="527" t="s">
        <v>1268</v>
      </c>
      <c r="F455" s="22" t="str">
        <f t="shared" si="106"/>
        <v>FCS0304</v>
      </c>
      <c r="G455" s="21">
        <f t="shared" si="111"/>
        <v>10</v>
      </c>
      <c r="H455" s="21">
        <f t="shared" si="112"/>
        <v>3</v>
      </c>
      <c r="I455" s="21">
        <v>6</v>
      </c>
      <c r="J455" s="85" t="str">
        <f t="shared" si="113"/>
        <v>ADV151-P</v>
      </c>
      <c r="K455" s="22" t="str">
        <f t="shared" si="107"/>
        <v>DI</v>
      </c>
      <c r="L455" s="22"/>
      <c r="M455" s="22"/>
      <c r="N455" s="22" t="str">
        <f t="shared" si="114"/>
        <v>N</v>
      </c>
      <c r="O455" s="22"/>
      <c r="P455" s="22"/>
      <c r="Q455" s="22"/>
      <c r="R455" s="22"/>
      <c r="S455" s="25" t="str">
        <f t="shared" si="108"/>
        <v>%Z103106</v>
      </c>
      <c r="T455" s="22" t="str">
        <f t="shared" si="109"/>
        <v>18-YL-21102R</v>
      </c>
      <c r="U455" s="22" t="s">
        <v>1267</v>
      </c>
      <c r="V455" s="22" t="str">
        <f t="shared" si="110"/>
        <v>18-PB-2101 RUN</v>
      </c>
      <c r="W455" s="23" t="s">
        <v>1036</v>
      </c>
      <c r="X455" s="84" t="s">
        <v>115</v>
      </c>
      <c r="Y455" s="27"/>
      <c r="Z455" s="27"/>
      <c r="AA455" s="28"/>
      <c r="AB455" s="33"/>
      <c r="AC455" s="29"/>
      <c r="AD455" s="27"/>
      <c r="AE455" s="27"/>
      <c r="AF455" s="27"/>
      <c r="AG455" s="27"/>
      <c r="AH455" s="27"/>
      <c r="AI455" s="27"/>
      <c r="AJ455" s="531"/>
      <c r="AK455" s="531"/>
      <c r="AL455" s="27"/>
      <c r="AM455" s="27"/>
      <c r="AN455" s="27"/>
      <c r="AO455" s="27"/>
      <c r="AP455" s="27"/>
      <c r="AQ455" s="33"/>
      <c r="AR455" s="33"/>
      <c r="AS455" s="33"/>
      <c r="AT455" s="33"/>
      <c r="AU455" s="33"/>
      <c r="AV455" s="33"/>
      <c r="AW455" s="33"/>
      <c r="AX455" s="33"/>
      <c r="AY455" s="33"/>
      <c r="AZ455" s="33"/>
      <c r="BA455" s="33"/>
      <c r="BB455" s="33"/>
      <c r="BC455" s="33"/>
      <c r="BD455" s="33"/>
      <c r="BE455" s="33"/>
      <c r="BF455" s="33"/>
      <c r="BG455" s="33"/>
      <c r="BH455" s="33"/>
      <c r="BI455" s="27"/>
      <c r="BJ455" s="33"/>
      <c r="BK455" s="33"/>
      <c r="BL455" s="33"/>
      <c r="BM455" s="27"/>
      <c r="BN455" s="27"/>
      <c r="BO455" s="27"/>
      <c r="BP455" s="27"/>
      <c r="BQ455" s="522" t="s">
        <v>391</v>
      </c>
      <c r="BR455" s="37"/>
      <c r="BS455" s="36"/>
      <c r="BT455" s="37"/>
      <c r="BU455" s="39"/>
      <c r="BV455" s="523">
        <v>1830</v>
      </c>
    </row>
    <row r="456" spans="1:74" ht="19.899999999999999" customHeight="1">
      <c r="A456" s="10">
        <v>456</v>
      </c>
      <c r="B456" s="15">
        <v>7</v>
      </c>
      <c r="C456" s="519">
        <v>1830</v>
      </c>
      <c r="D456" s="527" t="s">
        <v>1269</v>
      </c>
      <c r="E456" s="527" t="s">
        <v>1270</v>
      </c>
      <c r="F456" s="22" t="str">
        <f t="shared" si="106"/>
        <v>FCS0304</v>
      </c>
      <c r="G456" s="21">
        <f t="shared" si="111"/>
        <v>10</v>
      </c>
      <c r="H456" s="21">
        <f t="shared" si="112"/>
        <v>3</v>
      </c>
      <c r="I456" s="21">
        <v>7</v>
      </c>
      <c r="J456" s="85" t="str">
        <f t="shared" si="113"/>
        <v>ADV151-P</v>
      </c>
      <c r="K456" s="22" t="str">
        <f t="shared" si="107"/>
        <v>DI</v>
      </c>
      <c r="L456" s="22"/>
      <c r="M456" s="22"/>
      <c r="N456" s="22" t="str">
        <f t="shared" si="114"/>
        <v>N</v>
      </c>
      <c r="O456" s="22"/>
      <c r="P456" s="22"/>
      <c r="Q456" s="22"/>
      <c r="R456" s="22"/>
      <c r="S456" s="25" t="str">
        <f t="shared" si="108"/>
        <v>%Z103107</v>
      </c>
      <c r="T456" s="22" t="str">
        <f t="shared" si="109"/>
        <v>18-YL-21102F</v>
      </c>
      <c r="U456" s="22" t="s">
        <v>1269</v>
      </c>
      <c r="V456" s="22" t="str">
        <f t="shared" si="110"/>
        <v>18-PB-2101 FAULT</v>
      </c>
      <c r="W456" s="23" t="s">
        <v>1036</v>
      </c>
      <c r="X456" s="84" t="s">
        <v>115</v>
      </c>
      <c r="Y456" s="27"/>
      <c r="Z456" s="27"/>
      <c r="AA456" s="28"/>
      <c r="AB456" s="33"/>
      <c r="AC456" s="29"/>
      <c r="AD456" s="27"/>
      <c r="AE456" s="27"/>
      <c r="AF456" s="27"/>
      <c r="AG456" s="27"/>
      <c r="AH456" s="27"/>
      <c r="AI456" s="27"/>
      <c r="AJ456" s="531"/>
      <c r="AK456" s="531"/>
      <c r="AL456" s="27"/>
      <c r="AM456" s="27"/>
      <c r="AN456" s="27"/>
      <c r="AO456" s="27"/>
      <c r="AP456" s="27"/>
      <c r="AQ456" s="33"/>
      <c r="AR456" s="33"/>
      <c r="AS456" s="33"/>
      <c r="AT456" s="33"/>
      <c r="AU456" s="33"/>
      <c r="AV456" s="33"/>
      <c r="AW456" s="33"/>
      <c r="AX456" s="33"/>
      <c r="AY456" s="33"/>
      <c r="AZ456" s="33"/>
      <c r="BA456" s="33"/>
      <c r="BB456" s="33"/>
      <c r="BC456" s="33"/>
      <c r="BD456" s="33"/>
      <c r="BE456" s="33"/>
      <c r="BF456" s="33"/>
      <c r="BG456" s="33"/>
      <c r="BH456" s="33"/>
      <c r="BI456" s="27"/>
      <c r="BJ456" s="33"/>
      <c r="BK456" s="33"/>
      <c r="BL456" s="33"/>
      <c r="BM456" s="27"/>
      <c r="BN456" s="27"/>
      <c r="BO456" s="27"/>
      <c r="BP456" s="27"/>
      <c r="BQ456" s="522" t="s">
        <v>391</v>
      </c>
      <c r="BR456" s="37"/>
      <c r="BS456" s="36"/>
      <c r="BT456" s="37"/>
      <c r="BU456" s="39"/>
      <c r="BV456" s="523">
        <v>1830</v>
      </c>
    </row>
    <row r="457" spans="1:74" ht="19.899999999999999" customHeight="1">
      <c r="A457" s="10">
        <v>457</v>
      </c>
      <c r="B457" s="15">
        <v>8</v>
      </c>
      <c r="C457" s="519">
        <v>1830</v>
      </c>
      <c r="D457" s="527" t="s">
        <v>1271</v>
      </c>
      <c r="E457" s="527" t="s">
        <v>1272</v>
      </c>
      <c r="F457" s="22" t="str">
        <f t="shared" si="106"/>
        <v>FCS0304</v>
      </c>
      <c r="G457" s="21">
        <f t="shared" si="111"/>
        <v>10</v>
      </c>
      <c r="H457" s="21">
        <f t="shared" si="112"/>
        <v>3</v>
      </c>
      <c r="I457" s="21">
        <v>8</v>
      </c>
      <c r="J457" s="85" t="str">
        <f t="shared" si="113"/>
        <v>ADV151-P</v>
      </c>
      <c r="K457" s="22" t="str">
        <f t="shared" si="107"/>
        <v>DI</v>
      </c>
      <c r="L457" s="22"/>
      <c r="M457" s="22"/>
      <c r="N457" s="22" t="str">
        <f t="shared" si="114"/>
        <v>N</v>
      </c>
      <c r="O457" s="22"/>
      <c r="P457" s="22"/>
      <c r="Q457" s="22"/>
      <c r="R457" s="22"/>
      <c r="S457" s="25" t="str">
        <f t="shared" si="108"/>
        <v>%Z103108</v>
      </c>
      <c r="T457" s="22" t="str">
        <f t="shared" si="109"/>
        <v>18-YL-23101L</v>
      </c>
      <c r="U457" s="22" t="s">
        <v>1271</v>
      </c>
      <c r="V457" s="22" t="str">
        <f t="shared" si="110"/>
        <v>18-PP-2301A  REMOTE</v>
      </c>
      <c r="W457" s="23" t="s">
        <v>1036</v>
      </c>
      <c r="X457" s="84" t="s">
        <v>115</v>
      </c>
      <c r="Y457" s="27"/>
      <c r="Z457" s="27"/>
      <c r="AA457" s="28"/>
      <c r="AB457" s="33"/>
      <c r="AC457" s="29"/>
      <c r="AD457" s="27"/>
      <c r="AE457" s="27"/>
      <c r="AF457" s="27"/>
      <c r="AG457" s="27"/>
      <c r="AH457" s="27"/>
      <c r="AI457" s="27"/>
      <c r="AJ457" s="531"/>
      <c r="AK457" s="531"/>
      <c r="AL457" s="27"/>
      <c r="AM457" s="27"/>
      <c r="AN457" s="27"/>
      <c r="AO457" s="27"/>
      <c r="AP457" s="27"/>
      <c r="AQ457" s="33"/>
      <c r="AR457" s="33"/>
      <c r="AS457" s="33"/>
      <c r="AT457" s="33"/>
      <c r="AU457" s="33"/>
      <c r="AV457" s="33"/>
      <c r="AW457" s="33"/>
      <c r="AX457" s="33"/>
      <c r="AY457" s="33"/>
      <c r="AZ457" s="33"/>
      <c r="BA457" s="33"/>
      <c r="BB457" s="33"/>
      <c r="BC457" s="33"/>
      <c r="BD457" s="33"/>
      <c r="BE457" s="33"/>
      <c r="BF457" s="33"/>
      <c r="BG457" s="33"/>
      <c r="BH457" s="33"/>
      <c r="BI457" s="27"/>
      <c r="BJ457" s="33"/>
      <c r="BK457" s="33"/>
      <c r="BL457" s="33"/>
      <c r="BM457" s="27"/>
      <c r="BN457" s="27"/>
      <c r="BO457" s="27"/>
      <c r="BP457" s="27"/>
      <c r="BQ457" s="522" t="s">
        <v>391</v>
      </c>
      <c r="BR457" s="37"/>
      <c r="BS457" s="36"/>
      <c r="BT457" s="37"/>
      <c r="BU457" s="39"/>
      <c r="BV457" s="523">
        <v>1830</v>
      </c>
    </row>
    <row r="458" spans="1:74" ht="19.899999999999999" customHeight="1">
      <c r="A458" s="10">
        <v>458</v>
      </c>
      <c r="B458" s="15">
        <v>9</v>
      </c>
      <c r="C458" s="519">
        <v>1830</v>
      </c>
      <c r="D458" s="527" t="s">
        <v>1273</v>
      </c>
      <c r="E458" s="527" t="s">
        <v>1274</v>
      </c>
      <c r="F458" s="22" t="str">
        <f t="shared" si="106"/>
        <v>FCS0304</v>
      </c>
      <c r="G458" s="21">
        <f t="shared" si="111"/>
        <v>10</v>
      </c>
      <c r="H458" s="21">
        <f t="shared" si="112"/>
        <v>3</v>
      </c>
      <c r="I458" s="21">
        <v>9</v>
      </c>
      <c r="J458" s="85" t="str">
        <f t="shared" si="113"/>
        <v>ADV151-P</v>
      </c>
      <c r="K458" s="22" t="str">
        <f t="shared" si="107"/>
        <v>DI</v>
      </c>
      <c r="L458" s="22"/>
      <c r="M458" s="22"/>
      <c r="N458" s="22" t="str">
        <f t="shared" si="114"/>
        <v>N</v>
      </c>
      <c r="O458" s="22"/>
      <c r="P458" s="22"/>
      <c r="Q458" s="22"/>
      <c r="R458" s="22"/>
      <c r="S458" s="25" t="str">
        <f t="shared" si="108"/>
        <v>%Z103109</v>
      </c>
      <c r="T458" s="22" t="str">
        <f t="shared" si="109"/>
        <v>18-YL-23101R</v>
      </c>
      <c r="U458" s="22" t="s">
        <v>1273</v>
      </c>
      <c r="V458" s="22" t="str">
        <f t="shared" si="110"/>
        <v>18-PP-2301A RUNNING</v>
      </c>
      <c r="W458" s="23" t="s">
        <v>1036</v>
      </c>
      <c r="X458" s="84" t="s">
        <v>115</v>
      </c>
      <c r="Y458" s="27"/>
      <c r="Z458" s="27"/>
      <c r="AA458" s="28"/>
      <c r="AB458" s="33"/>
      <c r="AC458" s="29"/>
      <c r="AD458" s="27"/>
      <c r="AE458" s="27"/>
      <c r="AF458" s="27"/>
      <c r="AG458" s="27"/>
      <c r="AH458" s="27"/>
      <c r="AI458" s="27"/>
      <c r="AJ458" s="531"/>
      <c r="AK458" s="531"/>
      <c r="AL458" s="27"/>
      <c r="AM458" s="27"/>
      <c r="AN458" s="27"/>
      <c r="AO458" s="27"/>
      <c r="AP458" s="27"/>
      <c r="AQ458" s="33"/>
      <c r="AR458" s="33"/>
      <c r="AS458" s="33"/>
      <c r="AT458" s="33"/>
      <c r="AU458" s="33"/>
      <c r="AV458" s="33"/>
      <c r="AW458" s="33"/>
      <c r="AX458" s="33"/>
      <c r="AY458" s="33"/>
      <c r="AZ458" s="33"/>
      <c r="BA458" s="33"/>
      <c r="BB458" s="33"/>
      <c r="BC458" s="33"/>
      <c r="BD458" s="33"/>
      <c r="BE458" s="33"/>
      <c r="BF458" s="33"/>
      <c r="BG458" s="33"/>
      <c r="BH458" s="33"/>
      <c r="BI458" s="27"/>
      <c r="BJ458" s="33"/>
      <c r="BK458" s="33"/>
      <c r="BL458" s="33"/>
      <c r="BM458" s="27"/>
      <c r="BN458" s="27"/>
      <c r="BO458" s="27"/>
      <c r="BP458" s="27"/>
      <c r="BQ458" s="522" t="s">
        <v>391</v>
      </c>
      <c r="BR458" s="37"/>
      <c r="BS458" s="36"/>
      <c r="BT458" s="37"/>
      <c r="BU458" s="39"/>
      <c r="BV458" s="523">
        <v>1830</v>
      </c>
    </row>
    <row r="459" spans="1:74" ht="19.899999999999999" customHeight="1">
      <c r="A459" s="10">
        <v>459</v>
      </c>
      <c r="B459" s="15">
        <v>10</v>
      </c>
      <c r="C459" s="519">
        <v>1830</v>
      </c>
      <c r="D459" s="527" t="s">
        <v>1275</v>
      </c>
      <c r="E459" s="527" t="s">
        <v>1276</v>
      </c>
      <c r="F459" s="22" t="str">
        <f t="shared" si="106"/>
        <v>FCS0304</v>
      </c>
      <c r="G459" s="21">
        <f t="shared" si="111"/>
        <v>10</v>
      </c>
      <c r="H459" s="21">
        <f t="shared" si="112"/>
        <v>3</v>
      </c>
      <c r="I459" s="21">
        <v>10</v>
      </c>
      <c r="J459" s="85" t="str">
        <f t="shared" si="113"/>
        <v>ADV151-P</v>
      </c>
      <c r="K459" s="22" t="str">
        <f t="shared" si="107"/>
        <v>DI</v>
      </c>
      <c r="L459" s="22"/>
      <c r="M459" s="22"/>
      <c r="N459" s="22" t="str">
        <f t="shared" si="114"/>
        <v>N</v>
      </c>
      <c r="O459" s="22"/>
      <c r="P459" s="22"/>
      <c r="Q459" s="22"/>
      <c r="R459" s="22"/>
      <c r="S459" s="25" t="str">
        <f t="shared" si="108"/>
        <v>%Z103110</v>
      </c>
      <c r="T459" s="22" t="str">
        <f t="shared" si="109"/>
        <v>18-YL-23101F</v>
      </c>
      <c r="U459" s="22" t="s">
        <v>1275</v>
      </c>
      <c r="V459" s="22" t="str">
        <f t="shared" si="110"/>
        <v>18-PP-2301A FAULT</v>
      </c>
      <c r="W459" s="23" t="s">
        <v>1036</v>
      </c>
      <c r="X459" s="84" t="s">
        <v>115</v>
      </c>
      <c r="Y459" s="27"/>
      <c r="Z459" s="27"/>
      <c r="AA459" s="28"/>
      <c r="AB459" s="33"/>
      <c r="AC459" s="29"/>
      <c r="AD459" s="27"/>
      <c r="AE459" s="27"/>
      <c r="AF459" s="27"/>
      <c r="AG459" s="27"/>
      <c r="AH459" s="27"/>
      <c r="AI459" s="27"/>
      <c r="AJ459" s="531"/>
      <c r="AK459" s="531"/>
      <c r="AL459" s="27"/>
      <c r="AM459" s="27"/>
      <c r="AN459" s="27"/>
      <c r="AO459" s="27"/>
      <c r="AP459" s="27"/>
      <c r="AQ459" s="33"/>
      <c r="AR459" s="33"/>
      <c r="AS459" s="33"/>
      <c r="AT459" s="33"/>
      <c r="AU459" s="33"/>
      <c r="AV459" s="33"/>
      <c r="AW459" s="33"/>
      <c r="AX459" s="33"/>
      <c r="AY459" s="33"/>
      <c r="AZ459" s="33"/>
      <c r="BA459" s="33"/>
      <c r="BB459" s="33"/>
      <c r="BC459" s="33"/>
      <c r="BD459" s="33"/>
      <c r="BE459" s="33"/>
      <c r="BF459" s="33"/>
      <c r="BG459" s="33"/>
      <c r="BH459" s="33"/>
      <c r="BI459" s="27"/>
      <c r="BJ459" s="33"/>
      <c r="BK459" s="33"/>
      <c r="BL459" s="33"/>
      <c r="BM459" s="27"/>
      <c r="BN459" s="27"/>
      <c r="BO459" s="27"/>
      <c r="BP459" s="27"/>
      <c r="BQ459" s="522" t="s">
        <v>391</v>
      </c>
      <c r="BR459" s="37"/>
      <c r="BS459" s="36"/>
      <c r="BT459" s="37"/>
      <c r="BU459" s="39"/>
      <c r="BV459" s="523">
        <v>1830</v>
      </c>
    </row>
    <row r="460" spans="1:74" ht="19.899999999999999" customHeight="1">
      <c r="A460" s="10">
        <v>460</v>
      </c>
      <c r="B460" s="15">
        <v>11</v>
      </c>
      <c r="C460" s="519">
        <v>1830</v>
      </c>
      <c r="D460" s="527" t="s">
        <v>1277</v>
      </c>
      <c r="E460" s="527" t="s">
        <v>1278</v>
      </c>
      <c r="F460" s="22" t="str">
        <f t="shared" si="106"/>
        <v>FCS0304</v>
      </c>
      <c r="G460" s="21">
        <f t="shared" si="111"/>
        <v>10</v>
      </c>
      <c r="H460" s="21">
        <f t="shared" si="112"/>
        <v>3</v>
      </c>
      <c r="I460" s="21">
        <v>11</v>
      </c>
      <c r="J460" s="85" t="str">
        <f t="shared" si="113"/>
        <v>ADV151-P</v>
      </c>
      <c r="K460" s="22" t="str">
        <f t="shared" si="107"/>
        <v>DI</v>
      </c>
      <c r="L460" s="22"/>
      <c r="M460" s="22"/>
      <c r="N460" s="22" t="str">
        <f t="shared" si="114"/>
        <v>N</v>
      </c>
      <c r="O460" s="22"/>
      <c r="P460" s="22"/>
      <c r="Q460" s="22"/>
      <c r="R460" s="22"/>
      <c r="S460" s="25" t="str">
        <f t="shared" si="108"/>
        <v>%Z103111</v>
      </c>
      <c r="T460" s="22" t="str">
        <f t="shared" si="109"/>
        <v>18-YL-23102F</v>
      </c>
      <c r="U460" s="22" t="s">
        <v>1277</v>
      </c>
      <c r="V460" s="22" t="str">
        <f t="shared" si="110"/>
        <v>18-PP-2301B FAULT</v>
      </c>
      <c r="W460" s="23" t="s">
        <v>1036</v>
      </c>
      <c r="X460" s="84" t="s">
        <v>115</v>
      </c>
      <c r="Y460" s="27"/>
      <c r="Z460" s="27"/>
      <c r="AA460" s="28"/>
      <c r="AB460" s="33"/>
      <c r="AC460" s="29"/>
      <c r="AD460" s="27"/>
      <c r="AE460" s="27"/>
      <c r="AF460" s="27"/>
      <c r="AG460" s="27"/>
      <c r="AH460" s="27"/>
      <c r="AI460" s="27"/>
      <c r="AJ460" s="531"/>
      <c r="AK460" s="531"/>
      <c r="AL460" s="27"/>
      <c r="AM460" s="27"/>
      <c r="AN460" s="27"/>
      <c r="AO460" s="27"/>
      <c r="AP460" s="27"/>
      <c r="AQ460" s="33"/>
      <c r="AR460" s="33"/>
      <c r="AS460" s="33"/>
      <c r="AT460" s="33"/>
      <c r="AU460" s="33"/>
      <c r="AV460" s="33"/>
      <c r="AW460" s="33"/>
      <c r="AX460" s="33"/>
      <c r="AY460" s="33"/>
      <c r="AZ460" s="33"/>
      <c r="BA460" s="33"/>
      <c r="BB460" s="33"/>
      <c r="BC460" s="33"/>
      <c r="BD460" s="33"/>
      <c r="BE460" s="33"/>
      <c r="BF460" s="33"/>
      <c r="BG460" s="33"/>
      <c r="BH460" s="33"/>
      <c r="BI460" s="27"/>
      <c r="BJ460" s="33"/>
      <c r="BK460" s="33"/>
      <c r="BL460" s="33"/>
      <c r="BM460" s="27"/>
      <c r="BN460" s="27"/>
      <c r="BO460" s="27"/>
      <c r="BP460" s="27"/>
      <c r="BQ460" s="522" t="s">
        <v>391</v>
      </c>
      <c r="BR460" s="37"/>
      <c r="BS460" s="36"/>
      <c r="BT460" s="37"/>
      <c r="BU460" s="39"/>
      <c r="BV460" s="523">
        <v>1830</v>
      </c>
    </row>
    <row r="461" spans="1:74" ht="19.899999999999999" customHeight="1">
      <c r="A461" s="10">
        <v>461</v>
      </c>
      <c r="B461" s="15">
        <v>12</v>
      </c>
      <c r="C461" s="519">
        <v>1830</v>
      </c>
      <c r="D461" s="527" t="s">
        <v>1279</v>
      </c>
      <c r="E461" s="527" t="s">
        <v>1280</v>
      </c>
      <c r="F461" s="22" t="str">
        <f t="shared" si="106"/>
        <v>FCS0304</v>
      </c>
      <c r="G461" s="21">
        <f t="shared" si="111"/>
        <v>10</v>
      </c>
      <c r="H461" s="21">
        <f t="shared" si="112"/>
        <v>3</v>
      </c>
      <c r="I461" s="21">
        <v>12</v>
      </c>
      <c r="J461" s="85" t="str">
        <f t="shared" si="113"/>
        <v>ADV151-P</v>
      </c>
      <c r="K461" s="22" t="str">
        <f t="shared" si="107"/>
        <v>DI</v>
      </c>
      <c r="L461" s="22"/>
      <c r="M461" s="22"/>
      <c r="N461" s="22" t="str">
        <f t="shared" si="114"/>
        <v>N</v>
      </c>
      <c r="O461" s="22"/>
      <c r="P461" s="22"/>
      <c r="Q461" s="22"/>
      <c r="R461" s="22"/>
      <c r="S461" s="25" t="str">
        <f t="shared" si="108"/>
        <v>%Z103112</v>
      </c>
      <c r="T461" s="22" t="str">
        <f t="shared" si="109"/>
        <v>18-YL-23102L</v>
      </c>
      <c r="U461" s="22" t="s">
        <v>1279</v>
      </c>
      <c r="V461" s="22" t="str">
        <f t="shared" si="110"/>
        <v>18-PP-2301B REMOTE</v>
      </c>
      <c r="W461" s="23" t="s">
        <v>1036</v>
      </c>
      <c r="X461" s="84" t="s">
        <v>115</v>
      </c>
      <c r="Y461" s="27"/>
      <c r="Z461" s="27"/>
      <c r="AA461" s="28"/>
      <c r="AB461" s="33"/>
      <c r="AC461" s="29"/>
      <c r="AD461" s="27"/>
      <c r="AE461" s="27"/>
      <c r="AF461" s="27"/>
      <c r="AG461" s="27"/>
      <c r="AH461" s="27"/>
      <c r="AI461" s="27"/>
      <c r="AJ461" s="531"/>
      <c r="AK461" s="531"/>
      <c r="AL461" s="27"/>
      <c r="AM461" s="27"/>
      <c r="AN461" s="27"/>
      <c r="AO461" s="27"/>
      <c r="AP461" s="27"/>
      <c r="AQ461" s="33"/>
      <c r="AR461" s="33"/>
      <c r="AS461" s="33"/>
      <c r="AT461" s="33"/>
      <c r="AU461" s="33"/>
      <c r="AV461" s="33"/>
      <c r="AW461" s="33"/>
      <c r="AX461" s="33"/>
      <c r="AY461" s="33"/>
      <c r="AZ461" s="33"/>
      <c r="BA461" s="33"/>
      <c r="BB461" s="33"/>
      <c r="BC461" s="33"/>
      <c r="BD461" s="33"/>
      <c r="BE461" s="33"/>
      <c r="BF461" s="33"/>
      <c r="BG461" s="33"/>
      <c r="BH461" s="33"/>
      <c r="BI461" s="27"/>
      <c r="BJ461" s="33"/>
      <c r="BK461" s="33"/>
      <c r="BL461" s="33"/>
      <c r="BM461" s="27"/>
      <c r="BN461" s="27"/>
      <c r="BO461" s="27"/>
      <c r="BP461" s="27"/>
      <c r="BQ461" s="522" t="s">
        <v>391</v>
      </c>
      <c r="BR461" s="37"/>
      <c r="BS461" s="36"/>
      <c r="BT461" s="37"/>
      <c r="BU461" s="39"/>
      <c r="BV461" s="523">
        <v>1830</v>
      </c>
    </row>
    <row r="462" spans="1:74" ht="19.899999999999999" customHeight="1">
      <c r="A462" s="10">
        <v>462</v>
      </c>
      <c r="B462" s="15">
        <v>13</v>
      </c>
      <c r="C462" s="519">
        <v>1830</v>
      </c>
      <c r="D462" s="527" t="s">
        <v>1281</v>
      </c>
      <c r="E462" s="527" t="s">
        <v>1282</v>
      </c>
      <c r="F462" s="22" t="str">
        <f t="shared" si="106"/>
        <v>FCS0304</v>
      </c>
      <c r="G462" s="21">
        <f t="shared" si="111"/>
        <v>10</v>
      </c>
      <c r="H462" s="21">
        <f t="shared" si="112"/>
        <v>3</v>
      </c>
      <c r="I462" s="21">
        <v>13</v>
      </c>
      <c r="J462" s="85" t="str">
        <f t="shared" si="113"/>
        <v>ADV151-P</v>
      </c>
      <c r="K462" s="22" t="str">
        <f t="shared" si="107"/>
        <v>DI</v>
      </c>
      <c r="L462" s="22"/>
      <c r="M462" s="22"/>
      <c r="N462" s="22" t="str">
        <f t="shared" si="114"/>
        <v>N</v>
      </c>
      <c r="O462" s="22"/>
      <c r="P462" s="22"/>
      <c r="Q462" s="22"/>
      <c r="R462" s="22"/>
      <c r="S462" s="25" t="str">
        <f t="shared" si="108"/>
        <v>%Z103113</v>
      </c>
      <c r="T462" s="22" t="str">
        <f t="shared" si="109"/>
        <v>18-YL-23102R</v>
      </c>
      <c r="U462" s="22" t="s">
        <v>1281</v>
      </c>
      <c r="V462" s="22" t="str">
        <f t="shared" si="110"/>
        <v>18-PP-2301B RUNNING</v>
      </c>
      <c r="W462" s="23" t="s">
        <v>1036</v>
      </c>
      <c r="X462" s="84" t="s">
        <v>115</v>
      </c>
      <c r="Y462" s="27"/>
      <c r="Z462" s="27"/>
      <c r="AA462" s="28"/>
      <c r="AB462" s="33"/>
      <c r="AC462" s="29"/>
      <c r="AD462" s="27"/>
      <c r="AE462" s="27"/>
      <c r="AF462" s="27"/>
      <c r="AG462" s="27"/>
      <c r="AH462" s="27"/>
      <c r="AI462" s="27"/>
      <c r="AJ462" s="531"/>
      <c r="AK462" s="531"/>
      <c r="AL462" s="27"/>
      <c r="AM462" s="27"/>
      <c r="AN462" s="27"/>
      <c r="AO462" s="27"/>
      <c r="AP462" s="27"/>
      <c r="AQ462" s="33"/>
      <c r="AR462" s="33"/>
      <c r="AS462" s="33"/>
      <c r="AT462" s="33"/>
      <c r="AU462" s="33"/>
      <c r="AV462" s="33"/>
      <c r="AW462" s="33"/>
      <c r="AX462" s="33"/>
      <c r="AY462" s="33"/>
      <c r="AZ462" s="33"/>
      <c r="BA462" s="33"/>
      <c r="BB462" s="33"/>
      <c r="BC462" s="33"/>
      <c r="BD462" s="33"/>
      <c r="BE462" s="33"/>
      <c r="BF462" s="33"/>
      <c r="BG462" s="33"/>
      <c r="BH462" s="33"/>
      <c r="BI462" s="27"/>
      <c r="BJ462" s="33"/>
      <c r="BK462" s="33"/>
      <c r="BL462" s="33"/>
      <c r="BM462" s="27"/>
      <c r="BN462" s="27"/>
      <c r="BO462" s="27"/>
      <c r="BP462" s="27"/>
      <c r="BQ462" s="522" t="s">
        <v>391</v>
      </c>
      <c r="BR462" s="37"/>
      <c r="BS462" s="36"/>
      <c r="BT462" s="37"/>
      <c r="BU462" s="39"/>
      <c r="BV462" s="523">
        <v>1830</v>
      </c>
    </row>
    <row r="463" spans="1:74" ht="19.899999999999999" customHeight="1">
      <c r="A463" s="10">
        <v>463</v>
      </c>
      <c r="B463" s="15">
        <v>14</v>
      </c>
      <c r="C463" s="519">
        <v>1830</v>
      </c>
      <c r="D463" s="527" t="s">
        <v>1283</v>
      </c>
      <c r="E463" s="527" t="s">
        <v>1284</v>
      </c>
      <c r="F463" s="22" t="str">
        <f t="shared" si="106"/>
        <v>FCS0304</v>
      </c>
      <c r="G463" s="21">
        <f t="shared" si="111"/>
        <v>10</v>
      </c>
      <c r="H463" s="21">
        <f t="shared" si="112"/>
        <v>3</v>
      </c>
      <c r="I463" s="21">
        <v>14</v>
      </c>
      <c r="J463" s="85" t="str">
        <f t="shared" si="113"/>
        <v>ADV151-P</v>
      </c>
      <c r="K463" s="22" t="str">
        <f t="shared" si="107"/>
        <v>DI</v>
      </c>
      <c r="L463" s="22"/>
      <c r="M463" s="22"/>
      <c r="N463" s="22" t="str">
        <f t="shared" si="114"/>
        <v>N</v>
      </c>
      <c r="O463" s="22"/>
      <c r="P463" s="22"/>
      <c r="Q463" s="22"/>
      <c r="R463" s="22"/>
      <c r="S463" s="25" t="str">
        <f t="shared" si="108"/>
        <v>%Z103114</v>
      </c>
      <c r="T463" s="22" t="str">
        <f t="shared" si="109"/>
        <v>18-YL-23105L</v>
      </c>
      <c r="U463" s="22" t="s">
        <v>1283</v>
      </c>
      <c r="V463" s="22" t="str">
        <f t="shared" si="110"/>
        <v>18-PA-2301 REMOTE</v>
      </c>
      <c r="W463" s="23" t="s">
        <v>1036</v>
      </c>
      <c r="X463" s="84" t="s">
        <v>115</v>
      </c>
      <c r="Y463" s="27"/>
      <c r="Z463" s="27"/>
      <c r="AA463" s="28"/>
      <c r="AB463" s="33"/>
      <c r="AC463" s="29"/>
      <c r="AD463" s="27"/>
      <c r="AE463" s="27"/>
      <c r="AF463" s="27"/>
      <c r="AG463" s="27"/>
      <c r="AH463" s="27"/>
      <c r="AI463" s="27"/>
      <c r="AJ463" s="531"/>
      <c r="AK463" s="531"/>
      <c r="AL463" s="27"/>
      <c r="AM463" s="27"/>
      <c r="AN463" s="27"/>
      <c r="AO463" s="27"/>
      <c r="AP463" s="27"/>
      <c r="AQ463" s="33"/>
      <c r="AR463" s="33"/>
      <c r="AS463" s="33"/>
      <c r="AT463" s="33"/>
      <c r="AU463" s="33"/>
      <c r="AV463" s="33"/>
      <c r="AW463" s="33"/>
      <c r="AX463" s="33"/>
      <c r="AY463" s="33"/>
      <c r="AZ463" s="33"/>
      <c r="BA463" s="33"/>
      <c r="BB463" s="33"/>
      <c r="BC463" s="33"/>
      <c r="BD463" s="33"/>
      <c r="BE463" s="33"/>
      <c r="BF463" s="33"/>
      <c r="BG463" s="33"/>
      <c r="BH463" s="33"/>
      <c r="BI463" s="27"/>
      <c r="BJ463" s="33"/>
      <c r="BK463" s="33"/>
      <c r="BL463" s="33"/>
      <c r="BM463" s="27"/>
      <c r="BN463" s="27"/>
      <c r="BO463" s="27"/>
      <c r="BP463" s="27"/>
      <c r="BQ463" s="522" t="s">
        <v>391</v>
      </c>
      <c r="BR463" s="37"/>
      <c r="BS463" s="36"/>
      <c r="BT463" s="37"/>
      <c r="BU463" s="39"/>
      <c r="BV463" s="523">
        <v>1830</v>
      </c>
    </row>
    <row r="464" spans="1:74" ht="19.899999999999999" customHeight="1">
      <c r="A464" s="10">
        <v>464</v>
      </c>
      <c r="B464" s="15">
        <v>15</v>
      </c>
      <c r="C464" s="519">
        <v>1830</v>
      </c>
      <c r="D464" s="527" t="s">
        <v>1285</v>
      </c>
      <c r="E464" s="527" t="s">
        <v>1286</v>
      </c>
      <c r="F464" s="22" t="str">
        <f t="shared" si="106"/>
        <v>FCS0304</v>
      </c>
      <c r="G464" s="21">
        <f t="shared" si="111"/>
        <v>10</v>
      </c>
      <c r="H464" s="21">
        <f t="shared" si="112"/>
        <v>3</v>
      </c>
      <c r="I464" s="21">
        <v>15</v>
      </c>
      <c r="J464" s="85" t="str">
        <f t="shared" si="113"/>
        <v>ADV151-P</v>
      </c>
      <c r="K464" s="22" t="str">
        <f t="shared" si="107"/>
        <v>DI</v>
      </c>
      <c r="L464" s="22"/>
      <c r="M464" s="22"/>
      <c r="N464" s="22" t="str">
        <f t="shared" si="114"/>
        <v>N</v>
      </c>
      <c r="O464" s="22"/>
      <c r="P464" s="22"/>
      <c r="Q464" s="22"/>
      <c r="R464" s="22"/>
      <c r="S464" s="25" t="str">
        <f t="shared" si="108"/>
        <v>%Z103115</v>
      </c>
      <c r="T464" s="22" t="str">
        <f t="shared" si="109"/>
        <v>18-YL-23105R</v>
      </c>
      <c r="U464" s="22" t="s">
        <v>1285</v>
      </c>
      <c r="V464" s="22" t="str">
        <f t="shared" si="110"/>
        <v>18-PA-2301 RUN</v>
      </c>
      <c r="W464" s="23" t="s">
        <v>1036</v>
      </c>
      <c r="X464" s="84" t="s">
        <v>115</v>
      </c>
      <c r="Y464" s="27"/>
      <c r="Z464" s="27"/>
      <c r="AA464" s="28"/>
      <c r="AB464" s="33"/>
      <c r="AC464" s="29"/>
      <c r="AD464" s="27"/>
      <c r="AE464" s="27"/>
      <c r="AF464" s="27"/>
      <c r="AG464" s="27"/>
      <c r="AH464" s="27"/>
      <c r="AI464" s="27"/>
      <c r="AJ464" s="531"/>
      <c r="AK464" s="531"/>
      <c r="AL464" s="27"/>
      <c r="AM464" s="27"/>
      <c r="AN464" s="27"/>
      <c r="AO464" s="27"/>
      <c r="AP464" s="27"/>
      <c r="AQ464" s="33"/>
      <c r="AR464" s="33"/>
      <c r="AS464" s="33"/>
      <c r="AT464" s="33"/>
      <c r="AU464" s="33"/>
      <c r="AV464" s="33"/>
      <c r="AW464" s="33"/>
      <c r="AX464" s="33"/>
      <c r="AY464" s="33"/>
      <c r="AZ464" s="33"/>
      <c r="BA464" s="33"/>
      <c r="BB464" s="33"/>
      <c r="BC464" s="33"/>
      <c r="BD464" s="33"/>
      <c r="BE464" s="33"/>
      <c r="BF464" s="33"/>
      <c r="BG464" s="33"/>
      <c r="BH464" s="33"/>
      <c r="BI464" s="27"/>
      <c r="BJ464" s="33"/>
      <c r="BK464" s="33"/>
      <c r="BL464" s="33"/>
      <c r="BM464" s="27"/>
      <c r="BN464" s="27"/>
      <c r="BO464" s="27"/>
      <c r="BP464" s="27"/>
      <c r="BQ464" s="522" t="s">
        <v>391</v>
      </c>
      <c r="BR464" s="37"/>
      <c r="BS464" s="36"/>
      <c r="BT464" s="37"/>
      <c r="BU464" s="39"/>
      <c r="BV464" s="523">
        <v>1830</v>
      </c>
    </row>
    <row r="465" spans="1:74" ht="19.899999999999999" customHeight="1">
      <c r="A465" s="10">
        <v>465</v>
      </c>
      <c r="B465" s="15">
        <v>16</v>
      </c>
      <c r="C465" s="519">
        <v>1830</v>
      </c>
      <c r="D465" s="527" t="s">
        <v>1287</v>
      </c>
      <c r="E465" s="527" t="s">
        <v>1288</v>
      </c>
      <c r="F465" s="22" t="str">
        <f t="shared" si="106"/>
        <v>FCS0304</v>
      </c>
      <c r="G465" s="21">
        <f t="shared" si="111"/>
        <v>10</v>
      </c>
      <c r="H465" s="21">
        <f t="shared" si="112"/>
        <v>3</v>
      </c>
      <c r="I465" s="21">
        <v>16</v>
      </c>
      <c r="J465" s="85" t="str">
        <f t="shared" si="113"/>
        <v>ADV151-P</v>
      </c>
      <c r="K465" s="22" t="str">
        <f t="shared" si="107"/>
        <v>DI</v>
      </c>
      <c r="L465" s="22"/>
      <c r="M465" s="22"/>
      <c r="N465" s="22" t="str">
        <f t="shared" si="114"/>
        <v>N</v>
      </c>
      <c r="O465" s="22"/>
      <c r="P465" s="22"/>
      <c r="Q465" s="22"/>
      <c r="R465" s="22"/>
      <c r="S465" s="25" t="str">
        <f t="shared" si="108"/>
        <v>%Z103116</v>
      </c>
      <c r="T465" s="22" t="str">
        <f t="shared" si="109"/>
        <v>18-YL-23105F</v>
      </c>
      <c r="U465" s="22" t="s">
        <v>1287</v>
      </c>
      <c r="V465" s="22" t="str">
        <f t="shared" si="110"/>
        <v>18-PA-2301 FAULT</v>
      </c>
      <c r="W465" s="23" t="s">
        <v>1036</v>
      </c>
      <c r="X465" s="84" t="s">
        <v>115</v>
      </c>
      <c r="Y465" s="27"/>
      <c r="Z465" s="27"/>
      <c r="AA465" s="28"/>
      <c r="AB465" s="33"/>
      <c r="AC465" s="29"/>
      <c r="AD465" s="27"/>
      <c r="AE465" s="27"/>
      <c r="AF465" s="27"/>
      <c r="AG465" s="27"/>
      <c r="AH465" s="27"/>
      <c r="AI465" s="27"/>
      <c r="AJ465" s="531"/>
      <c r="AK465" s="531"/>
      <c r="AL465" s="27"/>
      <c r="AM465" s="27"/>
      <c r="AN465" s="27"/>
      <c r="AO465" s="27"/>
      <c r="AP465" s="27"/>
      <c r="AQ465" s="33"/>
      <c r="AR465" s="33"/>
      <c r="AS465" s="33"/>
      <c r="AT465" s="33"/>
      <c r="AU465" s="33"/>
      <c r="AV465" s="33"/>
      <c r="AW465" s="33"/>
      <c r="AX465" s="33"/>
      <c r="AY465" s="33"/>
      <c r="AZ465" s="33"/>
      <c r="BA465" s="33"/>
      <c r="BB465" s="33"/>
      <c r="BC465" s="33"/>
      <c r="BD465" s="33"/>
      <c r="BE465" s="33"/>
      <c r="BF465" s="33"/>
      <c r="BG465" s="33"/>
      <c r="BH465" s="33"/>
      <c r="BI465" s="27"/>
      <c r="BJ465" s="33"/>
      <c r="BK465" s="33"/>
      <c r="BL465" s="33"/>
      <c r="BM465" s="27"/>
      <c r="BN465" s="27"/>
      <c r="BO465" s="27"/>
      <c r="BP465" s="27"/>
      <c r="BQ465" s="522" t="s">
        <v>391</v>
      </c>
      <c r="BR465" s="37"/>
      <c r="BS465" s="36"/>
      <c r="BT465" s="37"/>
      <c r="BU465" s="39"/>
      <c r="BV465" s="523">
        <v>1830</v>
      </c>
    </row>
    <row r="466" spans="1:74" ht="19.899999999999999" customHeight="1">
      <c r="A466" s="10">
        <v>466</v>
      </c>
      <c r="B466" s="15">
        <v>17</v>
      </c>
      <c r="C466" s="519">
        <v>1830</v>
      </c>
      <c r="D466" s="527" t="s">
        <v>1289</v>
      </c>
      <c r="E466" s="527" t="s">
        <v>1290</v>
      </c>
      <c r="F466" s="22" t="str">
        <f t="shared" si="106"/>
        <v>FCS0304</v>
      </c>
      <c r="G466" s="21">
        <f t="shared" si="111"/>
        <v>10</v>
      </c>
      <c r="H466" s="21">
        <f t="shared" si="112"/>
        <v>3</v>
      </c>
      <c r="I466" s="21">
        <v>17</v>
      </c>
      <c r="J466" s="85" t="str">
        <f t="shared" si="113"/>
        <v>ADV151-P</v>
      </c>
      <c r="K466" s="22" t="str">
        <f t="shared" si="107"/>
        <v>DI</v>
      </c>
      <c r="L466" s="22"/>
      <c r="M466" s="22"/>
      <c r="N466" s="22" t="str">
        <f t="shared" si="114"/>
        <v>N</v>
      </c>
      <c r="O466" s="22"/>
      <c r="P466" s="22"/>
      <c r="Q466" s="22"/>
      <c r="R466" s="22"/>
      <c r="S466" s="25" t="str">
        <f t="shared" si="108"/>
        <v>%Z103117</v>
      </c>
      <c r="T466" s="22" t="str">
        <f t="shared" si="109"/>
        <v>18-YL-24101L</v>
      </c>
      <c r="U466" s="22" t="s">
        <v>1289</v>
      </c>
      <c r="V466" s="22" t="str">
        <f t="shared" si="110"/>
        <v>18-PP-2401 REMOTE</v>
      </c>
      <c r="W466" s="23" t="s">
        <v>1036</v>
      </c>
      <c r="X466" s="84" t="s">
        <v>115</v>
      </c>
      <c r="Y466" s="27"/>
      <c r="Z466" s="27"/>
      <c r="AA466" s="28"/>
      <c r="AB466" s="33"/>
      <c r="AC466" s="29"/>
      <c r="AD466" s="27"/>
      <c r="AE466" s="27"/>
      <c r="AF466" s="27"/>
      <c r="AG466" s="27"/>
      <c r="AH466" s="27"/>
      <c r="AI466" s="27"/>
      <c r="AJ466" s="531"/>
      <c r="AK466" s="531"/>
      <c r="AL466" s="27"/>
      <c r="AM466" s="27"/>
      <c r="AN466" s="27"/>
      <c r="AO466" s="27"/>
      <c r="AP466" s="27"/>
      <c r="AQ466" s="33"/>
      <c r="AR466" s="33"/>
      <c r="AS466" s="33"/>
      <c r="AT466" s="33"/>
      <c r="AU466" s="33"/>
      <c r="AV466" s="33"/>
      <c r="AW466" s="33"/>
      <c r="AX466" s="33"/>
      <c r="AY466" s="33"/>
      <c r="AZ466" s="33"/>
      <c r="BA466" s="33"/>
      <c r="BB466" s="33"/>
      <c r="BC466" s="33"/>
      <c r="BD466" s="33"/>
      <c r="BE466" s="33"/>
      <c r="BF466" s="33"/>
      <c r="BG466" s="33"/>
      <c r="BH466" s="33"/>
      <c r="BI466" s="27"/>
      <c r="BJ466" s="33"/>
      <c r="BK466" s="33"/>
      <c r="BL466" s="33"/>
      <c r="BM466" s="27"/>
      <c r="BN466" s="27"/>
      <c r="BO466" s="27"/>
      <c r="BP466" s="27"/>
      <c r="BQ466" s="522" t="s">
        <v>391</v>
      </c>
      <c r="BR466" s="37"/>
      <c r="BS466" s="36"/>
      <c r="BT466" s="37"/>
      <c r="BV466" s="523">
        <v>1830</v>
      </c>
    </row>
    <row r="467" spans="1:74" ht="19.899999999999999" customHeight="1">
      <c r="A467" s="10">
        <v>467</v>
      </c>
      <c r="B467" s="15">
        <v>18</v>
      </c>
      <c r="C467" s="519">
        <v>1830</v>
      </c>
      <c r="D467" s="527" t="s">
        <v>1291</v>
      </c>
      <c r="E467" s="527" t="s">
        <v>1292</v>
      </c>
      <c r="F467" s="22" t="str">
        <f t="shared" si="106"/>
        <v>FCS0304</v>
      </c>
      <c r="G467" s="21">
        <f t="shared" si="111"/>
        <v>10</v>
      </c>
      <c r="H467" s="21">
        <f t="shared" si="112"/>
        <v>3</v>
      </c>
      <c r="I467" s="21">
        <v>18</v>
      </c>
      <c r="J467" s="85" t="str">
        <f t="shared" si="113"/>
        <v>ADV151-P</v>
      </c>
      <c r="K467" s="22" t="str">
        <f t="shared" si="107"/>
        <v>DI</v>
      </c>
      <c r="L467" s="22"/>
      <c r="M467" s="22"/>
      <c r="N467" s="22" t="str">
        <f t="shared" si="114"/>
        <v>N</v>
      </c>
      <c r="O467" s="22"/>
      <c r="P467" s="22"/>
      <c r="Q467" s="22"/>
      <c r="R467" s="22"/>
      <c r="S467" s="25" t="str">
        <f t="shared" si="108"/>
        <v>%Z103118</v>
      </c>
      <c r="T467" s="22" t="str">
        <f t="shared" si="109"/>
        <v>18-YL-24101R</v>
      </c>
      <c r="U467" s="22" t="s">
        <v>1291</v>
      </c>
      <c r="V467" s="22" t="str">
        <f t="shared" si="110"/>
        <v>18-PP-2401 RUN</v>
      </c>
      <c r="W467" s="23" t="s">
        <v>1036</v>
      </c>
      <c r="X467" s="84" t="s">
        <v>115</v>
      </c>
      <c r="Y467" s="27"/>
      <c r="Z467" s="27"/>
      <c r="AA467" s="28"/>
      <c r="AB467" s="33"/>
      <c r="AC467" s="29"/>
      <c r="AD467" s="27"/>
      <c r="AE467" s="27"/>
      <c r="AF467" s="27"/>
      <c r="AG467" s="27"/>
      <c r="AH467" s="27"/>
      <c r="AI467" s="27"/>
      <c r="AJ467" s="531"/>
      <c r="AK467" s="531"/>
      <c r="AL467" s="27"/>
      <c r="AM467" s="27"/>
      <c r="AN467" s="27"/>
      <c r="AO467" s="27"/>
      <c r="AP467" s="27"/>
      <c r="AQ467" s="33"/>
      <c r="AR467" s="33"/>
      <c r="AS467" s="33"/>
      <c r="AT467" s="33"/>
      <c r="AU467" s="33"/>
      <c r="AV467" s="33"/>
      <c r="AW467" s="33"/>
      <c r="AX467" s="33"/>
      <c r="AY467" s="33"/>
      <c r="AZ467" s="33"/>
      <c r="BA467" s="33"/>
      <c r="BB467" s="33"/>
      <c r="BC467" s="33"/>
      <c r="BD467" s="33"/>
      <c r="BE467" s="33"/>
      <c r="BF467" s="33"/>
      <c r="BG467" s="33"/>
      <c r="BH467" s="33"/>
      <c r="BI467" s="27"/>
      <c r="BJ467" s="33"/>
      <c r="BK467" s="33"/>
      <c r="BL467" s="33"/>
      <c r="BM467" s="27"/>
      <c r="BN467" s="27"/>
      <c r="BO467" s="27"/>
      <c r="BP467" s="27"/>
      <c r="BQ467" s="522" t="s">
        <v>391</v>
      </c>
      <c r="BR467" s="37"/>
      <c r="BS467" s="36"/>
      <c r="BT467" s="37"/>
      <c r="BV467" s="523">
        <v>1830</v>
      </c>
    </row>
    <row r="468" spans="1:74" ht="19.899999999999999" customHeight="1">
      <c r="A468" s="10">
        <v>468</v>
      </c>
      <c r="B468" s="15">
        <v>19</v>
      </c>
      <c r="C468" s="519">
        <v>1830</v>
      </c>
      <c r="D468" s="527" t="s">
        <v>1293</v>
      </c>
      <c r="E468" s="527" t="s">
        <v>1294</v>
      </c>
      <c r="F468" s="22" t="str">
        <f t="shared" si="106"/>
        <v>FCS0304</v>
      </c>
      <c r="G468" s="21">
        <f t="shared" si="111"/>
        <v>10</v>
      </c>
      <c r="H468" s="21">
        <f t="shared" si="112"/>
        <v>3</v>
      </c>
      <c r="I468" s="21">
        <v>19</v>
      </c>
      <c r="J468" s="85" t="str">
        <f t="shared" si="113"/>
        <v>ADV151-P</v>
      </c>
      <c r="K468" s="22" t="str">
        <f t="shared" si="107"/>
        <v>DI</v>
      </c>
      <c r="L468" s="22"/>
      <c r="M468" s="22"/>
      <c r="N468" s="22" t="str">
        <f t="shared" si="114"/>
        <v>N</v>
      </c>
      <c r="O468" s="22"/>
      <c r="P468" s="22"/>
      <c r="Q468" s="22"/>
      <c r="R468" s="22"/>
      <c r="S468" s="25" t="str">
        <f t="shared" si="108"/>
        <v>%Z103119</v>
      </c>
      <c r="T468" s="22" t="str">
        <f t="shared" si="109"/>
        <v>18-YL-24101F</v>
      </c>
      <c r="U468" s="22" t="s">
        <v>1293</v>
      </c>
      <c r="V468" s="22" t="str">
        <f t="shared" si="110"/>
        <v>18-PP-2401 FAULT</v>
      </c>
      <c r="W468" s="23" t="s">
        <v>1036</v>
      </c>
      <c r="X468" s="84" t="s">
        <v>115</v>
      </c>
      <c r="Y468" s="27"/>
      <c r="Z468" s="27"/>
      <c r="AA468" s="28"/>
      <c r="AB468" s="33"/>
      <c r="AC468" s="29"/>
      <c r="AD468" s="27"/>
      <c r="AE468" s="27"/>
      <c r="AF468" s="27"/>
      <c r="AG468" s="27"/>
      <c r="AH468" s="27"/>
      <c r="AI468" s="27"/>
      <c r="AJ468" s="531"/>
      <c r="AK468" s="531"/>
      <c r="AL468" s="27"/>
      <c r="AM468" s="27"/>
      <c r="AN468" s="27"/>
      <c r="AO468" s="27"/>
      <c r="AP468" s="27"/>
      <c r="AQ468" s="33"/>
      <c r="AR468" s="33"/>
      <c r="AS468" s="33"/>
      <c r="AT468" s="33"/>
      <c r="AU468" s="33"/>
      <c r="AV468" s="33"/>
      <c r="AW468" s="33"/>
      <c r="AX468" s="33"/>
      <c r="AY468" s="33"/>
      <c r="AZ468" s="33"/>
      <c r="BA468" s="33"/>
      <c r="BB468" s="33"/>
      <c r="BC468" s="33"/>
      <c r="BD468" s="33"/>
      <c r="BE468" s="33"/>
      <c r="BF468" s="33"/>
      <c r="BG468" s="33"/>
      <c r="BH468" s="33"/>
      <c r="BI468" s="27"/>
      <c r="BJ468" s="33"/>
      <c r="BK468" s="33"/>
      <c r="BL468" s="33"/>
      <c r="BM468" s="27"/>
      <c r="BN468" s="27"/>
      <c r="BO468" s="27"/>
      <c r="BP468" s="27"/>
      <c r="BQ468" s="522" t="s">
        <v>391</v>
      </c>
      <c r="BR468" s="37"/>
      <c r="BS468" s="36"/>
      <c r="BT468" s="37"/>
      <c r="BV468" s="523">
        <v>1830</v>
      </c>
    </row>
    <row r="469" spans="1:74" ht="19.899999999999999" customHeight="1">
      <c r="A469" s="10">
        <v>469</v>
      </c>
      <c r="B469" s="15">
        <v>20</v>
      </c>
      <c r="C469" s="519">
        <v>1830</v>
      </c>
      <c r="D469" s="527" t="s">
        <v>1295</v>
      </c>
      <c r="E469" s="527" t="s">
        <v>1296</v>
      </c>
      <c r="F469" s="22" t="str">
        <f t="shared" si="106"/>
        <v>FCS0304</v>
      </c>
      <c r="G469" s="21">
        <f t="shared" si="111"/>
        <v>10</v>
      </c>
      <c r="H469" s="21">
        <f t="shared" si="112"/>
        <v>3</v>
      </c>
      <c r="I469" s="21">
        <v>20</v>
      </c>
      <c r="J469" s="85" t="str">
        <f t="shared" si="113"/>
        <v>ADV151-P</v>
      </c>
      <c r="K469" s="22" t="str">
        <f t="shared" si="107"/>
        <v>DI</v>
      </c>
      <c r="L469" s="22"/>
      <c r="M469" s="22"/>
      <c r="N469" s="22" t="str">
        <f t="shared" si="114"/>
        <v>N</v>
      </c>
      <c r="O469" s="22"/>
      <c r="P469" s="22"/>
      <c r="Q469" s="22"/>
      <c r="R469" s="22"/>
      <c r="S469" s="25" t="str">
        <f t="shared" si="108"/>
        <v>%Z103120</v>
      </c>
      <c r="T469" s="22" t="str">
        <f t="shared" si="109"/>
        <v>18-YL-36106L</v>
      </c>
      <c r="U469" s="22" t="s">
        <v>1295</v>
      </c>
      <c r="V469" s="22" t="str">
        <f t="shared" si="110"/>
        <v>18-PF-3606 REMOTE</v>
      </c>
      <c r="W469" s="23" t="s">
        <v>1036</v>
      </c>
      <c r="X469" s="84" t="s">
        <v>115</v>
      </c>
      <c r="Y469" s="27"/>
      <c r="Z469" s="27"/>
      <c r="AA469" s="28"/>
      <c r="AB469" s="33"/>
      <c r="AC469" s="29"/>
      <c r="AD469" s="27"/>
      <c r="AE469" s="27"/>
      <c r="AF469" s="27"/>
      <c r="AG469" s="27"/>
      <c r="AH469" s="27"/>
      <c r="AI469" s="27"/>
      <c r="AJ469" s="531"/>
      <c r="AK469" s="531"/>
      <c r="AL469" s="27"/>
      <c r="AM469" s="27"/>
      <c r="AN469" s="27"/>
      <c r="AO469" s="27"/>
      <c r="AP469" s="27"/>
      <c r="AQ469" s="33"/>
      <c r="AR469" s="33"/>
      <c r="AS469" s="33"/>
      <c r="AT469" s="33"/>
      <c r="AU469" s="33"/>
      <c r="AV469" s="33"/>
      <c r="AW469" s="33"/>
      <c r="AX469" s="33"/>
      <c r="AY469" s="33"/>
      <c r="AZ469" s="33"/>
      <c r="BA469" s="33"/>
      <c r="BB469" s="33"/>
      <c r="BC469" s="33"/>
      <c r="BD469" s="33"/>
      <c r="BE469" s="33"/>
      <c r="BF469" s="33"/>
      <c r="BG469" s="33"/>
      <c r="BH469" s="33"/>
      <c r="BI469" s="27"/>
      <c r="BJ469" s="33"/>
      <c r="BK469" s="33"/>
      <c r="BL469" s="33"/>
      <c r="BM469" s="27"/>
      <c r="BN469" s="27"/>
      <c r="BO469" s="27"/>
      <c r="BP469" s="27"/>
      <c r="BQ469" s="522" t="s">
        <v>503</v>
      </c>
      <c r="BR469" s="37"/>
      <c r="BS469" s="36"/>
      <c r="BT469" s="37"/>
      <c r="BV469" s="523">
        <v>1830</v>
      </c>
    </row>
    <row r="470" spans="1:74" ht="19.899999999999999" customHeight="1">
      <c r="A470" s="10">
        <v>470</v>
      </c>
      <c r="B470" s="15">
        <v>21</v>
      </c>
      <c r="C470" s="519">
        <v>1830</v>
      </c>
      <c r="D470" s="527" t="s">
        <v>1297</v>
      </c>
      <c r="E470" s="527" t="s">
        <v>1298</v>
      </c>
      <c r="F470" s="22" t="str">
        <f t="shared" si="106"/>
        <v>FCS0304</v>
      </c>
      <c r="G470" s="21">
        <f t="shared" si="111"/>
        <v>10</v>
      </c>
      <c r="H470" s="21">
        <f t="shared" si="112"/>
        <v>3</v>
      </c>
      <c r="I470" s="21">
        <v>21</v>
      </c>
      <c r="J470" s="85" t="str">
        <f t="shared" si="113"/>
        <v>ADV151-P</v>
      </c>
      <c r="K470" s="22" t="str">
        <f t="shared" si="107"/>
        <v>DI</v>
      </c>
      <c r="L470" s="22"/>
      <c r="M470" s="22"/>
      <c r="N470" s="22" t="str">
        <f t="shared" si="114"/>
        <v>N</v>
      </c>
      <c r="O470" s="22"/>
      <c r="P470" s="22"/>
      <c r="Q470" s="22"/>
      <c r="R470" s="22"/>
      <c r="S470" s="25" t="str">
        <f t="shared" si="108"/>
        <v>%Z103121</v>
      </c>
      <c r="T470" s="22" t="str">
        <f t="shared" si="109"/>
        <v>18-YL-36106R</v>
      </c>
      <c r="U470" s="22" t="s">
        <v>1297</v>
      </c>
      <c r="V470" s="22" t="str">
        <f t="shared" si="110"/>
        <v>18-PF-3606 RUN</v>
      </c>
      <c r="W470" s="23" t="s">
        <v>1036</v>
      </c>
      <c r="X470" s="84" t="s">
        <v>115</v>
      </c>
      <c r="Y470" s="27"/>
      <c r="Z470" s="27"/>
      <c r="AA470" s="28"/>
      <c r="AB470" s="33"/>
      <c r="AC470" s="29"/>
      <c r="AD470" s="27"/>
      <c r="AE470" s="27"/>
      <c r="AF470" s="27"/>
      <c r="AG470" s="27"/>
      <c r="AH470" s="27"/>
      <c r="AI470" s="27"/>
      <c r="AJ470" s="531"/>
      <c r="AK470" s="531"/>
      <c r="AL470" s="27"/>
      <c r="AM470" s="27"/>
      <c r="AN470" s="27"/>
      <c r="AO470" s="27"/>
      <c r="AP470" s="27"/>
      <c r="AQ470" s="33"/>
      <c r="AR470" s="33"/>
      <c r="AS470" s="33"/>
      <c r="AT470" s="33"/>
      <c r="AU470" s="33"/>
      <c r="AV470" s="33"/>
      <c r="AW470" s="33"/>
      <c r="AX470" s="33"/>
      <c r="AY470" s="33"/>
      <c r="AZ470" s="33"/>
      <c r="BA470" s="33"/>
      <c r="BB470" s="33"/>
      <c r="BC470" s="33"/>
      <c r="BD470" s="33"/>
      <c r="BE470" s="33"/>
      <c r="BF470" s="33"/>
      <c r="BG470" s="33"/>
      <c r="BH470" s="33"/>
      <c r="BI470" s="27"/>
      <c r="BJ470" s="33"/>
      <c r="BK470" s="33"/>
      <c r="BL470" s="33"/>
      <c r="BM470" s="27"/>
      <c r="BN470" s="27"/>
      <c r="BO470" s="27"/>
      <c r="BP470" s="27"/>
      <c r="BQ470" s="522" t="s">
        <v>503</v>
      </c>
      <c r="BR470" s="37"/>
      <c r="BS470" s="36"/>
      <c r="BT470" s="37"/>
      <c r="BV470" s="523">
        <v>1830</v>
      </c>
    </row>
    <row r="471" spans="1:74" ht="19.899999999999999" customHeight="1">
      <c r="A471" s="10">
        <v>471</v>
      </c>
      <c r="B471" s="15">
        <v>22</v>
      </c>
      <c r="C471" s="519">
        <v>1830</v>
      </c>
      <c r="D471" s="527" t="s">
        <v>1299</v>
      </c>
      <c r="E471" s="527" t="s">
        <v>1300</v>
      </c>
      <c r="F471" s="22" t="str">
        <f t="shared" si="106"/>
        <v>FCS0304</v>
      </c>
      <c r="G471" s="21">
        <f t="shared" si="111"/>
        <v>10</v>
      </c>
      <c r="H471" s="21">
        <f t="shared" si="112"/>
        <v>3</v>
      </c>
      <c r="I471" s="21">
        <v>22</v>
      </c>
      <c r="J471" s="85" t="str">
        <f t="shared" si="113"/>
        <v>ADV151-P</v>
      </c>
      <c r="K471" s="22" t="str">
        <f t="shared" si="107"/>
        <v>DI</v>
      </c>
      <c r="L471" s="22"/>
      <c r="M471" s="22"/>
      <c r="N471" s="22" t="str">
        <f t="shared" si="114"/>
        <v>N</v>
      </c>
      <c r="O471" s="22"/>
      <c r="P471" s="22"/>
      <c r="Q471" s="22"/>
      <c r="R471" s="22"/>
      <c r="S471" s="25" t="str">
        <f t="shared" si="108"/>
        <v>%Z103122</v>
      </c>
      <c r="T471" s="22" t="str">
        <f t="shared" si="109"/>
        <v>18-YL-36106F</v>
      </c>
      <c r="U471" s="22" t="s">
        <v>1299</v>
      </c>
      <c r="V471" s="22" t="str">
        <f t="shared" si="110"/>
        <v>18-PF-3606 FAULT</v>
      </c>
      <c r="W471" s="23" t="s">
        <v>1036</v>
      </c>
      <c r="X471" s="84" t="s">
        <v>115</v>
      </c>
      <c r="Y471" s="27"/>
      <c r="Z471" s="27"/>
      <c r="AA471" s="28"/>
      <c r="AB471" s="33"/>
      <c r="AC471" s="29"/>
      <c r="AD471" s="27"/>
      <c r="AE471" s="27"/>
      <c r="AF471" s="27"/>
      <c r="AG471" s="27"/>
      <c r="AH471" s="27"/>
      <c r="AI471" s="27"/>
      <c r="AJ471" s="531"/>
      <c r="AK471" s="531"/>
      <c r="AL471" s="27"/>
      <c r="AM471" s="27"/>
      <c r="AN471" s="27"/>
      <c r="AO471" s="27"/>
      <c r="AP471" s="27"/>
      <c r="AQ471" s="33"/>
      <c r="AR471" s="33"/>
      <c r="AS471" s="33"/>
      <c r="AT471" s="33"/>
      <c r="AU471" s="33"/>
      <c r="AV471" s="33"/>
      <c r="AW471" s="33"/>
      <c r="AX471" s="33"/>
      <c r="AY471" s="33"/>
      <c r="AZ471" s="33"/>
      <c r="BA471" s="33"/>
      <c r="BB471" s="33"/>
      <c r="BC471" s="33"/>
      <c r="BD471" s="33"/>
      <c r="BE471" s="33"/>
      <c r="BF471" s="33"/>
      <c r="BG471" s="33"/>
      <c r="BH471" s="33"/>
      <c r="BI471" s="27"/>
      <c r="BJ471" s="33"/>
      <c r="BK471" s="33"/>
      <c r="BL471" s="33"/>
      <c r="BM471" s="27"/>
      <c r="BN471" s="27"/>
      <c r="BO471" s="27"/>
      <c r="BP471" s="27"/>
      <c r="BQ471" s="522" t="s">
        <v>503</v>
      </c>
      <c r="BR471" s="37"/>
      <c r="BS471" s="36"/>
      <c r="BT471" s="37"/>
      <c r="BV471" s="523">
        <v>1830</v>
      </c>
    </row>
    <row r="472" spans="1:74" ht="19.899999999999999" customHeight="1">
      <c r="A472" s="10">
        <v>472</v>
      </c>
      <c r="B472" s="15">
        <v>23</v>
      </c>
      <c r="C472" s="519">
        <v>1830</v>
      </c>
      <c r="D472" s="527" t="s">
        <v>1301</v>
      </c>
      <c r="E472" s="527" t="s">
        <v>1302</v>
      </c>
      <c r="F472" s="22" t="str">
        <f t="shared" si="106"/>
        <v>FCS0304</v>
      </c>
      <c r="G472" s="21">
        <f t="shared" si="111"/>
        <v>10</v>
      </c>
      <c r="H472" s="21">
        <f t="shared" si="112"/>
        <v>3</v>
      </c>
      <c r="I472" s="21">
        <v>23</v>
      </c>
      <c r="J472" s="85" t="str">
        <f t="shared" si="113"/>
        <v>ADV151-P</v>
      </c>
      <c r="K472" s="22" t="str">
        <f t="shared" si="107"/>
        <v>DI</v>
      </c>
      <c r="L472" s="22"/>
      <c r="M472" s="22"/>
      <c r="N472" s="22" t="str">
        <f t="shared" si="114"/>
        <v>N</v>
      </c>
      <c r="O472" s="22"/>
      <c r="P472" s="22"/>
      <c r="Q472" s="22"/>
      <c r="R472" s="22"/>
      <c r="S472" s="25" t="str">
        <f t="shared" si="108"/>
        <v>%Z103123</v>
      </c>
      <c r="T472" s="22" t="str">
        <f t="shared" si="109"/>
        <v>18-YL-66101L</v>
      </c>
      <c r="U472" s="22" t="s">
        <v>1301</v>
      </c>
      <c r="V472" s="22" t="str">
        <f t="shared" si="110"/>
        <v>18-PV-6601X REMOTE</v>
      </c>
      <c r="W472" s="23" t="s">
        <v>1036</v>
      </c>
      <c r="X472" s="84" t="s">
        <v>115</v>
      </c>
      <c r="Y472" s="27"/>
      <c r="Z472" s="27"/>
      <c r="AA472" s="28"/>
      <c r="AB472" s="33"/>
      <c r="AC472" s="29"/>
      <c r="AD472" s="27"/>
      <c r="AE472" s="27"/>
      <c r="AF472" s="27"/>
      <c r="AG472" s="27"/>
      <c r="AH472" s="27"/>
      <c r="AI472" s="27"/>
      <c r="AJ472" s="531"/>
      <c r="AK472" s="531"/>
      <c r="AL472" s="27"/>
      <c r="AM472" s="27"/>
      <c r="AN472" s="27"/>
      <c r="AO472" s="27"/>
      <c r="AP472" s="27"/>
      <c r="AQ472" s="33"/>
      <c r="AR472" s="33"/>
      <c r="AS472" s="33"/>
      <c r="AT472" s="33"/>
      <c r="AU472" s="33"/>
      <c r="AV472" s="33"/>
      <c r="AW472" s="33"/>
      <c r="AX472" s="33"/>
      <c r="AY472" s="33"/>
      <c r="AZ472" s="33"/>
      <c r="BA472" s="33"/>
      <c r="BB472" s="33"/>
      <c r="BC472" s="33"/>
      <c r="BD472" s="33"/>
      <c r="BE472" s="33"/>
      <c r="BF472" s="33"/>
      <c r="BG472" s="33"/>
      <c r="BH472" s="33"/>
      <c r="BI472" s="27"/>
      <c r="BJ472" s="33"/>
      <c r="BK472" s="33"/>
      <c r="BL472" s="33"/>
      <c r="BM472" s="27"/>
      <c r="BN472" s="27"/>
      <c r="BO472" s="27"/>
      <c r="BP472" s="27"/>
      <c r="BQ472" s="522" t="s">
        <v>194</v>
      </c>
      <c r="BR472" s="37"/>
      <c r="BS472" s="36"/>
      <c r="BT472" s="37"/>
      <c r="BV472" s="523">
        <v>1830</v>
      </c>
    </row>
    <row r="473" spans="1:74" ht="19.899999999999999" customHeight="1">
      <c r="A473" s="10">
        <v>473</v>
      </c>
      <c r="B473" s="15">
        <v>24</v>
      </c>
      <c r="C473" s="519">
        <v>1830</v>
      </c>
      <c r="D473" s="527" t="s">
        <v>1303</v>
      </c>
      <c r="E473" s="527" t="s">
        <v>1304</v>
      </c>
      <c r="F473" s="22" t="str">
        <f t="shared" si="106"/>
        <v>FCS0304</v>
      </c>
      <c r="G473" s="21">
        <f t="shared" si="111"/>
        <v>10</v>
      </c>
      <c r="H473" s="21">
        <f t="shared" si="112"/>
        <v>3</v>
      </c>
      <c r="I473" s="21">
        <v>24</v>
      </c>
      <c r="J473" s="85" t="str">
        <f t="shared" si="113"/>
        <v>ADV151-P</v>
      </c>
      <c r="K473" s="22" t="str">
        <f t="shared" si="107"/>
        <v>DI</v>
      </c>
      <c r="L473" s="22"/>
      <c r="M473" s="22"/>
      <c r="N473" s="22" t="str">
        <f t="shared" si="114"/>
        <v>N</v>
      </c>
      <c r="O473" s="22"/>
      <c r="P473" s="22"/>
      <c r="Q473" s="22"/>
      <c r="R473" s="22"/>
      <c r="S473" s="25" t="str">
        <f t="shared" si="108"/>
        <v>%Z103124</v>
      </c>
      <c r="T473" s="22" t="str">
        <f t="shared" si="109"/>
        <v>18-YL-66101R</v>
      </c>
      <c r="U473" s="22" t="s">
        <v>1303</v>
      </c>
      <c r="V473" s="22" t="str">
        <f t="shared" si="110"/>
        <v>18-PV-6601X RUN</v>
      </c>
      <c r="W473" s="23" t="s">
        <v>1036</v>
      </c>
      <c r="X473" s="84" t="s">
        <v>115</v>
      </c>
      <c r="Y473" s="27"/>
      <c r="Z473" s="27"/>
      <c r="AA473" s="28"/>
      <c r="AB473" s="33"/>
      <c r="AC473" s="29"/>
      <c r="AD473" s="27"/>
      <c r="AE473" s="27"/>
      <c r="AF473" s="27"/>
      <c r="AG473" s="27"/>
      <c r="AH473" s="27"/>
      <c r="AI473" s="27"/>
      <c r="AJ473" s="531"/>
      <c r="AK473" s="531"/>
      <c r="AL473" s="27"/>
      <c r="AM473" s="27"/>
      <c r="AN473" s="27"/>
      <c r="AO473" s="27"/>
      <c r="AP473" s="27"/>
      <c r="AQ473" s="33"/>
      <c r="AR473" s="33"/>
      <c r="AS473" s="33"/>
      <c r="AT473" s="33"/>
      <c r="AU473" s="33"/>
      <c r="AV473" s="33"/>
      <c r="AW473" s="33"/>
      <c r="AX473" s="33"/>
      <c r="AY473" s="33"/>
      <c r="AZ473" s="33"/>
      <c r="BA473" s="33"/>
      <c r="BB473" s="33"/>
      <c r="BC473" s="33"/>
      <c r="BD473" s="33"/>
      <c r="BE473" s="33"/>
      <c r="BF473" s="33"/>
      <c r="BG473" s="33"/>
      <c r="BH473" s="33"/>
      <c r="BI473" s="27"/>
      <c r="BJ473" s="33"/>
      <c r="BK473" s="33"/>
      <c r="BL473" s="33"/>
      <c r="BM473" s="27"/>
      <c r="BN473" s="27"/>
      <c r="BO473" s="27"/>
      <c r="BP473" s="27"/>
      <c r="BQ473" s="522" t="s">
        <v>194</v>
      </c>
      <c r="BR473" s="37"/>
      <c r="BS473" s="36"/>
      <c r="BT473" s="37"/>
      <c r="BV473" s="523">
        <v>1830</v>
      </c>
    </row>
    <row r="474" spans="1:74" ht="19.899999999999999" customHeight="1">
      <c r="A474" s="10">
        <v>474</v>
      </c>
      <c r="B474" s="15">
        <v>25</v>
      </c>
      <c r="C474" s="519">
        <v>1830</v>
      </c>
      <c r="D474" s="527" t="s">
        <v>1305</v>
      </c>
      <c r="E474" s="527" t="s">
        <v>1306</v>
      </c>
      <c r="F474" s="22" t="str">
        <f t="shared" si="106"/>
        <v>FCS0304</v>
      </c>
      <c r="G474" s="21">
        <f t="shared" si="111"/>
        <v>10</v>
      </c>
      <c r="H474" s="21">
        <f t="shared" si="112"/>
        <v>3</v>
      </c>
      <c r="I474" s="21">
        <v>25</v>
      </c>
      <c r="J474" s="85" t="str">
        <f t="shared" si="113"/>
        <v>ADV151-P</v>
      </c>
      <c r="K474" s="22" t="str">
        <f t="shared" si="107"/>
        <v>DI</v>
      </c>
      <c r="L474" s="22"/>
      <c r="M474" s="22"/>
      <c r="N474" s="22" t="str">
        <f t="shared" si="114"/>
        <v>N</v>
      </c>
      <c r="O474" s="22"/>
      <c r="P474" s="22"/>
      <c r="Q474" s="22"/>
      <c r="R474" s="22"/>
      <c r="S474" s="25" t="str">
        <f t="shared" si="108"/>
        <v>%Z103125</v>
      </c>
      <c r="T474" s="22" t="str">
        <f t="shared" si="109"/>
        <v>18-YL-66101F</v>
      </c>
      <c r="U474" s="22" t="s">
        <v>1305</v>
      </c>
      <c r="V474" s="22" t="str">
        <f t="shared" si="110"/>
        <v>18-PV-6601X FAULT</v>
      </c>
      <c r="W474" s="23" t="s">
        <v>1036</v>
      </c>
      <c r="X474" s="84" t="s">
        <v>115</v>
      </c>
      <c r="Y474" s="27"/>
      <c r="Z474" s="27"/>
      <c r="AA474" s="28"/>
      <c r="AB474" s="33"/>
      <c r="AC474" s="29"/>
      <c r="AD474" s="27"/>
      <c r="AE474" s="27"/>
      <c r="AF474" s="27"/>
      <c r="AG474" s="27"/>
      <c r="AH474" s="27"/>
      <c r="AI474" s="27"/>
      <c r="AJ474" s="531"/>
      <c r="AK474" s="531"/>
      <c r="AL474" s="27"/>
      <c r="AM474" s="27"/>
      <c r="AN474" s="27"/>
      <c r="AO474" s="27"/>
      <c r="AP474" s="27"/>
      <c r="AQ474" s="33"/>
      <c r="AR474" s="33"/>
      <c r="AS474" s="33"/>
      <c r="AT474" s="33"/>
      <c r="AU474" s="33"/>
      <c r="AV474" s="33"/>
      <c r="AW474" s="33"/>
      <c r="AX474" s="33"/>
      <c r="AY474" s="33"/>
      <c r="AZ474" s="33"/>
      <c r="BA474" s="33"/>
      <c r="BB474" s="33"/>
      <c r="BC474" s="33"/>
      <c r="BD474" s="33"/>
      <c r="BE474" s="33"/>
      <c r="BF474" s="33"/>
      <c r="BG474" s="33"/>
      <c r="BH474" s="33"/>
      <c r="BI474" s="27"/>
      <c r="BJ474" s="33"/>
      <c r="BK474" s="33"/>
      <c r="BL474" s="33"/>
      <c r="BM474" s="27"/>
      <c r="BN474" s="27"/>
      <c r="BO474" s="27"/>
      <c r="BP474" s="27"/>
      <c r="BQ474" s="522" t="s">
        <v>194</v>
      </c>
      <c r="BR474" s="37"/>
      <c r="BS474" s="36"/>
      <c r="BT474" s="37"/>
      <c r="BV474" s="523">
        <v>1830</v>
      </c>
    </row>
    <row r="475" spans="1:74" ht="19.899999999999999" customHeight="1">
      <c r="A475" s="10">
        <v>475</v>
      </c>
      <c r="B475" s="15">
        <v>26</v>
      </c>
      <c r="C475" s="519"/>
      <c r="D475" s="50" t="str">
        <f t="shared" ref="D475:D481" si="115">LEFT(F475,1)&amp;RIGHT(F475,2)&amp;"N"&amp;G475&amp;"S"&amp;H475&amp;"C"&amp;I475</f>
        <v>F04N10S3C26</v>
      </c>
      <c r="E475" s="527" t="s">
        <v>161</v>
      </c>
      <c r="F475" s="22" t="str">
        <f t="shared" si="106"/>
        <v>FCS0304</v>
      </c>
      <c r="G475" s="21">
        <f t="shared" si="111"/>
        <v>10</v>
      </c>
      <c r="H475" s="21">
        <f t="shared" si="112"/>
        <v>3</v>
      </c>
      <c r="I475" s="21">
        <v>26</v>
      </c>
      <c r="J475" s="85" t="str">
        <f t="shared" si="113"/>
        <v>ADV151-P</v>
      </c>
      <c r="K475" s="22" t="str">
        <f t="shared" si="107"/>
        <v>DI</v>
      </c>
      <c r="L475" s="22"/>
      <c r="M475" s="22"/>
      <c r="N475" s="22" t="str">
        <f t="shared" si="114"/>
        <v>N</v>
      </c>
      <c r="O475" s="22"/>
      <c r="P475" s="22"/>
      <c r="Q475" s="22"/>
      <c r="R475" s="22"/>
      <c r="S475" s="25" t="str">
        <f t="shared" si="108"/>
        <v>%Z103126</v>
      </c>
      <c r="T475" s="22" t="str">
        <f t="shared" si="109"/>
        <v>F04N10S3C26</v>
      </c>
      <c r="U475" s="22"/>
      <c r="V475" s="22" t="str">
        <f t="shared" si="110"/>
        <v>Spare</v>
      </c>
      <c r="W475" s="23" t="s">
        <v>1036</v>
      </c>
      <c r="X475" s="84" t="s">
        <v>115</v>
      </c>
      <c r="Y475" s="27"/>
      <c r="Z475" s="27"/>
      <c r="AA475" s="28"/>
      <c r="AB475" s="33"/>
      <c r="AC475" s="29"/>
      <c r="AD475" s="27"/>
      <c r="AE475" s="27"/>
      <c r="AF475" s="27"/>
      <c r="AG475" s="27"/>
      <c r="AH475" s="27"/>
      <c r="AI475" s="27"/>
      <c r="AJ475" s="531"/>
      <c r="AK475" s="531"/>
      <c r="AL475" s="27"/>
      <c r="AM475" s="27"/>
      <c r="AN475" s="27"/>
      <c r="AO475" s="27"/>
      <c r="AP475" s="27"/>
      <c r="AQ475" s="33"/>
      <c r="AR475" s="33"/>
      <c r="AS475" s="33"/>
      <c r="AT475" s="33"/>
      <c r="AU475" s="33"/>
      <c r="AV475" s="33"/>
      <c r="AW475" s="33"/>
      <c r="AX475" s="33"/>
      <c r="AY475" s="33"/>
      <c r="AZ475" s="33"/>
      <c r="BA475" s="33"/>
      <c r="BB475" s="33"/>
      <c r="BC475" s="33"/>
      <c r="BD475" s="33"/>
      <c r="BE475" s="33"/>
      <c r="BF475" s="33"/>
      <c r="BG475" s="33"/>
      <c r="BH475" s="33"/>
      <c r="BI475" s="27"/>
      <c r="BJ475" s="33"/>
      <c r="BK475" s="33"/>
      <c r="BL475" s="33"/>
      <c r="BM475" s="27"/>
      <c r="BN475" s="27"/>
      <c r="BO475" s="27"/>
      <c r="BP475" s="27"/>
      <c r="BQ475" s="36"/>
      <c r="BR475" s="37"/>
      <c r="BS475" s="36"/>
      <c r="BT475" s="37"/>
    </row>
    <row r="476" spans="1:74" ht="19.899999999999999" customHeight="1">
      <c r="A476" s="10">
        <v>476</v>
      </c>
      <c r="B476" s="15">
        <v>27</v>
      </c>
      <c r="C476" s="519"/>
      <c r="D476" s="50" t="str">
        <f t="shared" si="115"/>
        <v>F04N10S3C27</v>
      </c>
      <c r="E476" s="527" t="s">
        <v>161</v>
      </c>
      <c r="F476" s="22" t="str">
        <f t="shared" si="106"/>
        <v>FCS0304</v>
      </c>
      <c r="G476" s="21">
        <f t="shared" si="111"/>
        <v>10</v>
      </c>
      <c r="H476" s="21">
        <f t="shared" si="112"/>
        <v>3</v>
      </c>
      <c r="I476" s="21">
        <v>27</v>
      </c>
      <c r="J476" s="85" t="str">
        <f t="shared" si="113"/>
        <v>ADV151-P</v>
      </c>
      <c r="K476" s="22" t="str">
        <f t="shared" si="107"/>
        <v>DI</v>
      </c>
      <c r="L476" s="22"/>
      <c r="M476" s="22"/>
      <c r="N476" s="22" t="str">
        <f t="shared" si="114"/>
        <v>N</v>
      </c>
      <c r="O476" s="22"/>
      <c r="P476" s="22"/>
      <c r="Q476" s="22"/>
      <c r="R476" s="22"/>
      <c r="S476" s="25" t="str">
        <f t="shared" si="108"/>
        <v>%Z103127</v>
      </c>
      <c r="T476" s="22" t="str">
        <f t="shared" si="109"/>
        <v>F04N10S3C27</v>
      </c>
      <c r="U476" s="22"/>
      <c r="V476" s="22" t="str">
        <f t="shared" si="110"/>
        <v>Spare</v>
      </c>
      <c r="W476" s="23" t="s">
        <v>1036</v>
      </c>
      <c r="X476" s="84" t="s">
        <v>115</v>
      </c>
      <c r="Y476" s="27"/>
      <c r="Z476" s="27"/>
      <c r="AA476" s="28"/>
      <c r="AB476" s="33"/>
      <c r="AC476" s="29"/>
      <c r="AD476" s="27"/>
      <c r="AE476" s="27"/>
      <c r="AF476" s="27"/>
      <c r="AG476" s="27"/>
      <c r="AH476" s="27"/>
      <c r="AI476" s="27"/>
      <c r="AJ476" s="531"/>
      <c r="AK476" s="531"/>
      <c r="AL476" s="27"/>
      <c r="AM476" s="27"/>
      <c r="AN476" s="27"/>
      <c r="AO476" s="27"/>
      <c r="AP476" s="27"/>
      <c r="AQ476" s="33"/>
      <c r="AR476" s="33"/>
      <c r="AS476" s="33"/>
      <c r="AT476" s="33"/>
      <c r="AU476" s="33"/>
      <c r="AV476" s="33"/>
      <c r="AW476" s="33"/>
      <c r="AX476" s="33"/>
      <c r="AY476" s="33"/>
      <c r="AZ476" s="33"/>
      <c r="BA476" s="33"/>
      <c r="BB476" s="33"/>
      <c r="BC476" s="33"/>
      <c r="BD476" s="33"/>
      <c r="BE476" s="33"/>
      <c r="BF476" s="33"/>
      <c r="BG476" s="33"/>
      <c r="BH476" s="33"/>
      <c r="BI476" s="27"/>
      <c r="BJ476" s="33"/>
      <c r="BK476" s="33"/>
      <c r="BL476" s="33"/>
      <c r="BM476" s="27"/>
      <c r="BN476" s="27"/>
      <c r="BO476" s="27"/>
      <c r="BP476" s="27"/>
      <c r="BQ476" s="36"/>
      <c r="BR476" s="37"/>
      <c r="BS476" s="36"/>
      <c r="BT476" s="37"/>
    </row>
    <row r="477" spans="1:74" ht="19.899999999999999" customHeight="1">
      <c r="A477" s="10">
        <v>477</v>
      </c>
      <c r="B477" s="15">
        <v>28</v>
      </c>
      <c r="C477" s="519"/>
      <c r="D477" s="50" t="str">
        <f t="shared" si="115"/>
        <v>F04N10S3C28</v>
      </c>
      <c r="E477" s="527" t="s">
        <v>161</v>
      </c>
      <c r="F477" s="22" t="str">
        <f t="shared" si="106"/>
        <v>FCS0304</v>
      </c>
      <c r="G477" s="21">
        <f t="shared" si="111"/>
        <v>10</v>
      </c>
      <c r="H477" s="21">
        <f t="shared" si="112"/>
        <v>3</v>
      </c>
      <c r="I477" s="21">
        <v>28</v>
      </c>
      <c r="J477" s="85" t="str">
        <f t="shared" si="113"/>
        <v>ADV151-P</v>
      </c>
      <c r="K477" s="22" t="str">
        <f t="shared" si="107"/>
        <v>DI</v>
      </c>
      <c r="L477" s="22"/>
      <c r="M477" s="22"/>
      <c r="N477" s="22" t="str">
        <f t="shared" si="114"/>
        <v>N</v>
      </c>
      <c r="O477" s="22"/>
      <c r="P477" s="22"/>
      <c r="Q477" s="22"/>
      <c r="R477" s="22"/>
      <c r="S477" s="25" t="str">
        <f t="shared" si="108"/>
        <v>%Z103128</v>
      </c>
      <c r="T477" s="22" t="str">
        <f t="shared" si="109"/>
        <v>F04N10S3C28</v>
      </c>
      <c r="U477" s="22"/>
      <c r="V477" s="22" t="str">
        <f t="shared" si="110"/>
        <v>Spare</v>
      </c>
      <c r="W477" s="23" t="s">
        <v>1036</v>
      </c>
      <c r="X477" s="84" t="s">
        <v>115</v>
      </c>
      <c r="Y477" s="27"/>
      <c r="Z477" s="27"/>
      <c r="AA477" s="28"/>
      <c r="AB477" s="33"/>
      <c r="AC477" s="29"/>
      <c r="AD477" s="27"/>
      <c r="AE477" s="27"/>
      <c r="AF477" s="27"/>
      <c r="AG477" s="27"/>
      <c r="AH477" s="27"/>
      <c r="AI477" s="27"/>
      <c r="AJ477" s="531"/>
      <c r="AK477" s="531"/>
      <c r="AL477" s="27"/>
      <c r="AM477" s="27"/>
      <c r="AN477" s="27"/>
      <c r="AO477" s="27"/>
      <c r="AP477" s="27"/>
      <c r="AQ477" s="33"/>
      <c r="AR477" s="33"/>
      <c r="AS477" s="33"/>
      <c r="AT477" s="33"/>
      <c r="AU477" s="33"/>
      <c r="AV477" s="33"/>
      <c r="AW477" s="33"/>
      <c r="AX477" s="33"/>
      <c r="AY477" s="33"/>
      <c r="AZ477" s="33"/>
      <c r="BA477" s="33"/>
      <c r="BB477" s="33"/>
      <c r="BC477" s="33"/>
      <c r="BD477" s="33"/>
      <c r="BE477" s="33"/>
      <c r="BF477" s="33"/>
      <c r="BG477" s="33"/>
      <c r="BH477" s="33"/>
      <c r="BI477" s="27"/>
      <c r="BJ477" s="33"/>
      <c r="BK477" s="33"/>
      <c r="BL477" s="33"/>
      <c r="BM477" s="27"/>
      <c r="BN477" s="27"/>
      <c r="BO477" s="27"/>
      <c r="BP477" s="27"/>
      <c r="BQ477" s="36"/>
      <c r="BR477" s="37"/>
      <c r="BS477" s="36"/>
      <c r="BT477" s="37"/>
    </row>
    <row r="478" spans="1:74" ht="19.899999999999999" customHeight="1">
      <c r="A478" s="10">
        <v>478</v>
      </c>
      <c r="B478" s="15">
        <v>29</v>
      </c>
      <c r="C478" s="519"/>
      <c r="D478" s="50" t="str">
        <f t="shared" si="115"/>
        <v>F04N10S3C29</v>
      </c>
      <c r="E478" s="527" t="s">
        <v>161</v>
      </c>
      <c r="F478" s="22" t="str">
        <f t="shared" si="106"/>
        <v>FCS0304</v>
      </c>
      <c r="G478" s="21">
        <f t="shared" si="111"/>
        <v>10</v>
      </c>
      <c r="H478" s="21">
        <f t="shared" si="112"/>
        <v>3</v>
      </c>
      <c r="I478" s="21">
        <v>29</v>
      </c>
      <c r="J478" s="85" t="str">
        <f t="shared" si="113"/>
        <v>ADV151-P</v>
      </c>
      <c r="K478" s="22" t="str">
        <f t="shared" si="107"/>
        <v>DI</v>
      </c>
      <c r="L478" s="22"/>
      <c r="M478" s="22"/>
      <c r="N478" s="22" t="str">
        <f t="shared" si="114"/>
        <v>N</v>
      </c>
      <c r="O478" s="22"/>
      <c r="P478" s="22"/>
      <c r="Q478" s="22"/>
      <c r="R478" s="22"/>
      <c r="S478" s="25" t="str">
        <f t="shared" si="108"/>
        <v>%Z103129</v>
      </c>
      <c r="T478" s="22" t="str">
        <f t="shared" si="109"/>
        <v>F04N10S3C29</v>
      </c>
      <c r="U478" s="22"/>
      <c r="V478" s="22" t="str">
        <f t="shared" si="110"/>
        <v>Spare</v>
      </c>
      <c r="W478" s="23" t="s">
        <v>1036</v>
      </c>
      <c r="X478" s="84" t="s">
        <v>115</v>
      </c>
      <c r="Y478" s="27"/>
      <c r="Z478" s="27"/>
      <c r="AA478" s="28"/>
      <c r="AB478" s="33"/>
      <c r="AC478" s="29"/>
      <c r="AD478" s="27"/>
      <c r="AE478" s="27"/>
      <c r="AF478" s="27"/>
      <c r="AG478" s="27"/>
      <c r="AH478" s="27"/>
      <c r="AI478" s="27"/>
      <c r="AJ478" s="531"/>
      <c r="AK478" s="531"/>
      <c r="AL478" s="27"/>
      <c r="AM478" s="27"/>
      <c r="AN478" s="27"/>
      <c r="AO478" s="27"/>
      <c r="AP478" s="27"/>
      <c r="AQ478" s="33"/>
      <c r="AR478" s="33"/>
      <c r="AS478" s="33"/>
      <c r="AT478" s="33"/>
      <c r="AU478" s="33"/>
      <c r="AV478" s="33"/>
      <c r="AW478" s="33"/>
      <c r="AX478" s="33"/>
      <c r="AY478" s="33"/>
      <c r="AZ478" s="33"/>
      <c r="BA478" s="33"/>
      <c r="BB478" s="33"/>
      <c r="BC478" s="33"/>
      <c r="BD478" s="33"/>
      <c r="BE478" s="33"/>
      <c r="BF478" s="33"/>
      <c r="BG478" s="33"/>
      <c r="BH478" s="33"/>
      <c r="BI478" s="27"/>
      <c r="BJ478" s="33"/>
      <c r="BK478" s="33"/>
      <c r="BL478" s="33"/>
      <c r="BM478" s="27"/>
      <c r="BN478" s="27"/>
      <c r="BO478" s="27"/>
      <c r="BP478" s="27"/>
      <c r="BQ478" s="36"/>
      <c r="BR478" s="37"/>
      <c r="BS478" s="36"/>
      <c r="BT478" s="37"/>
    </row>
    <row r="479" spans="1:74" ht="19.899999999999999" customHeight="1">
      <c r="A479" s="10">
        <v>479</v>
      </c>
      <c r="B479" s="16">
        <v>30</v>
      </c>
      <c r="C479" s="520"/>
      <c r="D479" s="50" t="str">
        <f t="shared" si="115"/>
        <v>F04N10S3C30</v>
      </c>
      <c r="E479" s="527" t="s">
        <v>161</v>
      </c>
      <c r="F479" s="22" t="str">
        <f t="shared" si="106"/>
        <v>FCS0304</v>
      </c>
      <c r="G479" s="21">
        <f t="shared" si="111"/>
        <v>10</v>
      </c>
      <c r="H479" s="21">
        <f t="shared" si="112"/>
        <v>3</v>
      </c>
      <c r="I479" s="21">
        <v>30</v>
      </c>
      <c r="J479" s="85" t="str">
        <f t="shared" si="113"/>
        <v>ADV151-P</v>
      </c>
      <c r="K479" s="22" t="str">
        <f t="shared" si="107"/>
        <v>DI</v>
      </c>
      <c r="L479" s="22"/>
      <c r="M479" s="22"/>
      <c r="N479" s="22" t="str">
        <f t="shared" si="114"/>
        <v>N</v>
      </c>
      <c r="O479" s="22"/>
      <c r="P479" s="22"/>
      <c r="Q479" s="26"/>
      <c r="R479" s="26"/>
      <c r="S479" s="25" t="str">
        <f t="shared" si="108"/>
        <v>%Z103130</v>
      </c>
      <c r="T479" s="22" t="str">
        <f t="shared" si="109"/>
        <v>F04N10S3C30</v>
      </c>
      <c r="U479" s="26"/>
      <c r="V479" s="22" t="str">
        <f t="shared" si="110"/>
        <v>Spare</v>
      </c>
      <c r="W479" s="23" t="s">
        <v>1036</v>
      </c>
      <c r="X479" s="84" t="s">
        <v>115</v>
      </c>
      <c r="Y479" s="27"/>
      <c r="Z479" s="27"/>
      <c r="AA479" s="28"/>
      <c r="AB479" s="33"/>
      <c r="AC479" s="29"/>
      <c r="AD479" s="27"/>
      <c r="AE479" s="27"/>
      <c r="AF479" s="27"/>
      <c r="AG479" s="27"/>
      <c r="AH479" s="32"/>
      <c r="AI479" s="27"/>
      <c r="AJ479" s="531"/>
      <c r="AK479" s="531"/>
      <c r="AL479" s="27"/>
      <c r="AM479" s="27"/>
      <c r="AN479" s="27"/>
      <c r="AO479" s="27"/>
      <c r="AP479" s="27"/>
      <c r="AQ479" s="33"/>
      <c r="AR479" s="33"/>
      <c r="AS479" s="33"/>
      <c r="AT479" s="33"/>
      <c r="AU479" s="33"/>
      <c r="AV479" s="33"/>
      <c r="AW479" s="33"/>
      <c r="AX479" s="33"/>
      <c r="AY479" s="33"/>
      <c r="AZ479" s="33"/>
      <c r="BA479" s="33"/>
      <c r="BB479" s="33"/>
      <c r="BC479" s="33"/>
      <c r="BD479" s="33"/>
      <c r="BE479" s="33"/>
      <c r="BF479" s="33"/>
      <c r="BG479" s="33"/>
      <c r="BH479" s="33"/>
      <c r="BI479" s="27"/>
      <c r="BJ479" s="33"/>
      <c r="BK479" s="33"/>
      <c r="BL479" s="33"/>
      <c r="BM479" s="27"/>
      <c r="BN479" s="27"/>
      <c r="BO479" s="27"/>
      <c r="BP479" s="27"/>
      <c r="BQ479" s="36"/>
      <c r="BR479" s="37"/>
      <c r="BS479" s="36"/>
      <c r="BT479" s="37"/>
    </row>
    <row r="480" spans="1:74" ht="19.899999999999999" customHeight="1">
      <c r="A480" s="10">
        <v>480</v>
      </c>
      <c r="B480" s="16">
        <v>31</v>
      </c>
      <c r="C480" s="520"/>
      <c r="D480" s="50" t="str">
        <f t="shared" si="115"/>
        <v>F04N10S3C31</v>
      </c>
      <c r="E480" s="534" t="s">
        <v>161</v>
      </c>
      <c r="F480" s="22" t="str">
        <f t="shared" si="106"/>
        <v>FCS0304</v>
      </c>
      <c r="G480" s="21">
        <f t="shared" si="111"/>
        <v>10</v>
      </c>
      <c r="H480" s="21">
        <f t="shared" si="112"/>
        <v>3</v>
      </c>
      <c r="I480" s="21">
        <v>31</v>
      </c>
      <c r="J480" s="85" t="str">
        <f t="shared" si="113"/>
        <v>ADV151-P</v>
      </c>
      <c r="K480" s="22" t="str">
        <f t="shared" si="107"/>
        <v>DI</v>
      </c>
      <c r="L480" s="22"/>
      <c r="M480" s="22"/>
      <c r="N480" s="22" t="str">
        <f t="shared" si="114"/>
        <v>N</v>
      </c>
      <c r="O480" s="22"/>
      <c r="P480" s="22"/>
      <c r="Q480" s="22"/>
      <c r="R480" s="22"/>
      <c r="S480" s="25" t="str">
        <f t="shared" si="108"/>
        <v>%Z103131</v>
      </c>
      <c r="T480" s="22" t="str">
        <f t="shared" si="109"/>
        <v>F04N10S3C31</v>
      </c>
      <c r="U480" s="26"/>
      <c r="V480" s="22" t="str">
        <f t="shared" si="110"/>
        <v>Spare</v>
      </c>
      <c r="W480" s="23" t="s">
        <v>1036</v>
      </c>
      <c r="X480" s="84" t="s">
        <v>115</v>
      </c>
      <c r="Y480" s="27"/>
      <c r="Z480" s="27"/>
      <c r="AA480" s="28"/>
      <c r="AB480" s="33"/>
      <c r="AC480" s="29"/>
      <c r="AD480" s="27"/>
      <c r="AE480" s="27"/>
      <c r="AF480" s="27"/>
      <c r="AG480" s="27"/>
      <c r="AH480" s="33"/>
      <c r="AI480" s="27"/>
      <c r="AJ480" s="531"/>
      <c r="AK480" s="531"/>
      <c r="AL480" s="27"/>
      <c r="AM480" s="27"/>
      <c r="AN480" s="27"/>
      <c r="AO480" s="27"/>
      <c r="AP480" s="27"/>
      <c r="AQ480" s="33"/>
      <c r="AR480" s="33"/>
      <c r="AS480" s="33"/>
      <c r="AT480" s="33"/>
      <c r="AU480" s="33"/>
      <c r="AV480" s="33"/>
      <c r="AW480" s="33"/>
      <c r="AX480" s="33"/>
      <c r="AY480" s="33"/>
      <c r="AZ480" s="33"/>
      <c r="BA480" s="33"/>
      <c r="BB480" s="33"/>
      <c r="BC480" s="33"/>
      <c r="BD480" s="33"/>
      <c r="BE480" s="33"/>
      <c r="BF480" s="33"/>
      <c r="BG480" s="33"/>
      <c r="BH480" s="33"/>
      <c r="BI480" s="27"/>
      <c r="BJ480" s="33"/>
      <c r="BK480" s="33"/>
      <c r="BL480" s="33"/>
      <c r="BM480" s="27"/>
      <c r="BN480" s="27"/>
      <c r="BO480" s="27"/>
      <c r="BP480" s="27"/>
      <c r="BQ480" s="36"/>
      <c r="BR480" s="37"/>
      <c r="BS480" s="36"/>
      <c r="BT480" s="37"/>
    </row>
    <row r="481" spans="1:74" ht="19.899999999999999" customHeight="1">
      <c r="A481" s="10">
        <v>481</v>
      </c>
      <c r="B481" s="16">
        <v>32</v>
      </c>
      <c r="C481" s="520"/>
      <c r="D481" s="50" t="str">
        <f t="shared" si="115"/>
        <v>F04N10S3C32</v>
      </c>
      <c r="E481" s="528" t="s">
        <v>161</v>
      </c>
      <c r="F481" s="22" t="str">
        <f t="shared" si="106"/>
        <v>FCS0304</v>
      </c>
      <c r="G481" s="21">
        <f t="shared" si="111"/>
        <v>10</v>
      </c>
      <c r="H481" s="21">
        <f t="shared" si="112"/>
        <v>3</v>
      </c>
      <c r="I481" s="21">
        <v>32</v>
      </c>
      <c r="J481" s="85" t="str">
        <f t="shared" si="113"/>
        <v>ADV151-P</v>
      </c>
      <c r="K481" s="22" t="str">
        <f t="shared" si="107"/>
        <v>DI</v>
      </c>
      <c r="L481" s="22"/>
      <c r="M481" s="22"/>
      <c r="N481" s="22" t="str">
        <f t="shared" si="114"/>
        <v>N</v>
      </c>
      <c r="O481" s="22"/>
      <c r="P481" s="22"/>
      <c r="Q481" s="22"/>
      <c r="R481" s="22"/>
      <c r="S481" s="25" t="str">
        <f t="shared" si="108"/>
        <v>%Z103132</v>
      </c>
      <c r="T481" s="22" t="str">
        <f t="shared" si="109"/>
        <v>F04N10S3C32</v>
      </c>
      <c r="U481" s="26"/>
      <c r="V481" s="22" t="str">
        <f t="shared" si="110"/>
        <v>Spare</v>
      </c>
      <c r="W481" s="23" t="s">
        <v>1036</v>
      </c>
      <c r="X481" s="84" t="s">
        <v>115</v>
      </c>
      <c r="Y481" s="27"/>
      <c r="Z481" s="27"/>
      <c r="AA481" s="28"/>
      <c r="AB481" s="33"/>
      <c r="AC481" s="29"/>
      <c r="AD481" s="27"/>
      <c r="AE481" s="27"/>
      <c r="AF481" s="27"/>
      <c r="AG481" s="27"/>
      <c r="AH481" s="33"/>
      <c r="AI481" s="27"/>
      <c r="AJ481" s="531"/>
      <c r="AK481" s="531"/>
      <c r="AL481" s="27"/>
      <c r="AM481" s="27"/>
      <c r="AN481" s="27"/>
      <c r="AO481" s="27"/>
      <c r="AP481" s="27"/>
      <c r="AQ481" s="33"/>
      <c r="AR481" s="33"/>
      <c r="AS481" s="33"/>
      <c r="AT481" s="33"/>
      <c r="AU481" s="33"/>
      <c r="AV481" s="33"/>
      <c r="AW481" s="33"/>
      <c r="AX481" s="33"/>
      <c r="AY481" s="33"/>
      <c r="AZ481" s="33"/>
      <c r="BA481" s="33"/>
      <c r="BB481" s="33"/>
      <c r="BC481" s="33"/>
      <c r="BD481" s="33"/>
      <c r="BE481" s="33"/>
      <c r="BF481" s="33"/>
      <c r="BG481" s="33"/>
      <c r="BH481" s="33"/>
      <c r="BI481" s="27"/>
      <c r="BJ481" s="33"/>
      <c r="BK481" s="33"/>
      <c r="BL481" s="33"/>
      <c r="BM481" s="27"/>
      <c r="BN481" s="27"/>
      <c r="BO481" s="27"/>
      <c r="BP481" s="27"/>
      <c r="BQ481" s="36"/>
      <c r="BR481" s="37"/>
      <c r="BS481" s="36"/>
      <c r="BT481" s="37"/>
    </row>
    <row r="482" spans="1:74" ht="19.899999999999999" customHeight="1">
      <c r="A482" s="10">
        <v>482</v>
      </c>
      <c r="B482" s="15">
        <v>1</v>
      </c>
      <c r="C482" s="519">
        <v>1830</v>
      </c>
      <c r="D482" s="43" t="s">
        <v>1307</v>
      </c>
      <c r="E482" s="538" t="s">
        <v>1308</v>
      </c>
      <c r="F482" s="22" t="str">
        <f t="shared" ref="F482:F513" si="116">F481</f>
        <v>FCS0304</v>
      </c>
      <c r="G482" s="21">
        <v>10</v>
      </c>
      <c r="H482" s="21">
        <v>4</v>
      </c>
      <c r="I482" s="21">
        <v>1</v>
      </c>
      <c r="J482" s="85" t="s">
        <v>824</v>
      </c>
      <c r="K482" s="22" t="str">
        <f t="shared" si="107"/>
        <v>DI</v>
      </c>
      <c r="L482" s="22"/>
      <c r="M482" s="22"/>
      <c r="N482" s="22" t="s">
        <v>514</v>
      </c>
      <c r="O482" s="22"/>
      <c r="P482" s="22"/>
      <c r="Q482" s="83"/>
      <c r="R482" s="22"/>
      <c r="S482" s="25" t="str">
        <f t="shared" si="108"/>
        <v>%Z104101</v>
      </c>
      <c r="T482" s="22" t="str">
        <f t="shared" si="109"/>
        <v>18-YL-92101L</v>
      </c>
      <c r="U482" s="22" t="s">
        <v>1307</v>
      </c>
      <c r="V482" s="22" t="str">
        <f t="shared" si="110"/>
        <v>18-PP-9201A REMOTE</v>
      </c>
      <c r="W482" s="23" t="s">
        <v>1036</v>
      </c>
      <c r="X482" s="84" t="s">
        <v>115</v>
      </c>
      <c r="Y482" s="27"/>
      <c r="Z482" s="27"/>
      <c r="AA482" s="28"/>
      <c r="AB482" s="33"/>
      <c r="AC482" s="29"/>
      <c r="AD482" s="27"/>
      <c r="AE482" s="27"/>
      <c r="AF482" s="27"/>
      <c r="AG482" s="27"/>
      <c r="AH482" s="27"/>
      <c r="AI482" s="27"/>
      <c r="AJ482" s="531"/>
      <c r="AK482" s="531"/>
      <c r="AL482" s="27"/>
      <c r="AM482" s="27"/>
      <c r="AN482" s="27"/>
      <c r="AO482" s="27"/>
      <c r="AP482" s="27"/>
      <c r="AQ482" s="33"/>
      <c r="AR482" s="33"/>
      <c r="AS482" s="33"/>
      <c r="AT482" s="33"/>
      <c r="AU482" s="33"/>
      <c r="AV482" s="33"/>
      <c r="AW482" s="33"/>
      <c r="AX482" s="33"/>
      <c r="AY482" s="33"/>
      <c r="AZ482" s="33"/>
      <c r="BA482" s="33"/>
      <c r="BB482" s="33"/>
      <c r="BC482" s="33"/>
      <c r="BD482" s="33"/>
      <c r="BE482" s="33"/>
      <c r="BF482" s="33"/>
      <c r="BG482" s="33"/>
      <c r="BH482" s="33"/>
      <c r="BI482" s="27"/>
      <c r="BJ482" s="33"/>
      <c r="BK482" s="33"/>
      <c r="BL482" s="33"/>
      <c r="BM482" s="27"/>
      <c r="BN482" s="27"/>
      <c r="BO482" s="27"/>
      <c r="BP482" s="27"/>
      <c r="BQ482" s="522" t="s">
        <v>1104</v>
      </c>
      <c r="BR482" s="37"/>
      <c r="BS482" s="36"/>
      <c r="BT482" s="37"/>
      <c r="BU482" s="39"/>
      <c r="BV482" s="523">
        <v>1830</v>
      </c>
    </row>
    <row r="483" spans="1:74" ht="19.899999999999999" customHeight="1">
      <c r="A483" s="10">
        <v>483</v>
      </c>
      <c r="B483" s="15">
        <v>2</v>
      </c>
      <c r="C483" s="519">
        <v>1830</v>
      </c>
      <c r="D483" s="43" t="s">
        <v>1309</v>
      </c>
      <c r="E483" s="527" t="s">
        <v>1310</v>
      </c>
      <c r="F483" s="22" t="str">
        <f t="shared" si="116"/>
        <v>FCS0304</v>
      </c>
      <c r="G483" s="21">
        <f t="shared" ref="G483:G513" si="117">G482</f>
        <v>10</v>
      </c>
      <c r="H483" s="21">
        <f t="shared" ref="H483:H513" si="118">H482</f>
        <v>4</v>
      </c>
      <c r="I483" s="21">
        <v>2</v>
      </c>
      <c r="J483" s="85" t="str">
        <f t="shared" ref="J483:J513" si="119">J482</f>
        <v>ADV151-P</v>
      </c>
      <c r="K483" s="22" t="str">
        <f t="shared" si="107"/>
        <v>DI</v>
      </c>
      <c r="L483" s="22"/>
      <c r="M483" s="22"/>
      <c r="N483" s="22" t="str">
        <f t="shared" ref="N483:N513" si="120">IF(N482&lt;&gt;"",N482,"")</f>
        <v>N</v>
      </c>
      <c r="O483" s="22"/>
      <c r="P483" s="22"/>
      <c r="Q483" s="22"/>
      <c r="R483" s="22"/>
      <c r="S483" s="25" t="str">
        <f t="shared" si="108"/>
        <v>%Z104102</v>
      </c>
      <c r="T483" s="22" t="str">
        <f t="shared" si="109"/>
        <v>18-YL-92101R</v>
      </c>
      <c r="U483" s="22" t="s">
        <v>1309</v>
      </c>
      <c r="V483" s="22" t="str">
        <f t="shared" si="110"/>
        <v>18-PP-9201A RUN</v>
      </c>
      <c r="W483" s="23" t="s">
        <v>1036</v>
      </c>
      <c r="X483" s="84" t="s">
        <v>115</v>
      </c>
      <c r="Y483" s="27"/>
      <c r="Z483" s="27"/>
      <c r="AA483" s="28"/>
      <c r="AB483" s="33"/>
      <c r="AC483" s="29"/>
      <c r="AD483" s="27"/>
      <c r="AE483" s="27"/>
      <c r="AF483" s="27"/>
      <c r="AG483" s="27"/>
      <c r="AH483" s="27"/>
      <c r="AI483" s="27"/>
      <c r="AJ483" s="531"/>
      <c r="AK483" s="531"/>
      <c r="AL483" s="27"/>
      <c r="AM483" s="27"/>
      <c r="AN483" s="27"/>
      <c r="AO483" s="27"/>
      <c r="AP483" s="27"/>
      <c r="AQ483" s="33"/>
      <c r="AR483" s="33"/>
      <c r="AS483" s="33"/>
      <c r="AT483" s="33"/>
      <c r="AU483" s="33"/>
      <c r="AV483" s="33"/>
      <c r="AW483" s="33"/>
      <c r="AX483" s="33"/>
      <c r="AY483" s="33"/>
      <c r="AZ483" s="33"/>
      <c r="BA483" s="33"/>
      <c r="BB483" s="33"/>
      <c r="BC483" s="33"/>
      <c r="BD483" s="33"/>
      <c r="BE483" s="33"/>
      <c r="BF483" s="33"/>
      <c r="BG483" s="33"/>
      <c r="BH483" s="33"/>
      <c r="BI483" s="27"/>
      <c r="BJ483" s="33"/>
      <c r="BK483" s="33"/>
      <c r="BL483" s="33"/>
      <c r="BM483" s="27"/>
      <c r="BN483" s="27"/>
      <c r="BO483" s="27"/>
      <c r="BP483" s="27"/>
      <c r="BQ483" s="522" t="s">
        <v>1104</v>
      </c>
      <c r="BR483" s="37"/>
      <c r="BS483" s="36"/>
      <c r="BT483" s="37"/>
      <c r="BU483" s="39"/>
      <c r="BV483" s="523">
        <v>1830</v>
      </c>
    </row>
    <row r="484" spans="1:74" ht="19.899999999999999" customHeight="1">
      <c r="A484" s="10">
        <v>484</v>
      </c>
      <c r="B484" s="15">
        <v>3</v>
      </c>
      <c r="C484" s="519">
        <v>1830</v>
      </c>
      <c r="D484" s="43" t="s">
        <v>1311</v>
      </c>
      <c r="E484" s="527" t="s">
        <v>1312</v>
      </c>
      <c r="F484" s="22" t="str">
        <f t="shared" si="116"/>
        <v>FCS0304</v>
      </c>
      <c r="G484" s="21">
        <f t="shared" si="117"/>
        <v>10</v>
      </c>
      <c r="H484" s="21">
        <f t="shared" si="118"/>
        <v>4</v>
      </c>
      <c r="I484" s="21">
        <v>3</v>
      </c>
      <c r="J484" s="85" t="str">
        <f t="shared" si="119"/>
        <v>ADV151-P</v>
      </c>
      <c r="K484" s="22" t="str">
        <f t="shared" si="107"/>
        <v>DI</v>
      </c>
      <c r="L484" s="22"/>
      <c r="M484" s="22"/>
      <c r="N484" s="22" t="str">
        <f t="shared" si="120"/>
        <v>N</v>
      </c>
      <c r="O484" s="22"/>
      <c r="P484" s="22"/>
      <c r="Q484" s="22"/>
      <c r="R484" s="22"/>
      <c r="S484" s="25" t="str">
        <f t="shared" si="108"/>
        <v>%Z104103</v>
      </c>
      <c r="T484" s="22" t="str">
        <f t="shared" si="109"/>
        <v>18-YL-92101F</v>
      </c>
      <c r="U484" s="22" t="s">
        <v>1311</v>
      </c>
      <c r="V484" s="22" t="str">
        <f t="shared" si="110"/>
        <v>18-PP-9201A FAULT</v>
      </c>
      <c r="W484" s="23" t="s">
        <v>1036</v>
      </c>
      <c r="X484" s="84" t="s">
        <v>115</v>
      </c>
      <c r="Y484" s="27"/>
      <c r="Z484" s="27"/>
      <c r="AA484" s="28"/>
      <c r="AB484" s="33"/>
      <c r="AC484" s="29"/>
      <c r="AD484" s="27"/>
      <c r="AE484" s="27"/>
      <c r="AF484" s="27"/>
      <c r="AG484" s="27"/>
      <c r="AH484" s="27"/>
      <c r="AI484" s="27"/>
      <c r="AJ484" s="531"/>
      <c r="AK484" s="531"/>
      <c r="AL484" s="27"/>
      <c r="AM484" s="27"/>
      <c r="AN484" s="27"/>
      <c r="AO484" s="27"/>
      <c r="AP484" s="27"/>
      <c r="AQ484" s="33"/>
      <c r="AR484" s="33"/>
      <c r="AS484" s="33"/>
      <c r="AT484" s="33"/>
      <c r="AU484" s="33"/>
      <c r="AV484" s="33"/>
      <c r="AW484" s="33"/>
      <c r="AX484" s="33"/>
      <c r="AY484" s="33"/>
      <c r="AZ484" s="33"/>
      <c r="BA484" s="33"/>
      <c r="BB484" s="33"/>
      <c r="BC484" s="33"/>
      <c r="BD484" s="33"/>
      <c r="BE484" s="33"/>
      <c r="BF484" s="33"/>
      <c r="BG484" s="33"/>
      <c r="BH484" s="33"/>
      <c r="BI484" s="27"/>
      <c r="BJ484" s="33"/>
      <c r="BK484" s="33"/>
      <c r="BL484" s="33"/>
      <c r="BM484" s="27"/>
      <c r="BN484" s="27"/>
      <c r="BO484" s="27"/>
      <c r="BP484" s="27"/>
      <c r="BQ484" s="522" t="s">
        <v>1104</v>
      </c>
      <c r="BR484" s="37"/>
      <c r="BS484" s="36"/>
      <c r="BT484" s="37"/>
      <c r="BU484" s="39"/>
      <c r="BV484" s="523">
        <v>1830</v>
      </c>
    </row>
    <row r="485" spans="1:74" ht="19.899999999999999" customHeight="1">
      <c r="A485" s="10">
        <v>485</v>
      </c>
      <c r="B485" s="15">
        <v>4</v>
      </c>
      <c r="C485" s="519">
        <v>1830</v>
      </c>
      <c r="D485" s="43" t="s">
        <v>1313</v>
      </c>
      <c r="E485" s="527" t="s">
        <v>1314</v>
      </c>
      <c r="F485" s="22" t="str">
        <f t="shared" si="116"/>
        <v>FCS0304</v>
      </c>
      <c r="G485" s="21">
        <f t="shared" si="117"/>
        <v>10</v>
      </c>
      <c r="H485" s="21">
        <f t="shared" si="118"/>
        <v>4</v>
      </c>
      <c r="I485" s="21">
        <v>4</v>
      </c>
      <c r="J485" s="85" t="str">
        <f t="shared" si="119"/>
        <v>ADV151-P</v>
      </c>
      <c r="K485" s="22" t="str">
        <f t="shared" si="107"/>
        <v>DI</v>
      </c>
      <c r="L485" s="22"/>
      <c r="M485" s="22"/>
      <c r="N485" s="22" t="str">
        <f t="shared" si="120"/>
        <v>N</v>
      </c>
      <c r="O485" s="22"/>
      <c r="P485" s="22"/>
      <c r="Q485" s="22"/>
      <c r="R485" s="22"/>
      <c r="S485" s="25" t="str">
        <f t="shared" si="108"/>
        <v>%Z104104</v>
      </c>
      <c r="T485" s="22" t="str">
        <f t="shared" si="109"/>
        <v>18-YL-92102L</v>
      </c>
      <c r="U485" s="22" t="s">
        <v>1313</v>
      </c>
      <c r="V485" s="22" t="str">
        <f t="shared" si="110"/>
        <v>18-PP-9201B REMOTE</v>
      </c>
      <c r="W485" s="23" t="s">
        <v>1036</v>
      </c>
      <c r="X485" s="84" t="s">
        <v>115</v>
      </c>
      <c r="Y485" s="27"/>
      <c r="Z485" s="27"/>
      <c r="AA485" s="28"/>
      <c r="AB485" s="33"/>
      <c r="AC485" s="29"/>
      <c r="AD485" s="27"/>
      <c r="AE485" s="27"/>
      <c r="AF485" s="27"/>
      <c r="AG485" s="27"/>
      <c r="AH485" s="27"/>
      <c r="AI485" s="27"/>
      <c r="AJ485" s="531"/>
      <c r="AK485" s="531"/>
      <c r="AL485" s="27"/>
      <c r="AM485" s="27"/>
      <c r="AN485" s="27"/>
      <c r="AO485" s="27"/>
      <c r="AP485" s="27"/>
      <c r="AQ485" s="33"/>
      <c r="AR485" s="33"/>
      <c r="AS485" s="33"/>
      <c r="AT485" s="33"/>
      <c r="AU485" s="33"/>
      <c r="AV485" s="33"/>
      <c r="AW485" s="33"/>
      <c r="AX485" s="33"/>
      <c r="AY485" s="33"/>
      <c r="AZ485" s="33"/>
      <c r="BA485" s="33"/>
      <c r="BB485" s="33"/>
      <c r="BC485" s="33"/>
      <c r="BD485" s="33"/>
      <c r="BE485" s="33"/>
      <c r="BF485" s="33"/>
      <c r="BG485" s="33"/>
      <c r="BH485" s="33"/>
      <c r="BI485" s="27"/>
      <c r="BJ485" s="33"/>
      <c r="BK485" s="33"/>
      <c r="BL485" s="33"/>
      <c r="BM485" s="27"/>
      <c r="BN485" s="27"/>
      <c r="BO485" s="27"/>
      <c r="BP485" s="27"/>
      <c r="BQ485" s="522" t="s">
        <v>1104</v>
      </c>
      <c r="BR485" s="37"/>
      <c r="BS485" s="36"/>
      <c r="BT485" s="37"/>
      <c r="BU485" s="39"/>
      <c r="BV485" s="523">
        <v>1830</v>
      </c>
    </row>
    <row r="486" spans="1:74" ht="19.899999999999999" customHeight="1">
      <c r="A486" s="10">
        <v>486</v>
      </c>
      <c r="B486" s="15">
        <v>5</v>
      </c>
      <c r="C486" s="519">
        <v>1830</v>
      </c>
      <c r="D486" s="43" t="s">
        <v>1315</v>
      </c>
      <c r="E486" s="527" t="s">
        <v>1316</v>
      </c>
      <c r="F486" s="22" t="str">
        <f t="shared" si="116"/>
        <v>FCS0304</v>
      </c>
      <c r="G486" s="21">
        <f t="shared" si="117"/>
        <v>10</v>
      </c>
      <c r="H486" s="21">
        <f t="shared" si="118"/>
        <v>4</v>
      </c>
      <c r="I486" s="21">
        <v>5</v>
      </c>
      <c r="J486" s="85" t="str">
        <f t="shared" si="119"/>
        <v>ADV151-P</v>
      </c>
      <c r="K486" s="22" t="str">
        <f t="shared" si="107"/>
        <v>DI</v>
      </c>
      <c r="L486" s="22"/>
      <c r="M486" s="22"/>
      <c r="N486" s="22" t="str">
        <f t="shared" si="120"/>
        <v>N</v>
      </c>
      <c r="O486" s="22"/>
      <c r="P486" s="22"/>
      <c r="Q486" s="22"/>
      <c r="R486" s="22"/>
      <c r="S486" s="25" t="str">
        <f t="shared" si="108"/>
        <v>%Z104105</v>
      </c>
      <c r="T486" s="22" t="str">
        <f t="shared" si="109"/>
        <v>18-YL-92102R</v>
      </c>
      <c r="U486" s="22" t="s">
        <v>1315</v>
      </c>
      <c r="V486" s="22" t="str">
        <f t="shared" si="110"/>
        <v>18-PP-9201B RUN</v>
      </c>
      <c r="W486" s="23" t="s">
        <v>1036</v>
      </c>
      <c r="X486" s="84" t="s">
        <v>115</v>
      </c>
      <c r="Y486" s="27"/>
      <c r="Z486" s="27"/>
      <c r="AA486" s="28"/>
      <c r="AB486" s="33"/>
      <c r="AC486" s="29"/>
      <c r="AD486" s="27"/>
      <c r="AE486" s="27"/>
      <c r="AF486" s="27"/>
      <c r="AG486" s="27"/>
      <c r="AH486" s="27"/>
      <c r="AI486" s="27"/>
      <c r="AJ486" s="531"/>
      <c r="AK486" s="531"/>
      <c r="AL486" s="27"/>
      <c r="AM486" s="27"/>
      <c r="AN486" s="27"/>
      <c r="AO486" s="27"/>
      <c r="AP486" s="27"/>
      <c r="AQ486" s="33"/>
      <c r="AR486" s="33"/>
      <c r="AS486" s="33"/>
      <c r="AT486" s="33"/>
      <c r="AU486" s="33"/>
      <c r="AV486" s="33"/>
      <c r="AW486" s="33"/>
      <c r="AX486" s="33"/>
      <c r="AY486" s="33"/>
      <c r="AZ486" s="33"/>
      <c r="BA486" s="33"/>
      <c r="BB486" s="33"/>
      <c r="BC486" s="33"/>
      <c r="BD486" s="33"/>
      <c r="BE486" s="33"/>
      <c r="BF486" s="33"/>
      <c r="BG486" s="33"/>
      <c r="BH486" s="33"/>
      <c r="BI486" s="27"/>
      <c r="BJ486" s="33"/>
      <c r="BK486" s="33"/>
      <c r="BL486" s="33"/>
      <c r="BM486" s="27"/>
      <c r="BN486" s="27"/>
      <c r="BO486" s="27"/>
      <c r="BP486" s="27"/>
      <c r="BQ486" s="522" t="s">
        <v>1104</v>
      </c>
      <c r="BR486" s="37"/>
      <c r="BS486" s="36"/>
      <c r="BT486" s="37"/>
      <c r="BU486" s="39"/>
      <c r="BV486" s="523">
        <v>1830</v>
      </c>
    </row>
    <row r="487" spans="1:74" ht="19.899999999999999" customHeight="1">
      <c r="A487" s="10">
        <v>487</v>
      </c>
      <c r="B487" s="15">
        <v>6</v>
      </c>
      <c r="C487" s="519">
        <v>1830</v>
      </c>
      <c r="D487" s="43" t="s">
        <v>1317</v>
      </c>
      <c r="E487" s="527" t="s">
        <v>1318</v>
      </c>
      <c r="F487" s="22" t="str">
        <f t="shared" si="116"/>
        <v>FCS0304</v>
      </c>
      <c r="G487" s="21">
        <f t="shared" si="117"/>
        <v>10</v>
      </c>
      <c r="H487" s="21">
        <f t="shared" si="118"/>
        <v>4</v>
      </c>
      <c r="I487" s="21">
        <v>6</v>
      </c>
      <c r="J487" s="85" t="str">
        <f t="shared" si="119"/>
        <v>ADV151-P</v>
      </c>
      <c r="K487" s="22" t="str">
        <f t="shared" si="107"/>
        <v>DI</v>
      </c>
      <c r="L487" s="22"/>
      <c r="M487" s="22"/>
      <c r="N487" s="22" t="str">
        <f t="shared" si="120"/>
        <v>N</v>
      </c>
      <c r="O487" s="22"/>
      <c r="P487" s="22"/>
      <c r="Q487" s="22"/>
      <c r="R487" s="22"/>
      <c r="S487" s="25" t="str">
        <f t="shared" si="108"/>
        <v>%Z104106</v>
      </c>
      <c r="T487" s="22" t="str">
        <f t="shared" si="109"/>
        <v>18-YL-92102F</v>
      </c>
      <c r="U487" s="22" t="s">
        <v>1317</v>
      </c>
      <c r="V487" s="22" t="str">
        <f t="shared" si="110"/>
        <v>18-PP-9201B FAULT</v>
      </c>
      <c r="W487" s="23" t="s">
        <v>1036</v>
      </c>
      <c r="X487" s="84" t="s">
        <v>115</v>
      </c>
      <c r="Y487" s="27"/>
      <c r="Z487" s="27"/>
      <c r="AA487" s="28"/>
      <c r="AB487" s="33"/>
      <c r="AC487" s="29"/>
      <c r="AD487" s="27"/>
      <c r="AE487" s="27"/>
      <c r="AF487" s="27"/>
      <c r="AG487" s="27"/>
      <c r="AH487" s="27"/>
      <c r="AI487" s="27"/>
      <c r="AJ487" s="531"/>
      <c r="AK487" s="531"/>
      <c r="AL487" s="27"/>
      <c r="AM487" s="27"/>
      <c r="AN487" s="27"/>
      <c r="AO487" s="27"/>
      <c r="AP487" s="27"/>
      <c r="AQ487" s="33"/>
      <c r="AR487" s="33"/>
      <c r="AS487" s="33"/>
      <c r="AT487" s="33"/>
      <c r="AU487" s="33"/>
      <c r="AV487" s="33"/>
      <c r="AW487" s="33"/>
      <c r="AX487" s="33"/>
      <c r="AY487" s="33"/>
      <c r="AZ487" s="33"/>
      <c r="BA487" s="33"/>
      <c r="BB487" s="33"/>
      <c r="BC487" s="33"/>
      <c r="BD487" s="33"/>
      <c r="BE487" s="33"/>
      <c r="BF487" s="33"/>
      <c r="BG487" s="33"/>
      <c r="BH487" s="33"/>
      <c r="BI487" s="27"/>
      <c r="BJ487" s="33"/>
      <c r="BK487" s="33"/>
      <c r="BL487" s="33"/>
      <c r="BM487" s="27"/>
      <c r="BN487" s="27"/>
      <c r="BO487" s="27"/>
      <c r="BP487" s="27"/>
      <c r="BQ487" s="522" t="s">
        <v>1104</v>
      </c>
      <c r="BR487" s="37"/>
      <c r="BS487" s="36"/>
      <c r="BT487" s="37"/>
      <c r="BU487" s="39"/>
      <c r="BV487" s="523">
        <v>1830</v>
      </c>
    </row>
    <row r="488" spans="1:74" ht="19.899999999999999" customHeight="1">
      <c r="A488" s="10">
        <v>488</v>
      </c>
      <c r="B488" s="15">
        <v>7</v>
      </c>
      <c r="C488" s="519">
        <v>1830</v>
      </c>
      <c r="D488" s="43" t="s">
        <v>1319</v>
      </c>
      <c r="E488" s="527" t="s">
        <v>1320</v>
      </c>
      <c r="F488" s="22" t="str">
        <f t="shared" si="116"/>
        <v>FCS0304</v>
      </c>
      <c r="G488" s="21">
        <f t="shared" si="117"/>
        <v>10</v>
      </c>
      <c r="H488" s="21">
        <f t="shared" si="118"/>
        <v>4</v>
      </c>
      <c r="I488" s="21">
        <v>7</v>
      </c>
      <c r="J488" s="85" t="str">
        <f t="shared" si="119"/>
        <v>ADV151-P</v>
      </c>
      <c r="K488" s="22" t="str">
        <f t="shared" si="107"/>
        <v>DI</v>
      </c>
      <c r="L488" s="22"/>
      <c r="M488" s="22"/>
      <c r="N488" s="22" t="str">
        <f t="shared" si="120"/>
        <v>N</v>
      </c>
      <c r="O488" s="22"/>
      <c r="P488" s="22"/>
      <c r="Q488" s="22"/>
      <c r="R488" s="22"/>
      <c r="S488" s="25" t="str">
        <f t="shared" si="108"/>
        <v>%Z104107</v>
      </c>
      <c r="T488" s="22" t="str">
        <f t="shared" si="109"/>
        <v>18-YL-35103RN</v>
      </c>
      <c r="U488" s="22" t="s">
        <v>1319</v>
      </c>
      <c r="V488" s="22" t="str">
        <f t="shared" si="110"/>
        <v>排气过滤器18-FL3501X反吹</v>
      </c>
      <c r="W488" s="23" t="s">
        <v>1036</v>
      </c>
      <c r="X488" s="84" t="s">
        <v>115</v>
      </c>
      <c r="Y488" s="27"/>
      <c r="Z488" s="27"/>
      <c r="AA488" s="28"/>
      <c r="AB488" s="33"/>
      <c r="AC488" s="29"/>
      <c r="AD488" s="27"/>
      <c r="AE488" s="27"/>
      <c r="AF488" s="27"/>
      <c r="AG488" s="27"/>
      <c r="AH488" s="27"/>
      <c r="AI488" s="27"/>
      <c r="AJ488" s="531"/>
      <c r="AK488" s="531" t="s">
        <v>311</v>
      </c>
      <c r="AL488" s="27"/>
      <c r="AM488" s="27"/>
      <c r="AN488" s="27"/>
      <c r="AO488" s="27"/>
      <c r="AP488" s="27"/>
      <c r="AQ488" s="33"/>
      <c r="AR488" s="33"/>
      <c r="AS488" s="33"/>
      <c r="AT488" s="33"/>
      <c r="AU488" s="33"/>
      <c r="AV488" s="33"/>
      <c r="AW488" s="33"/>
      <c r="AX488" s="33"/>
      <c r="AY488" s="33"/>
      <c r="AZ488" s="33"/>
      <c r="BA488" s="33"/>
      <c r="BB488" s="33"/>
      <c r="BC488" s="33"/>
      <c r="BD488" s="33"/>
      <c r="BE488" s="33"/>
      <c r="BF488" s="33"/>
      <c r="BG488" s="33"/>
      <c r="BH488" s="33"/>
      <c r="BI488" s="27"/>
      <c r="BJ488" s="33"/>
      <c r="BK488" s="33"/>
      <c r="BL488" s="33"/>
      <c r="BM488" s="27"/>
      <c r="BN488" s="27"/>
      <c r="BO488" s="27"/>
      <c r="BP488" s="27"/>
      <c r="BQ488" s="522" t="s">
        <v>1321</v>
      </c>
      <c r="BR488" s="37"/>
      <c r="BS488" s="36"/>
      <c r="BT488" s="37"/>
      <c r="BU488" s="39"/>
      <c r="BV488" s="523">
        <v>1830</v>
      </c>
    </row>
    <row r="489" spans="1:74" ht="19.899999999999999" customHeight="1">
      <c r="A489" s="10">
        <v>489</v>
      </c>
      <c r="B489" s="15">
        <v>8</v>
      </c>
      <c r="C489" s="519">
        <v>1830</v>
      </c>
      <c r="D489" s="43" t="s">
        <v>1322</v>
      </c>
      <c r="E489" s="527" t="s">
        <v>1323</v>
      </c>
      <c r="F489" s="22" t="str">
        <f t="shared" si="116"/>
        <v>FCS0304</v>
      </c>
      <c r="G489" s="21">
        <f t="shared" si="117"/>
        <v>10</v>
      </c>
      <c r="H489" s="21">
        <f t="shared" si="118"/>
        <v>4</v>
      </c>
      <c r="I489" s="21">
        <v>8</v>
      </c>
      <c r="J489" s="85" t="str">
        <f t="shared" si="119"/>
        <v>ADV151-P</v>
      </c>
      <c r="K489" s="22" t="str">
        <f t="shared" si="107"/>
        <v>DI</v>
      </c>
      <c r="L489" s="22"/>
      <c r="M489" s="22"/>
      <c r="N489" s="22" t="str">
        <f t="shared" si="120"/>
        <v>N</v>
      </c>
      <c r="O489" s="22"/>
      <c r="P489" s="22"/>
      <c r="Q489" s="22"/>
      <c r="R489" s="22"/>
      <c r="S489" s="25" t="str">
        <f t="shared" si="108"/>
        <v>%Z104108</v>
      </c>
      <c r="T489" s="22" t="str">
        <f t="shared" si="109"/>
        <v>18-LHS-35103REM</v>
      </c>
      <c r="U489" s="22" t="s">
        <v>1322</v>
      </c>
      <c r="V489" s="22" t="str">
        <f t="shared" si="110"/>
        <v>排气过滤器18-FL3501X远程</v>
      </c>
      <c r="W489" s="23" t="s">
        <v>1036</v>
      </c>
      <c r="X489" s="84" t="s">
        <v>115</v>
      </c>
      <c r="Y489" s="27"/>
      <c r="Z489" s="27"/>
      <c r="AA489" s="28"/>
      <c r="AB489" s="33"/>
      <c r="AC489" s="29"/>
      <c r="AD489" s="27"/>
      <c r="AE489" s="27"/>
      <c r="AF489" s="27"/>
      <c r="AG489" s="27"/>
      <c r="AH489" s="27"/>
      <c r="AI489" s="27"/>
      <c r="AJ489" s="531"/>
      <c r="AK489" s="531" t="s">
        <v>311</v>
      </c>
      <c r="AL489" s="27"/>
      <c r="AM489" s="27"/>
      <c r="AN489" s="27"/>
      <c r="AO489" s="27"/>
      <c r="AP489" s="27"/>
      <c r="AQ489" s="33"/>
      <c r="AR489" s="33"/>
      <c r="AS489" s="33"/>
      <c r="AT489" s="33"/>
      <c r="AU489" s="33"/>
      <c r="AV489" s="33"/>
      <c r="AW489" s="33"/>
      <c r="AX489" s="33"/>
      <c r="AY489" s="33"/>
      <c r="AZ489" s="33"/>
      <c r="BA489" s="33"/>
      <c r="BB489" s="33"/>
      <c r="BC489" s="33"/>
      <c r="BD489" s="33"/>
      <c r="BE489" s="33"/>
      <c r="BF489" s="33"/>
      <c r="BG489" s="33"/>
      <c r="BH489" s="33"/>
      <c r="BI489" s="27"/>
      <c r="BJ489" s="33"/>
      <c r="BK489" s="33"/>
      <c r="BL489" s="33"/>
      <c r="BM489" s="27"/>
      <c r="BN489" s="27"/>
      <c r="BO489" s="27"/>
      <c r="BP489" s="27"/>
      <c r="BQ489" s="522" t="s">
        <v>321</v>
      </c>
      <c r="BR489" s="37"/>
      <c r="BS489" s="36"/>
      <c r="BT489" s="37"/>
      <c r="BU489" s="39"/>
      <c r="BV489" s="523">
        <v>1830</v>
      </c>
    </row>
    <row r="490" spans="1:74" ht="19.899999999999999" customHeight="1">
      <c r="A490" s="10">
        <v>490</v>
      </c>
      <c r="B490" s="15">
        <v>9</v>
      </c>
      <c r="C490" s="519">
        <v>1830</v>
      </c>
      <c r="D490" s="43" t="s">
        <v>1324</v>
      </c>
      <c r="E490" s="527" t="s">
        <v>1325</v>
      </c>
      <c r="F490" s="22" t="str">
        <f t="shared" si="116"/>
        <v>FCS0304</v>
      </c>
      <c r="G490" s="21">
        <f t="shared" si="117"/>
        <v>10</v>
      </c>
      <c r="H490" s="21">
        <f t="shared" si="118"/>
        <v>4</v>
      </c>
      <c r="I490" s="21">
        <v>9</v>
      </c>
      <c r="J490" s="85" t="str">
        <f t="shared" si="119"/>
        <v>ADV151-P</v>
      </c>
      <c r="K490" s="22" t="str">
        <f t="shared" si="107"/>
        <v>DI</v>
      </c>
      <c r="L490" s="22"/>
      <c r="M490" s="22"/>
      <c r="N490" s="22" t="str">
        <f t="shared" si="120"/>
        <v>N</v>
      </c>
      <c r="O490" s="22"/>
      <c r="P490" s="22"/>
      <c r="Q490" s="22"/>
      <c r="R490" s="22"/>
      <c r="S490" s="25" t="str">
        <f t="shared" si="108"/>
        <v>%Z104109</v>
      </c>
      <c r="T490" s="22" t="str">
        <f t="shared" si="109"/>
        <v>18-PASL-35203</v>
      </c>
      <c r="U490" s="22" t="s">
        <v>1326</v>
      </c>
      <c r="V490" s="22" t="str">
        <f t="shared" si="110"/>
        <v>输送氮气风机3501AX入压低</v>
      </c>
      <c r="W490" s="23" t="s">
        <v>1036</v>
      </c>
      <c r="X490" s="84" t="s">
        <v>115</v>
      </c>
      <c r="Y490" s="27"/>
      <c r="Z490" s="27"/>
      <c r="AA490" s="28"/>
      <c r="AB490" s="33"/>
      <c r="AC490" s="29"/>
      <c r="AD490" s="27"/>
      <c r="AE490" s="27"/>
      <c r="AF490" s="27"/>
      <c r="AG490" s="27"/>
      <c r="AH490" s="27"/>
      <c r="AI490" s="27"/>
      <c r="AJ490" s="531"/>
      <c r="AK490" s="531"/>
      <c r="AL490" s="27"/>
      <c r="AM490" s="27"/>
      <c r="AN490" s="27"/>
      <c r="AO490" s="27"/>
      <c r="AP490" s="27"/>
      <c r="AQ490" s="33"/>
      <c r="AR490" s="33"/>
      <c r="AS490" s="33"/>
      <c r="AT490" s="33"/>
      <c r="AU490" s="33"/>
      <c r="AV490" s="33"/>
      <c r="AW490" s="33"/>
      <c r="AX490" s="33"/>
      <c r="AY490" s="33"/>
      <c r="AZ490" s="33"/>
      <c r="BA490" s="33"/>
      <c r="BB490" s="33"/>
      <c r="BC490" s="33"/>
      <c r="BD490" s="33"/>
      <c r="BE490" s="33"/>
      <c r="BF490" s="33"/>
      <c r="BG490" s="33"/>
      <c r="BH490" s="33"/>
      <c r="BI490" s="27"/>
      <c r="BJ490" s="33"/>
      <c r="BK490" s="33"/>
      <c r="BL490" s="33"/>
      <c r="BM490" s="27"/>
      <c r="BN490" s="27"/>
      <c r="BO490" s="27"/>
      <c r="BP490" s="27"/>
      <c r="BQ490" s="522" t="s">
        <v>106</v>
      </c>
      <c r="BR490" s="37"/>
      <c r="BS490" s="36"/>
      <c r="BT490" s="37"/>
      <c r="BU490" s="39"/>
      <c r="BV490" s="523">
        <v>1830</v>
      </c>
    </row>
    <row r="491" spans="1:74" ht="19.899999999999999" customHeight="1">
      <c r="A491" s="10">
        <v>491</v>
      </c>
      <c r="B491" s="15">
        <v>10</v>
      </c>
      <c r="C491" s="519">
        <v>1830</v>
      </c>
      <c r="D491" s="43" t="s">
        <v>1327</v>
      </c>
      <c r="E491" s="527" t="s">
        <v>1328</v>
      </c>
      <c r="F491" s="22" t="str">
        <f t="shared" si="116"/>
        <v>FCS0304</v>
      </c>
      <c r="G491" s="21">
        <f t="shared" si="117"/>
        <v>10</v>
      </c>
      <c r="H491" s="21">
        <f t="shared" si="118"/>
        <v>4</v>
      </c>
      <c r="I491" s="21">
        <v>10</v>
      </c>
      <c r="J491" s="85" t="str">
        <f t="shared" si="119"/>
        <v>ADV151-P</v>
      </c>
      <c r="K491" s="22" t="str">
        <f t="shared" si="107"/>
        <v>DI</v>
      </c>
      <c r="L491" s="22"/>
      <c r="M491" s="22"/>
      <c r="N491" s="22" t="str">
        <f t="shared" si="120"/>
        <v>N</v>
      </c>
      <c r="O491" s="22"/>
      <c r="P491" s="22"/>
      <c r="Q491" s="22"/>
      <c r="R491" s="22"/>
      <c r="S491" s="25" t="str">
        <f t="shared" si="108"/>
        <v>%Z104110</v>
      </c>
      <c r="T491" s="22" t="str">
        <f t="shared" si="109"/>
        <v>18-TASH-35202</v>
      </c>
      <c r="U491" s="22" t="s">
        <v>1329</v>
      </c>
      <c r="V491" s="22" t="str">
        <f t="shared" si="110"/>
        <v>输送氮气风机3501AX出温高</v>
      </c>
      <c r="W491" s="23" t="s">
        <v>1036</v>
      </c>
      <c r="X491" s="84" t="s">
        <v>115</v>
      </c>
      <c r="Y491" s="27"/>
      <c r="Z491" s="27"/>
      <c r="AA491" s="28"/>
      <c r="AB491" s="33"/>
      <c r="AC491" s="29"/>
      <c r="AD491" s="27"/>
      <c r="AE491" s="27"/>
      <c r="AF491" s="27"/>
      <c r="AG491" s="27"/>
      <c r="AH491" s="27"/>
      <c r="AI491" s="27"/>
      <c r="AJ491" s="531" t="s">
        <v>1330</v>
      </c>
      <c r="AK491" s="531" t="s">
        <v>115</v>
      </c>
      <c r="AL491" s="27"/>
      <c r="AM491" s="27"/>
      <c r="AN491" s="27"/>
      <c r="AO491" s="27"/>
      <c r="AP491" s="27"/>
      <c r="AQ491" s="33"/>
      <c r="AR491" s="33"/>
      <c r="AS491" s="33"/>
      <c r="AT491" s="33"/>
      <c r="AU491" s="33"/>
      <c r="AV491" s="33"/>
      <c r="AW491" s="33"/>
      <c r="AX491" s="33"/>
      <c r="AY491" s="33"/>
      <c r="AZ491" s="33"/>
      <c r="BA491" s="33"/>
      <c r="BB491" s="33"/>
      <c r="BC491" s="33"/>
      <c r="BD491" s="33"/>
      <c r="BE491" s="33"/>
      <c r="BF491" s="33"/>
      <c r="BG491" s="33"/>
      <c r="BH491" s="33"/>
      <c r="BI491" s="27"/>
      <c r="BJ491" s="33"/>
      <c r="BK491" s="33"/>
      <c r="BL491" s="33"/>
      <c r="BM491" s="27"/>
      <c r="BN491" s="27"/>
      <c r="BO491" s="27"/>
      <c r="BP491" s="27"/>
      <c r="BQ491" s="522" t="s">
        <v>106</v>
      </c>
      <c r="BR491" s="37"/>
      <c r="BS491" s="36"/>
      <c r="BT491" s="37"/>
      <c r="BU491" s="39"/>
      <c r="BV491" s="523">
        <v>1830</v>
      </c>
    </row>
    <row r="492" spans="1:74" ht="19.899999999999999" customHeight="1">
      <c r="A492" s="10">
        <v>492</v>
      </c>
      <c r="B492" s="15">
        <v>11</v>
      </c>
      <c r="C492" s="519">
        <v>1830</v>
      </c>
      <c r="D492" s="43" t="s">
        <v>1331</v>
      </c>
      <c r="E492" s="527" t="s">
        <v>1332</v>
      </c>
      <c r="F492" s="22" t="str">
        <f t="shared" si="116"/>
        <v>FCS0304</v>
      </c>
      <c r="G492" s="21">
        <f t="shared" si="117"/>
        <v>10</v>
      </c>
      <c r="H492" s="21">
        <f t="shared" si="118"/>
        <v>4</v>
      </c>
      <c r="I492" s="21">
        <v>11</v>
      </c>
      <c r="J492" s="85" t="str">
        <f t="shared" si="119"/>
        <v>ADV151-P</v>
      </c>
      <c r="K492" s="22" t="str">
        <f t="shared" si="107"/>
        <v>DI</v>
      </c>
      <c r="L492" s="22"/>
      <c r="M492" s="22"/>
      <c r="N492" s="22" t="str">
        <f t="shared" si="120"/>
        <v>N</v>
      </c>
      <c r="O492" s="22"/>
      <c r="P492" s="22"/>
      <c r="Q492" s="22"/>
      <c r="R492" s="22"/>
      <c r="S492" s="25" t="str">
        <f t="shared" si="108"/>
        <v>%Z104111</v>
      </c>
      <c r="T492" s="22" t="str">
        <f t="shared" si="109"/>
        <v>18-PASH-35202</v>
      </c>
      <c r="U492" s="22" t="s">
        <v>1333</v>
      </c>
      <c r="V492" s="22" t="str">
        <f t="shared" si="110"/>
        <v>输送氮气风机3501AX出压高</v>
      </c>
      <c r="W492" s="23" t="s">
        <v>1036</v>
      </c>
      <c r="X492" s="84" t="s">
        <v>115</v>
      </c>
      <c r="Y492" s="27"/>
      <c r="Z492" s="27"/>
      <c r="AA492" s="28"/>
      <c r="AB492" s="33"/>
      <c r="AC492" s="29"/>
      <c r="AD492" s="27"/>
      <c r="AE492" s="27"/>
      <c r="AF492" s="27"/>
      <c r="AG492" s="27"/>
      <c r="AH492" s="27"/>
      <c r="AI492" s="27"/>
      <c r="AJ492" s="531" t="s">
        <v>1330</v>
      </c>
      <c r="AK492" s="531" t="s">
        <v>115</v>
      </c>
      <c r="AL492" s="27"/>
      <c r="AM492" s="27"/>
      <c r="AN492" s="27"/>
      <c r="AO492" s="27"/>
      <c r="AP492" s="27"/>
      <c r="AQ492" s="33"/>
      <c r="AR492" s="33"/>
      <c r="AS492" s="33"/>
      <c r="AT492" s="33"/>
      <c r="AU492" s="33"/>
      <c r="AV492" s="33"/>
      <c r="AW492" s="33"/>
      <c r="AX492" s="33"/>
      <c r="AY492" s="33"/>
      <c r="AZ492" s="33"/>
      <c r="BA492" s="33"/>
      <c r="BB492" s="33"/>
      <c r="BC492" s="33"/>
      <c r="BD492" s="33"/>
      <c r="BE492" s="33"/>
      <c r="BF492" s="33"/>
      <c r="BG492" s="33"/>
      <c r="BH492" s="33"/>
      <c r="BI492" s="27"/>
      <c r="BJ492" s="33"/>
      <c r="BK492" s="33"/>
      <c r="BL492" s="33"/>
      <c r="BM492" s="27"/>
      <c r="BN492" s="27"/>
      <c r="BO492" s="27"/>
      <c r="BP492" s="27"/>
      <c r="BQ492" s="522" t="s">
        <v>106</v>
      </c>
      <c r="BR492" s="37"/>
      <c r="BS492" s="36"/>
      <c r="BT492" s="37"/>
      <c r="BU492" s="39"/>
      <c r="BV492" s="523">
        <v>1830</v>
      </c>
    </row>
    <row r="493" spans="1:74" ht="19.899999999999999" customHeight="1">
      <c r="A493" s="10">
        <v>493</v>
      </c>
      <c r="B493" s="15">
        <v>12</v>
      </c>
      <c r="C493" s="519">
        <v>1830</v>
      </c>
      <c r="D493" s="43" t="s">
        <v>1334</v>
      </c>
      <c r="E493" s="527" t="s">
        <v>1335</v>
      </c>
      <c r="F493" s="22" t="str">
        <f t="shared" si="116"/>
        <v>FCS0304</v>
      </c>
      <c r="G493" s="21">
        <f t="shared" si="117"/>
        <v>10</v>
      </c>
      <c r="H493" s="21">
        <f t="shared" si="118"/>
        <v>4</v>
      </c>
      <c r="I493" s="21">
        <v>12</v>
      </c>
      <c r="J493" s="85" t="str">
        <f t="shared" si="119"/>
        <v>ADV151-P</v>
      </c>
      <c r="K493" s="22" t="str">
        <f t="shared" si="107"/>
        <v>DI</v>
      </c>
      <c r="L493" s="22"/>
      <c r="M493" s="22"/>
      <c r="N493" s="22" t="str">
        <f t="shared" si="120"/>
        <v>N</v>
      </c>
      <c r="O493" s="22"/>
      <c r="P493" s="22"/>
      <c r="Q493" s="22"/>
      <c r="R493" s="22"/>
      <c r="S493" s="25" t="str">
        <f t="shared" si="108"/>
        <v>%Z104112</v>
      </c>
      <c r="T493" s="22" t="str">
        <f t="shared" si="109"/>
        <v>18-PASL-35213</v>
      </c>
      <c r="U493" s="22" t="s">
        <v>1336</v>
      </c>
      <c r="V493" s="22" t="str">
        <f t="shared" si="110"/>
        <v>输送氮气风机3501BX入压低</v>
      </c>
      <c r="W493" s="23" t="s">
        <v>1036</v>
      </c>
      <c r="X493" s="84" t="s">
        <v>115</v>
      </c>
      <c r="Y493" s="27"/>
      <c r="Z493" s="27"/>
      <c r="AA493" s="28"/>
      <c r="AB493" s="33"/>
      <c r="AC493" s="29"/>
      <c r="AD493" s="27"/>
      <c r="AE493" s="27"/>
      <c r="AF493" s="27"/>
      <c r="AG493" s="27"/>
      <c r="AH493" s="27"/>
      <c r="AI493" s="27"/>
      <c r="AJ493" s="531" t="s">
        <v>1330</v>
      </c>
      <c r="AK493" s="531" t="s">
        <v>115</v>
      </c>
      <c r="AL493" s="27"/>
      <c r="AM493" s="27"/>
      <c r="AN493" s="27"/>
      <c r="AO493" s="27"/>
      <c r="AP493" s="27"/>
      <c r="AQ493" s="33"/>
      <c r="AR493" s="33"/>
      <c r="AS493" s="33"/>
      <c r="AT493" s="33"/>
      <c r="AU493" s="33"/>
      <c r="AV493" s="33"/>
      <c r="AW493" s="33"/>
      <c r="AX493" s="33"/>
      <c r="AY493" s="33"/>
      <c r="AZ493" s="33"/>
      <c r="BA493" s="33"/>
      <c r="BB493" s="33"/>
      <c r="BC493" s="33"/>
      <c r="BD493" s="33"/>
      <c r="BE493" s="33"/>
      <c r="BF493" s="33"/>
      <c r="BG493" s="33"/>
      <c r="BH493" s="33"/>
      <c r="BI493" s="27"/>
      <c r="BJ493" s="33"/>
      <c r="BK493" s="33"/>
      <c r="BL493" s="33"/>
      <c r="BM493" s="27"/>
      <c r="BN493" s="27"/>
      <c r="BO493" s="27"/>
      <c r="BP493" s="27"/>
      <c r="BQ493" s="522" t="s">
        <v>106</v>
      </c>
      <c r="BR493" s="37"/>
      <c r="BS493" s="36"/>
      <c r="BT493" s="37"/>
      <c r="BU493" s="39"/>
      <c r="BV493" s="523">
        <v>1830</v>
      </c>
    </row>
    <row r="494" spans="1:74" ht="19.899999999999999" customHeight="1">
      <c r="A494" s="10">
        <v>494</v>
      </c>
      <c r="B494" s="15">
        <v>13</v>
      </c>
      <c r="C494" s="519">
        <v>1830</v>
      </c>
      <c r="D494" s="43" t="s">
        <v>1337</v>
      </c>
      <c r="E494" s="527" t="s">
        <v>1338</v>
      </c>
      <c r="F494" s="22" t="str">
        <f t="shared" si="116"/>
        <v>FCS0304</v>
      </c>
      <c r="G494" s="21">
        <f t="shared" si="117"/>
        <v>10</v>
      </c>
      <c r="H494" s="21">
        <f t="shared" si="118"/>
        <v>4</v>
      </c>
      <c r="I494" s="21">
        <v>13</v>
      </c>
      <c r="J494" s="85" t="str">
        <f t="shared" si="119"/>
        <v>ADV151-P</v>
      </c>
      <c r="K494" s="22" t="str">
        <f t="shared" si="107"/>
        <v>DI</v>
      </c>
      <c r="L494" s="22"/>
      <c r="M494" s="22"/>
      <c r="N494" s="22" t="str">
        <f t="shared" si="120"/>
        <v>N</v>
      </c>
      <c r="O494" s="22"/>
      <c r="P494" s="22"/>
      <c r="Q494" s="22"/>
      <c r="R494" s="22"/>
      <c r="S494" s="25" t="str">
        <f t="shared" si="108"/>
        <v>%Z104113</v>
      </c>
      <c r="T494" s="22" t="str">
        <f t="shared" si="109"/>
        <v>18-TASH-35212</v>
      </c>
      <c r="U494" s="22" t="s">
        <v>1339</v>
      </c>
      <c r="V494" s="22" t="str">
        <f t="shared" si="110"/>
        <v>输送氮气风机3501BX出温高</v>
      </c>
      <c r="W494" s="23" t="s">
        <v>1036</v>
      </c>
      <c r="X494" s="84" t="s">
        <v>115</v>
      </c>
      <c r="Y494" s="27"/>
      <c r="Z494" s="27"/>
      <c r="AA494" s="28"/>
      <c r="AB494" s="33"/>
      <c r="AC494" s="29"/>
      <c r="AD494" s="27"/>
      <c r="AE494" s="27"/>
      <c r="AF494" s="27"/>
      <c r="AG494" s="27"/>
      <c r="AH494" s="27"/>
      <c r="AI494" s="27"/>
      <c r="AJ494" s="531" t="s">
        <v>1330</v>
      </c>
      <c r="AK494" s="531" t="s">
        <v>115</v>
      </c>
      <c r="AL494" s="27"/>
      <c r="AM494" s="27"/>
      <c r="AN494" s="27"/>
      <c r="AO494" s="27"/>
      <c r="AP494" s="27"/>
      <c r="AQ494" s="33"/>
      <c r="AR494" s="33"/>
      <c r="AS494" s="33"/>
      <c r="AT494" s="33"/>
      <c r="AU494" s="33"/>
      <c r="AV494" s="33"/>
      <c r="AW494" s="33"/>
      <c r="AX494" s="33"/>
      <c r="AY494" s="33"/>
      <c r="AZ494" s="33"/>
      <c r="BA494" s="33"/>
      <c r="BB494" s="33"/>
      <c r="BC494" s="33"/>
      <c r="BD494" s="33"/>
      <c r="BE494" s="33"/>
      <c r="BF494" s="33"/>
      <c r="BG494" s="33"/>
      <c r="BH494" s="33"/>
      <c r="BI494" s="27"/>
      <c r="BJ494" s="33"/>
      <c r="BK494" s="33"/>
      <c r="BL494" s="33"/>
      <c r="BM494" s="27"/>
      <c r="BN494" s="27"/>
      <c r="BO494" s="27"/>
      <c r="BP494" s="27"/>
      <c r="BQ494" s="522" t="s">
        <v>106</v>
      </c>
      <c r="BR494" s="37"/>
      <c r="BS494" s="36"/>
      <c r="BT494" s="37"/>
      <c r="BU494" s="39"/>
      <c r="BV494" s="523">
        <v>1830</v>
      </c>
    </row>
    <row r="495" spans="1:74" ht="19.899999999999999" customHeight="1">
      <c r="A495" s="10">
        <v>495</v>
      </c>
      <c r="B495" s="15">
        <v>14</v>
      </c>
      <c r="C495" s="519">
        <v>1830</v>
      </c>
      <c r="D495" s="43" t="s">
        <v>1340</v>
      </c>
      <c r="E495" s="527" t="s">
        <v>1341</v>
      </c>
      <c r="F495" s="22" t="str">
        <f t="shared" si="116"/>
        <v>FCS0304</v>
      </c>
      <c r="G495" s="21">
        <f t="shared" si="117"/>
        <v>10</v>
      </c>
      <c r="H495" s="21">
        <f t="shared" si="118"/>
        <v>4</v>
      </c>
      <c r="I495" s="21">
        <v>14</v>
      </c>
      <c r="J495" s="85" t="str">
        <f t="shared" si="119"/>
        <v>ADV151-P</v>
      </c>
      <c r="K495" s="22" t="str">
        <f t="shared" si="107"/>
        <v>DI</v>
      </c>
      <c r="L495" s="22"/>
      <c r="M495" s="22"/>
      <c r="N495" s="22" t="str">
        <f t="shared" si="120"/>
        <v>N</v>
      </c>
      <c r="O495" s="22"/>
      <c r="P495" s="22"/>
      <c r="Q495" s="22"/>
      <c r="R495" s="22"/>
      <c r="S495" s="25" t="str">
        <f t="shared" si="108"/>
        <v>%Z104114</v>
      </c>
      <c r="T495" s="22" t="str">
        <f t="shared" si="109"/>
        <v>18-PASH-35212</v>
      </c>
      <c r="U495" s="22" t="s">
        <v>1342</v>
      </c>
      <c r="V495" s="22" t="str">
        <f t="shared" si="110"/>
        <v>输送氮气风机3501BX出压高</v>
      </c>
      <c r="W495" s="23" t="s">
        <v>1036</v>
      </c>
      <c r="X495" s="84" t="s">
        <v>115</v>
      </c>
      <c r="Y495" s="27"/>
      <c r="Z495" s="27"/>
      <c r="AA495" s="28"/>
      <c r="AB495" s="33"/>
      <c r="AC495" s="29"/>
      <c r="AD495" s="27"/>
      <c r="AE495" s="27"/>
      <c r="AF495" s="27"/>
      <c r="AG495" s="27"/>
      <c r="AH495" s="27"/>
      <c r="AI495" s="27"/>
      <c r="AJ495" s="531" t="s">
        <v>1330</v>
      </c>
      <c r="AK495" s="531" t="s">
        <v>115</v>
      </c>
      <c r="AL495" s="27"/>
      <c r="AM495" s="27"/>
      <c r="AN495" s="27"/>
      <c r="AO495" s="27"/>
      <c r="AP495" s="27"/>
      <c r="AQ495" s="33"/>
      <c r="AR495" s="33"/>
      <c r="AS495" s="33"/>
      <c r="AT495" s="33"/>
      <c r="AU495" s="33"/>
      <c r="AV495" s="33"/>
      <c r="AW495" s="33"/>
      <c r="AX495" s="33"/>
      <c r="AY495" s="33"/>
      <c r="AZ495" s="33"/>
      <c r="BA495" s="33"/>
      <c r="BB495" s="33"/>
      <c r="BC495" s="33"/>
      <c r="BD495" s="33"/>
      <c r="BE495" s="33"/>
      <c r="BF495" s="33"/>
      <c r="BG495" s="33"/>
      <c r="BH495" s="33"/>
      <c r="BI495" s="27"/>
      <c r="BJ495" s="33"/>
      <c r="BK495" s="33"/>
      <c r="BL495" s="33"/>
      <c r="BM495" s="27"/>
      <c r="BN495" s="27"/>
      <c r="BO495" s="27"/>
      <c r="BP495" s="27"/>
      <c r="BQ495" s="522" t="s">
        <v>106</v>
      </c>
      <c r="BR495" s="37"/>
      <c r="BS495" s="36"/>
      <c r="BT495" s="37"/>
      <c r="BU495" s="39"/>
      <c r="BV495" s="523">
        <v>1830</v>
      </c>
    </row>
    <row r="496" spans="1:74" ht="19.899999999999999" customHeight="1">
      <c r="A496" s="10">
        <v>496</v>
      </c>
      <c r="B496" s="15">
        <v>15</v>
      </c>
      <c r="C496" s="519">
        <v>1830</v>
      </c>
      <c r="D496" s="527" t="s">
        <v>1343</v>
      </c>
      <c r="E496" s="527" t="s">
        <v>1344</v>
      </c>
      <c r="F496" s="22" t="str">
        <f t="shared" si="116"/>
        <v>FCS0304</v>
      </c>
      <c r="G496" s="21">
        <f t="shared" si="117"/>
        <v>10</v>
      </c>
      <c r="H496" s="21">
        <f t="shared" si="118"/>
        <v>4</v>
      </c>
      <c r="I496" s="21">
        <v>15</v>
      </c>
      <c r="J496" s="85" t="str">
        <f t="shared" si="119"/>
        <v>ADV151-P</v>
      </c>
      <c r="K496" s="22" t="str">
        <f t="shared" si="107"/>
        <v>DI</v>
      </c>
      <c r="L496" s="22"/>
      <c r="M496" s="22"/>
      <c r="N496" s="22" t="str">
        <f t="shared" si="120"/>
        <v>N</v>
      </c>
      <c r="O496" s="22"/>
      <c r="P496" s="22"/>
      <c r="Q496" s="22"/>
      <c r="R496" s="22"/>
      <c r="S496" s="25" t="str">
        <f t="shared" si="108"/>
        <v>%Z104115</v>
      </c>
      <c r="T496" s="22" t="str">
        <f t="shared" si="109"/>
        <v>18-YL-35201L</v>
      </c>
      <c r="U496" s="22" t="s">
        <v>1343</v>
      </c>
      <c r="V496" s="22" t="str">
        <f t="shared" si="110"/>
        <v>输送氮气风机3501AX远程</v>
      </c>
      <c r="W496" s="23" t="s">
        <v>1036</v>
      </c>
      <c r="X496" s="84" t="s">
        <v>115</v>
      </c>
      <c r="Y496" s="27"/>
      <c r="Z496" s="27"/>
      <c r="AA496" s="28"/>
      <c r="AB496" s="33"/>
      <c r="AC496" s="29"/>
      <c r="AD496" s="27"/>
      <c r="AE496" s="27"/>
      <c r="AF496" s="27"/>
      <c r="AG496" s="27"/>
      <c r="AH496" s="27"/>
      <c r="AI496" s="27"/>
      <c r="AJ496" s="531"/>
      <c r="AK496" s="531"/>
      <c r="AL496" s="27"/>
      <c r="AM496" s="27"/>
      <c r="AN496" s="27"/>
      <c r="AO496" s="27"/>
      <c r="AP496" s="27"/>
      <c r="AQ496" s="33"/>
      <c r="AR496" s="33"/>
      <c r="AS496" s="33"/>
      <c r="AT496" s="33"/>
      <c r="AU496" s="33"/>
      <c r="AV496" s="33"/>
      <c r="AW496" s="33"/>
      <c r="AX496" s="33"/>
      <c r="AY496" s="33"/>
      <c r="AZ496" s="33"/>
      <c r="BA496" s="33"/>
      <c r="BB496" s="33"/>
      <c r="BC496" s="33"/>
      <c r="BD496" s="33"/>
      <c r="BE496" s="33"/>
      <c r="BF496" s="33"/>
      <c r="BG496" s="33"/>
      <c r="BH496" s="33"/>
      <c r="BI496" s="27"/>
      <c r="BJ496" s="33"/>
      <c r="BK496" s="33"/>
      <c r="BL496" s="33"/>
      <c r="BM496" s="27"/>
      <c r="BN496" s="27"/>
      <c r="BO496" s="27"/>
      <c r="BP496" s="27"/>
      <c r="BQ496" s="522" t="s">
        <v>503</v>
      </c>
      <c r="BR496" s="37"/>
      <c r="BS496" s="36"/>
      <c r="BT496" s="37"/>
      <c r="BU496" s="39"/>
      <c r="BV496" s="523">
        <v>1830</v>
      </c>
    </row>
    <row r="497" spans="1:74" ht="19.899999999999999" customHeight="1">
      <c r="A497" s="10">
        <v>497</v>
      </c>
      <c r="B497" s="15">
        <v>16</v>
      </c>
      <c r="C497" s="519">
        <v>1830</v>
      </c>
      <c r="D497" s="527" t="s">
        <v>1345</v>
      </c>
      <c r="E497" s="527" t="s">
        <v>1346</v>
      </c>
      <c r="F497" s="22" t="str">
        <f t="shared" si="116"/>
        <v>FCS0304</v>
      </c>
      <c r="G497" s="21">
        <f t="shared" si="117"/>
        <v>10</v>
      </c>
      <c r="H497" s="21">
        <f t="shared" si="118"/>
        <v>4</v>
      </c>
      <c r="I497" s="21">
        <v>16</v>
      </c>
      <c r="J497" s="85" t="str">
        <f t="shared" si="119"/>
        <v>ADV151-P</v>
      </c>
      <c r="K497" s="22" t="str">
        <f t="shared" si="107"/>
        <v>DI</v>
      </c>
      <c r="L497" s="22"/>
      <c r="M497" s="22"/>
      <c r="N497" s="22" t="str">
        <f t="shared" si="120"/>
        <v>N</v>
      </c>
      <c r="O497" s="22"/>
      <c r="P497" s="22"/>
      <c r="Q497" s="22"/>
      <c r="R497" s="22"/>
      <c r="S497" s="25" t="str">
        <f t="shared" si="108"/>
        <v>%Z104116</v>
      </c>
      <c r="T497" s="22" t="str">
        <f t="shared" si="109"/>
        <v>18-YL-35201R</v>
      </c>
      <c r="U497" s="22" t="s">
        <v>1345</v>
      </c>
      <c r="V497" s="22" t="str">
        <f t="shared" si="110"/>
        <v>输送氮气风机3501AX运行</v>
      </c>
      <c r="W497" s="23" t="s">
        <v>1036</v>
      </c>
      <c r="X497" s="84" t="s">
        <v>115</v>
      </c>
      <c r="Y497" s="27"/>
      <c r="Z497" s="27"/>
      <c r="AA497" s="28"/>
      <c r="AB497" s="33"/>
      <c r="AC497" s="29"/>
      <c r="AD497" s="27"/>
      <c r="AE497" s="27"/>
      <c r="AF497" s="27"/>
      <c r="AG497" s="27"/>
      <c r="AH497" s="27"/>
      <c r="AI497" s="27"/>
      <c r="AJ497" s="531"/>
      <c r="AK497" s="531"/>
      <c r="AL497" s="27"/>
      <c r="AM497" s="27"/>
      <c r="AN497" s="27"/>
      <c r="AO497" s="27"/>
      <c r="AP497" s="27"/>
      <c r="AQ497" s="33"/>
      <c r="AR497" s="33"/>
      <c r="AS497" s="33"/>
      <c r="AT497" s="33"/>
      <c r="AU497" s="33"/>
      <c r="AV497" s="33"/>
      <c r="AW497" s="33"/>
      <c r="AX497" s="33"/>
      <c r="AY497" s="33"/>
      <c r="AZ497" s="33"/>
      <c r="BA497" s="33"/>
      <c r="BB497" s="33"/>
      <c r="BC497" s="33"/>
      <c r="BD497" s="33"/>
      <c r="BE497" s="33"/>
      <c r="BF497" s="33"/>
      <c r="BG497" s="33"/>
      <c r="BH497" s="33"/>
      <c r="BI497" s="27"/>
      <c r="BJ497" s="33"/>
      <c r="BK497" s="33"/>
      <c r="BL497" s="33"/>
      <c r="BM497" s="27"/>
      <c r="BN497" s="27"/>
      <c r="BO497" s="27"/>
      <c r="BP497" s="27"/>
      <c r="BQ497" s="522" t="s">
        <v>503</v>
      </c>
      <c r="BR497" s="37"/>
      <c r="BS497" s="36"/>
      <c r="BT497" s="37"/>
      <c r="BU497" s="39"/>
      <c r="BV497" s="523">
        <v>1830</v>
      </c>
    </row>
    <row r="498" spans="1:74" ht="19.899999999999999" customHeight="1">
      <c r="A498" s="10">
        <v>498</v>
      </c>
      <c r="B498" s="15">
        <v>17</v>
      </c>
      <c r="C498" s="519">
        <v>1830</v>
      </c>
      <c r="D498" s="43" t="s">
        <v>1347</v>
      </c>
      <c r="E498" s="527" t="s">
        <v>1348</v>
      </c>
      <c r="F498" s="22" t="str">
        <f t="shared" si="116"/>
        <v>FCS0304</v>
      </c>
      <c r="G498" s="21">
        <f t="shared" si="117"/>
        <v>10</v>
      </c>
      <c r="H498" s="21">
        <f t="shared" si="118"/>
        <v>4</v>
      </c>
      <c r="I498" s="21">
        <v>17</v>
      </c>
      <c r="J498" s="85" t="str">
        <f t="shared" si="119"/>
        <v>ADV151-P</v>
      </c>
      <c r="K498" s="22" t="str">
        <f t="shared" si="107"/>
        <v>DI</v>
      </c>
      <c r="L498" s="22"/>
      <c r="M498" s="22"/>
      <c r="N498" s="22" t="str">
        <f t="shared" si="120"/>
        <v>N</v>
      </c>
      <c r="O498" s="22"/>
      <c r="P498" s="22"/>
      <c r="Q498" s="22"/>
      <c r="R498" s="22"/>
      <c r="S498" s="25" t="str">
        <f t="shared" si="108"/>
        <v>%Z104117</v>
      </c>
      <c r="T498" s="22" t="str">
        <f t="shared" si="109"/>
        <v>18-YL-35201F</v>
      </c>
      <c r="U498" s="22" t="s">
        <v>1347</v>
      </c>
      <c r="V498" s="22" t="str">
        <f t="shared" si="110"/>
        <v>输送氮气风机3501AX故障</v>
      </c>
      <c r="W498" s="23" t="s">
        <v>1036</v>
      </c>
      <c r="X498" s="84" t="s">
        <v>115</v>
      </c>
      <c r="Y498" s="27"/>
      <c r="Z498" s="27"/>
      <c r="AA498" s="28"/>
      <c r="AB498" s="33"/>
      <c r="AC498" s="29"/>
      <c r="AD498" s="27"/>
      <c r="AE498" s="27"/>
      <c r="AF498" s="27"/>
      <c r="AG498" s="27"/>
      <c r="AH498" s="27"/>
      <c r="AI498" s="27"/>
      <c r="AJ498" s="531"/>
      <c r="AK498" s="531"/>
      <c r="AL498" s="27"/>
      <c r="AM498" s="27"/>
      <c r="AN498" s="27"/>
      <c r="AO498" s="27"/>
      <c r="AP498" s="27"/>
      <c r="AQ498" s="33"/>
      <c r="AR498" s="33"/>
      <c r="AS498" s="33"/>
      <c r="AT498" s="33"/>
      <c r="AU498" s="33"/>
      <c r="AV498" s="33"/>
      <c r="AW498" s="33"/>
      <c r="AX498" s="33"/>
      <c r="AY498" s="33"/>
      <c r="AZ498" s="33"/>
      <c r="BA498" s="33"/>
      <c r="BB498" s="33"/>
      <c r="BC498" s="33"/>
      <c r="BD498" s="33"/>
      <c r="BE498" s="33"/>
      <c r="BF498" s="33"/>
      <c r="BG498" s="33"/>
      <c r="BH498" s="33"/>
      <c r="BI498" s="27"/>
      <c r="BJ498" s="33"/>
      <c r="BK498" s="33"/>
      <c r="BL498" s="33"/>
      <c r="BM498" s="27"/>
      <c r="BN498" s="27"/>
      <c r="BO498" s="27"/>
      <c r="BP498" s="27"/>
      <c r="BQ498" s="522" t="s">
        <v>503</v>
      </c>
      <c r="BR498" s="37"/>
      <c r="BS498" s="36"/>
      <c r="BT498" s="37"/>
      <c r="BV498" s="523">
        <v>1830</v>
      </c>
    </row>
    <row r="499" spans="1:74" ht="19.899999999999999" customHeight="1">
      <c r="A499" s="10">
        <v>499</v>
      </c>
      <c r="B499" s="15">
        <v>18</v>
      </c>
      <c r="C499" s="519">
        <v>1830</v>
      </c>
      <c r="D499" s="43" t="s">
        <v>1349</v>
      </c>
      <c r="E499" s="527" t="s">
        <v>1350</v>
      </c>
      <c r="F499" s="22" t="str">
        <f t="shared" si="116"/>
        <v>FCS0304</v>
      </c>
      <c r="G499" s="21">
        <f t="shared" si="117"/>
        <v>10</v>
      </c>
      <c r="H499" s="21">
        <f t="shared" si="118"/>
        <v>4</v>
      </c>
      <c r="I499" s="21">
        <v>18</v>
      </c>
      <c r="J499" s="85" t="str">
        <f t="shared" si="119"/>
        <v>ADV151-P</v>
      </c>
      <c r="K499" s="22" t="str">
        <f t="shared" si="107"/>
        <v>DI</v>
      </c>
      <c r="L499" s="22"/>
      <c r="M499" s="22"/>
      <c r="N499" s="22" t="str">
        <f t="shared" si="120"/>
        <v>N</v>
      </c>
      <c r="O499" s="22"/>
      <c r="P499" s="22"/>
      <c r="Q499" s="22"/>
      <c r="R499" s="22"/>
      <c r="S499" s="25" t="str">
        <f t="shared" si="108"/>
        <v>%Z104118</v>
      </c>
      <c r="T499" s="22" t="str">
        <f t="shared" si="109"/>
        <v>18-YL-35202L</v>
      </c>
      <c r="U499" s="22" t="s">
        <v>1349</v>
      </c>
      <c r="V499" s="22" t="str">
        <f t="shared" si="110"/>
        <v>输送氮气风机3501BX远程</v>
      </c>
      <c r="W499" s="23" t="s">
        <v>1036</v>
      </c>
      <c r="X499" s="84" t="s">
        <v>115</v>
      </c>
      <c r="Y499" s="27"/>
      <c r="Z499" s="27"/>
      <c r="AA499" s="28"/>
      <c r="AB499" s="33"/>
      <c r="AC499" s="29"/>
      <c r="AD499" s="27"/>
      <c r="AE499" s="27"/>
      <c r="AF499" s="27"/>
      <c r="AG499" s="27"/>
      <c r="AH499" s="27"/>
      <c r="AI499" s="27"/>
      <c r="AJ499" s="531"/>
      <c r="AK499" s="531"/>
      <c r="AL499" s="27"/>
      <c r="AM499" s="27"/>
      <c r="AN499" s="27"/>
      <c r="AO499" s="27"/>
      <c r="AP499" s="27"/>
      <c r="AQ499" s="33"/>
      <c r="AR499" s="33"/>
      <c r="AS499" s="33"/>
      <c r="AT499" s="33"/>
      <c r="AU499" s="33"/>
      <c r="AV499" s="33"/>
      <c r="AW499" s="33"/>
      <c r="AX499" s="33"/>
      <c r="AY499" s="33"/>
      <c r="AZ499" s="33"/>
      <c r="BA499" s="33"/>
      <c r="BB499" s="33"/>
      <c r="BC499" s="33"/>
      <c r="BD499" s="33"/>
      <c r="BE499" s="33"/>
      <c r="BF499" s="33"/>
      <c r="BG499" s="33"/>
      <c r="BH499" s="33"/>
      <c r="BI499" s="27"/>
      <c r="BJ499" s="33"/>
      <c r="BK499" s="33"/>
      <c r="BL499" s="33"/>
      <c r="BM499" s="27"/>
      <c r="BN499" s="27"/>
      <c r="BO499" s="27"/>
      <c r="BP499" s="27"/>
      <c r="BQ499" s="522" t="s">
        <v>503</v>
      </c>
      <c r="BR499" s="37"/>
      <c r="BS499" s="36"/>
      <c r="BT499" s="37"/>
      <c r="BV499" s="523">
        <v>1830</v>
      </c>
    </row>
    <row r="500" spans="1:74" ht="19.899999999999999" customHeight="1">
      <c r="A500" s="10">
        <v>500</v>
      </c>
      <c r="B500" s="15">
        <v>19</v>
      </c>
      <c r="C500" s="519">
        <v>1830</v>
      </c>
      <c r="D500" s="527" t="s">
        <v>1351</v>
      </c>
      <c r="E500" s="527" t="s">
        <v>1352</v>
      </c>
      <c r="F500" s="22" t="str">
        <f t="shared" si="116"/>
        <v>FCS0304</v>
      </c>
      <c r="G500" s="21">
        <f t="shared" si="117"/>
        <v>10</v>
      </c>
      <c r="H500" s="21">
        <f t="shared" si="118"/>
        <v>4</v>
      </c>
      <c r="I500" s="21">
        <v>19</v>
      </c>
      <c r="J500" s="85" t="str">
        <f t="shared" si="119"/>
        <v>ADV151-P</v>
      </c>
      <c r="K500" s="22" t="str">
        <f t="shared" si="107"/>
        <v>DI</v>
      </c>
      <c r="L500" s="22"/>
      <c r="M500" s="22"/>
      <c r="N500" s="22" t="str">
        <f t="shared" si="120"/>
        <v>N</v>
      </c>
      <c r="O500" s="22"/>
      <c r="P500" s="22"/>
      <c r="Q500" s="22"/>
      <c r="R500" s="22"/>
      <c r="S500" s="25" t="str">
        <f t="shared" si="108"/>
        <v>%Z104119</v>
      </c>
      <c r="T500" s="22" t="str">
        <f t="shared" si="109"/>
        <v>18-YL-35202R</v>
      </c>
      <c r="U500" s="22" t="s">
        <v>1351</v>
      </c>
      <c r="V500" s="22" t="str">
        <f t="shared" si="110"/>
        <v>输送氮气风机3501BX运行</v>
      </c>
      <c r="W500" s="23" t="s">
        <v>1036</v>
      </c>
      <c r="X500" s="84" t="s">
        <v>115</v>
      </c>
      <c r="Y500" s="27"/>
      <c r="Z500" s="27"/>
      <c r="AA500" s="28"/>
      <c r="AB500" s="33"/>
      <c r="AC500" s="29"/>
      <c r="AD500" s="27"/>
      <c r="AE500" s="27"/>
      <c r="AF500" s="27"/>
      <c r="AG500" s="27"/>
      <c r="AH500" s="27"/>
      <c r="AI500" s="27"/>
      <c r="AJ500" s="531"/>
      <c r="AK500" s="531"/>
      <c r="AL500" s="27"/>
      <c r="AM500" s="27"/>
      <c r="AN500" s="27"/>
      <c r="AO500" s="27"/>
      <c r="AP500" s="27"/>
      <c r="AQ500" s="33"/>
      <c r="AR500" s="33"/>
      <c r="AS500" s="33"/>
      <c r="AT500" s="33"/>
      <c r="AU500" s="33"/>
      <c r="AV500" s="33"/>
      <c r="AW500" s="33"/>
      <c r="AX500" s="33"/>
      <c r="AY500" s="33"/>
      <c r="AZ500" s="33"/>
      <c r="BA500" s="33"/>
      <c r="BB500" s="33"/>
      <c r="BC500" s="33"/>
      <c r="BD500" s="33"/>
      <c r="BE500" s="33"/>
      <c r="BF500" s="33"/>
      <c r="BG500" s="33"/>
      <c r="BH500" s="33"/>
      <c r="BI500" s="27"/>
      <c r="BJ500" s="33"/>
      <c r="BK500" s="33"/>
      <c r="BL500" s="33"/>
      <c r="BM500" s="27"/>
      <c r="BN500" s="27"/>
      <c r="BO500" s="27"/>
      <c r="BP500" s="27"/>
      <c r="BQ500" s="522" t="s">
        <v>503</v>
      </c>
      <c r="BR500" s="37"/>
      <c r="BS500" s="36"/>
      <c r="BT500" s="37"/>
      <c r="BV500" s="523">
        <v>1830</v>
      </c>
    </row>
    <row r="501" spans="1:74" ht="19.899999999999999" customHeight="1">
      <c r="A501" s="10">
        <v>501</v>
      </c>
      <c r="B501" s="15">
        <v>20</v>
      </c>
      <c r="C501" s="519">
        <v>1830</v>
      </c>
      <c r="D501" s="527" t="s">
        <v>1353</v>
      </c>
      <c r="E501" s="527" t="s">
        <v>1354</v>
      </c>
      <c r="F501" s="22" t="str">
        <f t="shared" si="116"/>
        <v>FCS0304</v>
      </c>
      <c r="G501" s="21">
        <f t="shared" si="117"/>
        <v>10</v>
      </c>
      <c r="H501" s="21">
        <f t="shared" si="118"/>
        <v>4</v>
      </c>
      <c r="I501" s="21">
        <v>20</v>
      </c>
      <c r="J501" s="85" t="str">
        <f t="shared" si="119"/>
        <v>ADV151-P</v>
      </c>
      <c r="K501" s="22" t="str">
        <f t="shared" si="107"/>
        <v>DI</v>
      </c>
      <c r="L501" s="22"/>
      <c r="M501" s="22"/>
      <c r="N501" s="22" t="str">
        <f t="shared" si="120"/>
        <v>N</v>
      </c>
      <c r="O501" s="22"/>
      <c r="P501" s="22"/>
      <c r="Q501" s="22"/>
      <c r="R501" s="22"/>
      <c r="S501" s="25" t="str">
        <f t="shared" si="108"/>
        <v>%Z104120</v>
      </c>
      <c r="T501" s="22" t="str">
        <f t="shared" si="109"/>
        <v>18-YL-35202F</v>
      </c>
      <c r="U501" s="22" t="s">
        <v>1353</v>
      </c>
      <c r="V501" s="22" t="str">
        <f t="shared" si="110"/>
        <v>输送氮气风机3501BX故障</v>
      </c>
      <c r="W501" s="23" t="s">
        <v>1036</v>
      </c>
      <c r="X501" s="84" t="s">
        <v>115</v>
      </c>
      <c r="Y501" s="27"/>
      <c r="Z501" s="27"/>
      <c r="AA501" s="28"/>
      <c r="AB501" s="33"/>
      <c r="AC501" s="29"/>
      <c r="AD501" s="27"/>
      <c r="AE501" s="27"/>
      <c r="AF501" s="27"/>
      <c r="AG501" s="27"/>
      <c r="AH501" s="27"/>
      <c r="AI501" s="27"/>
      <c r="AJ501" s="531"/>
      <c r="AK501" s="531"/>
      <c r="AL501" s="27"/>
      <c r="AM501" s="27"/>
      <c r="AN501" s="27"/>
      <c r="AO501" s="27"/>
      <c r="AP501" s="27"/>
      <c r="AQ501" s="33"/>
      <c r="AR501" s="33"/>
      <c r="AS501" s="33"/>
      <c r="AT501" s="33"/>
      <c r="AU501" s="33"/>
      <c r="AV501" s="33"/>
      <c r="AW501" s="33"/>
      <c r="AX501" s="33"/>
      <c r="AY501" s="33"/>
      <c r="AZ501" s="33"/>
      <c r="BA501" s="33"/>
      <c r="BB501" s="33"/>
      <c r="BC501" s="33"/>
      <c r="BD501" s="33"/>
      <c r="BE501" s="33"/>
      <c r="BF501" s="33"/>
      <c r="BG501" s="33"/>
      <c r="BH501" s="33"/>
      <c r="BI501" s="27"/>
      <c r="BJ501" s="33"/>
      <c r="BK501" s="33"/>
      <c r="BL501" s="33"/>
      <c r="BM501" s="27"/>
      <c r="BN501" s="27"/>
      <c r="BO501" s="27"/>
      <c r="BP501" s="27"/>
      <c r="BQ501" s="522" t="s">
        <v>503</v>
      </c>
      <c r="BR501" s="37"/>
      <c r="BS501" s="36"/>
      <c r="BT501" s="37"/>
      <c r="BV501" s="523">
        <v>1830</v>
      </c>
    </row>
    <row r="502" spans="1:74" ht="19.899999999999999" customHeight="1">
      <c r="A502" s="10">
        <v>502</v>
      </c>
      <c r="B502" s="15">
        <v>21</v>
      </c>
      <c r="C502" s="519">
        <v>1830</v>
      </c>
      <c r="D502" s="527" t="s">
        <v>1355</v>
      </c>
      <c r="E502" s="527" t="s">
        <v>1356</v>
      </c>
      <c r="F502" s="22" t="str">
        <f t="shared" si="116"/>
        <v>FCS0304</v>
      </c>
      <c r="G502" s="21">
        <f t="shared" si="117"/>
        <v>10</v>
      </c>
      <c r="H502" s="21">
        <f t="shared" si="118"/>
        <v>4</v>
      </c>
      <c r="I502" s="21">
        <v>21</v>
      </c>
      <c r="J502" s="85" t="str">
        <f t="shared" si="119"/>
        <v>ADV151-P</v>
      </c>
      <c r="K502" s="22" t="str">
        <f t="shared" si="107"/>
        <v>DI</v>
      </c>
      <c r="L502" s="22"/>
      <c r="M502" s="22"/>
      <c r="N502" s="22" t="str">
        <f t="shared" si="120"/>
        <v>N</v>
      </c>
      <c r="O502" s="22"/>
      <c r="P502" s="22"/>
      <c r="Q502" s="22"/>
      <c r="R502" s="22"/>
      <c r="S502" s="25" t="str">
        <f t="shared" si="108"/>
        <v>%Z104121</v>
      </c>
      <c r="T502" s="22" t="str">
        <f t="shared" si="109"/>
        <v>18-YL-35102R</v>
      </c>
      <c r="U502" s="22" t="s">
        <v>1355</v>
      </c>
      <c r="V502" s="22" t="str">
        <f t="shared" si="110"/>
        <v>粉料循环旋转阀3502X运行</v>
      </c>
      <c r="W502" s="23" t="s">
        <v>1036</v>
      </c>
      <c r="X502" s="84" t="s">
        <v>115</v>
      </c>
      <c r="Y502" s="27"/>
      <c r="Z502" s="27"/>
      <c r="AA502" s="28"/>
      <c r="AB502" s="33"/>
      <c r="AC502" s="29"/>
      <c r="AD502" s="27"/>
      <c r="AE502" s="27"/>
      <c r="AF502" s="27"/>
      <c r="AG502" s="27"/>
      <c r="AH502" s="27"/>
      <c r="AI502" s="27"/>
      <c r="AJ502" s="531"/>
      <c r="AK502" s="531"/>
      <c r="AL502" s="27"/>
      <c r="AM502" s="27"/>
      <c r="AN502" s="27"/>
      <c r="AO502" s="27"/>
      <c r="AP502" s="27"/>
      <c r="AQ502" s="33"/>
      <c r="AR502" s="33"/>
      <c r="AS502" s="33"/>
      <c r="AT502" s="33"/>
      <c r="AU502" s="33"/>
      <c r="AV502" s="33"/>
      <c r="AW502" s="33"/>
      <c r="AX502" s="33"/>
      <c r="AY502" s="33"/>
      <c r="AZ502" s="33"/>
      <c r="BA502" s="33"/>
      <c r="BB502" s="33"/>
      <c r="BC502" s="33"/>
      <c r="BD502" s="33"/>
      <c r="BE502" s="33"/>
      <c r="BF502" s="33"/>
      <c r="BG502" s="33"/>
      <c r="BH502" s="33"/>
      <c r="BI502" s="27"/>
      <c r="BJ502" s="33"/>
      <c r="BK502" s="33"/>
      <c r="BL502" s="33"/>
      <c r="BM502" s="27"/>
      <c r="BN502" s="27"/>
      <c r="BO502" s="27"/>
      <c r="BP502" s="27"/>
      <c r="BQ502" s="522" t="s">
        <v>503</v>
      </c>
      <c r="BR502" s="37"/>
      <c r="BS502" s="36"/>
      <c r="BT502" s="37"/>
      <c r="BV502" s="523">
        <v>1830</v>
      </c>
    </row>
    <row r="503" spans="1:74" ht="19.899999999999999" customHeight="1">
      <c r="A503" s="10">
        <v>503</v>
      </c>
      <c r="B503" s="15">
        <v>22</v>
      </c>
      <c r="C503" s="519">
        <v>1830</v>
      </c>
      <c r="D503" s="527" t="s">
        <v>1357</v>
      </c>
      <c r="E503" s="527" t="s">
        <v>1358</v>
      </c>
      <c r="F503" s="22" t="str">
        <f t="shared" si="116"/>
        <v>FCS0304</v>
      </c>
      <c r="G503" s="21">
        <f t="shared" si="117"/>
        <v>10</v>
      </c>
      <c r="H503" s="21">
        <f t="shared" si="118"/>
        <v>4</v>
      </c>
      <c r="I503" s="21">
        <v>22</v>
      </c>
      <c r="J503" s="85" t="str">
        <f t="shared" si="119"/>
        <v>ADV151-P</v>
      </c>
      <c r="K503" s="22" t="str">
        <f t="shared" si="107"/>
        <v>DI</v>
      </c>
      <c r="L503" s="22"/>
      <c r="M503" s="22"/>
      <c r="N503" s="22" t="str">
        <f t="shared" si="120"/>
        <v>N</v>
      </c>
      <c r="O503" s="22"/>
      <c r="P503" s="22"/>
      <c r="Q503" s="22"/>
      <c r="R503" s="22"/>
      <c r="S503" s="25" t="str">
        <f t="shared" si="108"/>
        <v>%Z104122</v>
      </c>
      <c r="T503" s="22" t="str">
        <f t="shared" si="109"/>
        <v>18-YL-35102F</v>
      </c>
      <c r="U503" s="22" t="s">
        <v>1357</v>
      </c>
      <c r="V503" s="22" t="str">
        <f t="shared" si="110"/>
        <v>粉料循环旋转阀3502X故障</v>
      </c>
      <c r="W503" s="23" t="s">
        <v>1036</v>
      </c>
      <c r="X503" s="84" t="s">
        <v>115</v>
      </c>
      <c r="Y503" s="27"/>
      <c r="Z503" s="27"/>
      <c r="AA503" s="28"/>
      <c r="AB503" s="33"/>
      <c r="AC503" s="29"/>
      <c r="AD503" s="27"/>
      <c r="AE503" s="27"/>
      <c r="AF503" s="27"/>
      <c r="AG503" s="27"/>
      <c r="AH503" s="27"/>
      <c r="AI503" s="27"/>
      <c r="AJ503" s="531"/>
      <c r="AK503" s="531"/>
      <c r="AL503" s="27"/>
      <c r="AM503" s="27"/>
      <c r="AN503" s="27"/>
      <c r="AO503" s="27"/>
      <c r="AP503" s="27"/>
      <c r="AQ503" s="33"/>
      <c r="AR503" s="33"/>
      <c r="AS503" s="33"/>
      <c r="AT503" s="33"/>
      <c r="AU503" s="33"/>
      <c r="AV503" s="33"/>
      <c r="AW503" s="33"/>
      <c r="AX503" s="33"/>
      <c r="AY503" s="33"/>
      <c r="AZ503" s="33"/>
      <c r="BA503" s="33"/>
      <c r="BB503" s="33"/>
      <c r="BC503" s="33"/>
      <c r="BD503" s="33"/>
      <c r="BE503" s="33"/>
      <c r="BF503" s="33"/>
      <c r="BG503" s="33"/>
      <c r="BH503" s="33"/>
      <c r="BI503" s="27"/>
      <c r="BJ503" s="33"/>
      <c r="BK503" s="33"/>
      <c r="BL503" s="33"/>
      <c r="BM503" s="27"/>
      <c r="BN503" s="27"/>
      <c r="BO503" s="27"/>
      <c r="BP503" s="27"/>
      <c r="BQ503" s="522" t="s">
        <v>503</v>
      </c>
      <c r="BR503" s="37"/>
      <c r="BS503" s="36"/>
      <c r="BT503" s="37"/>
      <c r="BV503" s="523">
        <v>1830</v>
      </c>
    </row>
    <row r="504" spans="1:74" ht="19.899999999999999" customHeight="1">
      <c r="A504" s="10">
        <v>504</v>
      </c>
      <c r="B504" s="15">
        <v>23</v>
      </c>
      <c r="C504" s="519">
        <v>1830</v>
      </c>
      <c r="D504" s="527" t="s">
        <v>1359</v>
      </c>
      <c r="E504" s="527" t="s">
        <v>1360</v>
      </c>
      <c r="F504" s="22" t="str">
        <f t="shared" si="116"/>
        <v>FCS0304</v>
      </c>
      <c r="G504" s="21">
        <f t="shared" si="117"/>
        <v>10</v>
      </c>
      <c r="H504" s="21">
        <f t="shared" si="118"/>
        <v>4</v>
      </c>
      <c r="I504" s="21">
        <v>23</v>
      </c>
      <c r="J504" s="85" t="str">
        <f t="shared" si="119"/>
        <v>ADV151-P</v>
      </c>
      <c r="K504" s="22" t="str">
        <f t="shared" si="107"/>
        <v>DI</v>
      </c>
      <c r="L504" s="22"/>
      <c r="M504" s="22"/>
      <c r="N504" s="22" t="str">
        <f t="shared" si="120"/>
        <v>N</v>
      </c>
      <c r="O504" s="22"/>
      <c r="P504" s="22"/>
      <c r="Q504" s="22"/>
      <c r="R504" s="22"/>
      <c r="S504" s="25" t="str">
        <f t="shared" si="108"/>
        <v>%Z104123</v>
      </c>
      <c r="T504" s="22" t="str">
        <f t="shared" si="109"/>
        <v>18-YL-35102L</v>
      </c>
      <c r="U504" s="22" t="s">
        <v>1359</v>
      </c>
      <c r="V504" s="22" t="str">
        <f t="shared" si="110"/>
        <v>粉料循环旋转阀3502X远程</v>
      </c>
      <c r="W504" s="23" t="s">
        <v>1036</v>
      </c>
      <c r="X504" s="84" t="s">
        <v>115</v>
      </c>
      <c r="Y504" s="27"/>
      <c r="Z504" s="27"/>
      <c r="AA504" s="28"/>
      <c r="AB504" s="33"/>
      <c r="AC504" s="29"/>
      <c r="AD504" s="27"/>
      <c r="AE504" s="27"/>
      <c r="AF504" s="27"/>
      <c r="AG504" s="27"/>
      <c r="AH504" s="27"/>
      <c r="AI504" s="27"/>
      <c r="AJ504" s="531"/>
      <c r="AK504" s="531"/>
      <c r="AL504" s="27"/>
      <c r="AM504" s="27"/>
      <c r="AN504" s="27"/>
      <c r="AO504" s="27"/>
      <c r="AP504" s="27"/>
      <c r="AQ504" s="33"/>
      <c r="AR504" s="33"/>
      <c r="AS504" s="33"/>
      <c r="AT504" s="33"/>
      <c r="AU504" s="33"/>
      <c r="AV504" s="33"/>
      <c r="AW504" s="33"/>
      <c r="AX504" s="33"/>
      <c r="AY504" s="33"/>
      <c r="AZ504" s="33"/>
      <c r="BA504" s="33"/>
      <c r="BB504" s="33"/>
      <c r="BC504" s="33"/>
      <c r="BD504" s="33"/>
      <c r="BE504" s="33"/>
      <c r="BF504" s="33"/>
      <c r="BG504" s="33"/>
      <c r="BH504" s="33"/>
      <c r="BI504" s="27"/>
      <c r="BJ504" s="33"/>
      <c r="BK504" s="33"/>
      <c r="BL504" s="33"/>
      <c r="BM504" s="27"/>
      <c r="BN504" s="27"/>
      <c r="BO504" s="27"/>
      <c r="BP504" s="27"/>
      <c r="BQ504" s="522" t="s">
        <v>503</v>
      </c>
      <c r="BR504" s="37"/>
      <c r="BS504" s="36"/>
      <c r="BT504" s="37"/>
      <c r="BV504" s="523">
        <v>1830</v>
      </c>
    </row>
    <row r="505" spans="1:74" ht="19.899999999999999" customHeight="1">
      <c r="A505" s="10">
        <v>505</v>
      </c>
      <c r="B505" s="15">
        <v>24</v>
      </c>
      <c r="C505" s="519">
        <v>1830</v>
      </c>
      <c r="D505" s="527" t="s">
        <v>1361</v>
      </c>
      <c r="E505" s="527" t="s">
        <v>1362</v>
      </c>
      <c r="F505" s="22" t="str">
        <f t="shared" si="116"/>
        <v>FCS0304</v>
      </c>
      <c r="G505" s="21">
        <f t="shared" si="117"/>
        <v>10</v>
      </c>
      <c r="H505" s="21">
        <f t="shared" si="118"/>
        <v>4</v>
      </c>
      <c r="I505" s="21">
        <v>24</v>
      </c>
      <c r="J505" s="85" t="str">
        <f t="shared" si="119"/>
        <v>ADV151-P</v>
      </c>
      <c r="K505" s="22" t="str">
        <f t="shared" si="107"/>
        <v>DI</v>
      </c>
      <c r="L505" s="22"/>
      <c r="M505" s="22"/>
      <c r="N505" s="22" t="str">
        <f t="shared" si="120"/>
        <v>N</v>
      </c>
      <c r="O505" s="22"/>
      <c r="P505" s="22"/>
      <c r="Q505" s="22"/>
      <c r="R505" s="22"/>
      <c r="S505" s="25" t="str">
        <f t="shared" si="108"/>
        <v>%Z104124</v>
      </c>
      <c r="T505" s="22" t="str">
        <f t="shared" si="109"/>
        <v>18-YLF-35101R</v>
      </c>
      <c r="U505" s="22" t="s">
        <v>1361</v>
      </c>
      <c r="V505" s="22" t="str">
        <f t="shared" si="110"/>
        <v>粉料仓旋转阀3501X正转</v>
      </c>
      <c r="W505" s="23" t="s">
        <v>1036</v>
      </c>
      <c r="X505" s="84" t="s">
        <v>115</v>
      </c>
      <c r="Y505" s="27"/>
      <c r="Z505" s="27"/>
      <c r="AA505" s="28"/>
      <c r="AB505" s="33"/>
      <c r="AC505" s="29"/>
      <c r="AD505" s="27"/>
      <c r="AE505" s="27"/>
      <c r="AF505" s="27"/>
      <c r="AG505" s="27"/>
      <c r="AH505" s="27"/>
      <c r="AI505" s="27"/>
      <c r="AJ505" s="531"/>
      <c r="AK505" s="531"/>
      <c r="AL505" s="27"/>
      <c r="AM505" s="27"/>
      <c r="AN505" s="27"/>
      <c r="AO505" s="27"/>
      <c r="AP505" s="27"/>
      <c r="AQ505" s="33"/>
      <c r="AR505" s="33"/>
      <c r="AS505" s="33"/>
      <c r="AT505" s="33"/>
      <c r="AU505" s="33"/>
      <c r="AV505" s="33"/>
      <c r="AW505" s="33"/>
      <c r="AX505" s="33"/>
      <c r="AY505" s="33"/>
      <c r="AZ505" s="33"/>
      <c r="BA505" s="33"/>
      <c r="BB505" s="33"/>
      <c r="BC505" s="33"/>
      <c r="BD505" s="33"/>
      <c r="BE505" s="33"/>
      <c r="BF505" s="33"/>
      <c r="BG505" s="33"/>
      <c r="BH505" s="33"/>
      <c r="BI505" s="27"/>
      <c r="BJ505" s="33"/>
      <c r="BK505" s="33"/>
      <c r="BL505" s="33"/>
      <c r="BM505" s="27"/>
      <c r="BN505" s="27"/>
      <c r="BO505" s="27"/>
      <c r="BP505" s="27"/>
      <c r="BQ505" s="522" t="s">
        <v>503</v>
      </c>
      <c r="BR505" s="37"/>
      <c r="BS505" s="36"/>
      <c r="BT505" s="37"/>
      <c r="BV505" s="523">
        <v>1830</v>
      </c>
    </row>
    <row r="506" spans="1:74" ht="19.899999999999999" customHeight="1">
      <c r="A506" s="10">
        <v>506</v>
      </c>
      <c r="B506" s="15">
        <v>25</v>
      </c>
      <c r="C506" s="519">
        <v>1830</v>
      </c>
      <c r="D506" s="527" t="s">
        <v>1363</v>
      </c>
      <c r="E506" s="527" t="s">
        <v>1364</v>
      </c>
      <c r="F506" s="22" t="str">
        <f t="shared" si="116"/>
        <v>FCS0304</v>
      </c>
      <c r="G506" s="21">
        <f t="shared" si="117"/>
        <v>10</v>
      </c>
      <c r="H506" s="21">
        <f t="shared" si="118"/>
        <v>4</v>
      </c>
      <c r="I506" s="21">
        <v>25</v>
      </c>
      <c r="J506" s="85" t="str">
        <f t="shared" si="119"/>
        <v>ADV151-P</v>
      </c>
      <c r="K506" s="22" t="str">
        <f t="shared" si="107"/>
        <v>DI</v>
      </c>
      <c r="L506" s="22"/>
      <c r="M506" s="22"/>
      <c r="N506" s="22" t="str">
        <f t="shared" si="120"/>
        <v>N</v>
      </c>
      <c r="O506" s="22"/>
      <c r="P506" s="22"/>
      <c r="Q506" s="22"/>
      <c r="R506" s="22"/>
      <c r="S506" s="25" t="str">
        <f t="shared" si="108"/>
        <v>%Z104125</v>
      </c>
      <c r="T506" s="22" t="str">
        <f t="shared" si="109"/>
        <v>18-YLR-35101R</v>
      </c>
      <c r="U506" s="22" t="s">
        <v>1363</v>
      </c>
      <c r="V506" s="22" t="str">
        <f t="shared" si="110"/>
        <v>粉料仓旋转阀3501X反转</v>
      </c>
      <c r="W506" s="23" t="s">
        <v>1036</v>
      </c>
      <c r="X506" s="84" t="s">
        <v>115</v>
      </c>
      <c r="Y506" s="27"/>
      <c r="Z506" s="27"/>
      <c r="AA506" s="28"/>
      <c r="AB506" s="33"/>
      <c r="AC506" s="29"/>
      <c r="AD506" s="27"/>
      <c r="AE506" s="27"/>
      <c r="AF506" s="27"/>
      <c r="AG506" s="27"/>
      <c r="AH506" s="27"/>
      <c r="AI506" s="27"/>
      <c r="AJ506" s="531"/>
      <c r="AK506" s="531"/>
      <c r="AL506" s="27"/>
      <c r="AM506" s="27"/>
      <c r="AN506" s="27"/>
      <c r="AO506" s="27"/>
      <c r="AP506" s="27"/>
      <c r="AQ506" s="33"/>
      <c r="AR506" s="33"/>
      <c r="AS506" s="33"/>
      <c r="AT506" s="33"/>
      <c r="AU506" s="33"/>
      <c r="AV506" s="33"/>
      <c r="AW506" s="33"/>
      <c r="AX506" s="33"/>
      <c r="AY506" s="33"/>
      <c r="AZ506" s="33"/>
      <c r="BA506" s="33"/>
      <c r="BB506" s="33"/>
      <c r="BC506" s="33"/>
      <c r="BD506" s="33"/>
      <c r="BE506" s="33"/>
      <c r="BF506" s="33"/>
      <c r="BG506" s="33"/>
      <c r="BH506" s="33"/>
      <c r="BI506" s="27"/>
      <c r="BJ506" s="33"/>
      <c r="BK506" s="33"/>
      <c r="BL506" s="33"/>
      <c r="BM506" s="27"/>
      <c r="BN506" s="27"/>
      <c r="BO506" s="27"/>
      <c r="BP506" s="27"/>
      <c r="BQ506" s="522" t="s">
        <v>503</v>
      </c>
      <c r="BR506" s="37"/>
      <c r="BS506" s="36"/>
      <c r="BT506" s="37"/>
      <c r="BV506" s="523">
        <v>1830</v>
      </c>
    </row>
    <row r="507" spans="1:74" ht="19.899999999999999" customHeight="1">
      <c r="A507" s="10">
        <v>507</v>
      </c>
      <c r="B507" s="15">
        <v>26</v>
      </c>
      <c r="C507" s="519">
        <v>1830</v>
      </c>
      <c r="D507" s="527" t="s">
        <v>1365</v>
      </c>
      <c r="E507" s="527" t="s">
        <v>1366</v>
      </c>
      <c r="F507" s="22" t="str">
        <f t="shared" si="116"/>
        <v>FCS0304</v>
      </c>
      <c r="G507" s="21">
        <f t="shared" si="117"/>
        <v>10</v>
      </c>
      <c r="H507" s="21">
        <f t="shared" si="118"/>
        <v>4</v>
      </c>
      <c r="I507" s="21">
        <v>26</v>
      </c>
      <c r="J507" s="85" t="str">
        <f t="shared" si="119"/>
        <v>ADV151-P</v>
      </c>
      <c r="K507" s="22" t="str">
        <f t="shared" si="107"/>
        <v>DI</v>
      </c>
      <c r="L507" s="22"/>
      <c r="M507" s="22"/>
      <c r="N507" s="22" t="str">
        <f t="shared" si="120"/>
        <v>N</v>
      </c>
      <c r="O507" s="22"/>
      <c r="P507" s="22"/>
      <c r="Q507" s="22"/>
      <c r="R507" s="22"/>
      <c r="S507" s="25" t="str">
        <f t="shared" si="108"/>
        <v>%Z104126</v>
      </c>
      <c r="T507" s="22" t="str">
        <f t="shared" si="109"/>
        <v>18-YL-35101F</v>
      </c>
      <c r="U507" s="22" t="s">
        <v>1365</v>
      </c>
      <c r="V507" s="22" t="str">
        <f t="shared" si="110"/>
        <v>粉料仓旋转阀3501X故障</v>
      </c>
      <c r="W507" s="23" t="s">
        <v>1036</v>
      </c>
      <c r="X507" s="84" t="s">
        <v>115</v>
      </c>
      <c r="Y507" s="27"/>
      <c r="Z507" s="27"/>
      <c r="AA507" s="28"/>
      <c r="AB507" s="33"/>
      <c r="AC507" s="29"/>
      <c r="AD507" s="27"/>
      <c r="AE507" s="27"/>
      <c r="AF507" s="27"/>
      <c r="AG507" s="27"/>
      <c r="AH507" s="27"/>
      <c r="AI507" s="27"/>
      <c r="AJ507" s="531"/>
      <c r="AK507" s="531"/>
      <c r="AL507" s="27"/>
      <c r="AM507" s="27"/>
      <c r="AN507" s="27"/>
      <c r="AO507" s="27"/>
      <c r="AP507" s="27"/>
      <c r="AQ507" s="33"/>
      <c r="AR507" s="33"/>
      <c r="AS507" s="33"/>
      <c r="AT507" s="33"/>
      <c r="AU507" s="33"/>
      <c r="AV507" s="33"/>
      <c r="AW507" s="33"/>
      <c r="AX507" s="33"/>
      <c r="AY507" s="33"/>
      <c r="AZ507" s="33"/>
      <c r="BA507" s="33"/>
      <c r="BB507" s="33"/>
      <c r="BC507" s="33"/>
      <c r="BD507" s="33"/>
      <c r="BE507" s="33"/>
      <c r="BF507" s="33"/>
      <c r="BG507" s="33"/>
      <c r="BH507" s="33"/>
      <c r="BI507" s="27"/>
      <c r="BJ507" s="33"/>
      <c r="BK507" s="33"/>
      <c r="BL507" s="33"/>
      <c r="BM507" s="27"/>
      <c r="BN507" s="27"/>
      <c r="BO507" s="27"/>
      <c r="BP507" s="27"/>
      <c r="BQ507" s="522" t="s">
        <v>503</v>
      </c>
      <c r="BR507" s="37"/>
      <c r="BS507" s="36"/>
      <c r="BT507" s="37"/>
      <c r="BV507" s="523">
        <v>1830</v>
      </c>
    </row>
    <row r="508" spans="1:74" ht="19.899999999999999" customHeight="1">
      <c r="A508" s="10">
        <v>508</v>
      </c>
      <c r="B508" s="15">
        <v>27</v>
      </c>
      <c r="C508" s="519">
        <v>1830</v>
      </c>
      <c r="D508" s="527" t="s">
        <v>1367</v>
      </c>
      <c r="E508" s="527" t="s">
        <v>1368</v>
      </c>
      <c r="F508" s="22" t="str">
        <f t="shared" si="116"/>
        <v>FCS0304</v>
      </c>
      <c r="G508" s="21">
        <f t="shared" si="117"/>
        <v>10</v>
      </c>
      <c r="H508" s="21">
        <f t="shared" si="118"/>
        <v>4</v>
      </c>
      <c r="I508" s="21">
        <v>27</v>
      </c>
      <c r="J508" s="85" t="str">
        <f t="shared" si="119"/>
        <v>ADV151-P</v>
      </c>
      <c r="K508" s="22" t="str">
        <f t="shared" si="107"/>
        <v>DI</v>
      </c>
      <c r="L508" s="22"/>
      <c r="M508" s="22"/>
      <c r="N508" s="22" t="str">
        <f t="shared" si="120"/>
        <v>N</v>
      </c>
      <c r="O508" s="22"/>
      <c r="P508" s="22"/>
      <c r="Q508" s="22"/>
      <c r="R508" s="22"/>
      <c r="S508" s="25" t="str">
        <f t="shared" si="108"/>
        <v>%Z104127</v>
      </c>
      <c r="T508" s="22" t="str">
        <f t="shared" si="109"/>
        <v>18-YL-35101L</v>
      </c>
      <c r="U508" s="22" t="s">
        <v>1367</v>
      </c>
      <c r="V508" s="22" t="str">
        <f t="shared" si="110"/>
        <v>粉料仓旋转阀3501X远程</v>
      </c>
      <c r="W508" s="23" t="s">
        <v>1036</v>
      </c>
      <c r="X508" s="84" t="s">
        <v>115</v>
      </c>
      <c r="Y508" s="27"/>
      <c r="Z508" s="27"/>
      <c r="AA508" s="28"/>
      <c r="AB508" s="33"/>
      <c r="AC508" s="29"/>
      <c r="AD508" s="27"/>
      <c r="AE508" s="27"/>
      <c r="AF508" s="27"/>
      <c r="AG508" s="27"/>
      <c r="AH508" s="27"/>
      <c r="AI508" s="27"/>
      <c r="AJ508" s="531"/>
      <c r="AK508" s="531"/>
      <c r="AL508" s="27"/>
      <c r="AM508" s="27"/>
      <c r="AN508" s="27"/>
      <c r="AO508" s="27"/>
      <c r="AP508" s="27"/>
      <c r="AQ508" s="33"/>
      <c r="AR508" s="33"/>
      <c r="AS508" s="33"/>
      <c r="AT508" s="33"/>
      <c r="AU508" s="33"/>
      <c r="AV508" s="33"/>
      <c r="AW508" s="33"/>
      <c r="AX508" s="33"/>
      <c r="AY508" s="33"/>
      <c r="AZ508" s="33"/>
      <c r="BA508" s="33"/>
      <c r="BB508" s="33"/>
      <c r="BC508" s="33"/>
      <c r="BD508" s="33"/>
      <c r="BE508" s="33"/>
      <c r="BF508" s="33"/>
      <c r="BG508" s="33"/>
      <c r="BH508" s="33"/>
      <c r="BI508" s="27"/>
      <c r="BJ508" s="33"/>
      <c r="BK508" s="33"/>
      <c r="BL508" s="33"/>
      <c r="BM508" s="27"/>
      <c r="BN508" s="27"/>
      <c r="BO508" s="27"/>
      <c r="BP508" s="27"/>
      <c r="BQ508" s="522" t="s">
        <v>503</v>
      </c>
      <c r="BR508" s="37"/>
      <c r="BS508" s="36"/>
      <c r="BT508" s="37"/>
      <c r="BV508" s="523">
        <v>1830</v>
      </c>
    </row>
    <row r="509" spans="1:74" ht="19.899999999999999" customHeight="1">
      <c r="A509" s="10">
        <v>509</v>
      </c>
      <c r="B509" s="15">
        <v>28</v>
      </c>
      <c r="C509" s="519">
        <v>1830</v>
      </c>
      <c r="D509" s="527" t="s">
        <v>1369</v>
      </c>
      <c r="E509" s="527" t="s">
        <v>1370</v>
      </c>
      <c r="F509" s="22" t="str">
        <f t="shared" si="116"/>
        <v>FCS0304</v>
      </c>
      <c r="G509" s="21">
        <f t="shared" si="117"/>
        <v>10</v>
      </c>
      <c r="H509" s="21">
        <f t="shared" si="118"/>
        <v>4</v>
      </c>
      <c r="I509" s="21">
        <v>28</v>
      </c>
      <c r="J509" s="85" t="str">
        <f t="shared" si="119"/>
        <v>ADV151-P</v>
      </c>
      <c r="K509" s="22" t="str">
        <f t="shared" si="107"/>
        <v>DI</v>
      </c>
      <c r="L509" s="22"/>
      <c r="M509" s="22"/>
      <c r="N509" s="22" t="str">
        <f t="shared" si="120"/>
        <v>N</v>
      </c>
      <c r="O509" s="22"/>
      <c r="P509" s="22"/>
      <c r="Q509" s="22"/>
      <c r="R509" s="22"/>
      <c r="S509" s="25" t="str">
        <f t="shared" si="108"/>
        <v>%Z104128</v>
      </c>
      <c r="T509" s="22" t="str">
        <f t="shared" si="109"/>
        <v>18-YL-35111R</v>
      </c>
      <c r="U509" s="22" t="s">
        <v>1369</v>
      </c>
      <c r="V509" s="22" t="str">
        <f t="shared" si="110"/>
        <v>粉料仓旋转阀3501X风扇运</v>
      </c>
      <c r="W509" s="23" t="s">
        <v>1036</v>
      </c>
      <c r="X509" s="84" t="s">
        <v>115</v>
      </c>
      <c r="Y509" s="27"/>
      <c r="Z509" s="27"/>
      <c r="AA509" s="28"/>
      <c r="AB509" s="33"/>
      <c r="AC509" s="29"/>
      <c r="AD509" s="27"/>
      <c r="AE509" s="27"/>
      <c r="AF509" s="27"/>
      <c r="AG509" s="27"/>
      <c r="AH509" s="27"/>
      <c r="AI509" s="27"/>
      <c r="AJ509" s="531"/>
      <c r="AK509" s="531"/>
      <c r="AL509" s="27"/>
      <c r="AM509" s="27"/>
      <c r="AN509" s="27"/>
      <c r="AO509" s="27"/>
      <c r="AP509" s="27"/>
      <c r="AQ509" s="33"/>
      <c r="AR509" s="33"/>
      <c r="AS509" s="33"/>
      <c r="AT509" s="33"/>
      <c r="AU509" s="33"/>
      <c r="AV509" s="33"/>
      <c r="AW509" s="33"/>
      <c r="AX509" s="33"/>
      <c r="AY509" s="33"/>
      <c r="AZ509" s="33"/>
      <c r="BA509" s="33"/>
      <c r="BB509" s="33"/>
      <c r="BC509" s="33"/>
      <c r="BD509" s="33"/>
      <c r="BE509" s="33"/>
      <c r="BF509" s="33"/>
      <c r="BG509" s="33"/>
      <c r="BH509" s="33"/>
      <c r="BI509" s="27"/>
      <c r="BJ509" s="33"/>
      <c r="BK509" s="33"/>
      <c r="BL509" s="33"/>
      <c r="BM509" s="27"/>
      <c r="BN509" s="27"/>
      <c r="BO509" s="27"/>
      <c r="BP509" s="27"/>
      <c r="BQ509" s="522" t="s">
        <v>503</v>
      </c>
      <c r="BR509" s="37"/>
      <c r="BS509" s="36"/>
      <c r="BT509" s="37"/>
      <c r="BV509" s="523">
        <v>1830</v>
      </c>
    </row>
    <row r="510" spans="1:74" ht="19.899999999999999" customHeight="1">
      <c r="A510" s="10">
        <v>510</v>
      </c>
      <c r="B510" s="15">
        <v>29</v>
      </c>
      <c r="C510" s="519"/>
      <c r="D510" s="50" t="str">
        <f>LEFT(F510,1)&amp;RIGHT(F510,2)&amp;"N"&amp;G510&amp;"S"&amp;H510&amp;"C"&amp;I510</f>
        <v>F04N10S4C29</v>
      </c>
      <c r="E510" s="527" t="s">
        <v>161</v>
      </c>
      <c r="F510" s="22" t="str">
        <f t="shared" si="116"/>
        <v>FCS0304</v>
      </c>
      <c r="G510" s="21">
        <f t="shared" si="117"/>
        <v>10</v>
      </c>
      <c r="H510" s="21">
        <f t="shared" si="118"/>
        <v>4</v>
      </c>
      <c r="I510" s="21">
        <v>29</v>
      </c>
      <c r="J510" s="85" t="str">
        <f t="shared" si="119"/>
        <v>ADV151-P</v>
      </c>
      <c r="K510" s="22" t="str">
        <f t="shared" si="107"/>
        <v>DI</v>
      </c>
      <c r="L510" s="22"/>
      <c r="M510" s="22"/>
      <c r="N510" s="22" t="str">
        <f t="shared" si="120"/>
        <v>N</v>
      </c>
      <c r="O510" s="22"/>
      <c r="P510" s="22"/>
      <c r="Q510" s="22"/>
      <c r="R510" s="22"/>
      <c r="S510" s="25" t="str">
        <f t="shared" si="108"/>
        <v>%Z104129</v>
      </c>
      <c r="T510" s="22" t="str">
        <f t="shared" si="109"/>
        <v>F04N10S4C29</v>
      </c>
      <c r="U510" s="22"/>
      <c r="V510" s="22" t="str">
        <f t="shared" si="110"/>
        <v>Spare</v>
      </c>
      <c r="W510" s="23" t="s">
        <v>1036</v>
      </c>
      <c r="X510" s="84" t="s">
        <v>115</v>
      </c>
      <c r="Y510" s="27"/>
      <c r="Z510" s="27"/>
      <c r="AA510" s="28"/>
      <c r="AB510" s="33"/>
      <c r="AC510" s="29"/>
      <c r="AD510" s="27"/>
      <c r="AE510" s="27"/>
      <c r="AF510" s="27"/>
      <c r="AG510" s="27"/>
      <c r="AH510" s="27"/>
      <c r="AI510" s="27"/>
      <c r="AJ510" s="531"/>
      <c r="AK510" s="531"/>
      <c r="AL510" s="27"/>
      <c r="AM510" s="27"/>
      <c r="AN510" s="27"/>
      <c r="AO510" s="27"/>
      <c r="AP510" s="27"/>
      <c r="AQ510" s="33"/>
      <c r="AR510" s="33"/>
      <c r="AS510" s="33"/>
      <c r="AT510" s="33"/>
      <c r="AU510" s="33"/>
      <c r="AV510" s="33"/>
      <c r="AW510" s="33"/>
      <c r="AX510" s="33"/>
      <c r="AY510" s="33"/>
      <c r="AZ510" s="33"/>
      <c r="BA510" s="33"/>
      <c r="BB510" s="33"/>
      <c r="BC510" s="33"/>
      <c r="BD510" s="33"/>
      <c r="BE510" s="33"/>
      <c r="BF510" s="33"/>
      <c r="BG510" s="33"/>
      <c r="BH510" s="33"/>
      <c r="BI510" s="27"/>
      <c r="BJ510" s="33"/>
      <c r="BK510" s="33"/>
      <c r="BL510" s="33"/>
      <c r="BM510" s="27"/>
      <c r="BN510" s="27"/>
      <c r="BO510" s="27"/>
      <c r="BP510" s="27"/>
      <c r="BQ510" s="36"/>
      <c r="BR510" s="37"/>
      <c r="BS510" s="36"/>
      <c r="BT510" s="37"/>
    </row>
    <row r="511" spans="1:74" ht="19.899999999999999" customHeight="1">
      <c r="A511" s="10">
        <v>511</v>
      </c>
      <c r="B511" s="16">
        <v>30</v>
      </c>
      <c r="C511" s="520"/>
      <c r="D511" s="50" t="str">
        <f>LEFT(F511,1)&amp;RIGHT(F511,2)&amp;"N"&amp;G511&amp;"S"&amp;H511&amp;"C"&amp;I511</f>
        <v>F04N10S4C30</v>
      </c>
      <c r="E511" s="527" t="s">
        <v>161</v>
      </c>
      <c r="F511" s="22" t="str">
        <f t="shared" si="116"/>
        <v>FCS0304</v>
      </c>
      <c r="G511" s="21">
        <f t="shared" si="117"/>
        <v>10</v>
      </c>
      <c r="H511" s="21">
        <f t="shared" si="118"/>
        <v>4</v>
      </c>
      <c r="I511" s="21">
        <v>30</v>
      </c>
      <c r="J511" s="85" t="str">
        <f t="shared" si="119"/>
        <v>ADV151-P</v>
      </c>
      <c r="K511" s="22" t="str">
        <f t="shared" si="107"/>
        <v>DI</v>
      </c>
      <c r="L511" s="22"/>
      <c r="M511" s="22"/>
      <c r="N511" s="22" t="str">
        <f t="shared" si="120"/>
        <v>N</v>
      </c>
      <c r="O511" s="22"/>
      <c r="P511" s="22"/>
      <c r="Q511" s="26"/>
      <c r="R511" s="26"/>
      <c r="S511" s="25" t="str">
        <f t="shared" si="108"/>
        <v>%Z104130</v>
      </c>
      <c r="T511" s="22" t="str">
        <f t="shared" si="109"/>
        <v>F04N10S4C30</v>
      </c>
      <c r="U511" s="26"/>
      <c r="V511" s="22" t="str">
        <f t="shared" si="110"/>
        <v>Spare</v>
      </c>
      <c r="W511" s="23" t="s">
        <v>1036</v>
      </c>
      <c r="X511" s="84" t="s">
        <v>115</v>
      </c>
      <c r="Y511" s="27"/>
      <c r="Z511" s="27"/>
      <c r="AA511" s="28"/>
      <c r="AB511" s="33"/>
      <c r="AC511" s="29"/>
      <c r="AD511" s="27"/>
      <c r="AE511" s="27"/>
      <c r="AF511" s="27"/>
      <c r="AG511" s="27"/>
      <c r="AH511" s="32"/>
      <c r="AI511" s="27"/>
      <c r="AJ511" s="531"/>
      <c r="AK511" s="531"/>
      <c r="AL511" s="27"/>
      <c r="AM511" s="27"/>
      <c r="AN511" s="27"/>
      <c r="AO511" s="27"/>
      <c r="AP511" s="27"/>
      <c r="AQ511" s="33"/>
      <c r="AR511" s="33"/>
      <c r="AS511" s="33"/>
      <c r="AT511" s="33"/>
      <c r="AU511" s="33"/>
      <c r="AV511" s="33"/>
      <c r="AW511" s="33"/>
      <c r="AX511" s="33"/>
      <c r="AY511" s="33"/>
      <c r="AZ511" s="33"/>
      <c r="BA511" s="33"/>
      <c r="BB511" s="33"/>
      <c r="BC511" s="33"/>
      <c r="BD511" s="33"/>
      <c r="BE511" s="33"/>
      <c r="BF511" s="33"/>
      <c r="BG511" s="33"/>
      <c r="BH511" s="33"/>
      <c r="BI511" s="27"/>
      <c r="BJ511" s="33"/>
      <c r="BK511" s="33"/>
      <c r="BL511" s="33"/>
      <c r="BM511" s="27"/>
      <c r="BN511" s="27"/>
      <c r="BO511" s="27"/>
      <c r="BP511" s="27"/>
      <c r="BQ511" s="36"/>
      <c r="BR511" s="37"/>
      <c r="BS511" s="36"/>
      <c r="BT511" s="37"/>
    </row>
    <row r="512" spans="1:74" ht="19.899999999999999" customHeight="1">
      <c r="A512" s="10">
        <v>512</v>
      </c>
      <c r="B512" s="16">
        <v>31</v>
      </c>
      <c r="C512" s="520"/>
      <c r="D512" s="50" t="str">
        <f>LEFT(F512,1)&amp;RIGHT(F512,2)&amp;"N"&amp;G512&amp;"S"&amp;H512&amp;"C"&amp;I512</f>
        <v>F04N10S4C31</v>
      </c>
      <c r="E512" s="534" t="s">
        <v>161</v>
      </c>
      <c r="F512" s="22" t="str">
        <f t="shared" si="116"/>
        <v>FCS0304</v>
      </c>
      <c r="G512" s="21">
        <f t="shared" si="117"/>
        <v>10</v>
      </c>
      <c r="H512" s="21">
        <f t="shared" si="118"/>
        <v>4</v>
      </c>
      <c r="I512" s="21">
        <v>31</v>
      </c>
      <c r="J512" s="85" t="str">
        <f t="shared" si="119"/>
        <v>ADV151-P</v>
      </c>
      <c r="K512" s="22" t="str">
        <f t="shared" si="107"/>
        <v>DI</v>
      </c>
      <c r="L512" s="22"/>
      <c r="M512" s="22"/>
      <c r="N512" s="22" t="str">
        <f t="shared" si="120"/>
        <v>N</v>
      </c>
      <c r="O512" s="22"/>
      <c r="P512" s="22"/>
      <c r="Q512" s="22"/>
      <c r="R512" s="22"/>
      <c r="S512" s="25" t="str">
        <f t="shared" si="108"/>
        <v>%Z104131</v>
      </c>
      <c r="T512" s="22" t="str">
        <f t="shared" si="109"/>
        <v>F04N10S4C31</v>
      </c>
      <c r="U512" s="26"/>
      <c r="V512" s="22" t="str">
        <f t="shared" si="110"/>
        <v>Spare</v>
      </c>
      <c r="W512" s="23" t="s">
        <v>1036</v>
      </c>
      <c r="X512" s="84" t="s">
        <v>115</v>
      </c>
      <c r="Y512" s="27"/>
      <c r="Z512" s="27"/>
      <c r="AA512" s="28"/>
      <c r="AB512" s="33"/>
      <c r="AC512" s="29"/>
      <c r="AD512" s="27"/>
      <c r="AE512" s="27"/>
      <c r="AF512" s="27"/>
      <c r="AG512" s="27"/>
      <c r="AH512" s="33"/>
      <c r="AI512" s="27"/>
      <c r="AJ512" s="531"/>
      <c r="AK512" s="531"/>
      <c r="AL512" s="27"/>
      <c r="AM512" s="27"/>
      <c r="AN512" s="27"/>
      <c r="AO512" s="27"/>
      <c r="AP512" s="27"/>
      <c r="AQ512" s="33"/>
      <c r="AR512" s="33"/>
      <c r="AS512" s="33"/>
      <c r="AT512" s="33"/>
      <c r="AU512" s="33"/>
      <c r="AV512" s="33"/>
      <c r="AW512" s="33"/>
      <c r="AX512" s="33"/>
      <c r="AY512" s="33"/>
      <c r="AZ512" s="33"/>
      <c r="BA512" s="33"/>
      <c r="BB512" s="33"/>
      <c r="BC512" s="33"/>
      <c r="BD512" s="33"/>
      <c r="BE512" s="33"/>
      <c r="BF512" s="33"/>
      <c r="BG512" s="33"/>
      <c r="BH512" s="33"/>
      <c r="BI512" s="27"/>
      <c r="BJ512" s="33"/>
      <c r="BK512" s="33"/>
      <c r="BL512" s="33"/>
      <c r="BM512" s="27"/>
      <c r="BN512" s="27"/>
      <c r="BO512" s="27"/>
      <c r="BP512" s="27"/>
      <c r="BQ512" s="36"/>
      <c r="BR512" s="37"/>
      <c r="BS512" s="36"/>
      <c r="BT512" s="37"/>
    </row>
    <row r="513" spans="1:74" ht="19.899999999999999" customHeight="1">
      <c r="A513" s="10">
        <v>513</v>
      </c>
      <c r="B513" s="16">
        <v>32</v>
      </c>
      <c r="C513" s="520"/>
      <c r="D513" s="50" t="str">
        <f>LEFT(F513,1)&amp;RIGHT(F513,2)&amp;"N"&amp;G513&amp;"S"&amp;H513&amp;"C"&amp;I513</f>
        <v>F04N10S4C32</v>
      </c>
      <c r="E513" s="528" t="s">
        <v>161</v>
      </c>
      <c r="F513" s="22" t="str">
        <f t="shared" si="116"/>
        <v>FCS0304</v>
      </c>
      <c r="G513" s="21">
        <f t="shared" si="117"/>
        <v>10</v>
      </c>
      <c r="H513" s="21">
        <f t="shared" si="118"/>
        <v>4</v>
      </c>
      <c r="I513" s="21">
        <v>32</v>
      </c>
      <c r="J513" s="85" t="str">
        <f t="shared" si="119"/>
        <v>ADV151-P</v>
      </c>
      <c r="K513" s="22" t="str">
        <f t="shared" si="107"/>
        <v>DI</v>
      </c>
      <c r="L513" s="22"/>
      <c r="M513" s="22"/>
      <c r="N513" s="22" t="str">
        <f t="shared" si="120"/>
        <v>N</v>
      </c>
      <c r="O513" s="22"/>
      <c r="P513" s="22"/>
      <c r="Q513" s="22"/>
      <c r="R513" s="22"/>
      <c r="S513" s="25" t="str">
        <f t="shared" si="108"/>
        <v>%Z104132</v>
      </c>
      <c r="T513" s="22" t="str">
        <f t="shared" si="109"/>
        <v>F04N10S4C32</v>
      </c>
      <c r="U513" s="26"/>
      <c r="V513" s="22" t="str">
        <f t="shared" si="110"/>
        <v>Spare</v>
      </c>
      <c r="W513" s="23" t="s">
        <v>1036</v>
      </c>
      <c r="X513" s="84" t="s">
        <v>115</v>
      </c>
      <c r="Y513" s="27"/>
      <c r="Z513" s="27"/>
      <c r="AA513" s="28"/>
      <c r="AB513" s="33"/>
      <c r="AC513" s="29"/>
      <c r="AD513" s="27"/>
      <c r="AE513" s="27"/>
      <c r="AF513" s="27"/>
      <c r="AG513" s="27"/>
      <c r="AH513" s="33"/>
      <c r="AI513" s="27"/>
      <c r="AJ513" s="531"/>
      <c r="AK513" s="531"/>
      <c r="AL513" s="27"/>
      <c r="AM513" s="27"/>
      <c r="AN513" s="27"/>
      <c r="AO513" s="27"/>
      <c r="AP513" s="27"/>
      <c r="AQ513" s="33"/>
      <c r="AR513" s="33"/>
      <c r="AS513" s="33"/>
      <c r="AT513" s="33"/>
      <c r="AU513" s="33"/>
      <c r="AV513" s="33"/>
      <c r="AW513" s="33"/>
      <c r="AX513" s="33"/>
      <c r="AY513" s="33"/>
      <c r="AZ513" s="33"/>
      <c r="BA513" s="33"/>
      <c r="BB513" s="33"/>
      <c r="BC513" s="33"/>
      <c r="BD513" s="33"/>
      <c r="BE513" s="33"/>
      <c r="BF513" s="33"/>
      <c r="BG513" s="33"/>
      <c r="BH513" s="33"/>
      <c r="BI513" s="27"/>
      <c r="BJ513" s="33"/>
      <c r="BK513" s="33"/>
      <c r="BL513" s="33"/>
      <c r="BM513" s="27"/>
      <c r="BN513" s="27"/>
      <c r="BO513" s="27"/>
      <c r="BP513" s="27"/>
      <c r="BQ513" s="36"/>
      <c r="BR513" s="37"/>
      <c r="BS513" s="36"/>
      <c r="BT513" s="37"/>
    </row>
    <row r="514" spans="1:74" ht="19.899999999999999" customHeight="1">
      <c r="A514" s="10">
        <v>514</v>
      </c>
      <c r="B514" s="15">
        <v>1</v>
      </c>
      <c r="C514" s="519">
        <v>1812</v>
      </c>
      <c r="D514" s="527" t="s">
        <v>1371</v>
      </c>
      <c r="E514" s="534" t="s">
        <v>1372</v>
      </c>
      <c r="F514" s="22" t="str">
        <f>F449</f>
        <v>FCS0304</v>
      </c>
      <c r="G514" s="21">
        <v>10</v>
      </c>
      <c r="H514" s="21">
        <v>7</v>
      </c>
      <c r="I514" s="21">
        <v>1</v>
      </c>
      <c r="J514" s="85" t="s">
        <v>1062</v>
      </c>
      <c r="K514" s="22" t="str">
        <f t="shared" ref="K514:K577" si="121">IF(MID(J514,4,3)="551","DO","DI")</f>
        <v>DO</v>
      </c>
      <c r="L514" s="22"/>
      <c r="M514" s="22"/>
      <c r="N514" s="22" t="s">
        <v>514</v>
      </c>
      <c r="O514" s="22"/>
      <c r="P514" s="22"/>
      <c r="Q514" s="83"/>
      <c r="R514" s="22"/>
      <c r="S514" s="25" t="str">
        <f t="shared" ref="S514:S577" si="122">"%Z"&amp;TEXT(G514,"00")&amp;TEXT(H514,"0")&amp;"1"&amp;TEXT(I514,"00")</f>
        <v>%Z107101</v>
      </c>
      <c r="T514" s="22" t="str">
        <f t="shared" ref="T514:T577" si="123">IF(D514&lt;&gt;"",D514,"")</f>
        <v>18-UL-17110B</v>
      </c>
      <c r="U514" s="22" t="s">
        <v>1371</v>
      </c>
      <c r="V514" s="22" t="str">
        <f t="shared" ref="V514:V577" si="124">IF(E514&lt;&gt;"",E514,"")</f>
        <v>TEA CONTAINER SEQUENCE</v>
      </c>
      <c r="W514" s="23" t="s">
        <v>1215</v>
      </c>
      <c r="X514" s="84" t="s">
        <v>115</v>
      </c>
      <c r="Y514" s="27"/>
      <c r="Z514" s="27"/>
      <c r="AA514" s="28"/>
      <c r="AB514" s="33"/>
      <c r="AC514" s="29"/>
      <c r="AD514" s="27"/>
      <c r="AE514" s="27"/>
      <c r="AF514" s="27"/>
      <c r="AG514" s="27"/>
      <c r="AH514" s="27"/>
      <c r="AI514" s="27"/>
      <c r="AJ514" s="531" t="s">
        <v>1155</v>
      </c>
      <c r="AK514" s="531" t="s">
        <v>1156</v>
      </c>
      <c r="AL514" s="27"/>
      <c r="AM514" s="27"/>
      <c r="AN514" s="27"/>
      <c r="AO514" s="27"/>
      <c r="AP514" s="27"/>
      <c r="AQ514" s="33"/>
      <c r="AR514" s="33"/>
      <c r="AS514" s="33"/>
      <c r="AT514" s="33"/>
      <c r="AU514" s="33"/>
      <c r="AV514" s="33"/>
      <c r="AW514" s="33"/>
      <c r="AX514" s="33"/>
      <c r="AY514" s="33"/>
      <c r="AZ514" s="33"/>
      <c r="BA514" s="33"/>
      <c r="BB514" s="33"/>
      <c r="BC514" s="33"/>
      <c r="BD514" s="33"/>
      <c r="BE514" s="33"/>
      <c r="BF514" s="33"/>
      <c r="BG514" s="33"/>
      <c r="BH514" s="33"/>
      <c r="BI514" s="27"/>
      <c r="BJ514" s="33"/>
      <c r="BK514" s="33"/>
      <c r="BL514" s="33"/>
      <c r="BM514" s="27"/>
      <c r="BN514" s="27"/>
      <c r="BO514" s="27"/>
      <c r="BP514" s="27"/>
      <c r="BQ514" s="522" t="s">
        <v>321</v>
      </c>
      <c r="BR514" s="37"/>
      <c r="BS514" s="36"/>
      <c r="BT514" s="37"/>
      <c r="BU514" s="39"/>
      <c r="BV514" s="523">
        <v>1812</v>
      </c>
    </row>
    <row r="515" spans="1:74" ht="19.899999999999999" customHeight="1">
      <c r="A515" s="10">
        <v>515</v>
      </c>
      <c r="B515" s="15">
        <v>2</v>
      </c>
      <c r="C515" s="519">
        <v>1812</v>
      </c>
      <c r="D515" s="17" t="s">
        <v>1373</v>
      </c>
      <c r="E515" s="534" t="s">
        <v>1374</v>
      </c>
      <c r="F515" s="22" t="str">
        <f t="shared" ref="F515:F545" si="125">F514</f>
        <v>FCS0304</v>
      </c>
      <c r="G515" s="21">
        <f t="shared" ref="G515:G545" si="126">G514</f>
        <v>10</v>
      </c>
      <c r="H515" s="21">
        <f t="shared" ref="H515:H545" si="127">H514</f>
        <v>7</v>
      </c>
      <c r="I515" s="21">
        <v>2</v>
      </c>
      <c r="J515" s="85" t="str">
        <f t="shared" ref="J515:J545" si="128">J514</f>
        <v>ADV551-P</v>
      </c>
      <c r="K515" s="22" t="str">
        <f t="shared" si="121"/>
        <v>DO</v>
      </c>
      <c r="L515" s="22"/>
      <c r="M515" s="22"/>
      <c r="N515" s="22" t="str">
        <f t="shared" ref="N515:N545" si="129">IF(N514&lt;&gt;"",N514,"")</f>
        <v>N</v>
      </c>
      <c r="O515" s="22"/>
      <c r="P515" s="22"/>
      <c r="Q515" s="22"/>
      <c r="R515" s="22"/>
      <c r="S515" s="25" t="str">
        <f t="shared" si="122"/>
        <v>%Z107102</v>
      </c>
      <c r="T515" s="22" t="str">
        <f t="shared" si="123"/>
        <v>18-XL-17121</v>
      </c>
      <c r="U515" s="22" t="s">
        <v>1375</v>
      </c>
      <c r="V515" s="22" t="str">
        <f t="shared" si="124"/>
        <v>TEA CONTAINER TO CHANGE</v>
      </c>
      <c r="W515" s="23" t="s">
        <v>1215</v>
      </c>
      <c r="X515" s="84" t="s">
        <v>115</v>
      </c>
      <c r="Y515" s="27"/>
      <c r="Z515" s="27"/>
      <c r="AA515" s="28"/>
      <c r="AB515" s="33"/>
      <c r="AC515" s="29"/>
      <c r="AD515" s="27"/>
      <c r="AE515" s="27"/>
      <c r="AF515" s="27"/>
      <c r="AG515" s="27"/>
      <c r="AH515" s="27"/>
      <c r="AI515" s="27"/>
      <c r="AJ515" s="531" t="s">
        <v>1155</v>
      </c>
      <c r="AK515" s="531" t="s">
        <v>1156</v>
      </c>
      <c r="AL515" s="27"/>
      <c r="AM515" s="27"/>
      <c r="AN515" s="27"/>
      <c r="AO515" s="27"/>
      <c r="AP515" s="27"/>
      <c r="AQ515" s="33"/>
      <c r="AR515" s="33"/>
      <c r="AS515" s="33"/>
      <c r="AT515" s="33"/>
      <c r="AU515" s="33"/>
      <c r="AV515" s="33"/>
      <c r="AW515" s="33"/>
      <c r="AX515" s="33"/>
      <c r="AY515" s="33"/>
      <c r="AZ515" s="33"/>
      <c r="BA515" s="33"/>
      <c r="BB515" s="33"/>
      <c r="BC515" s="33"/>
      <c r="BD515" s="33"/>
      <c r="BE515" s="33"/>
      <c r="BF515" s="33"/>
      <c r="BG515" s="33"/>
      <c r="BH515" s="33"/>
      <c r="BI515" s="27"/>
      <c r="BJ515" s="33"/>
      <c r="BK515" s="33"/>
      <c r="BL515" s="33"/>
      <c r="BM515" s="27"/>
      <c r="BN515" s="27"/>
      <c r="BO515" s="27"/>
      <c r="BP515" s="27"/>
      <c r="BQ515" s="522" t="s">
        <v>106</v>
      </c>
      <c r="BR515" s="37"/>
      <c r="BS515" s="36"/>
      <c r="BT515" s="37"/>
      <c r="BU515" s="39"/>
      <c r="BV515" s="523">
        <v>1812</v>
      </c>
    </row>
    <row r="516" spans="1:74" ht="19.899999999999999" customHeight="1">
      <c r="A516" s="10">
        <v>516</v>
      </c>
      <c r="B516" s="15">
        <v>3</v>
      </c>
      <c r="C516" s="519">
        <v>1830</v>
      </c>
      <c r="D516" s="17" t="s">
        <v>1376</v>
      </c>
      <c r="E516" s="534" t="s">
        <v>1377</v>
      </c>
      <c r="F516" s="22" t="str">
        <f t="shared" si="125"/>
        <v>FCS0304</v>
      </c>
      <c r="G516" s="21">
        <f t="shared" si="126"/>
        <v>10</v>
      </c>
      <c r="H516" s="21">
        <f t="shared" si="127"/>
        <v>7</v>
      </c>
      <c r="I516" s="21">
        <v>3</v>
      </c>
      <c r="J516" s="85" t="str">
        <f t="shared" si="128"/>
        <v>ADV551-P</v>
      </c>
      <c r="K516" s="22" t="str">
        <f t="shared" si="121"/>
        <v>DO</v>
      </c>
      <c r="L516" s="22"/>
      <c r="M516" s="22"/>
      <c r="N516" s="22" t="str">
        <f t="shared" si="129"/>
        <v>N</v>
      </c>
      <c r="O516" s="22"/>
      <c r="P516" s="22"/>
      <c r="Q516" s="22"/>
      <c r="R516" s="22"/>
      <c r="S516" s="25" t="str">
        <f t="shared" si="122"/>
        <v>%Z107103</v>
      </c>
      <c r="T516" s="22" t="str">
        <f t="shared" si="123"/>
        <v>18-XS-35104</v>
      </c>
      <c r="U516" s="22" t="s">
        <v>1376</v>
      </c>
      <c r="V516" s="22" t="str">
        <f t="shared" si="124"/>
        <v>控制角座阀XV35104的开/关</v>
      </c>
      <c r="W516" s="23" t="s">
        <v>1215</v>
      </c>
      <c r="X516" s="84" t="s">
        <v>115</v>
      </c>
      <c r="Y516" s="27"/>
      <c r="Z516" s="27"/>
      <c r="AA516" s="28"/>
      <c r="AB516" s="33"/>
      <c r="AC516" s="29"/>
      <c r="AD516" s="27"/>
      <c r="AE516" s="27"/>
      <c r="AF516" s="27"/>
      <c r="AG516" s="27"/>
      <c r="AH516" s="27"/>
      <c r="AI516" s="27"/>
      <c r="AJ516" s="531" t="s">
        <v>1378</v>
      </c>
      <c r="AK516" s="531" t="s">
        <v>115</v>
      </c>
      <c r="AL516" s="27"/>
      <c r="AM516" s="27"/>
      <c r="AN516" s="27"/>
      <c r="AO516" s="27"/>
      <c r="AP516" s="27"/>
      <c r="AQ516" s="33"/>
      <c r="AR516" s="33"/>
      <c r="AS516" s="33"/>
      <c r="AT516" s="33"/>
      <c r="AU516" s="33"/>
      <c r="AV516" s="33"/>
      <c r="AW516" s="33"/>
      <c r="AX516" s="33"/>
      <c r="AY516" s="33"/>
      <c r="AZ516" s="33"/>
      <c r="BA516" s="33"/>
      <c r="BB516" s="33"/>
      <c r="BC516" s="33"/>
      <c r="BD516" s="33"/>
      <c r="BE516" s="33"/>
      <c r="BF516" s="33"/>
      <c r="BG516" s="33"/>
      <c r="BH516" s="33"/>
      <c r="BI516" s="27"/>
      <c r="BJ516" s="33"/>
      <c r="BK516" s="33"/>
      <c r="BL516" s="33"/>
      <c r="BM516" s="27"/>
      <c r="BN516" s="27"/>
      <c r="BO516" s="27"/>
      <c r="BP516" s="27"/>
      <c r="BQ516" s="522" t="s">
        <v>106</v>
      </c>
      <c r="BR516" s="37"/>
      <c r="BS516" s="36"/>
      <c r="BT516" s="37"/>
      <c r="BU516" s="39"/>
      <c r="BV516" s="523">
        <v>1830</v>
      </c>
    </row>
    <row r="517" spans="1:74" ht="19.899999999999999" customHeight="1">
      <c r="A517" s="10">
        <v>517</v>
      </c>
      <c r="B517" s="15">
        <v>4</v>
      </c>
      <c r="C517" s="519">
        <v>1830</v>
      </c>
      <c r="D517" s="17" t="s">
        <v>1379</v>
      </c>
      <c r="E517" s="534" t="s">
        <v>1380</v>
      </c>
      <c r="F517" s="22" t="str">
        <f t="shared" si="125"/>
        <v>FCS0304</v>
      </c>
      <c r="G517" s="21">
        <f t="shared" si="126"/>
        <v>10</v>
      </c>
      <c r="H517" s="21">
        <f t="shared" si="127"/>
        <v>7</v>
      </c>
      <c r="I517" s="21">
        <v>4</v>
      </c>
      <c r="J517" s="85" t="str">
        <f t="shared" si="128"/>
        <v>ADV551-P</v>
      </c>
      <c r="K517" s="22" t="str">
        <f t="shared" si="121"/>
        <v>DO</v>
      </c>
      <c r="L517" s="22"/>
      <c r="M517" s="22"/>
      <c r="N517" s="22" t="str">
        <f t="shared" si="129"/>
        <v>N</v>
      </c>
      <c r="O517" s="22"/>
      <c r="P517" s="22"/>
      <c r="Q517" s="22"/>
      <c r="R517" s="22"/>
      <c r="S517" s="25" t="str">
        <f t="shared" si="122"/>
        <v>%Z107104</v>
      </c>
      <c r="T517" s="22" t="str">
        <f t="shared" si="123"/>
        <v>18-XS-35101</v>
      </c>
      <c r="U517" s="22" t="s">
        <v>1379</v>
      </c>
      <c r="V517" s="22" t="str">
        <f t="shared" si="124"/>
        <v>控制气动滑板阀XV35101开</v>
      </c>
      <c r="W517" s="23" t="s">
        <v>1215</v>
      </c>
      <c r="X517" s="84" t="s">
        <v>115</v>
      </c>
      <c r="Y517" s="27"/>
      <c r="Z517" s="27"/>
      <c r="AA517" s="28"/>
      <c r="AB517" s="33"/>
      <c r="AC517" s="29"/>
      <c r="AD517" s="27"/>
      <c r="AE517" s="27"/>
      <c r="AF517" s="27"/>
      <c r="AG517" s="27"/>
      <c r="AH517" s="27"/>
      <c r="AI517" s="27"/>
      <c r="AJ517" s="531"/>
      <c r="AK517" s="531" t="s">
        <v>311</v>
      </c>
      <c r="AL517" s="27"/>
      <c r="AM517" s="27"/>
      <c r="AN517" s="27"/>
      <c r="AO517" s="27"/>
      <c r="AP517" s="27"/>
      <c r="AQ517" s="33"/>
      <c r="AR517" s="33"/>
      <c r="AS517" s="33"/>
      <c r="AT517" s="33"/>
      <c r="AU517" s="33"/>
      <c r="AV517" s="33"/>
      <c r="AW517" s="33"/>
      <c r="AX517" s="33"/>
      <c r="AY517" s="33"/>
      <c r="AZ517" s="33"/>
      <c r="BA517" s="33"/>
      <c r="BB517" s="33"/>
      <c r="BC517" s="33"/>
      <c r="BD517" s="33"/>
      <c r="BE517" s="33"/>
      <c r="BF517" s="33"/>
      <c r="BG517" s="33"/>
      <c r="BH517" s="33"/>
      <c r="BI517" s="27"/>
      <c r="BJ517" s="33"/>
      <c r="BK517" s="33"/>
      <c r="BL517" s="33"/>
      <c r="BM517" s="27"/>
      <c r="BN517" s="27"/>
      <c r="BO517" s="27"/>
      <c r="BP517" s="27"/>
      <c r="BQ517" s="522" t="s">
        <v>106</v>
      </c>
      <c r="BR517" s="37"/>
      <c r="BS517" s="36"/>
      <c r="BT517" s="37"/>
      <c r="BU517" s="39"/>
      <c r="BV517" s="523">
        <v>1830</v>
      </c>
    </row>
    <row r="518" spans="1:74" ht="19.899999999999999" customHeight="1">
      <c r="A518" s="10">
        <v>518</v>
      </c>
      <c r="B518" s="15">
        <v>5</v>
      </c>
      <c r="C518" s="519">
        <v>1830</v>
      </c>
      <c r="D518" s="527" t="s">
        <v>1381</v>
      </c>
      <c r="E518" s="534" t="s">
        <v>1382</v>
      </c>
      <c r="F518" s="22" t="str">
        <f t="shared" si="125"/>
        <v>FCS0304</v>
      </c>
      <c r="G518" s="21">
        <f t="shared" si="126"/>
        <v>10</v>
      </c>
      <c r="H518" s="21">
        <f t="shared" si="127"/>
        <v>7</v>
      </c>
      <c r="I518" s="21">
        <v>5</v>
      </c>
      <c r="J518" s="85" t="str">
        <f t="shared" si="128"/>
        <v>ADV551-P</v>
      </c>
      <c r="K518" s="22" t="str">
        <f t="shared" si="121"/>
        <v>DO</v>
      </c>
      <c r="L518" s="22"/>
      <c r="M518" s="22"/>
      <c r="N518" s="22" t="str">
        <f t="shared" si="129"/>
        <v>N</v>
      </c>
      <c r="O518" s="22"/>
      <c r="P518" s="22"/>
      <c r="Q518" s="22"/>
      <c r="R518" s="22"/>
      <c r="S518" s="25" t="str">
        <f t="shared" si="122"/>
        <v>%Z107105</v>
      </c>
      <c r="T518" s="22" t="str">
        <f t="shared" si="123"/>
        <v>18-XS-35102</v>
      </c>
      <c r="U518" s="22" t="s">
        <v>1381</v>
      </c>
      <c r="V518" s="22" t="str">
        <f t="shared" si="124"/>
        <v>控制气动滑板阀XV35102开</v>
      </c>
      <c r="W518" s="23" t="s">
        <v>1215</v>
      </c>
      <c r="X518" s="84" t="s">
        <v>115</v>
      </c>
      <c r="Y518" s="27"/>
      <c r="Z518" s="27"/>
      <c r="AA518" s="28"/>
      <c r="AB518" s="33"/>
      <c r="AC518" s="29"/>
      <c r="AD518" s="27"/>
      <c r="AE518" s="27"/>
      <c r="AF518" s="27"/>
      <c r="AG518" s="27"/>
      <c r="AH518" s="27"/>
      <c r="AI518" s="27"/>
      <c r="AJ518" s="531"/>
      <c r="AK518" s="531" t="s">
        <v>311</v>
      </c>
      <c r="AL518" s="27"/>
      <c r="AM518" s="27"/>
      <c r="AN518" s="27"/>
      <c r="AO518" s="27"/>
      <c r="AP518" s="27"/>
      <c r="AQ518" s="33"/>
      <c r="AR518" s="33"/>
      <c r="AS518" s="33"/>
      <c r="AT518" s="33"/>
      <c r="AU518" s="33"/>
      <c r="AV518" s="33"/>
      <c r="AW518" s="33"/>
      <c r="AX518" s="33"/>
      <c r="AY518" s="33"/>
      <c r="AZ518" s="33"/>
      <c r="BA518" s="33"/>
      <c r="BB518" s="33"/>
      <c r="BC518" s="33"/>
      <c r="BD518" s="33"/>
      <c r="BE518" s="33"/>
      <c r="BF518" s="33"/>
      <c r="BG518" s="33"/>
      <c r="BH518" s="33"/>
      <c r="BI518" s="27"/>
      <c r="BJ518" s="33"/>
      <c r="BK518" s="33"/>
      <c r="BL518" s="33"/>
      <c r="BM518" s="27"/>
      <c r="BN518" s="27"/>
      <c r="BO518" s="27"/>
      <c r="BP518" s="27"/>
      <c r="BQ518" s="522" t="s">
        <v>106</v>
      </c>
      <c r="BR518" s="37"/>
      <c r="BS518" s="36"/>
      <c r="BT518" s="37"/>
      <c r="BU518" s="39"/>
      <c r="BV518" s="523">
        <v>1830</v>
      </c>
    </row>
    <row r="519" spans="1:74" ht="19.899999999999999" customHeight="1">
      <c r="A519" s="10">
        <v>519</v>
      </c>
      <c r="B519" s="15">
        <v>6</v>
      </c>
      <c r="C519" s="519">
        <v>1830</v>
      </c>
      <c r="D519" s="527" t="s">
        <v>1383</v>
      </c>
      <c r="E519" s="534" t="s">
        <v>1384</v>
      </c>
      <c r="F519" s="22" t="str">
        <f t="shared" si="125"/>
        <v>FCS0304</v>
      </c>
      <c r="G519" s="21">
        <f t="shared" si="126"/>
        <v>10</v>
      </c>
      <c r="H519" s="21">
        <f t="shared" si="127"/>
        <v>7</v>
      </c>
      <c r="I519" s="21">
        <v>6</v>
      </c>
      <c r="J519" s="85" t="str">
        <f t="shared" si="128"/>
        <v>ADV551-P</v>
      </c>
      <c r="K519" s="22" t="str">
        <f t="shared" si="121"/>
        <v>DO</v>
      </c>
      <c r="L519" s="22"/>
      <c r="M519" s="22"/>
      <c r="N519" s="22" t="str">
        <f t="shared" si="129"/>
        <v>N</v>
      </c>
      <c r="O519" s="22"/>
      <c r="P519" s="22"/>
      <c r="Q519" s="22"/>
      <c r="R519" s="22"/>
      <c r="S519" s="25" t="str">
        <f t="shared" si="122"/>
        <v>%Z107106</v>
      </c>
      <c r="T519" s="22" t="str">
        <f t="shared" si="123"/>
        <v>18-XS-35107</v>
      </c>
      <c r="U519" s="22" t="s">
        <v>1383</v>
      </c>
      <c r="V519" s="22" t="str">
        <f t="shared" si="124"/>
        <v>控制气动蝶阀XV35107开/关</v>
      </c>
      <c r="W519" s="23" t="s">
        <v>1215</v>
      </c>
      <c r="X519" s="84" t="s">
        <v>115</v>
      </c>
      <c r="Y519" s="27"/>
      <c r="Z519" s="27"/>
      <c r="AA519" s="28"/>
      <c r="AB519" s="33"/>
      <c r="AC519" s="29"/>
      <c r="AD519" s="27"/>
      <c r="AE519" s="27"/>
      <c r="AF519" s="27"/>
      <c r="AG519" s="27"/>
      <c r="AH519" s="27"/>
      <c r="AI519" s="27"/>
      <c r="AJ519" s="531" t="s">
        <v>1378</v>
      </c>
      <c r="AK519" s="531" t="s">
        <v>115</v>
      </c>
      <c r="AL519" s="27"/>
      <c r="AM519" s="27"/>
      <c r="AN519" s="27"/>
      <c r="AO519" s="27"/>
      <c r="AP519" s="27"/>
      <c r="AQ519" s="33"/>
      <c r="AR519" s="33"/>
      <c r="AS519" s="33"/>
      <c r="AT519" s="33"/>
      <c r="AU519" s="33"/>
      <c r="AV519" s="33"/>
      <c r="AW519" s="33"/>
      <c r="AX519" s="33"/>
      <c r="AY519" s="33"/>
      <c r="AZ519" s="33"/>
      <c r="BA519" s="33"/>
      <c r="BB519" s="33"/>
      <c r="BC519" s="33"/>
      <c r="BD519" s="33"/>
      <c r="BE519" s="33"/>
      <c r="BF519" s="33"/>
      <c r="BG519" s="33"/>
      <c r="BH519" s="33"/>
      <c r="BI519" s="27"/>
      <c r="BJ519" s="33"/>
      <c r="BK519" s="33"/>
      <c r="BL519" s="33"/>
      <c r="BM519" s="27"/>
      <c r="BN519" s="27"/>
      <c r="BO519" s="27"/>
      <c r="BP519" s="27"/>
      <c r="BQ519" s="522" t="s">
        <v>106</v>
      </c>
      <c r="BR519" s="37"/>
      <c r="BS519" s="36"/>
      <c r="BT519" s="37"/>
      <c r="BU519" s="39"/>
      <c r="BV519" s="523">
        <v>1830</v>
      </c>
    </row>
    <row r="520" spans="1:74" ht="19.899999999999999" customHeight="1">
      <c r="A520" s="10">
        <v>520</v>
      </c>
      <c r="B520" s="15">
        <v>7</v>
      </c>
      <c r="C520" s="519">
        <v>1830</v>
      </c>
      <c r="D520" s="527" t="s">
        <v>1385</v>
      </c>
      <c r="E520" s="534" t="s">
        <v>1386</v>
      </c>
      <c r="F520" s="22" t="str">
        <f t="shared" si="125"/>
        <v>FCS0304</v>
      </c>
      <c r="G520" s="21">
        <f t="shared" si="126"/>
        <v>10</v>
      </c>
      <c r="H520" s="21">
        <f t="shared" si="127"/>
        <v>7</v>
      </c>
      <c r="I520" s="21">
        <v>7</v>
      </c>
      <c r="J520" s="85" t="str">
        <f t="shared" si="128"/>
        <v>ADV551-P</v>
      </c>
      <c r="K520" s="22" t="str">
        <f t="shared" si="121"/>
        <v>DO</v>
      </c>
      <c r="L520" s="22"/>
      <c r="M520" s="22"/>
      <c r="N520" s="22" t="str">
        <f t="shared" si="129"/>
        <v>N</v>
      </c>
      <c r="O520" s="22"/>
      <c r="P520" s="22"/>
      <c r="Q520" s="22"/>
      <c r="R520" s="22"/>
      <c r="S520" s="25" t="str">
        <f t="shared" si="122"/>
        <v>%Z107107</v>
      </c>
      <c r="T520" s="22" t="str">
        <f t="shared" si="123"/>
        <v>18-XS-35201</v>
      </c>
      <c r="U520" s="22" t="s">
        <v>1385</v>
      </c>
      <c r="V520" s="22" t="str">
        <f t="shared" si="124"/>
        <v>控制气动蝶阀XV35201开/关</v>
      </c>
      <c r="W520" s="23" t="s">
        <v>1215</v>
      </c>
      <c r="X520" s="84" t="s">
        <v>115</v>
      </c>
      <c r="Y520" s="27"/>
      <c r="Z520" s="27"/>
      <c r="AA520" s="28"/>
      <c r="AB520" s="33"/>
      <c r="AC520" s="29"/>
      <c r="AD520" s="27"/>
      <c r="AE520" s="27"/>
      <c r="AF520" s="27"/>
      <c r="AG520" s="27"/>
      <c r="AH520" s="27"/>
      <c r="AI520" s="27"/>
      <c r="AJ520" s="531" t="s">
        <v>1387</v>
      </c>
      <c r="AK520" s="531" t="s">
        <v>115</v>
      </c>
      <c r="AL520" s="27"/>
      <c r="AM520" s="27"/>
      <c r="AN520" s="27"/>
      <c r="AO520" s="27"/>
      <c r="AP520" s="27"/>
      <c r="AQ520" s="33"/>
      <c r="AR520" s="33"/>
      <c r="AS520" s="33"/>
      <c r="AT520" s="33"/>
      <c r="AU520" s="33"/>
      <c r="AV520" s="33"/>
      <c r="AW520" s="33"/>
      <c r="AX520" s="33"/>
      <c r="AY520" s="33"/>
      <c r="AZ520" s="33"/>
      <c r="BA520" s="33"/>
      <c r="BB520" s="33"/>
      <c r="BC520" s="33"/>
      <c r="BD520" s="33"/>
      <c r="BE520" s="33"/>
      <c r="BF520" s="33"/>
      <c r="BG520" s="33"/>
      <c r="BH520" s="33"/>
      <c r="BI520" s="27"/>
      <c r="BJ520" s="33"/>
      <c r="BK520" s="33"/>
      <c r="BL520" s="33"/>
      <c r="BM520" s="27"/>
      <c r="BN520" s="27"/>
      <c r="BO520" s="27"/>
      <c r="BP520" s="27"/>
      <c r="BQ520" s="522" t="s">
        <v>106</v>
      </c>
      <c r="BR520" s="37"/>
      <c r="BS520" s="36"/>
      <c r="BT520" s="37"/>
      <c r="BU520" s="39"/>
      <c r="BV520" s="523">
        <v>1830</v>
      </c>
    </row>
    <row r="521" spans="1:74" ht="19.899999999999999" customHeight="1">
      <c r="A521" s="10">
        <v>521</v>
      </c>
      <c r="B521" s="15">
        <v>8</v>
      </c>
      <c r="C521" s="519">
        <v>1830</v>
      </c>
      <c r="D521" s="527" t="s">
        <v>1388</v>
      </c>
      <c r="E521" s="534" t="s">
        <v>1389</v>
      </c>
      <c r="F521" s="22" t="str">
        <f t="shared" si="125"/>
        <v>FCS0304</v>
      </c>
      <c r="G521" s="21">
        <f t="shared" si="126"/>
        <v>10</v>
      </c>
      <c r="H521" s="21">
        <f t="shared" si="127"/>
        <v>7</v>
      </c>
      <c r="I521" s="21">
        <v>8</v>
      </c>
      <c r="J521" s="85" t="str">
        <f t="shared" si="128"/>
        <v>ADV551-P</v>
      </c>
      <c r="K521" s="22" t="str">
        <f t="shared" si="121"/>
        <v>DO</v>
      </c>
      <c r="L521" s="22"/>
      <c r="M521" s="22"/>
      <c r="N521" s="22" t="str">
        <f t="shared" si="129"/>
        <v>N</v>
      </c>
      <c r="O521" s="22"/>
      <c r="P521" s="22"/>
      <c r="Q521" s="22"/>
      <c r="R521" s="22"/>
      <c r="S521" s="25" t="str">
        <f t="shared" si="122"/>
        <v>%Z107108</v>
      </c>
      <c r="T521" s="22" t="str">
        <f t="shared" si="123"/>
        <v>18-XS-35202</v>
      </c>
      <c r="U521" s="22" t="s">
        <v>1388</v>
      </c>
      <c r="V521" s="22" t="str">
        <f t="shared" si="124"/>
        <v>控制气动蝶阀XV35202开/关</v>
      </c>
      <c r="W521" s="23" t="s">
        <v>1215</v>
      </c>
      <c r="X521" s="84" t="s">
        <v>115</v>
      </c>
      <c r="Y521" s="27"/>
      <c r="Z521" s="27"/>
      <c r="AA521" s="28"/>
      <c r="AB521" s="33"/>
      <c r="AC521" s="29"/>
      <c r="AD521" s="27"/>
      <c r="AE521" s="27"/>
      <c r="AF521" s="27"/>
      <c r="AG521" s="27"/>
      <c r="AH521" s="27"/>
      <c r="AI521" s="27"/>
      <c r="AJ521" s="531" t="s">
        <v>1387</v>
      </c>
      <c r="AK521" s="531" t="s">
        <v>115</v>
      </c>
      <c r="AL521" s="27"/>
      <c r="AM521" s="27"/>
      <c r="AN521" s="27"/>
      <c r="AO521" s="27"/>
      <c r="AP521" s="27"/>
      <c r="AQ521" s="33"/>
      <c r="AR521" s="33"/>
      <c r="AS521" s="33"/>
      <c r="AT521" s="33"/>
      <c r="AU521" s="33"/>
      <c r="AV521" s="33"/>
      <c r="AW521" s="33"/>
      <c r="AX521" s="33"/>
      <c r="AY521" s="33"/>
      <c r="AZ521" s="33"/>
      <c r="BA521" s="33"/>
      <c r="BB521" s="33"/>
      <c r="BC521" s="33"/>
      <c r="BD521" s="33"/>
      <c r="BE521" s="33"/>
      <c r="BF521" s="33"/>
      <c r="BG521" s="33"/>
      <c r="BH521" s="33"/>
      <c r="BI521" s="27"/>
      <c r="BJ521" s="33"/>
      <c r="BK521" s="33"/>
      <c r="BL521" s="33"/>
      <c r="BM521" s="27"/>
      <c r="BN521" s="27"/>
      <c r="BO521" s="27"/>
      <c r="BP521" s="27"/>
      <c r="BQ521" s="522" t="s">
        <v>106</v>
      </c>
      <c r="BR521" s="37"/>
      <c r="BS521" s="36"/>
      <c r="BT521" s="37"/>
      <c r="BU521" s="39"/>
      <c r="BV521" s="523">
        <v>1830</v>
      </c>
    </row>
    <row r="522" spans="1:74" ht="19.899999999999999" customHeight="1">
      <c r="A522" s="10">
        <v>522</v>
      </c>
      <c r="B522" s="15">
        <v>9</v>
      </c>
      <c r="C522" s="519">
        <v>1830</v>
      </c>
      <c r="D522" s="527" t="s">
        <v>1390</v>
      </c>
      <c r="E522" s="534" t="s">
        <v>1391</v>
      </c>
      <c r="F522" s="22" t="str">
        <f t="shared" si="125"/>
        <v>FCS0304</v>
      </c>
      <c r="G522" s="21">
        <f t="shared" si="126"/>
        <v>10</v>
      </c>
      <c r="H522" s="21">
        <f t="shared" si="127"/>
        <v>7</v>
      </c>
      <c r="I522" s="21">
        <v>9</v>
      </c>
      <c r="J522" s="85" t="str">
        <f t="shared" si="128"/>
        <v>ADV551-P</v>
      </c>
      <c r="K522" s="22" t="str">
        <f t="shared" si="121"/>
        <v>DO</v>
      </c>
      <c r="L522" s="22"/>
      <c r="M522" s="22"/>
      <c r="N522" s="22" t="str">
        <f t="shared" si="129"/>
        <v>N</v>
      </c>
      <c r="O522" s="22"/>
      <c r="P522" s="22"/>
      <c r="Q522" s="22"/>
      <c r="R522" s="22"/>
      <c r="S522" s="25" t="str">
        <f t="shared" si="122"/>
        <v>%Z107109</v>
      </c>
      <c r="T522" s="22" t="str">
        <f t="shared" si="123"/>
        <v>18-XS-35203</v>
      </c>
      <c r="U522" s="22" t="s">
        <v>1390</v>
      </c>
      <c r="V522" s="22" t="str">
        <f t="shared" si="124"/>
        <v>控制气动蝶阀XV35203开/关</v>
      </c>
      <c r="W522" s="23" t="s">
        <v>1215</v>
      </c>
      <c r="X522" s="84" t="s">
        <v>115</v>
      </c>
      <c r="Y522" s="27"/>
      <c r="Z522" s="27"/>
      <c r="AA522" s="28"/>
      <c r="AB522" s="33"/>
      <c r="AC522" s="29"/>
      <c r="AD522" s="27"/>
      <c r="AE522" s="27"/>
      <c r="AF522" s="27"/>
      <c r="AG522" s="27"/>
      <c r="AH522" s="27"/>
      <c r="AI522" s="27"/>
      <c r="AJ522" s="531" t="s">
        <v>1387</v>
      </c>
      <c r="AK522" s="531" t="s">
        <v>115</v>
      </c>
      <c r="AL522" s="27"/>
      <c r="AM522" s="27"/>
      <c r="AN522" s="27"/>
      <c r="AO522" s="27"/>
      <c r="AP522" s="27"/>
      <c r="AQ522" s="33"/>
      <c r="AR522" s="33"/>
      <c r="AS522" s="33"/>
      <c r="AT522" s="33"/>
      <c r="AU522" s="33"/>
      <c r="AV522" s="33"/>
      <c r="AW522" s="33"/>
      <c r="AX522" s="33"/>
      <c r="AY522" s="33"/>
      <c r="AZ522" s="33"/>
      <c r="BA522" s="33"/>
      <c r="BB522" s="33"/>
      <c r="BC522" s="33"/>
      <c r="BD522" s="33"/>
      <c r="BE522" s="33"/>
      <c r="BF522" s="33"/>
      <c r="BG522" s="33"/>
      <c r="BH522" s="33"/>
      <c r="BI522" s="27"/>
      <c r="BJ522" s="33"/>
      <c r="BK522" s="33"/>
      <c r="BL522" s="33"/>
      <c r="BM522" s="27"/>
      <c r="BN522" s="27"/>
      <c r="BO522" s="27"/>
      <c r="BP522" s="27"/>
      <c r="BQ522" s="522" t="s">
        <v>106</v>
      </c>
      <c r="BR522" s="37"/>
      <c r="BS522" s="36"/>
      <c r="BT522" s="37"/>
      <c r="BU522" s="39"/>
      <c r="BV522" s="523">
        <v>1830</v>
      </c>
    </row>
    <row r="523" spans="1:74" ht="19.899999999999999" customHeight="1">
      <c r="A523" s="10">
        <v>523</v>
      </c>
      <c r="B523" s="15">
        <v>10</v>
      </c>
      <c r="C523" s="519">
        <v>1830</v>
      </c>
      <c r="D523" s="527" t="s">
        <v>1392</v>
      </c>
      <c r="E523" s="534" t="s">
        <v>1393</v>
      </c>
      <c r="F523" s="22" t="str">
        <f t="shared" si="125"/>
        <v>FCS0304</v>
      </c>
      <c r="G523" s="21">
        <f t="shared" si="126"/>
        <v>10</v>
      </c>
      <c r="H523" s="21">
        <f t="shared" si="127"/>
        <v>7</v>
      </c>
      <c r="I523" s="21">
        <v>10</v>
      </c>
      <c r="J523" s="85" t="str">
        <f t="shared" si="128"/>
        <v>ADV551-P</v>
      </c>
      <c r="K523" s="22" t="str">
        <f t="shared" si="121"/>
        <v>DO</v>
      </c>
      <c r="L523" s="22"/>
      <c r="M523" s="22"/>
      <c r="N523" s="22" t="str">
        <f t="shared" si="129"/>
        <v>N</v>
      </c>
      <c r="O523" s="22"/>
      <c r="P523" s="22"/>
      <c r="Q523" s="22"/>
      <c r="R523" s="22"/>
      <c r="S523" s="25" t="str">
        <f t="shared" si="122"/>
        <v>%Z107110</v>
      </c>
      <c r="T523" s="22" t="str">
        <f t="shared" si="123"/>
        <v>18-XS-35204</v>
      </c>
      <c r="U523" s="22" t="s">
        <v>1392</v>
      </c>
      <c r="V523" s="22" t="str">
        <f t="shared" si="124"/>
        <v>控制气动蝶阀XV35204开/关</v>
      </c>
      <c r="W523" s="23" t="s">
        <v>1215</v>
      </c>
      <c r="X523" s="84" t="s">
        <v>115</v>
      </c>
      <c r="Y523" s="27"/>
      <c r="Z523" s="27"/>
      <c r="AA523" s="28"/>
      <c r="AB523" s="33"/>
      <c r="AC523" s="29"/>
      <c r="AD523" s="27"/>
      <c r="AE523" s="27"/>
      <c r="AF523" s="27"/>
      <c r="AG523" s="27"/>
      <c r="AH523" s="27"/>
      <c r="AI523" s="27"/>
      <c r="AJ523" s="531" t="s">
        <v>1387</v>
      </c>
      <c r="AK523" s="531" t="s">
        <v>115</v>
      </c>
      <c r="AL523" s="27"/>
      <c r="AM523" s="27"/>
      <c r="AN523" s="27"/>
      <c r="AO523" s="27"/>
      <c r="AP523" s="27"/>
      <c r="AQ523" s="33"/>
      <c r="AR523" s="33"/>
      <c r="AS523" s="33"/>
      <c r="AT523" s="33"/>
      <c r="AU523" s="33"/>
      <c r="AV523" s="33"/>
      <c r="AW523" s="33"/>
      <c r="AX523" s="33"/>
      <c r="AY523" s="33"/>
      <c r="AZ523" s="33"/>
      <c r="BA523" s="33"/>
      <c r="BB523" s="33"/>
      <c r="BC523" s="33"/>
      <c r="BD523" s="33"/>
      <c r="BE523" s="33"/>
      <c r="BF523" s="33"/>
      <c r="BG523" s="33"/>
      <c r="BH523" s="33"/>
      <c r="BI523" s="27"/>
      <c r="BJ523" s="33"/>
      <c r="BK523" s="33"/>
      <c r="BL523" s="33"/>
      <c r="BM523" s="27"/>
      <c r="BN523" s="27"/>
      <c r="BO523" s="27"/>
      <c r="BP523" s="27"/>
      <c r="BQ523" s="522" t="s">
        <v>106</v>
      </c>
      <c r="BR523" s="37"/>
      <c r="BS523" s="36"/>
      <c r="BT523" s="37"/>
      <c r="BU523" s="39"/>
      <c r="BV523" s="523">
        <v>1830</v>
      </c>
    </row>
    <row r="524" spans="1:74" ht="19.899999999999999" customHeight="1">
      <c r="A524" s="10">
        <v>524</v>
      </c>
      <c r="B524" s="15">
        <v>11</v>
      </c>
      <c r="C524" s="519">
        <v>1830</v>
      </c>
      <c r="D524" s="527" t="s">
        <v>1394</v>
      </c>
      <c r="E524" s="534" t="s">
        <v>1395</v>
      </c>
      <c r="F524" s="22" t="str">
        <f t="shared" si="125"/>
        <v>FCS0304</v>
      </c>
      <c r="G524" s="21">
        <f t="shared" si="126"/>
        <v>10</v>
      </c>
      <c r="H524" s="21">
        <f t="shared" si="127"/>
        <v>7</v>
      </c>
      <c r="I524" s="21">
        <v>11</v>
      </c>
      <c r="J524" s="85" t="str">
        <f t="shared" si="128"/>
        <v>ADV551-P</v>
      </c>
      <c r="K524" s="22" t="str">
        <f t="shared" si="121"/>
        <v>DO</v>
      </c>
      <c r="L524" s="22"/>
      <c r="M524" s="22"/>
      <c r="N524" s="22" t="str">
        <f t="shared" si="129"/>
        <v>N</v>
      </c>
      <c r="O524" s="22"/>
      <c r="P524" s="22"/>
      <c r="Q524" s="22"/>
      <c r="R524" s="22"/>
      <c r="S524" s="25" t="str">
        <f t="shared" si="122"/>
        <v>%Z107111</v>
      </c>
      <c r="T524" s="22" t="str">
        <f t="shared" si="123"/>
        <v>18-XS-35206</v>
      </c>
      <c r="U524" s="22" t="s">
        <v>1394</v>
      </c>
      <c r="V524" s="22" t="str">
        <f t="shared" si="124"/>
        <v>控制气动蝶阀XV35206开/关</v>
      </c>
      <c r="W524" s="23" t="s">
        <v>1215</v>
      </c>
      <c r="X524" s="84" t="s">
        <v>115</v>
      </c>
      <c r="Y524" s="27"/>
      <c r="Z524" s="27"/>
      <c r="AA524" s="28"/>
      <c r="AB524" s="33"/>
      <c r="AC524" s="29"/>
      <c r="AD524" s="27"/>
      <c r="AE524" s="27"/>
      <c r="AF524" s="27"/>
      <c r="AG524" s="27"/>
      <c r="AH524" s="27"/>
      <c r="AI524" s="27"/>
      <c r="AJ524" s="531" t="s">
        <v>1387</v>
      </c>
      <c r="AK524" s="531" t="s">
        <v>115</v>
      </c>
      <c r="AL524" s="27"/>
      <c r="AM524" s="27"/>
      <c r="AN524" s="27"/>
      <c r="AO524" s="27"/>
      <c r="AP524" s="27"/>
      <c r="AQ524" s="33"/>
      <c r="AR524" s="33"/>
      <c r="AS524" s="33"/>
      <c r="AT524" s="33"/>
      <c r="AU524" s="33"/>
      <c r="AV524" s="33"/>
      <c r="AW524" s="33"/>
      <c r="AX524" s="33"/>
      <c r="AY524" s="33"/>
      <c r="AZ524" s="33"/>
      <c r="BA524" s="33"/>
      <c r="BB524" s="33"/>
      <c r="BC524" s="33"/>
      <c r="BD524" s="33"/>
      <c r="BE524" s="33"/>
      <c r="BF524" s="33"/>
      <c r="BG524" s="33"/>
      <c r="BH524" s="33"/>
      <c r="BI524" s="27"/>
      <c r="BJ524" s="33"/>
      <c r="BK524" s="33"/>
      <c r="BL524" s="33"/>
      <c r="BM524" s="27"/>
      <c r="BN524" s="27"/>
      <c r="BO524" s="27"/>
      <c r="BP524" s="27"/>
      <c r="BQ524" s="522" t="s">
        <v>106</v>
      </c>
      <c r="BR524" s="37"/>
      <c r="BS524" s="36"/>
      <c r="BT524" s="37"/>
      <c r="BU524" s="39"/>
      <c r="BV524" s="523">
        <v>1830</v>
      </c>
    </row>
    <row r="525" spans="1:74" ht="19.899999999999999" customHeight="1">
      <c r="A525" s="10">
        <v>525</v>
      </c>
      <c r="B525" s="15">
        <v>12</v>
      </c>
      <c r="C525" s="519"/>
      <c r="D525" s="50" t="str">
        <f>LEFT(F525,1)&amp;RIGHT(F525,2)&amp;"N"&amp;G525&amp;"S"&amp;H525&amp;"C"&amp;I525</f>
        <v>F04N10S7C12</v>
      </c>
      <c r="E525" s="534" t="s">
        <v>161</v>
      </c>
      <c r="F525" s="22" t="str">
        <f t="shared" si="125"/>
        <v>FCS0304</v>
      </c>
      <c r="G525" s="21">
        <f t="shared" si="126"/>
        <v>10</v>
      </c>
      <c r="H525" s="21">
        <f t="shared" si="127"/>
        <v>7</v>
      </c>
      <c r="I525" s="21">
        <v>12</v>
      </c>
      <c r="J525" s="85" t="str">
        <f t="shared" si="128"/>
        <v>ADV551-P</v>
      </c>
      <c r="K525" s="22" t="str">
        <f t="shared" si="121"/>
        <v>DO</v>
      </c>
      <c r="L525" s="22"/>
      <c r="M525" s="22"/>
      <c r="N525" s="22" t="str">
        <f t="shared" si="129"/>
        <v>N</v>
      </c>
      <c r="O525" s="22"/>
      <c r="P525" s="22"/>
      <c r="Q525" s="22"/>
      <c r="R525" s="22"/>
      <c r="S525" s="25" t="str">
        <f t="shared" si="122"/>
        <v>%Z107112</v>
      </c>
      <c r="T525" s="22" t="str">
        <f t="shared" si="123"/>
        <v>F04N10S7C12</v>
      </c>
      <c r="U525" s="22"/>
      <c r="V525" s="22" t="str">
        <f t="shared" si="124"/>
        <v>Spare</v>
      </c>
      <c r="W525" s="23" t="s">
        <v>1215</v>
      </c>
      <c r="X525" s="84" t="s">
        <v>115</v>
      </c>
      <c r="Y525" s="27"/>
      <c r="Z525" s="27"/>
      <c r="AA525" s="28"/>
      <c r="AB525" s="33"/>
      <c r="AC525" s="29"/>
      <c r="AD525" s="27"/>
      <c r="AE525" s="27"/>
      <c r="AF525" s="27"/>
      <c r="AG525" s="27"/>
      <c r="AH525" s="27"/>
      <c r="AI525" s="27"/>
      <c r="AJ525" s="531"/>
      <c r="AK525" s="531"/>
      <c r="AL525" s="27"/>
      <c r="AM525" s="27"/>
      <c r="AN525" s="27"/>
      <c r="AO525" s="27"/>
      <c r="AP525" s="27"/>
      <c r="AQ525" s="33"/>
      <c r="AR525" s="33"/>
      <c r="AS525" s="33"/>
      <c r="AT525" s="33"/>
      <c r="AU525" s="33"/>
      <c r="AV525" s="33"/>
      <c r="AW525" s="33"/>
      <c r="AX525" s="33"/>
      <c r="AY525" s="33"/>
      <c r="AZ525" s="33"/>
      <c r="BA525" s="33"/>
      <c r="BB525" s="33"/>
      <c r="BC525" s="33"/>
      <c r="BD525" s="33"/>
      <c r="BE525" s="33"/>
      <c r="BF525" s="33"/>
      <c r="BG525" s="33"/>
      <c r="BH525" s="33"/>
      <c r="BI525" s="27"/>
      <c r="BJ525" s="33"/>
      <c r="BK525" s="33"/>
      <c r="BL525" s="33"/>
      <c r="BM525" s="27"/>
      <c r="BN525" s="27"/>
      <c r="BO525" s="27"/>
      <c r="BP525" s="27"/>
      <c r="BQ525" s="36"/>
      <c r="BR525" s="37"/>
      <c r="BS525" s="36"/>
      <c r="BT525" s="37"/>
      <c r="BU525" s="39"/>
    </row>
    <row r="526" spans="1:74" ht="19.899999999999999" customHeight="1">
      <c r="A526" s="10">
        <v>526</v>
      </c>
      <c r="B526" s="15">
        <v>13</v>
      </c>
      <c r="C526" s="519"/>
      <c r="D526" s="50" t="str">
        <f>LEFT(F526,1)&amp;RIGHT(F526,2)&amp;"N"&amp;G526&amp;"S"&amp;H526&amp;"C"&amp;I526</f>
        <v>F04N10S7C13</v>
      </c>
      <c r="E526" s="534" t="s">
        <v>161</v>
      </c>
      <c r="F526" s="22" t="str">
        <f t="shared" si="125"/>
        <v>FCS0304</v>
      </c>
      <c r="G526" s="21">
        <f t="shared" si="126"/>
        <v>10</v>
      </c>
      <c r="H526" s="21">
        <f t="shared" si="127"/>
        <v>7</v>
      </c>
      <c r="I526" s="21">
        <v>13</v>
      </c>
      <c r="J526" s="85" t="str">
        <f t="shared" si="128"/>
        <v>ADV551-P</v>
      </c>
      <c r="K526" s="22" t="str">
        <f t="shared" si="121"/>
        <v>DO</v>
      </c>
      <c r="L526" s="22"/>
      <c r="M526" s="22"/>
      <c r="N526" s="22" t="str">
        <f t="shared" si="129"/>
        <v>N</v>
      </c>
      <c r="O526" s="22"/>
      <c r="P526" s="22"/>
      <c r="Q526" s="22"/>
      <c r="R526" s="22"/>
      <c r="S526" s="25" t="str">
        <f t="shared" si="122"/>
        <v>%Z107113</v>
      </c>
      <c r="T526" s="22" t="str">
        <f t="shared" si="123"/>
        <v>F04N10S7C13</v>
      </c>
      <c r="U526" s="22"/>
      <c r="V526" s="22" t="str">
        <f t="shared" si="124"/>
        <v>Spare</v>
      </c>
      <c r="W526" s="23" t="s">
        <v>1215</v>
      </c>
      <c r="X526" s="84" t="s">
        <v>115</v>
      </c>
      <c r="Y526" s="27"/>
      <c r="Z526" s="27"/>
      <c r="AA526" s="28"/>
      <c r="AB526" s="33"/>
      <c r="AC526" s="29"/>
      <c r="AD526" s="27"/>
      <c r="AE526" s="27"/>
      <c r="AF526" s="27"/>
      <c r="AG526" s="27"/>
      <c r="AH526" s="27"/>
      <c r="AI526" s="27"/>
      <c r="AJ526" s="531"/>
      <c r="AK526" s="531"/>
      <c r="AL526" s="27"/>
      <c r="AM526" s="27"/>
      <c r="AN526" s="27"/>
      <c r="AO526" s="27"/>
      <c r="AP526" s="27"/>
      <c r="AQ526" s="33"/>
      <c r="AR526" s="33"/>
      <c r="AS526" s="33"/>
      <c r="AT526" s="33"/>
      <c r="AU526" s="33"/>
      <c r="AV526" s="33"/>
      <c r="AW526" s="33"/>
      <c r="AX526" s="33"/>
      <c r="AY526" s="33"/>
      <c r="AZ526" s="33"/>
      <c r="BA526" s="33"/>
      <c r="BB526" s="33"/>
      <c r="BC526" s="33"/>
      <c r="BD526" s="33"/>
      <c r="BE526" s="33"/>
      <c r="BF526" s="33"/>
      <c r="BG526" s="33"/>
      <c r="BH526" s="33"/>
      <c r="BI526" s="27"/>
      <c r="BJ526" s="33"/>
      <c r="BK526" s="33"/>
      <c r="BL526" s="33"/>
      <c r="BM526" s="27"/>
      <c r="BN526" s="27"/>
      <c r="BO526" s="27"/>
      <c r="BP526" s="27"/>
      <c r="BQ526" s="36"/>
      <c r="BR526" s="37"/>
      <c r="BS526" s="36"/>
      <c r="BT526" s="37"/>
      <c r="BU526" s="39"/>
    </row>
    <row r="527" spans="1:74" ht="19.899999999999999" customHeight="1">
      <c r="A527" s="10">
        <v>527</v>
      </c>
      <c r="B527" s="15">
        <v>14</v>
      </c>
      <c r="C527" s="519"/>
      <c r="D527" s="50" t="str">
        <f>LEFT(F527,1)&amp;RIGHT(F527,2)&amp;"N"&amp;G527&amp;"S"&amp;H527&amp;"C"&amp;I527</f>
        <v>F04N10S7C14</v>
      </c>
      <c r="E527" s="534" t="s">
        <v>161</v>
      </c>
      <c r="F527" s="22" t="str">
        <f t="shared" si="125"/>
        <v>FCS0304</v>
      </c>
      <c r="G527" s="21">
        <f t="shared" si="126"/>
        <v>10</v>
      </c>
      <c r="H527" s="21">
        <f t="shared" si="127"/>
        <v>7</v>
      </c>
      <c r="I527" s="21">
        <v>14</v>
      </c>
      <c r="J527" s="85" t="str">
        <f t="shared" si="128"/>
        <v>ADV551-P</v>
      </c>
      <c r="K527" s="22" t="str">
        <f t="shared" si="121"/>
        <v>DO</v>
      </c>
      <c r="L527" s="22"/>
      <c r="M527" s="22"/>
      <c r="N527" s="22" t="str">
        <f t="shared" si="129"/>
        <v>N</v>
      </c>
      <c r="O527" s="22"/>
      <c r="P527" s="22"/>
      <c r="Q527" s="22"/>
      <c r="R527" s="22"/>
      <c r="S527" s="25" t="str">
        <f t="shared" si="122"/>
        <v>%Z107114</v>
      </c>
      <c r="T527" s="22" t="str">
        <f t="shared" si="123"/>
        <v>F04N10S7C14</v>
      </c>
      <c r="U527" s="22"/>
      <c r="V527" s="22" t="str">
        <f t="shared" si="124"/>
        <v>Spare</v>
      </c>
      <c r="W527" s="23" t="s">
        <v>1215</v>
      </c>
      <c r="X527" s="84" t="s">
        <v>115</v>
      </c>
      <c r="Y527" s="27"/>
      <c r="Z527" s="27"/>
      <c r="AA527" s="28"/>
      <c r="AB527" s="33"/>
      <c r="AC527" s="29"/>
      <c r="AD527" s="27"/>
      <c r="AE527" s="27"/>
      <c r="AF527" s="27"/>
      <c r="AG527" s="27"/>
      <c r="AH527" s="27"/>
      <c r="AI527" s="27"/>
      <c r="AJ527" s="531"/>
      <c r="AK527" s="531"/>
      <c r="AL527" s="27"/>
      <c r="AM527" s="27"/>
      <c r="AN527" s="27"/>
      <c r="AO527" s="27"/>
      <c r="AP527" s="27"/>
      <c r="AQ527" s="33"/>
      <c r="AR527" s="33"/>
      <c r="AS527" s="33"/>
      <c r="AT527" s="33"/>
      <c r="AU527" s="33"/>
      <c r="AV527" s="33"/>
      <c r="AW527" s="33"/>
      <c r="AX527" s="33"/>
      <c r="AY527" s="33"/>
      <c r="AZ527" s="33"/>
      <c r="BA527" s="33"/>
      <c r="BB527" s="33"/>
      <c r="BC527" s="33"/>
      <c r="BD527" s="33"/>
      <c r="BE527" s="33"/>
      <c r="BF527" s="33"/>
      <c r="BG527" s="33"/>
      <c r="BH527" s="33"/>
      <c r="BI527" s="27"/>
      <c r="BJ527" s="33"/>
      <c r="BK527" s="33"/>
      <c r="BL527" s="33"/>
      <c r="BM527" s="27"/>
      <c r="BN527" s="27"/>
      <c r="BO527" s="27"/>
      <c r="BP527" s="27"/>
      <c r="BQ527" s="36"/>
      <c r="BR527" s="37"/>
      <c r="BS527" s="36"/>
      <c r="BT527" s="37"/>
      <c r="BU527" s="39"/>
    </row>
    <row r="528" spans="1:74" ht="19.899999999999999" customHeight="1">
      <c r="A528" s="10">
        <v>528</v>
      </c>
      <c r="B528" s="15">
        <v>15</v>
      </c>
      <c r="C528" s="519"/>
      <c r="D528" s="50" t="str">
        <f>LEFT(F528,1)&amp;RIGHT(F528,2)&amp;"N"&amp;G528&amp;"S"&amp;H528&amp;"C"&amp;I528</f>
        <v>F04N10S7C15</v>
      </c>
      <c r="E528" s="534" t="s">
        <v>161</v>
      </c>
      <c r="F528" s="22" t="str">
        <f t="shared" si="125"/>
        <v>FCS0304</v>
      </c>
      <c r="G528" s="21">
        <f t="shared" si="126"/>
        <v>10</v>
      </c>
      <c r="H528" s="21">
        <f t="shared" si="127"/>
        <v>7</v>
      </c>
      <c r="I528" s="21">
        <v>15</v>
      </c>
      <c r="J528" s="85" t="str">
        <f t="shared" si="128"/>
        <v>ADV551-P</v>
      </c>
      <c r="K528" s="22" t="str">
        <f t="shared" si="121"/>
        <v>DO</v>
      </c>
      <c r="L528" s="22"/>
      <c r="M528" s="22"/>
      <c r="N528" s="22" t="str">
        <f t="shared" si="129"/>
        <v>N</v>
      </c>
      <c r="O528" s="22"/>
      <c r="P528" s="22"/>
      <c r="Q528" s="22"/>
      <c r="R528" s="22"/>
      <c r="S528" s="25" t="str">
        <f t="shared" si="122"/>
        <v>%Z107115</v>
      </c>
      <c r="T528" s="22" t="str">
        <f t="shared" si="123"/>
        <v>F04N10S7C15</v>
      </c>
      <c r="U528" s="22"/>
      <c r="V528" s="22" t="str">
        <f t="shared" si="124"/>
        <v>Spare</v>
      </c>
      <c r="W528" s="23" t="s">
        <v>1215</v>
      </c>
      <c r="X528" s="84" t="s">
        <v>115</v>
      </c>
      <c r="Y528" s="27"/>
      <c r="Z528" s="27"/>
      <c r="AA528" s="28"/>
      <c r="AB528" s="33"/>
      <c r="AC528" s="29"/>
      <c r="AD528" s="27"/>
      <c r="AE528" s="27"/>
      <c r="AF528" s="27"/>
      <c r="AG528" s="27"/>
      <c r="AH528" s="27"/>
      <c r="AI528" s="27"/>
      <c r="AJ528" s="531"/>
      <c r="AK528" s="531"/>
      <c r="AL528" s="27"/>
      <c r="AM528" s="27"/>
      <c r="AN528" s="27"/>
      <c r="AO528" s="27"/>
      <c r="AP528" s="27"/>
      <c r="AQ528" s="33"/>
      <c r="AR528" s="33"/>
      <c r="AS528" s="33"/>
      <c r="AT528" s="33"/>
      <c r="AU528" s="33"/>
      <c r="AV528" s="33"/>
      <c r="AW528" s="33"/>
      <c r="AX528" s="33"/>
      <c r="AY528" s="33"/>
      <c r="AZ528" s="33"/>
      <c r="BA528" s="33"/>
      <c r="BB528" s="33"/>
      <c r="BC528" s="33"/>
      <c r="BD528" s="33"/>
      <c r="BE528" s="33"/>
      <c r="BF528" s="33"/>
      <c r="BG528" s="33"/>
      <c r="BH528" s="33"/>
      <c r="BI528" s="27"/>
      <c r="BJ528" s="33"/>
      <c r="BK528" s="33"/>
      <c r="BL528" s="33"/>
      <c r="BM528" s="27"/>
      <c r="BN528" s="27"/>
      <c r="BO528" s="27"/>
      <c r="BP528" s="27"/>
      <c r="BQ528" s="36"/>
      <c r="BR528" s="37"/>
      <c r="BS528" s="36"/>
      <c r="BT528" s="37"/>
      <c r="BU528" s="39"/>
    </row>
    <row r="529" spans="1:74" ht="19.899999999999999" customHeight="1">
      <c r="A529" s="10">
        <v>529</v>
      </c>
      <c r="B529" s="15">
        <v>16</v>
      </c>
      <c r="C529" s="519"/>
      <c r="D529" s="50" t="str">
        <f>LEFT(F529,1)&amp;RIGHT(F529,2)&amp;"N"&amp;G529&amp;"S"&amp;H529&amp;"C"&amp;I529</f>
        <v>F04N10S7C16</v>
      </c>
      <c r="E529" s="534" t="s">
        <v>161</v>
      </c>
      <c r="F529" s="22" t="str">
        <f t="shared" si="125"/>
        <v>FCS0304</v>
      </c>
      <c r="G529" s="21">
        <f t="shared" si="126"/>
        <v>10</v>
      </c>
      <c r="H529" s="21">
        <f t="shared" si="127"/>
        <v>7</v>
      </c>
      <c r="I529" s="21">
        <v>16</v>
      </c>
      <c r="J529" s="85" t="str">
        <f t="shared" si="128"/>
        <v>ADV551-P</v>
      </c>
      <c r="K529" s="22" t="str">
        <f t="shared" si="121"/>
        <v>DO</v>
      </c>
      <c r="L529" s="22"/>
      <c r="M529" s="22"/>
      <c r="N529" s="22" t="str">
        <f t="shared" si="129"/>
        <v>N</v>
      </c>
      <c r="O529" s="22"/>
      <c r="P529" s="22"/>
      <c r="Q529" s="22"/>
      <c r="R529" s="22"/>
      <c r="S529" s="25" t="str">
        <f t="shared" si="122"/>
        <v>%Z107116</v>
      </c>
      <c r="T529" s="22" t="str">
        <f t="shared" si="123"/>
        <v>F04N10S7C16</v>
      </c>
      <c r="U529" s="22"/>
      <c r="V529" s="22" t="str">
        <f t="shared" si="124"/>
        <v>Spare</v>
      </c>
      <c r="W529" s="23" t="s">
        <v>1215</v>
      </c>
      <c r="X529" s="84" t="s">
        <v>115</v>
      </c>
      <c r="Y529" s="27"/>
      <c r="Z529" s="27"/>
      <c r="AA529" s="28"/>
      <c r="AB529" s="33"/>
      <c r="AC529" s="29"/>
      <c r="AD529" s="27"/>
      <c r="AE529" s="27"/>
      <c r="AF529" s="27"/>
      <c r="AG529" s="27"/>
      <c r="AH529" s="27"/>
      <c r="AI529" s="27"/>
      <c r="AJ529" s="531"/>
      <c r="AK529" s="531"/>
      <c r="AL529" s="27"/>
      <c r="AM529" s="27"/>
      <c r="AN529" s="27"/>
      <c r="AO529" s="27"/>
      <c r="AP529" s="27"/>
      <c r="AQ529" s="33"/>
      <c r="AR529" s="33"/>
      <c r="AS529" s="33"/>
      <c r="AT529" s="33"/>
      <c r="AU529" s="33"/>
      <c r="AV529" s="33"/>
      <c r="AW529" s="33"/>
      <c r="AX529" s="33"/>
      <c r="AY529" s="33"/>
      <c r="AZ529" s="33"/>
      <c r="BA529" s="33"/>
      <c r="BB529" s="33"/>
      <c r="BC529" s="33"/>
      <c r="BD529" s="33"/>
      <c r="BE529" s="33"/>
      <c r="BF529" s="33"/>
      <c r="BG529" s="33"/>
      <c r="BH529" s="33"/>
      <c r="BI529" s="27"/>
      <c r="BJ529" s="33"/>
      <c r="BK529" s="33"/>
      <c r="BL529" s="33"/>
      <c r="BM529" s="27"/>
      <c r="BN529" s="27"/>
      <c r="BO529" s="27"/>
      <c r="BP529" s="27"/>
      <c r="BQ529" s="36"/>
      <c r="BR529" s="37"/>
      <c r="BS529" s="36"/>
      <c r="BT529" s="37"/>
      <c r="BU529" s="39"/>
    </row>
    <row r="530" spans="1:74" ht="19.899999999999999" customHeight="1">
      <c r="A530" s="10">
        <v>530</v>
      </c>
      <c r="B530" s="15">
        <v>17</v>
      </c>
      <c r="C530" s="519">
        <v>1830</v>
      </c>
      <c r="D530" s="527" t="s">
        <v>1396</v>
      </c>
      <c r="E530" s="534" t="s">
        <v>1397</v>
      </c>
      <c r="F530" s="22" t="str">
        <f t="shared" si="125"/>
        <v>FCS0304</v>
      </c>
      <c r="G530" s="21">
        <f t="shared" si="126"/>
        <v>10</v>
      </c>
      <c r="H530" s="21">
        <f t="shared" si="127"/>
        <v>7</v>
      </c>
      <c r="I530" s="21">
        <v>17</v>
      </c>
      <c r="J530" s="85" t="str">
        <f t="shared" si="128"/>
        <v>ADV551-P</v>
      </c>
      <c r="K530" s="22" t="str">
        <f t="shared" si="121"/>
        <v>DO</v>
      </c>
      <c r="L530" s="22"/>
      <c r="M530" s="22"/>
      <c r="N530" s="22" t="str">
        <f t="shared" si="129"/>
        <v>N</v>
      </c>
      <c r="O530" s="22"/>
      <c r="P530" s="22"/>
      <c r="Q530" s="22"/>
      <c r="R530" s="22"/>
      <c r="S530" s="25" t="str">
        <f t="shared" si="122"/>
        <v>%Z107117</v>
      </c>
      <c r="T530" s="22" t="str">
        <f t="shared" si="123"/>
        <v>18-HS-35103</v>
      </c>
      <c r="U530" s="22" t="s">
        <v>1396</v>
      </c>
      <c r="V530" s="22" t="str">
        <f t="shared" si="124"/>
        <v>排气过滤器3501X反吹启/停</v>
      </c>
      <c r="W530" s="23" t="s">
        <v>1215</v>
      </c>
      <c r="X530" s="84" t="s">
        <v>115</v>
      </c>
      <c r="Y530" s="27"/>
      <c r="Z530" s="27"/>
      <c r="AA530" s="28"/>
      <c r="AB530" s="33"/>
      <c r="AC530" s="29"/>
      <c r="AD530" s="27"/>
      <c r="AE530" s="27"/>
      <c r="AF530" s="27"/>
      <c r="AG530" s="27"/>
      <c r="AH530" s="27"/>
      <c r="AI530" s="27"/>
      <c r="AJ530" s="531"/>
      <c r="AK530" s="531" t="s">
        <v>311</v>
      </c>
      <c r="AL530" s="27"/>
      <c r="AM530" s="27"/>
      <c r="AN530" s="27"/>
      <c r="AO530" s="27"/>
      <c r="AP530" s="27"/>
      <c r="AQ530" s="33"/>
      <c r="AR530" s="33"/>
      <c r="AS530" s="33"/>
      <c r="AT530" s="33"/>
      <c r="AU530" s="33"/>
      <c r="AV530" s="33"/>
      <c r="AW530" s="33"/>
      <c r="AX530" s="33"/>
      <c r="AY530" s="33"/>
      <c r="AZ530" s="33"/>
      <c r="BA530" s="33"/>
      <c r="BB530" s="33"/>
      <c r="BC530" s="33"/>
      <c r="BD530" s="33"/>
      <c r="BE530" s="33"/>
      <c r="BF530" s="33"/>
      <c r="BG530" s="33"/>
      <c r="BH530" s="33"/>
      <c r="BI530" s="27"/>
      <c r="BJ530" s="33"/>
      <c r="BK530" s="33"/>
      <c r="BL530" s="33"/>
      <c r="BM530" s="27"/>
      <c r="BN530" s="27"/>
      <c r="BO530" s="27"/>
      <c r="BP530" s="27"/>
      <c r="BQ530" s="522" t="s">
        <v>106</v>
      </c>
      <c r="BR530" s="37"/>
      <c r="BS530" s="36"/>
      <c r="BT530" s="37"/>
      <c r="BV530" s="523">
        <v>1830</v>
      </c>
    </row>
    <row r="531" spans="1:74" ht="19.899999999999999" customHeight="1">
      <c r="A531" s="10">
        <v>531</v>
      </c>
      <c r="B531" s="15">
        <v>18</v>
      </c>
      <c r="C531" s="519"/>
      <c r="D531" s="50" t="str">
        <f t="shared" ref="D531:D545" si="130">LEFT(F531,1)&amp;RIGHT(F531,2)&amp;"N"&amp;G531&amp;"S"&amp;H531&amp;"C"&amp;I531</f>
        <v>F04N10S7C18</v>
      </c>
      <c r="E531" s="534" t="s">
        <v>161</v>
      </c>
      <c r="F531" s="22" t="str">
        <f t="shared" si="125"/>
        <v>FCS0304</v>
      </c>
      <c r="G531" s="21">
        <f t="shared" si="126"/>
        <v>10</v>
      </c>
      <c r="H531" s="21">
        <f t="shared" si="127"/>
        <v>7</v>
      </c>
      <c r="I531" s="21">
        <v>18</v>
      </c>
      <c r="J531" s="85" t="str">
        <f t="shared" si="128"/>
        <v>ADV551-P</v>
      </c>
      <c r="K531" s="22" t="str">
        <f t="shared" si="121"/>
        <v>DO</v>
      </c>
      <c r="L531" s="22"/>
      <c r="M531" s="22"/>
      <c r="N531" s="22" t="str">
        <f t="shared" si="129"/>
        <v>N</v>
      </c>
      <c r="O531" s="22"/>
      <c r="P531" s="22"/>
      <c r="Q531" s="22"/>
      <c r="R531" s="22"/>
      <c r="S531" s="25" t="str">
        <f t="shared" si="122"/>
        <v>%Z107118</v>
      </c>
      <c r="T531" s="22" t="str">
        <f t="shared" si="123"/>
        <v>F04N10S7C18</v>
      </c>
      <c r="U531" s="22"/>
      <c r="V531" s="22" t="str">
        <f t="shared" si="124"/>
        <v>Spare</v>
      </c>
      <c r="W531" s="23" t="s">
        <v>1215</v>
      </c>
      <c r="X531" s="84" t="s">
        <v>115</v>
      </c>
      <c r="Y531" s="27"/>
      <c r="Z531" s="27"/>
      <c r="AA531" s="28"/>
      <c r="AB531" s="33"/>
      <c r="AC531" s="29"/>
      <c r="AD531" s="27"/>
      <c r="AE531" s="27"/>
      <c r="AF531" s="27"/>
      <c r="AG531" s="27"/>
      <c r="AH531" s="27"/>
      <c r="AI531" s="27"/>
      <c r="AJ531" s="531"/>
      <c r="AK531" s="531"/>
      <c r="AL531" s="27"/>
      <c r="AM531" s="27"/>
      <c r="AN531" s="27"/>
      <c r="AO531" s="27"/>
      <c r="AP531" s="27"/>
      <c r="AQ531" s="33"/>
      <c r="AR531" s="33"/>
      <c r="AS531" s="33"/>
      <c r="AT531" s="33"/>
      <c r="AU531" s="33"/>
      <c r="AV531" s="33"/>
      <c r="AW531" s="33"/>
      <c r="AX531" s="33"/>
      <c r="AY531" s="33"/>
      <c r="AZ531" s="33"/>
      <c r="BA531" s="33"/>
      <c r="BB531" s="33"/>
      <c r="BC531" s="33"/>
      <c r="BD531" s="33"/>
      <c r="BE531" s="33"/>
      <c r="BF531" s="33"/>
      <c r="BG531" s="33"/>
      <c r="BH531" s="33"/>
      <c r="BI531" s="27"/>
      <c r="BJ531" s="33"/>
      <c r="BK531" s="33"/>
      <c r="BL531" s="33"/>
      <c r="BM531" s="27"/>
      <c r="BN531" s="27"/>
      <c r="BO531" s="27"/>
      <c r="BP531" s="27"/>
      <c r="BQ531" s="36"/>
      <c r="BR531" s="37"/>
      <c r="BS531" s="36"/>
      <c r="BT531" s="37"/>
    </row>
    <row r="532" spans="1:74" ht="19.899999999999999" customHeight="1">
      <c r="A532" s="10">
        <v>532</v>
      </c>
      <c r="B532" s="15">
        <v>19</v>
      </c>
      <c r="C532" s="519"/>
      <c r="D532" s="50" t="str">
        <f t="shared" si="130"/>
        <v>F04N10S7C19</v>
      </c>
      <c r="E532" s="534" t="s">
        <v>161</v>
      </c>
      <c r="F532" s="22" t="str">
        <f t="shared" si="125"/>
        <v>FCS0304</v>
      </c>
      <c r="G532" s="21">
        <f t="shared" si="126"/>
        <v>10</v>
      </c>
      <c r="H532" s="21">
        <f t="shared" si="127"/>
        <v>7</v>
      </c>
      <c r="I532" s="21">
        <v>19</v>
      </c>
      <c r="J532" s="85" t="str">
        <f t="shared" si="128"/>
        <v>ADV551-P</v>
      </c>
      <c r="K532" s="22" t="str">
        <f t="shared" si="121"/>
        <v>DO</v>
      </c>
      <c r="L532" s="22"/>
      <c r="M532" s="22"/>
      <c r="N532" s="22" t="str">
        <f t="shared" si="129"/>
        <v>N</v>
      </c>
      <c r="O532" s="22"/>
      <c r="P532" s="22"/>
      <c r="Q532" s="22"/>
      <c r="R532" s="22"/>
      <c r="S532" s="25" t="str">
        <f t="shared" si="122"/>
        <v>%Z107119</v>
      </c>
      <c r="T532" s="22" t="str">
        <f t="shared" si="123"/>
        <v>F04N10S7C19</v>
      </c>
      <c r="U532" s="22"/>
      <c r="V532" s="22" t="str">
        <f t="shared" si="124"/>
        <v>Spare</v>
      </c>
      <c r="W532" s="23" t="s">
        <v>1215</v>
      </c>
      <c r="X532" s="84" t="s">
        <v>115</v>
      </c>
      <c r="Y532" s="27"/>
      <c r="Z532" s="27"/>
      <c r="AA532" s="28"/>
      <c r="AB532" s="33"/>
      <c r="AC532" s="29"/>
      <c r="AD532" s="27"/>
      <c r="AE532" s="27"/>
      <c r="AF532" s="27"/>
      <c r="AG532" s="27"/>
      <c r="AH532" s="27"/>
      <c r="AI532" s="27"/>
      <c r="AJ532" s="531"/>
      <c r="AK532" s="531"/>
      <c r="AL532" s="27"/>
      <c r="AM532" s="27"/>
      <c r="AN532" s="27"/>
      <c r="AO532" s="27"/>
      <c r="AP532" s="27"/>
      <c r="AQ532" s="33"/>
      <c r="AR532" s="33"/>
      <c r="AS532" s="33"/>
      <c r="AT532" s="33"/>
      <c r="AU532" s="33"/>
      <c r="AV532" s="33"/>
      <c r="AW532" s="33"/>
      <c r="AX532" s="33"/>
      <c r="AY532" s="33"/>
      <c r="AZ532" s="33"/>
      <c r="BA532" s="33"/>
      <c r="BB532" s="33"/>
      <c r="BC532" s="33"/>
      <c r="BD532" s="33"/>
      <c r="BE532" s="33"/>
      <c r="BF532" s="33"/>
      <c r="BG532" s="33"/>
      <c r="BH532" s="33"/>
      <c r="BI532" s="27"/>
      <c r="BJ532" s="33"/>
      <c r="BK532" s="33"/>
      <c r="BL532" s="33"/>
      <c r="BM532" s="27"/>
      <c r="BN532" s="27"/>
      <c r="BO532" s="27"/>
      <c r="BP532" s="27"/>
      <c r="BQ532" s="36"/>
      <c r="BR532" s="37"/>
      <c r="BS532" s="36"/>
      <c r="BT532" s="37"/>
    </row>
    <row r="533" spans="1:74" ht="19.899999999999999" customHeight="1">
      <c r="A533" s="10">
        <v>533</v>
      </c>
      <c r="B533" s="15">
        <v>20</v>
      </c>
      <c r="C533" s="519"/>
      <c r="D533" s="50" t="str">
        <f t="shared" si="130"/>
        <v>F04N10S7C20</v>
      </c>
      <c r="E533" s="534" t="s">
        <v>161</v>
      </c>
      <c r="F533" s="22" t="str">
        <f t="shared" si="125"/>
        <v>FCS0304</v>
      </c>
      <c r="G533" s="21">
        <f t="shared" si="126"/>
        <v>10</v>
      </c>
      <c r="H533" s="21">
        <f t="shared" si="127"/>
        <v>7</v>
      </c>
      <c r="I533" s="21">
        <v>20</v>
      </c>
      <c r="J533" s="85" t="str">
        <f t="shared" si="128"/>
        <v>ADV551-P</v>
      </c>
      <c r="K533" s="22" t="str">
        <f t="shared" si="121"/>
        <v>DO</v>
      </c>
      <c r="L533" s="22"/>
      <c r="M533" s="22"/>
      <c r="N533" s="22" t="str">
        <f t="shared" si="129"/>
        <v>N</v>
      </c>
      <c r="O533" s="22"/>
      <c r="P533" s="22"/>
      <c r="Q533" s="22"/>
      <c r="R533" s="22"/>
      <c r="S533" s="25" t="str">
        <f t="shared" si="122"/>
        <v>%Z107120</v>
      </c>
      <c r="T533" s="22" t="str">
        <f t="shared" si="123"/>
        <v>F04N10S7C20</v>
      </c>
      <c r="U533" s="22"/>
      <c r="V533" s="22" t="str">
        <f t="shared" si="124"/>
        <v>Spare</v>
      </c>
      <c r="W533" s="23" t="s">
        <v>1215</v>
      </c>
      <c r="X533" s="84" t="s">
        <v>115</v>
      </c>
      <c r="Y533" s="27"/>
      <c r="Z533" s="27"/>
      <c r="AA533" s="28"/>
      <c r="AB533" s="33"/>
      <c r="AC533" s="29"/>
      <c r="AD533" s="27"/>
      <c r="AE533" s="27"/>
      <c r="AF533" s="27"/>
      <c r="AG533" s="27"/>
      <c r="AH533" s="27"/>
      <c r="AI533" s="27"/>
      <c r="AJ533" s="531"/>
      <c r="AK533" s="531"/>
      <c r="AL533" s="27"/>
      <c r="AM533" s="27"/>
      <c r="AN533" s="27"/>
      <c r="AO533" s="27"/>
      <c r="AP533" s="27"/>
      <c r="AQ533" s="33"/>
      <c r="AR533" s="33"/>
      <c r="AS533" s="33"/>
      <c r="AT533" s="33"/>
      <c r="AU533" s="33"/>
      <c r="AV533" s="33"/>
      <c r="AW533" s="33"/>
      <c r="AX533" s="33"/>
      <c r="AY533" s="33"/>
      <c r="AZ533" s="33"/>
      <c r="BA533" s="33"/>
      <c r="BB533" s="33"/>
      <c r="BC533" s="33"/>
      <c r="BD533" s="33"/>
      <c r="BE533" s="33"/>
      <c r="BF533" s="33"/>
      <c r="BG533" s="33"/>
      <c r="BH533" s="33"/>
      <c r="BI533" s="27"/>
      <c r="BJ533" s="33"/>
      <c r="BK533" s="33"/>
      <c r="BL533" s="33"/>
      <c r="BM533" s="27"/>
      <c r="BN533" s="27"/>
      <c r="BO533" s="27"/>
      <c r="BP533" s="27"/>
      <c r="BQ533" s="36"/>
      <c r="BR533" s="37"/>
      <c r="BS533" s="36"/>
      <c r="BT533" s="37"/>
    </row>
    <row r="534" spans="1:74" ht="19.899999999999999" customHeight="1">
      <c r="A534" s="10">
        <v>534</v>
      </c>
      <c r="B534" s="15">
        <v>21</v>
      </c>
      <c r="C534" s="519"/>
      <c r="D534" s="50" t="str">
        <f t="shared" si="130"/>
        <v>F04N10S7C21</v>
      </c>
      <c r="E534" s="534" t="s">
        <v>161</v>
      </c>
      <c r="F534" s="22" t="str">
        <f t="shared" si="125"/>
        <v>FCS0304</v>
      </c>
      <c r="G534" s="21">
        <f t="shared" si="126"/>
        <v>10</v>
      </c>
      <c r="H534" s="21">
        <f t="shared" si="127"/>
        <v>7</v>
      </c>
      <c r="I534" s="21">
        <v>21</v>
      </c>
      <c r="J534" s="85" t="str">
        <f t="shared" si="128"/>
        <v>ADV551-P</v>
      </c>
      <c r="K534" s="22" t="str">
        <f t="shared" si="121"/>
        <v>DO</v>
      </c>
      <c r="L534" s="22"/>
      <c r="M534" s="22"/>
      <c r="N534" s="22" t="str">
        <f t="shared" si="129"/>
        <v>N</v>
      </c>
      <c r="O534" s="22"/>
      <c r="P534" s="22"/>
      <c r="Q534" s="22"/>
      <c r="R534" s="22"/>
      <c r="S534" s="25" t="str">
        <f t="shared" si="122"/>
        <v>%Z107121</v>
      </c>
      <c r="T534" s="22" t="str">
        <f t="shared" si="123"/>
        <v>F04N10S7C21</v>
      </c>
      <c r="U534" s="22"/>
      <c r="V534" s="22" t="str">
        <f t="shared" si="124"/>
        <v>Spare</v>
      </c>
      <c r="W534" s="23" t="s">
        <v>1215</v>
      </c>
      <c r="X534" s="84" t="s">
        <v>115</v>
      </c>
      <c r="Y534" s="27"/>
      <c r="Z534" s="27"/>
      <c r="AA534" s="28"/>
      <c r="AB534" s="33"/>
      <c r="AC534" s="29"/>
      <c r="AD534" s="27"/>
      <c r="AE534" s="27"/>
      <c r="AF534" s="27"/>
      <c r="AG534" s="27"/>
      <c r="AH534" s="27"/>
      <c r="AI534" s="27"/>
      <c r="AJ534" s="531"/>
      <c r="AK534" s="531"/>
      <c r="AL534" s="27"/>
      <c r="AM534" s="27"/>
      <c r="AN534" s="27"/>
      <c r="AO534" s="27"/>
      <c r="AP534" s="27"/>
      <c r="AQ534" s="33"/>
      <c r="AR534" s="33"/>
      <c r="AS534" s="33"/>
      <c r="AT534" s="33"/>
      <c r="AU534" s="33"/>
      <c r="AV534" s="33"/>
      <c r="AW534" s="33"/>
      <c r="AX534" s="33"/>
      <c r="AY534" s="33"/>
      <c r="AZ534" s="33"/>
      <c r="BA534" s="33"/>
      <c r="BB534" s="33"/>
      <c r="BC534" s="33"/>
      <c r="BD534" s="33"/>
      <c r="BE534" s="33"/>
      <c r="BF534" s="33"/>
      <c r="BG534" s="33"/>
      <c r="BH534" s="33"/>
      <c r="BI534" s="27"/>
      <c r="BJ534" s="33"/>
      <c r="BK534" s="33"/>
      <c r="BL534" s="33"/>
      <c r="BM534" s="27"/>
      <c r="BN534" s="27"/>
      <c r="BO534" s="27"/>
      <c r="BP534" s="27"/>
      <c r="BQ534" s="36"/>
      <c r="BR534" s="37"/>
      <c r="BS534" s="36"/>
      <c r="BT534" s="37"/>
    </row>
    <row r="535" spans="1:74" ht="19.899999999999999" customHeight="1">
      <c r="A535" s="10">
        <v>535</v>
      </c>
      <c r="B535" s="15">
        <v>22</v>
      </c>
      <c r="C535" s="519"/>
      <c r="D535" s="50" t="str">
        <f t="shared" si="130"/>
        <v>F04N10S7C22</v>
      </c>
      <c r="E535" s="534" t="s">
        <v>161</v>
      </c>
      <c r="F535" s="22" t="str">
        <f t="shared" si="125"/>
        <v>FCS0304</v>
      </c>
      <c r="G535" s="21">
        <f t="shared" si="126"/>
        <v>10</v>
      </c>
      <c r="H535" s="21">
        <f t="shared" si="127"/>
        <v>7</v>
      </c>
      <c r="I535" s="21">
        <v>22</v>
      </c>
      <c r="J535" s="85" t="str">
        <f t="shared" si="128"/>
        <v>ADV551-P</v>
      </c>
      <c r="K535" s="22" t="str">
        <f t="shared" si="121"/>
        <v>DO</v>
      </c>
      <c r="L535" s="22"/>
      <c r="M535" s="22"/>
      <c r="N535" s="22" t="str">
        <f t="shared" si="129"/>
        <v>N</v>
      </c>
      <c r="O535" s="22"/>
      <c r="P535" s="22"/>
      <c r="Q535" s="22"/>
      <c r="R535" s="22"/>
      <c r="S535" s="25" t="str">
        <f t="shared" si="122"/>
        <v>%Z107122</v>
      </c>
      <c r="T535" s="22" t="str">
        <f t="shared" si="123"/>
        <v>F04N10S7C22</v>
      </c>
      <c r="U535" s="22"/>
      <c r="V535" s="22" t="str">
        <f t="shared" si="124"/>
        <v>Spare</v>
      </c>
      <c r="W535" s="23" t="s">
        <v>1215</v>
      </c>
      <c r="X535" s="84" t="s">
        <v>115</v>
      </c>
      <c r="Y535" s="27"/>
      <c r="Z535" s="27"/>
      <c r="AA535" s="28"/>
      <c r="AB535" s="33"/>
      <c r="AC535" s="29"/>
      <c r="AD535" s="27"/>
      <c r="AE535" s="27"/>
      <c r="AF535" s="27"/>
      <c r="AG535" s="27"/>
      <c r="AH535" s="27"/>
      <c r="AI535" s="27"/>
      <c r="AJ535" s="531"/>
      <c r="AK535" s="531"/>
      <c r="AL535" s="27"/>
      <c r="AM535" s="27"/>
      <c r="AN535" s="27"/>
      <c r="AO535" s="27"/>
      <c r="AP535" s="27"/>
      <c r="AQ535" s="33"/>
      <c r="AR535" s="33"/>
      <c r="AS535" s="33"/>
      <c r="AT535" s="33"/>
      <c r="AU535" s="33"/>
      <c r="AV535" s="33"/>
      <c r="AW535" s="33"/>
      <c r="AX535" s="33"/>
      <c r="AY535" s="33"/>
      <c r="AZ535" s="33"/>
      <c r="BA535" s="33"/>
      <c r="BB535" s="33"/>
      <c r="BC535" s="33"/>
      <c r="BD535" s="33"/>
      <c r="BE535" s="33"/>
      <c r="BF535" s="33"/>
      <c r="BG535" s="33"/>
      <c r="BH535" s="33"/>
      <c r="BI535" s="27"/>
      <c r="BJ535" s="33"/>
      <c r="BK535" s="33"/>
      <c r="BL535" s="33"/>
      <c r="BM535" s="27"/>
      <c r="BN535" s="27"/>
      <c r="BO535" s="27"/>
      <c r="BP535" s="27"/>
      <c r="BQ535" s="36"/>
      <c r="BR535" s="37"/>
      <c r="BS535" s="36"/>
      <c r="BT535" s="37"/>
    </row>
    <row r="536" spans="1:74" ht="19.899999999999999" customHeight="1">
      <c r="A536" s="10">
        <v>536</v>
      </c>
      <c r="B536" s="15">
        <v>23</v>
      </c>
      <c r="C536" s="519"/>
      <c r="D536" s="50" t="str">
        <f t="shared" si="130"/>
        <v>F04N10S7C23</v>
      </c>
      <c r="E536" s="534" t="s">
        <v>161</v>
      </c>
      <c r="F536" s="22" t="str">
        <f t="shared" si="125"/>
        <v>FCS0304</v>
      </c>
      <c r="G536" s="21">
        <f t="shared" si="126"/>
        <v>10</v>
      </c>
      <c r="H536" s="21">
        <f t="shared" si="127"/>
        <v>7</v>
      </c>
      <c r="I536" s="21">
        <v>23</v>
      </c>
      <c r="J536" s="85" t="str">
        <f t="shared" si="128"/>
        <v>ADV551-P</v>
      </c>
      <c r="K536" s="22" t="str">
        <f t="shared" si="121"/>
        <v>DO</v>
      </c>
      <c r="L536" s="22"/>
      <c r="M536" s="22"/>
      <c r="N536" s="22" t="str">
        <f t="shared" si="129"/>
        <v>N</v>
      </c>
      <c r="O536" s="22"/>
      <c r="P536" s="22"/>
      <c r="Q536" s="22"/>
      <c r="R536" s="22"/>
      <c r="S536" s="25" t="str">
        <f t="shared" si="122"/>
        <v>%Z107123</v>
      </c>
      <c r="T536" s="22" t="str">
        <f t="shared" si="123"/>
        <v>F04N10S7C23</v>
      </c>
      <c r="U536" s="22"/>
      <c r="V536" s="22" t="str">
        <f t="shared" si="124"/>
        <v>Spare</v>
      </c>
      <c r="W536" s="23" t="s">
        <v>1215</v>
      </c>
      <c r="X536" s="84" t="s">
        <v>115</v>
      </c>
      <c r="Y536" s="27"/>
      <c r="Z536" s="27"/>
      <c r="AA536" s="28"/>
      <c r="AB536" s="33"/>
      <c r="AC536" s="29"/>
      <c r="AD536" s="27"/>
      <c r="AE536" s="27"/>
      <c r="AF536" s="27"/>
      <c r="AG536" s="27"/>
      <c r="AH536" s="27"/>
      <c r="AI536" s="27"/>
      <c r="AJ536" s="531"/>
      <c r="AK536" s="531"/>
      <c r="AL536" s="27"/>
      <c r="AM536" s="27"/>
      <c r="AN536" s="27"/>
      <c r="AO536" s="27"/>
      <c r="AP536" s="27"/>
      <c r="AQ536" s="33"/>
      <c r="AR536" s="33"/>
      <c r="AS536" s="33"/>
      <c r="AT536" s="33"/>
      <c r="AU536" s="33"/>
      <c r="AV536" s="33"/>
      <c r="AW536" s="33"/>
      <c r="AX536" s="33"/>
      <c r="AY536" s="33"/>
      <c r="AZ536" s="33"/>
      <c r="BA536" s="33"/>
      <c r="BB536" s="33"/>
      <c r="BC536" s="33"/>
      <c r="BD536" s="33"/>
      <c r="BE536" s="33"/>
      <c r="BF536" s="33"/>
      <c r="BG536" s="33"/>
      <c r="BH536" s="33"/>
      <c r="BI536" s="27"/>
      <c r="BJ536" s="33"/>
      <c r="BK536" s="33"/>
      <c r="BL536" s="33"/>
      <c r="BM536" s="27"/>
      <c r="BN536" s="27"/>
      <c r="BO536" s="27"/>
      <c r="BP536" s="27"/>
      <c r="BQ536" s="36"/>
      <c r="BR536" s="37"/>
      <c r="BS536" s="36"/>
      <c r="BT536" s="37"/>
    </row>
    <row r="537" spans="1:74" ht="19.899999999999999" customHeight="1">
      <c r="A537" s="10">
        <v>537</v>
      </c>
      <c r="B537" s="15">
        <v>24</v>
      </c>
      <c r="C537" s="519"/>
      <c r="D537" s="50" t="str">
        <f t="shared" si="130"/>
        <v>F04N10S7C24</v>
      </c>
      <c r="E537" s="534" t="s">
        <v>161</v>
      </c>
      <c r="F537" s="22" t="str">
        <f t="shared" si="125"/>
        <v>FCS0304</v>
      </c>
      <c r="G537" s="21">
        <f t="shared" si="126"/>
        <v>10</v>
      </c>
      <c r="H537" s="21">
        <f t="shared" si="127"/>
        <v>7</v>
      </c>
      <c r="I537" s="21">
        <v>24</v>
      </c>
      <c r="J537" s="85" t="str">
        <f t="shared" si="128"/>
        <v>ADV551-P</v>
      </c>
      <c r="K537" s="22" t="str">
        <f t="shared" si="121"/>
        <v>DO</v>
      </c>
      <c r="L537" s="22"/>
      <c r="M537" s="22"/>
      <c r="N537" s="22" t="str">
        <f t="shared" si="129"/>
        <v>N</v>
      </c>
      <c r="O537" s="22"/>
      <c r="P537" s="22"/>
      <c r="Q537" s="22"/>
      <c r="R537" s="22"/>
      <c r="S537" s="25" t="str">
        <f t="shared" si="122"/>
        <v>%Z107124</v>
      </c>
      <c r="T537" s="22" t="str">
        <f t="shared" si="123"/>
        <v>F04N10S7C24</v>
      </c>
      <c r="U537" s="22"/>
      <c r="V537" s="22" t="str">
        <f t="shared" si="124"/>
        <v>Spare</v>
      </c>
      <c r="W537" s="23" t="s">
        <v>1215</v>
      </c>
      <c r="X537" s="84" t="s">
        <v>115</v>
      </c>
      <c r="Y537" s="27"/>
      <c r="Z537" s="27"/>
      <c r="AA537" s="28"/>
      <c r="AB537" s="33"/>
      <c r="AC537" s="29"/>
      <c r="AD537" s="27"/>
      <c r="AE537" s="27"/>
      <c r="AF537" s="27"/>
      <c r="AG537" s="27"/>
      <c r="AH537" s="27"/>
      <c r="AI537" s="27"/>
      <c r="AJ537" s="531"/>
      <c r="AK537" s="531"/>
      <c r="AL537" s="27"/>
      <c r="AM537" s="27"/>
      <c r="AN537" s="27"/>
      <c r="AO537" s="27"/>
      <c r="AP537" s="27"/>
      <c r="AQ537" s="33"/>
      <c r="AR537" s="33"/>
      <c r="AS537" s="33"/>
      <c r="AT537" s="33"/>
      <c r="AU537" s="33"/>
      <c r="AV537" s="33"/>
      <c r="AW537" s="33"/>
      <c r="AX537" s="33"/>
      <c r="AY537" s="33"/>
      <c r="AZ537" s="33"/>
      <c r="BA537" s="33"/>
      <c r="BB537" s="33"/>
      <c r="BC537" s="33"/>
      <c r="BD537" s="33"/>
      <c r="BE537" s="33"/>
      <c r="BF537" s="33"/>
      <c r="BG537" s="33"/>
      <c r="BH537" s="33"/>
      <c r="BI537" s="27"/>
      <c r="BJ537" s="33"/>
      <c r="BK537" s="33"/>
      <c r="BL537" s="33"/>
      <c r="BM537" s="27"/>
      <c r="BN537" s="27"/>
      <c r="BO537" s="27"/>
      <c r="BP537" s="27"/>
      <c r="BQ537" s="36"/>
      <c r="BR537" s="37"/>
      <c r="BS537" s="36"/>
      <c r="BT537" s="37"/>
    </row>
    <row r="538" spans="1:74" ht="19.899999999999999" customHeight="1">
      <c r="A538" s="10">
        <v>538</v>
      </c>
      <c r="B538" s="15">
        <v>25</v>
      </c>
      <c r="C538" s="519"/>
      <c r="D538" s="50" t="str">
        <f t="shared" si="130"/>
        <v>F04N10S7C25</v>
      </c>
      <c r="E538" s="534" t="s">
        <v>161</v>
      </c>
      <c r="F538" s="22" t="str">
        <f t="shared" si="125"/>
        <v>FCS0304</v>
      </c>
      <c r="G538" s="21">
        <f t="shared" si="126"/>
        <v>10</v>
      </c>
      <c r="H538" s="21">
        <f t="shared" si="127"/>
        <v>7</v>
      </c>
      <c r="I538" s="21">
        <v>25</v>
      </c>
      <c r="J538" s="85" t="str">
        <f t="shared" si="128"/>
        <v>ADV551-P</v>
      </c>
      <c r="K538" s="22" t="str">
        <f t="shared" si="121"/>
        <v>DO</v>
      </c>
      <c r="L538" s="22"/>
      <c r="M538" s="22"/>
      <c r="N538" s="22" t="str">
        <f t="shared" si="129"/>
        <v>N</v>
      </c>
      <c r="O538" s="22"/>
      <c r="P538" s="22"/>
      <c r="Q538" s="22"/>
      <c r="R538" s="22"/>
      <c r="S538" s="25" t="str">
        <f t="shared" si="122"/>
        <v>%Z107125</v>
      </c>
      <c r="T538" s="22" t="str">
        <f t="shared" si="123"/>
        <v>F04N10S7C25</v>
      </c>
      <c r="U538" s="22"/>
      <c r="V538" s="22" t="str">
        <f t="shared" si="124"/>
        <v>Spare</v>
      </c>
      <c r="W538" s="23" t="s">
        <v>1215</v>
      </c>
      <c r="X538" s="84" t="s">
        <v>115</v>
      </c>
      <c r="Y538" s="27"/>
      <c r="Z538" s="27"/>
      <c r="AA538" s="28"/>
      <c r="AB538" s="33"/>
      <c r="AC538" s="29"/>
      <c r="AD538" s="27"/>
      <c r="AE538" s="27"/>
      <c r="AF538" s="27"/>
      <c r="AG538" s="27"/>
      <c r="AH538" s="27"/>
      <c r="AI538" s="27"/>
      <c r="AJ538" s="531"/>
      <c r="AK538" s="531"/>
      <c r="AL538" s="27"/>
      <c r="AM538" s="27"/>
      <c r="AN538" s="27"/>
      <c r="AO538" s="27"/>
      <c r="AP538" s="27"/>
      <c r="AQ538" s="33"/>
      <c r="AR538" s="33"/>
      <c r="AS538" s="33"/>
      <c r="AT538" s="33"/>
      <c r="AU538" s="33"/>
      <c r="AV538" s="33"/>
      <c r="AW538" s="33"/>
      <c r="AX538" s="33"/>
      <c r="AY538" s="33"/>
      <c r="AZ538" s="33"/>
      <c r="BA538" s="33"/>
      <c r="BB538" s="33"/>
      <c r="BC538" s="33"/>
      <c r="BD538" s="33"/>
      <c r="BE538" s="33"/>
      <c r="BF538" s="33"/>
      <c r="BG538" s="33"/>
      <c r="BH538" s="33"/>
      <c r="BI538" s="27"/>
      <c r="BJ538" s="33"/>
      <c r="BK538" s="33"/>
      <c r="BL538" s="33"/>
      <c r="BM538" s="27"/>
      <c r="BN538" s="27"/>
      <c r="BO538" s="27"/>
      <c r="BP538" s="27"/>
      <c r="BQ538" s="36"/>
      <c r="BR538" s="37"/>
      <c r="BS538" s="36"/>
      <c r="BT538" s="37"/>
    </row>
    <row r="539" spans="1:74" ht="19.899999999999999" customHeight="1">
      <c r="A539" s="10">
        <v>539</v>
      </c>
      <c r="B539" s="15">
        <v>26</v>
      </c>
      <c r="C539" s="519"/>
      <c r="D539" s="50" t="str">
        <f t="shared" si="130"/>
        <v>F04N10S7C26</v>
      </c>
      <c r="E539" s="534" t="s">
        <v>161</v>
      </c>
      <c r="F539" s="22" t="str">
        <f t="shared" si="125"/>
        <v>FCS0304</v>
      </c>
      <c r="G539" s="21">
        <f t="shared" si="126"/>
        <v>10</v>
      </c>
      <c r="H539" s="21">
        <f t="shared" si="127"/>
        <v>7</v>
      </c>
      <c r="I539" s="21">
        <v>26</v>
      </c>
      <c r="J539" s="85" t="str">
        <f t="shared" si="128"/>
        <v>ADV551-P</v>
      </c>
      <c r="K539" s="22" t="str">
        <f t="shared" si="121"/>
        <v>DO</v>
      </c>
      <c r="L539" s="22"/>
      <c r="M539" s="22"/>
      <c r="N539" s="22" t="str">
        <f t="shared" si="129"/>
        <v>N</v>
      </c>
      <c r="O539" s="22"/>
      <c r="P539" s="22"/>
      <c r="Q539" s="22"/>
      <c r="R539" s="22"/>
      <c r="S539" s="25" t="str">
        <f t="shared" si="122"/>
        <v>%Z107126</v>
      </c>
      <c r="T539" s="22" t="str">
        <f t="shared" si="123"/>
        <v>F04N10S7C26</v>
      </c>
      <c r="U539" s="22"/>
      <c r="V539" s="22" t="str">
        <f t="shared" si="124"/>
        <v>Spare</v>
      </c>
      <c r="W539" s="23" t="s">
        <v>1215</v>
      </c>
      <c r="X539" s="84" t="s">
        <v>115</v>
      </c>
      <c r="Y539" s="27"/>
      <c r="Z539" s="27"/>
      <c r="AA539" s="28"/>
      <c r="AB539" s="33"/>
      <c r="AC539" s="29"/>
      <c r="AD539" s="27"/>
      <c r="AE539" s="27"/>
      <c r="AF539" s="27"/>
      <c r="AG539" s="27"/>
      <c r="AH539" s="27"/>
      <c r="AI539" s="27"/>
      <c r="AJ539" s="531"/>
      <c r="AK539" s="531"/>
      <c r="AL539" s="27"/>
      <c r="AM539" s="27"/>
      <c r="AN539" s="27"/>
      <c r="AO539" s="27"/>
      <c r="AP539" s="27"/>
      <c r="AQ539" s="33"/>
      <c r="AR539" s="33"/>
      <c r="AS539" s="33"/>
      <c r="AT539" s="33"/>
      <c r="AU539" s="33"/>
      <c r="AV539" s="33"/>
      <c r="AW539" s="33"/>
      <c r="AX539" s="33"/>
      <c r="AY539" s="33"/>
      <c r="AZ539" s="33"/>
      <c r="BA539" s="33"/>
      <c r="BB539" s="33"/>
      <c r="BC539" s="33"/>
      <c r="BD539" s="33"/>
      <c r="BE539" s="33"/>
      <c r="BF539" s="33"/>
      <c r="BG539" s="33"/>
      <c r="BH539" s="33"/>
      <c r="BI539" s="27"/>
      <c r="BJ539" s="33"/>
      <c r="BK539" s="33"/>
      <c r="BL539" s="33"/>
      <c r="BM539" s="27"/>
      <c r="BN539" s="27"/>
      <c r="BO539" s="27"/>
      <c r="BP539" s="27"/>
      <c r="BQ539" s="36"/>
      <c r="BR539" s="37"/>
      <c r="BS539" s="36"/>
      <c r="BT539" s="37"/>
    </row>
    <row r="540" spans="1:74" ht="19.899999999999999" customHeight="1">
      <c r="A540" s="10">
        <v>540</v>
      </c>
      <c r="B540" s="15">
        <v>27</v>
      </c>
      <c r="C540" s="519"/>
      <c r="D540" s="50" t="str">
        <f t="shared" si="130"/>
        <v>F04N10S7C27</v>
      </c>
      <c r="E540" s="534" t="s">
        <v>161</v>
      </c>
      <c r="F540" s="22" t="str">
        <f t="shared" si="125"/>
        <v>FCS0304</v>
      </c>
      <c r="G540" s="21">
        <f t="shared" si="126"/>
        <v>10</v>
      </c>
      <c r="H540" s="21">
        <f t="shared" si="127"/>
        <v>7</v>
      </c>
      <c r="I540" s="21">
        <v>27</v>
      </c>
      <c r="J540" s="85" t="str">
        <f t="shared" si="128"/>
        <v>ADV551-P</v>
      </c>
      <c r="K540" s="22" t="str">
        <f t="shared" si="121"/>
        <v>DO</v>
      </c>
      <c r="L540" s="22"/>
      <c r="M540" s="22"/>
      <c r="N540" s="22" t="str">
        <f t="shared" si="129"/>
        <v>N</v>
      </c>
      <c r="O540" s="22"/>
      <c r="P540" s="22"/>
      <c r="Q540" s="22"/>
      <c r="R540" s="22"/>
      <c r="S540" s="25" t="str">
        <f t="shared" si="122"/>
        <v>%Z107127</v>
      </c>
      <c r="T540" s="22" t="str">
        <f t="shared" si="123"/>
        <v>F04N10S7C27</v>
      </c>
      <c r="U540" s="22"/>
      <c r="V540" s="22" t="str">
        <f t="shared" si="124"/>
        <v>Spare</v>
      </c>
      <c r="W540" s="23" t="s">
        <v>1215</v>
      </c>
      <c r="X540" s="84" t="s">
        <v>115</v>
      </c>
      <c r="Y540" s="27"/>
      <c r="Z540" s="27"/>
      <c r="AA540" s="28"/>
      <c r="AB540" s="33"/>
      <c r="AC540" s="29"/>
      <c r="AD540" s="27"/>
      <c r="AE540" s="27"/>
      <c r="AF540" s="27"/>
      <c r="AG540" s="27"/>
      <c r="AH540" s="27"/>
      <c r="AI540" s="27"/>
      <c r="AJ540" s="531"/>
      <c r="AK540" s="531"/>
      <c r="AL540" s="27"/>
      <c r="AM540" s="27"/>
      <c r="AN540" s="27"/>
      <c r="AO540" s="27"/>
      <c r="AP540" s="27"/>
      <c r="AQ540" s="33"/>
      <c r="AR540" s="33"/>
      <c r="AS540" s="33"/>
      <c r="AT540" s="33"/>
      <c r="AU540" s="33"/>
      <c r="AV540" s="33"/>
      <c r="AW540" s="33"/>
      <c r="AX540" s="33"/>
      <c r="AY540" s="33"/>
      <c r="AZ540" s="33"/>
      <c r="BA540" s="33"/>
      <c r="BB540" s="33"/>
      <c r="BC540" s="33"/>
      <c r="BD540" s="33"/>
      <c r="BE540" s="33"/>
      <c r="BF540" s="33"/>
      <c r="BG540" s="33"/>
      <c r="BH540" s="33"/>
      <c r="BI540" s="27"/>
      <c r="BJ540" s="33"/>
      <c r="BK540" s="33"/>
      <c r="BL540" s="33"/>
      <c r="BM540" s="27"/>
      <c r="BN540" s="27"/>
      <c r="BO540" s="27"/>
      <c r="BP540" s="27"/>
      <c r="BQ540" s="36"/>
      <c r="BR540" s="37"/>
      <c r="BS540" s="36"/>
      <c r="BT540" s="37"/>
    </row>
    <row r="541" spans="1:74" ht="19.899999999999999" customHeight="1">
      <c r="A541" s="10">
        <v>541</v>
      </c>
      <c r="B541" s="15">
        <v>28</v>
      </c>
      <c r="C541" s="519"/>
      <c r="D541" s="50" t="str">
        <f t="shared" si="130"/>
        <v>F04N10S7C28</v>
      </c>
      <c r="E541" s="534" t="s">
        <v>161</v>
      </c>
      <c r="F541" s="22" t="str">
        <f t="shared" si="125"/>
        <v>FCS0304</v>
      </c>
      <c r="G541" s="21">
        <f t="shared" si="126"/>
        <v>10</v>
      </c>
      <c r="H541" s="21">
        <f t="shared" si="127"/>
        <v>7</v>
      </c>
      <c r="I541" s="21">
        <v>28</v>
      </c>
      <c r="J541" s="85" t="str">
        <f t="shared" si="128"/>
        <v>ADV551-P</v>
      </c>
      <c r="K541" s="22" t="str">
        <f t="shared" si="121"/>
        <v>DO</v>
      </c>
      <c r="L541" s="22"/>
      <c r="M541" s="22"/>
      <c r="N541" s="22" t="str">
        <f t="shared" si="129"/>
        <v>N</v>
      </c>
      <c r="O541" s="22"/>
      <c r="P541" s="22"/>
      <c r="Q541" s="22"/>
      <c r="R541" s="22"/>
      <c r="S541" s="25" t="str">
        <f t="shared" si="122"/>
        <v>%Z107128</v>
      </c>
      <c r="T541" s="22" t="str">
        <f t="shared" si="123"/>
        <v>F04N10S7C28</v>
      </c>
      <c r="U541" s="22"/>
      <c r="V541" s="22" t="str">
        <f t="shared" si="124"/>
        <v>Spare</v>
      </c>
      <c r="W541" s="23" t="s">
        <v>1215</v>
      </c>
      <c r="X541" s="84" t="s">
        <v>115</v>
      </c>
      <c r="Y541" s="27"/>
      <c r="Z541" s="27"/>
      <c r="AA541" s="28"/>
      <c r="AB541" s="33"/>
      <c r="AC541" s="29"/>
      <c r="AD541" s="27"/>
      <c r="AE541" s="27"/>
      <c r="AF541" s="27"/>
      <c r="AG541" s="27"/>
      <c r="AH541" s="27"/>
      <c r="AI541" s="27"/>
      <c r="AJ541" s="531"/>
      <c r="AK541" s="531"/>
      <c r="AL541" s="27"/>
      <c r="AM541" s="27"/>
      <c r="AN541" s="27"/>
      <c r="AO541" s="27"/>
      <c r="AP541" s="27"/>
      <c r="AQ541" s="33"/>
      <c r="AR541" s="33"/>
      <c r="AS541" s="33"/>
      <c r="AT541" s="33"/>
      <c r="AU541" s="33"/>
      <c r="AV541" s="33"/>
      <c r="AW541" s="33"/>
      <c r="AX541" s="33"/>
      <c r="AY541" s="33"/>
      <c r="AZ541" s="33"/>
      <c r="BA541" s="33"/>
      <c r="BB541" s="33"/>
      <c r="BC541" s="33"/>
      <c r="BD541" s="33"/>
      <c r="BE541" s="33"/>
      <c r="BF541" s="33"/>
      <c r="BG541" s="33"/>
      <c r="BH541" s="33"/>
      <c r="BI541" s="27"/>
      <c r="BJ541" s="33"/>
      <c r="BK541" s="33"/>
      <c r="BL541" s="33"/>
      <c r="BM541" s="27"/>
      <c r="BN541" s="27"/>
      <c r="BO541" s="27"/>
      <c r="BP541" s="27"/>
      <c r="BQ541" s="36"/>
      <c r="BR541" s="37"/>
      <c r="BS541" s="36"/>
      <c r="BT541" s="37"/>
    </row>
    <row r="542" spans="1:74" ht="19.899999999999999" customHeight="1">
      <c r="A542" s="10">
        <v>542</v>
      </c>
      <c r="B542" s="15">
        <v>29</v>
      </c>
      <c r="C542" s="519"/>
      <c r="D542" s="50" t="str">
        <f t="shared" si="130"/>
        <v>F04N10S7C29</v>
      </c>
      <c r="E542" s="527" t="s">
        <v>161</v>
      </c>
      <c r="F542" s="22" t="str">
        <f t="shared" si="125"/>
        <v>FCS0304</v>
      </c>
      <c r="G542" s="21">
        <f t="shared" si="126"/>
        <v>10</v>
      </c>
      <c r="H542" s="21">
        <f t="shared" si="127"/>
        <v>7</v>
      </c>
      <c r="I542" s="21">
        <v>29</v>
      </c>
      <c r="J542" s="85" t="str">
        <f t="shared" si="128"/>
        <v>ADV551-P</v>
      </c>
      <c r="K542" s="22" t="str">
        <f t="shared" si="121"/>
        <v>DO</v>
      </c>
      <c r="L542" s="22"/>
      <c r="M542" s="22"/>
      <c r="N542" s="22" t="str">
        <f t="shared" si="129"/>
        <v>N</v>
      </c>
      <c r="O542" s="22"/>
      <c r="P542" s="22"/>
      <c r="Q542" s="22"/>
      <c r="R542" s="22"/>
      <c r="S542" s="25" t="str">
        <f t="shared" si="122"/>
        <v>%Z107129</v>
      </c>
      <c r="T542" s="22" t="str">
        <f t="shared" si="123"/>
        <v>F04N10S7C29</v>
      </c>
      <c r="U542" s="22"/>
      <c r="V542" s="22" t="str">
        <f t="shared" si="124"/>
        <v>Spare</v>
      </c>
      <c r="W542" s="23" t="s">
        <v>1215</v>
      </c>
      <c r="X542" s="84" t="s">
        <v>115</v>
      </c>
      <c r="Y542" s="27"/>
      <c r="Z542" s="27"/>
      <c r="AA542" s="28"/>
      <c r="AB542" s="33"/>
      <c r="AC542" s="29"/>
      <c r="AD542" s="27"/>
      <c r="AE542" s="27"/>
      <c r="AF542" s="27"/>
      <c r="AG542" s="27"/>
      <c r="AH542" s="27"/>
      <c r="AI542" s="27"/>
      <c r="AJ542" s="531"/>
      <c r="AK542" s="531"/>
      <c r="AL542" s="27"/>
      <c r="AM542" s="27"/>
      <c r="AN542" s="27"/>
      <c r="AO542" s="27"/>
      <c r="AP542" s="27"/>
      <c r="AQ542" s="33"/>
      <c r="AR542" s="33"/>
      <c r="AS542" s="33"/>
      <c r="AT542" s="33"/>
      <c r="AU542" s="33"/>
      <c r="AV542" s="33"/>
      <c r="AW542" s="33"/>
      <c r="AX542" s="33"/>
      <c r="AY542" s="33"/>
      <c r="AZ542" s="33"/>
      <c r="BA542" s="33"/>
      <c r="BB542" s="33"/>
      <c r="BC542" s="33"/>
      <c r="BD542" s="33"/>
      <c r="BE542" s="33"/>
      <c r="BF542" s="33"/>
      <c r="BG542" s="33"/>
      <c r="BH542" s="33"/>
      <c r="BI542" s="27"/>
      <c r="BJ542" s="33"/>
      <c r="BK542" s="33"/>
      <c r="BL542" s="33"/>
      <c r="BM542" s="27"/>
      <c r="BN542" s="27"/>
      <c r="BO542" s="27"/>
      <c r="BP542" s="27"/>
      <c r="BQ542" s="36"/>
      <c r="BR542" s="37"/>
      <c r="BS542" s="36"/>
      <c r="BT542" s="37"/>
    </row>
    <row r="543" spans="1:74" ht="19.899999999999999" customHeight="1">
      <c r="A543" s="10">
        <v>543</v>
      </c>
      <c r="B543" s="16">
        <v>30</v>
      </c>
      <c r="C543" s="520"/>
      <c r="D543" s="50" t="str">
        <f t="shared" si="130"/>
        <v>F04N10S7C30</v>
      </c>
      <c r="E543" s="534" t="s">
        <v>161</v>
      </c>
      <c r="F543" s="22" t="str">
        <f t="shared" si="125"/>
        <v>FCS0304</v>
      </c>
      <c r="G543" s="21">
        <f t="shared" si="126"/>
        <v>10</v>
      </c>
      <c r="H543" s="21">
        <f t="shared" si="127"/>
        <v>7</v>
      </c>
      <c r="I543" s="21">
        <v>30</v>
      </c>
      <c r="J543" s="85" t="str">
        <f t="shared" si="128"/>
        <v>ADV551-P</v>
      </c>
      <c r="K543" s="22" t="str">
        <f t="shared" si="121"/>
        <v>DO</v>
      </c>
      <c r="L543" s="22"/>
      <c r="M543" s="22"/>
      <c r="N543" s="22" t="str">
        <f t="shared" si="129"/>
        <v>N</v>
      </c>
      <c r="O543" s="22"/>
      <c r="P543" s="22"/>
      <c r="Q543" s="26"/>
      <c r="R543" s="26"/>
      <c r="S543" s="25" t="str">
        <f t="shared" si="122"/>
        <v>%Z107130</v>
      </c>
      <c r="T543" s="22" t="str">
        <f t="shared" si="123"/>
        <v>F04N10S7C30</v>
      </c>
      <c r="U543" s="26"/>
      <c r="V543" s="22" t="str">
        <f t="shared" si="124"/>
        <v>Spare</v>
      </c>
      <c r="W543" s="23" t="s">
        <v>1215</v>
      </c>
      <c r="X543" s="84" t="s">
        <v>115</v>
      </c>
      <c r="Y543" s="27"/>
      <c r="Z543" s="27"/>
      <c r="AA543" s="28"/>
      <c r="AB543" s="33"/>
      <c r="AC543" s="29"/>
      <c r="AD543" s="27"/>
      <c r="AE543" s="27"/>
      <c r="AF543" s="27"/>
      <c r="AG543" s="27"/>
      <c r="AH543" s="32"/>
      <c r="AI543" s="27"/>
      <c r="AJ543" s="531"/>
      <c r="AK543" s="531"/>
      <c r="AL543" s="27"/>
      <c r="AM543" s="27"/>
      <c r="AN543" s="27"/>
      <c r="AO543" s="27"/>
      <c r="AP543" s="27"/>
      <c r="AQ543" s="33"/>
      <c r="AR543" s="33"/>
      <c r="AS543" s="33"/>
      <c r="AT543" s="33"/>
      <c r="AU543" s="33"/>
      <c r="AV543" s="33"/>
      <c r="AW543" s="33"/>
      <c r="AX543" s="33"/>
      <c r="AY543" s="33"/>
      <c r="AZ543" s="33"/>
      <c r="BA543" s="33"/>
      <c r="BB543" s="33"/>
      <c r="BC543" s="33"/>
      <c r="BD543" s="33"/>
      <c r="BE543" s="33"/>
      <c r="BF543" s="33"/>
      <c r="BG543" s="33"/>
      <c r="BH543" s="33"/>
      <c r="BI543" s="27"/>
      <c r="BJ543" s="33"/>
      <c r="BK543" s="33"/>
      <c r="BL543" s="33"/>
      <c r="BM543" s="27"/>
      <c r="BN543" s="27"/>
      <c r="BO543" s="27"/>
      <c r="BP543" s="27"/>
      <c r="BQ543" s="36"/>
      <c r="BR543" s="37"/>
      <c r="BS543" s="36"/>
      <c r="BT543" s="37"/>
    </row>
    <row r="544" spans="1:74" ht="19.899999999999999" customHeight="1">
      <c r="A544" s="10">
        <v>544</v>
      </c>
      <c r="B544" s="16">
        <v>31</v>
      </c>
      <c r="C544" s="520"/>
      <c r="D544" s="50" t="str">
        <f t="shared" si="130"/>
        <v>F04N10S7C31</v>
      </c>
      <c r="E544" s="534" t="s">
        <v>161</v>
      </c>
      <c r="F544" s="22" t="str">
        <f t="shared" si="125"/>
        <v>FCS0304</v>
      </c>
      <c r="G544" s="21">
        <f t="shared" si="126"/>
        <v>10</v>
      </c>
      <c r="H544" s="21">
        <f t="shared" si="127"/>
        <v>7</v>
      </c>
      <c r="I544" s="21">
        <v>31</v>
      </c>
      <c r="J544" s="85" t="str">
        <f t="shared" si="128"/>
        <v>ADV551-P</v>
      </c>
      <c r="K544" s="22" t="str">
        <f t="shared" si="121"/>
        <v>DO</v>
      </c>
      <c r="L544" s="22"/>
      <c r="M544" s="22"/>
      <c r="N544" s="22" t="str">
        <f t="shared" si="129"/>
        <v>N</v>
      </c>
      <c r="O544" s="22"/>
      <c r="P544" s="22"/>
      <c r="Q544" s="22"/>
      <c r="R544" s="22"/>
      <c r="S544" s="25" t="str">
        <f t="shared" si="122"/>
        <v>%Z107131</v>
      </c>
      <c r="T544" s="22" t="str">
        <f t="shared" si="123"/>
        <v>F04N10S7C31</v>
      </c>
      <c r="U544" s="26"/>
      <c r="V544" s="22" t="str">
        <f t="shared" si="124"/>
        <v>Spare</v>
      </c>
      <c r="W544" s="23" t="s">
        <v>1215</v>
      </c>
      <c r="X544" s="84" t="s">
        <v>115</v>
      </c>
      <c r="Y544" s="27"/>
      <c r="Z544" s="27"/>
      <c r="AA544" s="28"/>
      <c r="AB544" s="33"/>
      <c r="AC544" s="29"/>
      <c r="AD544" s="27"/>
      <c r="AE544" s="27"/>
      <c r="AF544" s="27"/>
      <c r="AG544" s="27"/>
      <c r="AH544" s="33"/>
      <c r="AI544" s="27"/>
      <c r="AJ544" s="531"/>
      <c r="AK544" s="531"/>
      <c r="AL544" s="27"/>
      <c r="AM544" s="27"/>
      <c r="AN544" s="27"/>
      <c r="AO544" s="27"/>
      <c r="AP544" s="27"/>
      <c r="AQ544" s="33"/>
      <c r="AR544" s="33"/>
      <c r="AS544" s="33"/>
      <c r="AT544" s="33"/>
      <c r="AU544" s="33"/>
      <c r="AV544" s="33"/>
      <c r="AW544" s="33"/>
      <c r="AX544" s="33"/>
      <c r="AY544" s="33"/>
      <c r="AZ544" s="33"/>
      <c r="BA544" s="33"/>
      <c r="BB544" s="33"/>
      <c r="BC544" s="33"/>
      <c r="BD544" s="33"/>
      <c r="BE544" s="33"/>
      <c r="BF544" s="33"/>
      <c r="BG544" s="33"/>
      <c r="BH544" s="33"/>
      <c r="BI544" s="27"/>
      <c r="BJ544" s="33"/>
      <c r="BK544" s="33"/>
      <c r="BL544" s="33"/>
      <c r="BM544" s="27"/>
      <c r="BN544" s="27"/>
      <c r="BO544" s="27"/>
      <c r="BP544" s="27"/>
      <c r="BQ544" s="36"/>
      <c r="BR544" s="37"/>
      <c r="BS544" s="36"/>
      <c r="BT544" s="37"/>
    </row>
    <row r="545" spans="1:74" ht="19.899999999999999" customHeight="1">
      <c r="A545" s="10">
        <v>545</v>
      </c>
      <c r="B545" s="16">
        <v>32</v>
      </c>
      <c r="C545" s="520"/>
      <c r="D545" s="50" t="str">
        <f t="shared" si="130"/>
        <v>F04N10S7C32</v>
      </c>
      <c r="E545" s="534" t="s">
        <v>161</v>
      </c>
      <c r="F545" s="22" t="str">
        <f t="shared" si="125"/>
        <v>FCS0304</v>
      </c>
      <c r="G545" s="21">
        <f t="shared" si="126"/>
        <v>10</v>
      </c>
      <c r="H545" s="21">
        <f t="shared" si="127"/>
        <v>7</v>
      </c>
      <c r="I545" s="21">
        <v>32</v>
      </c>
      <c r="J545" s="85" t="str">
        <f t="shared" si="128"/>
        <v>ADV551-P</v>
      </c>
      <c r="K545" s="22" t="str">
        <f t="shared" si="121"/>
        <v>DO</v>
      </c>
      <c r="L545" s="22"/>
      <c r="M545" s="22"/>
      <c r="N545" s="22" t="str">
        <f t="shared" si="129"/>
        <v>N</v>
      </c>
      <c r="O545" s="22"/>
      <c r="P545" s="22"/>
      <c r="Q545" s="22"/>
      <c r="R545" s="22"/>
      <c r="S545" s="25" t="str">
        <f t="shared" si="122"/>
        <v>%Z107132</v>
      </c>
      <c r="T545" s="22" t="str">
        <f t="shared" si="123"/>
        <v>F04N10S7C32</v>
      </c>
      <c r="U545" s="26"/>
      <c r="V545" s="22" t="str">
        <f t="shared" si="124"/>
        <v>Spare</v>
      </c>
      <c r="W545" s="23" t="s">
        <v>1215</v>
      </c>
      <c r="X545" s="84" t="s">
        <v>115</v>
      </c>
      <c r="Y545" s="27"/>
      <c r="Z545" s="27"/>
      <c r="AA545" s="28"/>
      <c r="AB545" s="33"/>
      <c r="AC545" s="29"/>
      <c r="AD545" s="27"/>
      <c r="AE545" s="27"/>
      <c r="AF545" s="27"/>
      <c r="AG545" s="27"/>
      <c r="AH545" s="33"/>
      <c r="AI545" s="27"/>
      <c r="AJ545" s="531"/>
      <c r="AK545" s="531"/>
      <c r="AL545" s="27"/>
      <c r="AM545" s="27"/>
      <c r="AN545" s="27"/>
      <c r="AO545" s="27"/>
      <c r="AP545" s="27"/>
      <c r="AQ545" s="33"/>
      <c r="AR545" s="33"/>
      <c r="AS545" s="33"/>
      <c r="AT545" s="33"/>
      <c r="AU545" s="33"/>
      <c r="AV545" s="33"/>
      <c r="AW545" s="33"/>
      <c r="AX545" s="33"/>
      <c r="AY545" s="33"/>
      <c r="AZ545" s="33"/>
      <c r="BA545" s="33"/>
      <c r="BB545" s="33"/>
      <c r="BC545" s="33"/>
      <c r="BD545" s="33"/>
      <c r="BE545" s="33"/>
      <c r="BF545" s="33"/>
      <c r="BG545" s="33"/>
      <c r="BH545" s="33"/>
      <c r="BI545" s="27"/>
      <c r="BJ545" s="33"/>
      <c r="BK545" s="33"/>
      <c r="BL545" s="33"/>
      <c r="BM545" s="27"/>
      <c r="BN545" s="27"/>
      <c r="BO545" s="27"/>
      <c r="BP545" s="27"/>
      <c r="BQ545" s="36"/>
      <c r="BR545" s="37"/>
      <c r="BS545" s="36"/>
      <c r="BT545" s="37"/>
    </row>
    <row r="546" spans="1:74" ht="19.899999999999999" customHeight="1">
      <c r="A546" s="10">
        <v>546</v>
      </c>
      <c r="B546" s="15">
        <v>1</v>
      </c>
      <c r="C546" s="519">
        <v>1840</v>
      </c>
      <c r="D546" s="527" t="s">
        <v>1398</v>
      </c>
      <c r="E546" s="534" t="s">
        <v>1399</v>
      </c>
      <c r="F546" s="22" t="str">
        <f>F481</f>
        <v>FCS0304</v>
      </c>
      <c r="G546" s="21">
        <v>10</v>
      </c>
      <c r="H546" s="21">
        <v>8</v>
      </c>
      <c r="I546" s="21">
        <v>1</v>
      </c>
      <c r="J546" s="85" t="s">
        <v>1062</v>
      </c>
      <c r="K546" s="22" t="str">
        <f t="shared" si="121"/>
        <v>DO</v>
      </c>
      <c r="L546" s="22"/>
      <c r="M546" s="22"/>
      <c r="N546" s="22" t="s">
        <v>514</v>
      </c>
      <c r="O546" s="22"/>
      <c r="P546" s="22"/>
      <c r="Q546" s="83"/>
      <c r="R546" s="22"/>
      <c r="S546" s="25" t="str">
        <f t="shared" si="122"/>
        <v>%Z108101</v>
      </c>
      <c r="T546" s="22" t="str">
        <f t="shared" si="123"/>
        <v>18-HS-62101S</v>
      </c>
      <c r="U546" s="22" t="s">
        <v>1398</v>
      </c>
      <c r="V546" s="22" t="str">
        <f t="shared" si="124"/>
        <v>18-PP-6202A START</v>
      </c>
      <c r="W546" s="23" t="s">
        <v>1063</v>
      </c>
      <c r="X546" s="84" t="s">
        <v>115</v>
      </c>
      <c r="Y546" s="27"/>
      <c r="Z546" s="27"/>
      <c r="AA546" s="28"/>
      <c r="AB546" s="33"/>
      <c r="AC546" s="29"/>
      <c r="AD546" s="27"/>
      <c r="AE546" s="27"/>
      <c r="AF546" s="27"/>
      <c r="AG546" s="27"/>
      <c r="AH546" s="27"/>
      <c r="AI546" s="27"/>
      <c r="AJ546" s="531"/>
      <c r="AK546" s="531" t="s">
        <v>515</v>
      </c>
      <c r="AL546" s="27"/>
      <c r="AM546" s="27"/>
      <c r="AN546" s="27"/>
      <c r="AO546" s="27"/>
      <c r="AP546" s="27"/>
      <c r="AQ546" s="33"/>
      <c r="AR546" s="33"/>
      <c r="AS546" s="33"/>
      <c r="AT546" s="33"/>
      <c r="AU546" s="33"/>
      <c r="AV546" s="33"/>
      <c r="AW546" s="33"/>
      <c r="AX546" s="33"/>
      <c r="AY546" s="33"/>
      <c r="AZ546" s="33"/>
      <c r="BA546" s="33"/>
      <c r="BB546" s="33"/>
      <c r="BC546" s="33"/>
      <c r="BD546" s="33"/>
      <c r="BE546" s="33"/>
      <c r="BF546" s="33"/>
      <c r="BG546" s="33"/>
      <c r="BH546" s="33"/>
      <c r="BI546" s="27"/>
      <c r="BJ546" s="33"/>
      <c r="BK546" s="33"/>
      <c r="BL546" s="33"/>
      <c r="BM546" s="27"/>
      <c r="BN546" s="27"/>
      <c r="BO546" s="27"/>
      <c r="BP546" s="27"/>
      <c r="BQ546" s="522" t="s">
        <v>106</v>
      </c>
      <c r="BR546" s="37"/>
      <c r="BS546" s="36"/>
      <c r="BT546" s="37"/>
      <c r="BU546" s="39"/>
      <c r="BV546" s="523">
        <v>1840</v>
      </c>
    </row>
    <row r="547" spans="1:74" ht="19.899999999999999" customHeight="1">
      <c r="A547" s="10">
        <v>547</v>
      </c>
      <c r="B547" s="15">
        <v>2</v>
      </c>
      <c r="C547" s="519">
        <v>1840</v>
      </c>
      <c r="D547" s="17" t="s">
        <v>1400</v>
      </c>
      <c r="E547" s="534" t="s">
        <v>1401</v>
      </c>
      <c r="F547" s="22" t="str">
        <f t="shared" ref="F547:F577" si="131">F546</f>
        <v>FCS0304</v>
      </c>
      <c r="G547" s="21">
        <f t="shared" ref="G547:G577" si="132">G546</f>
        <v>10</v>
      </c>
      <c r="H547" s="21">
        <f t="shared" ref="H547:H577" si="133">H546</f>
        <v>8</v>
      </c>
      <c r="I547" s="21">
        <v>2</v>
      </c>
      <c r="J547" s="85" t="str">
        <f t="shared" ref="J547:J577" si="134">J546</f>
        <v>ADV551-P</v>
      </c>
      <c r="K547" s="22" t="str">
        <f t="shared" si="121"/>
        <v>DO</v>
      </c>
      <c r="L547" s="22"/>
      <c r="M547" s="22"/>
      <c r="N547" s="22" t="str">
        <f t="shared" ref="N547:N577" si="135">IF(N546&lt;&gt;"",N546,"")</f>
        <v>N</v>
      </c>
      <c r="O547" s="22"/>
      <c r="P547" s="22"/>
      <c r="Q547" s="22"/>
      <c r="R547" s="22"/>
      <c r="S547" s="25" t="str">
        <f t="shared" si="122"/>
        <v>%Z108102</v>
      </c>
      <c r="T547" s="22" t="str">
        <f t="shared" si="123"/>
        <v>18-HS-62102S</v>
      </c>
      <c r="U547" s="22" t="s">
        <v>1400</v>
      </c>
      <c r="V547" s="22" t="str">
        <f t="shared" si="124"/>
        <v>18-PP-6202B START</v>
      </c>
      <c r="W547" s="23" t="s">
        <v>1063</v>
      </c>
      <c r="X547" s="84" t="s">
        <v>115</v>
      </c>
      <c r="Y547" s="27"/>
      <c r="Z547" s="27"/>
      <c r="AA547" s="28"/>
      <c r="AB547" s="33"/>
      <c r="AC547" s="29"/>
      <c r="AD547" s="27"/>
      <c r="AE547" s="27"/>
      <c r="AF547" s="27"/>
      <c r="AG547" s="27"/>
      <c r="AH547" s="27"/>
      <c r="AI547" s="27"/>
      <c r="AJ547" s="531"/>
      <c r="AK547" s="531" t="s">
        <v>515</v>
      </c>
      <c r="AL547" s="27"/>
      <c r="AM547" s="27"/>
      <c r="AN547" s="27"/>
      <c r="AO547" s="27"/>
      <c r="AP547" s="27"/>
      <c r="AQ547" s="33"/>
      <c r="AR547" s="33"/>
      <c r="AS547" s="33"/>
      <c r="AT547" s="33"/>
      <c r="AU547" s="33"/>
      <c r="AV547" s="33"/>
      <c r="AW547" s="33"/>
      <c r="AX547" s="33"/>
      <c r="AY547" s="33"/>
      <c r="AZ547" s="33"/>
      <c r="BA547" s="33"/>
      <c r="BB547" s="33"/>
      <c r="BC547" s="33"/>
      <c r="BD547" s="33"/>
      <c r="BE547" s="33"/>
      <c r="BF547" s="33"/>
      <c r="BG547" s="33"/>
      <c r="BH547" s="33"/>
      <c r="BI547" s="27"/>
      <c r="BJ547" s="33"/>
      <c r="BK547" s="33"/>
      <c r="BL547" s="33"/>
      <c r="BM547" s="27"/>
      <c r="BN547" s="27"/>
      <c r="BO547" s="27"/>
      <c r="BP547" s="27"/>
      <c r="BQ547" s="522" t="s">
        <v>106</v>
      </c>
      <c r="BR547" s="37"/>
      <c r="BS547" s="36"/>
      <c r="BT547" s="37"/>
      <c r="BU547" s="39"/>
      <c r="BV547" s="523">
        <v>1840</v>
      </c>
    </row>
    <row r="548" spans="1:74" ht="19.899999999999999" customHeight="1">
      <c r="A548" s="10">
        <v>548</v>
      </c>
      <c r="B548" s="15">
        <v>3</v>
      </c>
      <c r="C548" s="519">
        <v>1830</v>
      </c>
      <c r="D548" s="17" t="s">
        <v>1402</v>
      </c>
      <c r="E548" s="534" t="s">
        <v>1403</v>
      </c>
      <c r="F548" s="22" t="str">
        <f t="shared" si="131"/>
        <v>FCS0304</v>
      </c>
      <c r="G548" s="21">
        <f t="shared" si="132"/>
        <v>10</v>
      </c>
      <c r="H548" s="21">
        <f t="shared" si="133"/>
        <v>8</v>
      </c>
      <c r="I548" s="21">
        <v>3</v>
      </c>
      <c r="J548" s="85" t="str">
        <f t="shared" si="134"/>
        <v>ADV551-P</v>
      </c>
      <c r="K548" s="22" t="str">
        <f t="shared" si="121"/>
        <v>DO</v>
      </c>
      <c r="L548" s="22"/>
      <c r="M548" s="22"/>
      <c r="N548" s="22" t="str">
        <f t="shared" si="135"/>
        <v>N</v>
      </c>
      <c r="O548" s="22"/>
      <c r="P548" s="22"/>
      <c r="Q548" s="22"/>
      <c r="R548" s="22"/>
      <c r="S548" s="25" t="str">
        <f t="shared" si="122"/>
        <v>%Z108103</v>
      </c>
      <c r="T548" s="22" t="str">
        <f t="shared" si="123"/>
        <v>18-HS-21102S</v>
      </c>
      <c r="U548" s="22" t="s">
        <v>1402</v>
      </c>
      <c r="V548" s="22" t="str">
        <f t="shared" si="124"/>
        <v>18-PB-2101 START</v>
      </c>
      <c r="W548" s="23" t="s">
        <v>1063</v>
      </c>
      <c r="X548" s="84" t="s">
        <v>115</v>
      </c>
      <c r="Y548" s="27"/>
      <c r="Z548" s="27"/>
      <c r="AA548" s="28"/>
      <c r="AB548" s="33"/>
      <c r="AC548" s="29"/>
      <c r="AD548" s="27"/>
      <c r="AE548" s="27"/>
      <c r="AF548" s="27"/>
      <c r="AG548" s="27"/>
      <c r="AH548" s="27"/>
      <c r="AI548" s="27"/>
      <c r="AJ548" s="531"/>
      <c r="AK548" s="531"/>
      <c r="AL548" s="27"/>
      <c r="AM548" s="27"/>
      <c r="AN548" s="27"/>
      <c r="AO548" s="27"/>
      <c r="AP548" s="27"/>
      <c r="AQ548" s="33"/>
      <c r="AR548" s="33"/>
      <c r="AS548" s="33"/>
      <c r="AT548" s="33"/>
      <c r="AU548" s="33"/>
      <c r="AV548" s="33"/>
      <c r="AW548" s="33"/>
      <c r="AX548" s="33"/>
      <c r="AY548" s="33"/>
      <c r="AZ548" s="33"/>
      <c r="BA548" s="33"/>
      <c r="BB548" s="33"/>
      <c r="BC548" s="33"/>
      <c r="BD548" s="33"/>
      <c r="BE548" s="33"/>
      <c r="BF548" s="33"/>
      <c r="BG548" s="33"/>
      <c r="BH548" s="33"/>
      <c r="BI548" s="27"/>
      <c r="BJ548" s="33"/>
      <c r="BK548" s="33"/>
      <c r="BL548" s="33"/>
      <c r="BM548" s="27"/>
      <c r="BN548" s="27"/>
      <c r="BO548" s="27"/>
      <c r="BP548" s="27"/>
      <c r="BQ548" s="522" t="s">
        <v>391</v>
      </c>
      <c r="BR548" s="37"/>
      <c r="BS548" s="36"/>
      <c r="BT548" s="37"/>
      <c r="BU548" s="39"/>
      <c r="BV548" s="523">
        <v>1830</v>
      </c>
    </row>
    <row r="549" spans="1:74" ht="19.899999999999999" customHeight="1">
      <c r="A549" s="10">
        <v>549</v>
      </c>
      <c r="B549" s="15">
        <v>4</v>
      </c>
      <c r="C549" s="519">
        <v>1830</v>
      </c>
      <c r="D549" s="17" t="s">
        <v>1404</v>
      </c>
      <c r="E549" s="534" t="s">
        <v>1405</v>
      </c>
      <c r="F549" s="22" t="str">
        <f t="shared" si="131"/>
        <v>FCS0304</v>
      </c>
      <c r="G549" s="21">
        <f t="shared" si="132"/>
        <v>10</v>
      </c>
      <c r="H549" s="21">
        <f t="shared" si="133"/>
        <v>8</v>
      </c>
      <c r="I549" s="21">
        <v>4</v>
      </c>
      <c r="J549" s="85" t="str">
        <f t="shared" si="134"/>
        <v>ADV551-P</v>
      </c>
      <c r="K549" s="22" t="str">
        <f t="shared" si="121"/>
        <v>DO</v>
      </c>
      <c r="L549" s="22"/>
      <c r="M549" s="22"/>
      <c r="N549" s="22" t="str">
        <f t="shared" si="135"/>
        <v>N</v>
      </c>
      <c r="O549" s="22"/>
      <c r="P549" s="22"/>
      <c r="Q549" s="22"/>
      <c r="R549" s="22"/>
      <c r="S549" s="25" t="str">
        <f t="shared" si="122"/>
        <v>%Z108104</v>
      </c>
      <c r="T549" s="22" t="str">
        <f t="shared" si="123"/>
        <v>18-HS-23101S</v>
      </c>
      <c r="U549" s="22" t="s">
        <v>1404</v>
      </c>
      <c r="V549" s="22" t="str">
        <f t="shared" si="124"/>
        <v>18-PP-2301A START</v>
      </c>
      <c r="W549" s="23" t="s">
        <v>1063</v>
      </c>
      <c r="X549" s="84" t="s">
        <v>115</v>
      </c>
      <c r="Y549" s="27"/>
      <c r="Z549" s="27"/>
      <c r="AA549" s="28"/>
      <c r="AB549" s="33"/>
      <c r="AC549" s="29"/>
      <c r="AD549" s="27"/>
      <c r="AE549" s="27"/>
      <c r="AF549" s="27"/>
      <c r="AG549" s="27"/>
      <c r="AH549" s="27"/>
      <c r="AI549" s="27"/>
      <c r="AJ549" s="531"/>
      <c r="AK549" s="531"/>
      <c r="AL549" s="27"/>
      <c r="AM549" s="27"/>
      <c r="AN549" s="27"/>
      <c r="AO549" s="27"/>
      <c r="AP549" s="27"/>
      <c r="AQ549" s="33"/>
      <c r="AR549" s="33"/>
      <c r="AS549" s="33"/>
      <c r="AT549" s="33"/>
      <c r="AU549" s="33"/>
      <c r="AV549" s="33"/>
      <c r="AW549" s="33"/>
      <c r="AX549" s="33"/>
      <c r="AY549" s="33"/>
      <c r="AZ549" s="33"/>
      <c r="BA549" s="33"/>
      <c r="BB549" s="33"/>
      <c r="BC549" s="33"/>
      <c r="BD549" s="33"/>
      <c r="BE549" s="33"/>
      <c r="BF549" s="33"/>
      <c r="BG549" s="33"/>
      <c r="BH549" s="33"/>
      <c r="BI549" s="27"/>
      <c r="BJ549" s="33"/>
      <c r="BK549" s="33"/>
      <c r="BL549" s="33"/>
      <c r="BM549" s="27"/>
      <c r="BN549" s="27"/>
      <c r="BO549" s="27"/>
      <c r="BP549" s="27"/>
      <c r="BQ549" s="522" t="s">
        <v>391</v>
      </c>
      <c r="BR549" s="37"/>
      <c r="BS549" s="36"/>
      <c r="BT549" s="37"/>
      <c r="BU549" s="39"/>
      <c r="BV549" s="523">
        <v>1830</v>
      </c>
    </row>
    <row r="550" spans="1:74" ht="19.899999999999999" customHeight="1">
      <c r="A550" s="10">
        <v>550</v>
      </c>
      <c r="B550" s="15">
        <v>5</v>
      </c>
      <c r="C550" s="519">
        <v>1830</v>
      </c>
      <c r="D550" s="527" t="s">
        <v>1406</v>
      </c>
      <c r="E550" s="534" t="s">
        <v>1407</v>
      </c>
      <c r="F550" s="22" t="str">
        <f t="shared" si="131"/>
        <v>FCS0304</v>
      </c>
      <c r="G550" s="21">
        <f t="shared" si="132"/>
        <v>10</v>
      </c>
      <c r="H550" s="21">
        <f t="shared" si="133"/>
        <v>8</v>
      </c>
      <c r="I550" s="21">
        <v>5</v>
      </c>
      <c r="J550" s="85" t="str">
        <f t="shared" si="134"/>
        <v>ADV551-P</v>
      </c>
      <c r="K550" s="22" t="str">
        <f t="shared" si="121"/>
        <v>DO</v>
      </c>
      <c r="L550" s="22"/>
      <c r="M550" s="22"/>
      <c r="N550" s="22" t="str">
        <f t="shared" si="135"/>
        <v>N</v>
      </c>
      <c r="O550" s="22"/>
      <c r="P550" s="22"/>
      <c r="Q550" s="22"/>
      <c r="R550" s="22"/>
      <c r="S550" s="25" t="str">
        <f t="shared" si="122"/>
        <v>%Z108105</v>
      </c>
      <c r="T550" s="22" t="str">
        <f t="shared" si="123"/>
        <v>18-HS-23102S</v>
      </c>
      <c r="U550" s="22" t="s">
        <v>1406</v>
      </c>
      <c r="V550" s="22" t="str">
        <f t="shared" si="124"/>
        <v>18-PP-2301B START</v>
      </c>
      <c r="W550" s="23" t="s">
        <v>1063</v>
      </c>
      <c r="X550" s="84" t="s">
        <v>115</v>
      </c>
      <c r="Y550" s="27"/>
      <c r="Z550" s="27"/>
      <c r="AA550" s="28"/>
      <c r="AB550" s="33"/>
      <c r="AC550" s="29"/>
      <c r="AD550" s="27"/>
      <c r="AE550" s="27"/>
      <c r="AF550" s="27"/>
      <c r="AG550" s="27"/>
      <c r="AH550" s="27"/>
      <c r="AI550" s="27"/>
      <c r="AJ550" s="531"/>
      <c r="AK550" s="531"/>
      <c r="AL550" s="27"/>
      <c r="AM550" s="27"/>
      <c r="AN550" s="27"/>
      <c r="AO550" s="27"/>
      <c r="AP550" s="27"/>
      <c r="AQ550" s="33"/>
      <c r="AR550" s="33"/>
      <c r="AS550" s="33"/>
      <c r="AT550" s="33"/>
      <c r="AU550" s="33"/>
      <c r="AV550" s="33"/>
      <c r="AW550" s="33"/>
      <c r="AX550" s="33"/>
      <c r="AY550" s="33"/>
      <c r="AZ550" s="33"/>
      <c r="BA550" s="33"/>
      <c r="BB550" s="33"/>
      <c r="BC550" s="33"/>
      <c r="BD550" s="33"/>
      <c r="BE550" s="33"/>
      <c r="BF550" s="33"/>
      <c r="BG550" s="33"/>
      <c r="BH550" s="33"/>
      <c r="BI550" s="27"/>
      <c r="BJ550" s="33"/>
      <c r="BK550" s="33"/>
      <c r="BL550" s="33"/>
      <c r="BM550" s="27"/>
      <c r="BN550" s="27"/>
      <c r="BO550" s="27"/>
      <c r="BP550" s="27"/>
      <c r="BQ550" s="522" t="s">
        <v>391</v>
      </c>
      <c r="BR550" s="37"/>
      <c r="BS550" s="36"/>
      <c r="BT550" s="37"/>
      <c r="BU550" s="39"/>
      <c r="BV550" s="523">
        <v>1830</v>
      </c>
    </row>
    <row r="551" spans="1:74" ht="19.899999999999999" customHeight="1">
      <c r="A551" s="10">
        <v>551</v>
      </c>
      <c r="B551" s="15">
        <v>6</v>
      </c>
      <c r="C551" s="519">
        <v>1830</v>
      </c>
      <c r="D551" s="527" t="s">
        <v>1408</v>
      </c>
      <c r="E551" s="534" t="s">
        <v>1409</v>
      </c>
      <c r="F551" s="22" t="str">
        <f t="shared" si="131"/>
        <v>FCS0304</v>
      </c>
      <c r="G551" s="21">
        <f t="shared" si="132"/>
        <v>10</v>
      </c>
      <c r="H551" s="21">
        <f t="shared" si="133"/>
        <v>8</v>
      </c>
      <c r="I551" s="21">
        <v>6</v>
      </c>
      <c r="J551" s="85" t="str">
        <f t="shared" si="134"/>
        <v>ADV551-P</v>
      </c>
      <c r="K551" s="22" t="str">
        <f t="shared" si="121"/>
        <v>DO</v>
      </c>
      <c r="L551" s="22"/>
      <c r="M551" s="22"/>
      <c r="N551" s="22" t="str">
        <f t="shared" si="135"/>
        <v>N</v>
      </c>
      <c r="O551" s="22"/>
      <c r="P551" s="22"/>
      <c r="Q551" s="22"/>
      <c r="R551" s="22"/>
      <c r="S551" s="25" t="str">
        <f t="shared" si="122"/>
        <v>%Z108106</v>
      </c>
      <c r="T551" s="22" t="str">
        <f t="shared" si="123"/>
        <v>18-HS-23105S</v>
      </c>
      <c r="U551" s="22" t="s">
        <v>1408</v>
      </c>
      <c r="V551" s="22" t="str">
        <f t="shared" si="124"/>
        <v>18-PA-2301 START</v>
      </c>
      <c r="W551" s="23" t="s">
        <v>1063</v>
      </c>
      <c r="X551" s="84" t="s">
        <v>115</v>
      </c>
      <c r="Y551" s="27"/>
      <c r="Z551" s="27"/>
      <c r="AA551" s="28"/>
      <c r="AB551" s="33"/>
      <c r="AC551" s="29"/>
      <c r="AD551" s="27"/>
      <c r="AE551" s="27"/>
      <c r="AF551" s="27"/>
      <c r="AG551" s="27"/>
      <c r="AH551" s="27"/>
      <c r="AI551" s="27"/>
      <c r="AJ551" s="531"/>
      <c r="AK551" s="531"/>
      <c r="AL551" s="27"/>
      <c r="AM551" s="27"/>
      <c r="AN551" s="27"/>
      <c r="AO551" s="27"/>
      <c r="AP551" s="27"/>
      <c r="AQ551" s="33"/>
      <c r="AR551" s="33"/>
      <c r="AS551" s="33"/>
      <c r="AT551" s="33"/>
      <c r="AU551" s="33"/>
      <c r="AV551" s="33"/>
      <c r="AW551" s="33"/>
      <c r="AX551" s="33"/>
      <c r="AY551" s="33"/>
      <c r="AZ551" s="33"/>
      <c r="BA551" s="33"/>
      <c r="BB551" s="33"/>
      <c r="BC551" s="33"/>
      <c r="BD551" s="33"/>
      <c r="BE551" s="33"/>
      <c r="BF551" s="33"/>
      <c r="BG551" s="33"/>
      <c r="BH551" s="33"/>
      <c r="BI551" s="27"/>
      <c r="BJ551" s="33"/>
      <c r="BK551" s="33"/>
      <c r="BL551" s="33"/>
      <c r="BM551" s="27"/>
      <c r="BN551" s="27"/>
      <c r="BO551" s="27"/>
      <c r="BP551" s="27"/>
      <c r="BQ551" s="522" t="s">
        <v>391</v>
      </c>
      <c r="BR551" s="37"/>
      <c r="BS551" s="36"/>
      <c r="BT551" s="37"/>
      <c r="BU551" s="39"/>
      <c r="BV551" s="523">
        <v>1830</v>
      </c>
    </row>
    <row r="552" spans="1:74" ht="19.899999999999999" customHeight="1">
      <c r="A552" s="10">
        <v>552</v>
      </c>
      <c r="B552" s="15">
        <v>7</v>
      </c>
      <c r="C552" s="519">
        <v>1830</v>
      </c>
      <c r="D552" s="527" t="s">
        <v>1410</v>
      </c>
      <c r="E552" s="534" t="s">
        <v>1411</v>
      </c>
      <c r="F552" s="22" t="str">
        <f t="shared" si="131"/>
        <v>FCS0304</v>
      </c>
      <c r="G552" s="21">
        <f t="shared" si="132"/>
        <v>10</v>
      </c>
      <c r="H552" s="21">
        <f t="shared" si="133"/>
        <v>8</v>
      </c>
      <c r="I552" s="21">
        <v>7</v>
      </c>
      <c r="J552" s="85" t="str">
        <f t="shared" si="134"/>
        <v>ADV551-P</v>
      </c>
      <c r="K552" s="22" t="str">
        <f t="shared" si="121"/>
        <v>DO</v>
      </c>
      <c r="L552" s="22"/>
      <c r="M552" s="22"/>
      <c r="N552" s="22" t="str">
        <f t="shared" si="135"/>
        <v>N</v>
      </c>
      <c r="O552" s="22"/>
      <c r="P552" s="22"/>
      <c r="Q552" s="22"/>
      <c r="R552" s="22"/>
      <c r="S552" s="25" t="str">
        <f t="shared" si="122"/>
        <v>%Z108107</v>
      </c>
      <c r="T552" s="22" t="str">
        <f t="shared" si="123"/>
        <v>18-HS-24101S</v>
      </c>
      <c r="U552" s="22" t="s">
        <v>1410</v>
      </c>
      <c r="V552" s="22" t="str">
        <f t="shared" si="124"/>
        <v>18-PP-2401 START</v>
      </c>
      <c r="W552" s="23" t="s">
        <v>1063</v>
      </c>
      <c r="X552" s="84" t="s">
        <v>115</v>
      </c>
      <c r="Y552" s="27"/>
      <c r="Z552" s="27"/>
      <c r="AA552" s="28"/>
      <c r="AB552" s="33"/>
      <c r="AC552" s="29"/>
      <c r="AD552" s="27"/>
      <c r="AE552" s="27"/>
      <c r="AF552" s="27"/>
      <c r="AG552" s="27"/>
      <c r="AH552" s="27"/>
      <c r="AI552" s="27"/>
      <c r="AJ552" s="531"/>
      <c r="AK552" s="531"/>
      <c r="AL552" s="27"/>
      <c r="AM552" s="27"/>
      <c r="AN552" s="27"/>
      <c r="AO552" s="27"/>
      <c r="AP552" s="27"/>
      <c r="AQ552" s="33"/>
      <c r="AR552" s="33"/>
      <c r="AS552" s="33"/>
      <c r="AT552" s="33"/>
      <c r="AU552" s="33"/>
      <c r="AV552" s="33"/>
      <c r="AW552" s="33"/>
      <c r="AX552" s="33"/>
      <c r="AY552" s="33"/>
      <c r="AZ552" s="33"/>
      <c r="BA552" s="33"/>
      <c r="BB552" s="33"/>
      <c r="BC552" s="33"/>
      <c r="BD552" s="33"/>
      <c r="BE552" s="33"/>
      <c r="BF552" s="33"/>
      <c r="BG552" s="33"/>
      <c r="BH552" s="33"/>
      <c r="BI552" s="27"/>
      <c r="BJ552" s="33"/>
      <c r="BK552" s="33"/>
      <c r="BL552" s="33"/>
      <c r="BM552" s="27"/>
      <c r="BN552" s="27"/>
      <c r="BO552" s="27"/>
      <c r="BP552" s="27"/>
      <c r="BQ552" s="522" t="s">
        <v>391</v>
      </c>
      <c r="BR552" s="37"/>
      <c r="BS552" s="36"/>
      <c r="BT552" s="37"/>
      <c r="BU552" s="39"/>
      <c r="BV552" s="523">
        <v>1830</v>
      </c>
    </row>
    <row r="553" spans="1:74" ht="19.899999999999999" customHeight="1">
      <c r="A553" s="10">
        <v>553</v>
      </c>
      <c r="B553" s="15">
        <v>8</v>
      </c>
      <c r="C553" s="519">
        <v>1830</v>
      </c>
      <c r="D553" s="527" t="s">
        <v>1412</v>
      </c>
      <c r="E553" s="534" t="s">
        <v>1413</v>
      </c>
      <c r="F553" s="22" t="str">
        <f t="shared" si="131"/>
        <v>FCS0304</v>
      </c>
      <c r="G553" s="21">
        <f t="shared" si="132"/>
        <v>10</v>
      </c>
      <c r="H553" s="21">
        <f t="shared" si="133"/>
        <v>8</v>
      </c>
      <c r="I553" s="21">
        <v>8</v>
      </c>
      <c r="J553" s="85" t="str">
        <f t="shared" si="134"/>
        <v>ADV551-P</v>
      </c>
      <c r="K553" s="22" t="str">
        <f t="shared" si="121"/>
        <v>DO</v>
      </c>
      <c r="L553" s="22"/>
      <c r="M553" s="22"/>
      <c r="N553" s="22" t="str">
        <f t="shared" si="135"/>
        <v>N</v>
      </c>
      <c r="O553" s="22"/>
      <c r="P553" s="22"/>
      <c r="Q553" s="22"/>
      <c r="R553" s="22"/>
      <c r="S553" s="25" t="str">
        <f t="shared" si="122"/>
        <v>%Z108108</v>
      </c>
      <c r="T553" s="22" t="str">
        <f t="shared" si="123"/>
        <v>18-HS-36106S</v>
      </c>
      <c r="U553" s="22" t="s">
        <v>1412</v>
      </c>
      <c r="V553" s="22" t="str">
        <f t="shared" si="124"/>
        <v>18-PF-3606 START</v>
      </c>
      <c r="W553" s="23" t="s">
        <v>1063</v>
      </c>
      <c r="X553" s="84" t="s">
        <v>115</v>
      </c>
      <c r="Y553" s="27"/>
      <c r="Z553" s="27"/>
      <c r="AA553" s="28"/>
      <c r="AB553" s="33"/>
      <c r="AC553" s="29"/>
      <c r="AD553" s="27"/>
      <c r="AE553" s="27"/>
      <c r="AF553" s="27"/>
      <c r="AG553" s="27"/>
      <c r="AH553" s="27"/>
      <c r="AI553" s="27"/>
      <c r="AJ553" s="531"/>
      <c r="AK553" s="531"/>
      <c r="AL553" s="27"/>
      <c r="AM553" s="27"/>
      <c r="AN553" s="27"/>
      <c r="AO553" s="27"/>
      <c r="AP553" s="27"/>
      <c r="AQ553" s="33"/>
      <c r="AR553" s="33"/>
      <c r="AS553" s="33"/>
      <c r="AT553" s="33"/>
      <c r="AU553" s="33"/>
      <c r="AV553" s="33"/>
      <c r="AW553" s="33"/>
      <c r="AX553" s="33"/>
      <c r="AY553" s="33"/>
      <c r="AZ553" s="33"/>
      <c r="BA553" s="33"/>
      <c r="BB553" s="33"/>
      <c r="BC553" s="33"/>
      <c r="BD553" s="33"/>
      <c r="BE553" s="33"/>
      <c r="BF553" s="33"/>
      <c r="BG553" s="33"/>
      <c r="BH553" s="33"/>
      <c r="BI553" s="27"/>
      <c r="BJ553" s="33"/>
      <c r="BK553" s="33"/>
      <c r="BL553" s="33"/>
      <c r="BM553" s="27"/>
      <c r="BN553" s="27"/>
      <c r="BO553" s="27"/>
      <c r="BP553" s="27"/>
      <c r="BQ553" s="522" t="s">
        <v>503</v>
      </c>
      <c r="BR553" s="37"/>
      <c r="BS553" s="36"/>
      <c r="BT553" s="37"/>
      <c r="BU553" s="39"/>
      <c r="BV553" s="523">
        <v>1830</v>
      </c>
    </row>
    <row r="554" spans="1:74" ht="19.899999999999999" customHeight="1">
      <c r="A554" s="10">
        <v>554</v>
      </c>
      <c r="B554" s="15">
        <v>9</v>
      </c>
      <c r="C554" s="519">
        <v>1830</v>
      </c>
      <c r="D554" s="527" t="s">
        <v>1414</v>
      </c>
      <c r="E554" s="534" t="s">
        <v>1415</v>
      </c>
      <c r="F554" s="22" t="str">
        <f t="shared" si="131"/>
        <v>FCS0304</v>
      </c>
      <c r="G554" s="21">
        <f t="shared" si="132"/>
        <v>10</v>
      </c>
      <c r="H554" s="21">
        <f t="shared" si="133"/>
        <v>8</v>
      </c>
      <c r="I554" s="21">
        <v>9</v>
      </c>
      <c r="J554" s="85" t="str">
        <f t="shared" si="134"/>
        <v>ADV551-P</v>
      </c>
      <c r="K554" s="22" t="str">
        <f t="shared" si="121"/>
        <v>DO</v>
      </c>
      <c r="L554" s="22"/>
      <c r="M554" s="22"/>
      <c r="N554" s="22" t="str">
        <f t="shared" si="135"/>
        <v>N</v>
      </c>
      <c r="O554" s="22"/>
      <c r="P554" s="22"/>
      <c r="Q554" s="22"/>
      <c r="R554" s="22"/>
      <c r="S554" s="25" t="str">
        <f t="shared" si="122"/>
        <v>%Z108109</v>
      </c>
      <c r="T554" s="22" t="str">
        <f t="shared" si="123"/>
        <v>18-HS-66101S</v>
      </c>
      <c r="U554" s="22" t="s">
        <v>1414</v>
      </c>
      <c r="V554" s="22" t="str">
        <f t="shared" si="124"/>
        <v>18-PV-6601X START</v>
      </c>
      <c r="W554" s="23" t="s">
        <v>1063</v>
      </c>
      <c r="X554" s="84" t="s">
        <v>115</v>
      </c>
      <c r="Y554" s="27"/>
      <c r="Z554" s="27"/>
      <c r="AA554" s="28"/>
      <c r="AB554" s="33"/>
      <c r="AC554" s="29"/>
      <c r="AD554" s="27"/>
      <c r="AE554" s="27"/>
      <c r="AF554" s="27"/>
      <c r="AG554" s="27"/>
      <c r="AH554" s="27"/>
      <c r="AI554" s="27"/>
      <c r="AJ554" s="531"/>
      <c r="AK554" s="531"/>
      <c r="AL554" s="27"/>
      <c r="AM554" s="27"/>
      <c r="AN554" s="27"/>
      <c r="AO554" s="27"/>
      <c r="AP554" s="27"/>
      <c r="AQ554" s="33"/>
      <c r="AR554" s="33"/>
      <c r="AS554" s="33"/>
      <c r="AT554" s="33"/>
      <c r="AU554" s="33"/>
      <c r="AV554" s="33"/>
      <c r="AW554" s="33"/>
      <c r="AX554" s="33"/>
      <c r="AY554" s="33"/>
      <c r="AZ554" s="33"/>
      <c r="BA554" s="33"/>
      <c r="BB554" s="33"/>
      <c r="BC554" s="33"/>
      <c r="BD554" s="33"/>
      <c r="BE554" s="33"/>
      <c r="BF554" s="33"/>
      <c r="BG554" s="33"/>
      <c r="BH554" s="33"/>
      <c r="BI554" s="27"/>
      <c r="BJ554" s="33"/>
      <c r="BK554" s="33"/>
      <c r="BL554" s="33"/>
      <c r="BM554" s="27"/>
      <c r="BN554" s="27"/>
      <c r="BO554" s="27"/>
      <c r="BP554" s="27"/>
      <c r="BQ554" s="522" t="s">
        <v>194</v>
      </c>
      <c r="BR554" s="37"/>
      <c r="BS554" s="36"/>
      <c r="BT554" s="37"/>
      <c r="BU554" s="39"/>
      <c r="BV554" s="523">
        <v>1830</v>
      </c>
    </row>
    <row r="555" spans="1:74" ht="19.899999999999999" customHeight="1">
      <c r="A555" s="10">
        <v>555</v>
      </c>
      <c r="B555" s="15">
        <v>10</v>
      </c>
      <c r="C555" s="519">
        <v>1830</v>
      </c>
      <c r="D555" s="527" t="s">
        <v>1416</v>
      </c>
      <c r="E555" s="534" t="s">
        <v>1417</v>
      </c>
      <c r="F555" s="22" t="str">
        <f t="shared" si="131"/>
        <v>FCS0304</v>
      </c>
      <c r="G555" s="21">
        <f t="shared" si="132"/>
        <v>10</v>
      </c>
      <c r="H555" s="21">
        <f t="shared" si="133"/>
        <v>8</v>
      </c>
      <c r="I555" s="21">
        <v>10</v>
      </c>
      <c r="J555" s="85" t="str">
        <f t="shared" si="134"/>
        <v>ADV551-P</v>
      </c>
      <c r="K555" s="22" t="str">
        <f t="shared" si="121"/>
        <v>DO</v>
      </c>
      <c r="L555" s="22"/>
      <c r="M555" s="22"/>
      <c r="N555" s="22" t="str">
        <f t="shared" si="135"/>
        <v>N</v>
      </c>
      <c r="O555" s="22"/>
      <c r="P555" s="22"/>
      <c r="Q555" s="22"/>
      <c r="R555" s="22"/>
      <c r="S555" s="25" t="str">
        <f t="shared" si="122"/>
        <v>%Z108110</v>
      </c>
      <c r="T555" s="22" t="str">
        <f t="shared" si="123"/>
        <v>18-HS-92101S</v>
      </c>
      <c r="U555" s="22" t="s">
        <v>1416</v>
      </c>
      <c r="V555" s="22" t="str">
        <f t="shared" si="124"/>
        <v>18-PP-9201A START</v>
      </c>
      <c r="W555" s="23" t="s">
        <v>1063</v>
      </c>
      <c r="X555" s="84" t="s">
        <v>115</v>
      </c>
      <c r="Y555" s="27"/>
      <c r="Z555" s="27"/>
      <c r="AA555" s="28"/>
      <c r="AB555" s="33"/>
      <c r="AC555" s="29"/>
      <c r="AD555" s="27"/>
      <c r="AE555" s="27"/>
      <c r="AF555" s="27"/>
      <c r="AG555" s="27"/>
      <c r="AH555" s="27"/>
      <c r="AI555" s="27"/>
      <c r="AJ555" s="531"/>
      <c r="AK555" s="531"/>
      <c r="AL555" s="27"/>
      <c r="AM555" s="27"/>
      <c r="AN555" s="27"/>
      <c r="AO555" s="27"/>
      <c r="AP555" s="27"/>
      <c r="AQ555" s="33"/>
      <c r="AR555" s="33"/>
      <c r="AS555" s="33"/>
      <c r="AT555" s="33"/>
      <c r="AU555" s="33"/>
      <c r="AV555" s="33"/>
      <c r="AW555" s="33"/>
      <c r="AX555" s="33"/>
      <c r="AY555" s="33"/>
      <c r="AZ555" s="33"/>
      <c r="BA555" s="33"/>
      <c r="BB555" s="33"/>
      <c r="BC555" s="33"/>
      <c r="BD555" s="33"/>
      <c r="BE555" s="33"/>
      <c r="BF555" s="33"/>
      <c r="BG555" s="33"/>
      <c r="BH555" s="33"/>
      <c r="BI555" s="27"/>
      <c r="BJ555" s="33"/>
      <c r="BK555" s="33"/>
      <c r="BL555" s="33"/>
      <c r="BM555" s="27"/>
      <c r="BN555" s="27"/>
      <c r="BO555" s="27"/>
      <c r="BP555" s="27"/>
      <c r="BQ555" s="522" t="s">
        <v>1104</v>
      </c>
      <c r="BR555" s="37"/>
      <c r="BS555" s="36"/>
      <c r="BT555" s="37"/>
      <c r="BU555" s="39"/>
      <c r="BV555" s="523">
        <v>1830</v>
      </c>
    </row>
    <row r="556" spans="1:74" ht="19.899999999999999" customHeight="1">
      <c r="A556" s="10">
        <v>556</v>
      </c>
      <c r="B556" s="15">
        <v>11</v>
      </c>
      <c r="C556" s="519">
        <v>1830</v>
      </c>
      <c r="D556" s="527" t="s">
        <v>1418</v>
      </c>
      <c r="E556" s="534" t="s">
        <v>1419</v>
      </c>
      <c r="F556" s="22" t="str">
        <f t="shared" si="131"/>
        <v>FCS0304</v>
      </c>
      <c r="G556" s="21">
        <f t="shared" si="132"/>
        <v>10</v>
      </c>
      <c r="H556" s="21">
        <f t="shared" si="133"/>
        <v>8</v>
      </c>
      <c r="I556" s="21">
        <v>11</v>
      </c>
      <c r="J556" s="85" t="str">
        <f t="shared" si="134"/>
        <v>ADV551-P</v>
      </c>
      <c r="K556" s="22" t="str">
        <f t="shared" si="121"/>
        <v>DO</v>
      </c>
      <c r="L556" s="22"/>
      <c r="M556" s="22"/>
      <c r="N556" s="22" t="str">
        <f t="shared" si="135"/>
        <v>N</v>
      </c>
      <c r="O556" s="22"/>
      <c r="P556" s="22"/>
      <c r="Q556" s="22"/>
      <c r="R556" s="22"/>
      <c r="S556" s="25" t="str">
        <f t="shared" si="122"/>
        <v>%Z108111</v>
      </c>
      <c r="T556" s="22" t="str">
        <f t="shared" si="123"/>
        <v>18-HS-92102S</v>
      </c>
      <c r="U556" s="22" t="s">
        <v>1418</v>
      </c>
      <c r="V556" s="22" t="str">
        <f t="shared" si="124"/>
        <v>18-PP-9201B START</v>
      </c>
      <c r="W556" s="23" t="s">
        <v>1063</v>
      </c>
      <c r="X556" s="84" t="s">
        <v>115</v>
      </c>
      <c r="Y556" s="27"/>
      <c r="Z556" s="27"/>
      <c r="AA556" s="28"/>
      <c r="AB556" s="33"/>
      <c r="AC556" s="29"/>
      <c r="AD556" s="27"/>
      <c r="AE556" s="27"/>
      <c r="AF556" s="27"/>
      <c r="AG556" s="27"/>
      <c r="AH556" s="27"/>
      <c r="AI556" s="27"/>
      <c r="AJ556" s="531"/>
      <c r="AK556" s="531"/>
      <c r="AL556" s="27"/>
      <c r="AM556" s="27"/>
      <c r="AN556" s="27"/>
      <c r="AO556" s="27"/>
      <c r="AP556" s="27"/>
      <c r="AQ556" s="33"/>
      <c r="AR556" s="33"/>
      <c r="AS556" s="33"/>
      <c r="AT556" s="33"/>
      <c r="AU556" s="33"/>
      <c r="AV556" s="33"/>
      <c r="AW556" s="33"/>
      <c r="AX556" s="33"/>
      <c r="AY556" s="33"/>
      <c r="AZ556" s="33"/>
      <c r="BA556" s="33"/>
      <c r="BB556" s="33"/>
      <c r="BC556" s="33"/>
      <c r="BD556" s="33"/>
      <c r="BE556" s="33"/>
      <c r="BF556" s="33"/>
      <c r="BG556" s="33"/>
      <c r="BH556" s="33"/>
      <c r="BI556" s="27"/>
      <c r="BJ556" s="33"/>
      <c r="BK556" s="33"/>
      <c r="BL556" s="33"/>
      <c r="BM556" s="27"/>
      <c r="BN556" s="27"/>
      <c r="BO556" s="27"/>
      <c r="BP556" s="27"/>
      <c r="BQ556" s="522" t="s">
        <v>1104</v>
      </c>
      <c r="BR556" s="37"/>
      <c r="BS556" s="36"/>
      <c r="BT556" s="37"/>
      <c r="BU556" s="39"/>
      <c r="BV556" s="523">
        <v>1830</v>
      </c>
    </row>
    <row r="557" spans="1:74" ht="19.899999999999999" customHeight="1">
      <c r="A557" s="10">
        <v>557</v>
      </c>
      <c r="B557" s="15">
        <v>12</v>
      </c>
      <c r="C557" s="519">
        <v>1830</v>
      </c>
      <c r="D557" s="527" t="s">
        <v>1420</v>
      </c>
      <c r="E557" s="534" t="s">
        <v>1421</v>
      </c>
      <c r="F557" s="22" t="str">
        <f t="shared" si="131"/>
        <v>FCS0304</v>
      </c>
      <c r="G557" s="21">
        <f t="shared" si="132"/>
        <v>10</v>
      </c>
      <c r="H557" s="21">
        <f t="shared" si="133"/>
        <v>8</v>
      </c>
      <c r="I557" s="21">
        <v>12</v>
      </c>
      <c r="J557" s="85" t="str">
        <f t="shared" si="134"/>
        <v>ADV551-P</v>
      </c>
      <c r="K557" s="22" t="str">
        <f t="shared" si="121"/>
        <v>DO</v>
      </c>
      <c r="L557" s="22"/>
      <c r="M557" s="22"/>
      <c r="N557" s="22" t="str">
        <f t="shared" si="135"/>
        <v>N</v>
      </c>
      <c r="O557" s="22"/>
      <c r="P557" s="22"/>
      <c r="Q557" s="22"/>
      <c r="R557" s="22"/>
      <c r="S557" s="25" t="str">
        <f t="shared" si="122"/>
        <v>%Z108112</v>
      </c>
      <c r="T557" s="22" t="str">
        <f t="shared" si="123"/>
        <v>18-HS-35201S</v>
      </c>
      <c r="U557" s="22" t="s">
        <v>1420</v>
      </c>
      <c r="V557" s="22" t="str">
        <f t="shared" si="124"/>
        <v>输送氮气风机3501AX启动</v>
      </c>
      <c r="W557" s="23" t="s">
        <v>1063</v>
      </c>
      <c r="X557" s="84" t="s">
        <v>115</v>
      </c>
      <c r="Y557" s="27"/>
      <c r="Z557" s="27"/>
      <c r="AA557" s="28"/>
      <c r="AB557" s="33"/>
      <c r="AC557" s="29"/>
      <c r="AD557" s="27"/>
      <c r="AE557" s="27"/>
      <c r="AF557" s="27"/>
      <c r="AG557" s="27"/>
      <c r="AH557" s="27"/>
      <c r="AI557" s="27"/>
      <c r="AJ557" s="531"/>
      <c r="AK557" s="531"/>
      <c r="AL557" s="27"/>
      <c r="AM557" s="27"/>
      <c r="AN557" s="27"/>
      <c r="AO557" s="27"/>
      <c r="AP557" s="27"/>
      <c r="AQ557" s="33"/>
      <c r="AR557" s="33"/>
      <c r="AS557" s="33"/>
      <c r="AT557" s="33"/>
      <c r="AU557" s="33"/>
      <c r="AV557" s="33"/>
      <c r="AW557" s="33"/>
      <c r="AX557" s="33"/>
      <c r="AY557" s="33"/>
      <c r="AZ557" s="33"/>
      <c r="BA557" s="33"/>
      <c r="BB557" s="33"/>
      <c r="BC557" s="33"/>
      <c r="BD557" s="33"/>
      <c r="BE557" s="33"/>
      <c r="BF557" s="33"/>
      <c r="BG557" s="33"/>
      <c r="BH557" s="33"/>
      <c r="BI557" s="27"/>
      <c r="BJ557" s="33"/>
      <c r="BK557" s="33"/>
      <c r="BL557" s="33"/>
      <c r="BM557" s="27"/>
      <c r="BN557" s="27"/>
      <c r="BO557" s="27"/>
      <c r="BP557" s="27"/>
      <c r="BQ557" s="522" t="s">
        <v>503</v>
      </c>
      <c r="BR557" s="37"/>
      <c r="BS557" s="36"/>
      <c r="BT557" s="37"/>
      <c r="BU557" s="39"/>
      <c r="BV557" s="523">
        <v>1830</v>
      </c>
    </row>
    <row r="558" spans="1:74" ht="19.899999999999999" customHeight="1">
      <c r="A558" s="10">
        <v>558</v>
      </c>
      <c r="B558" s="15">
        <v>13</v>
      </c>
      <c r="C558" s="519">
        <v>1830</v>
      </c>
      <c r="D558" s="527" t="s">
        <v>1422</v>
      </c>
      <c r="E558" s="534" t="s">
        <v>1423</v>
      </c>
      <c r="F558" s="22" t="str">
        <f t="shared" si="131"/>
        <v>FCS0304</v>
      </c>
      <c r="G558" s="21">
        <f t="shared" si="132"/>
        <v>10</v>
      </c>
      <c r="H558" s="21">
        <f t="shared" si="133"/>
        <v>8</v>
      </c>
      <c r="I558" s="21">
        <v>13</v>
      </c>
      <c r="J558" s="85" t="str">
        <f t="shared" si="134"/>
        <v>ADV551-P</v>
      </c>
      <c r="K558" s="22" t="str">
        <f t="shared" si="121"/>
        <v>DO</v>
      </c>
      <c r="L558" s="22"/>
      <c r="M558" s="22"/>
      <c r="N558" s="22" t="str">
        <f t="shared" si="135"/>
        <v>N</v>
      </c>
      <c r="O558" s="22"/>
      <c r="P558" s="22"/>
      <c r="Q558" s="22"/>
      <c r="R558" s="22"/>
      <c r="S558" s="25" t="str">
        <f t="shared" si="122"/>
        <v>%Z108113</v>
      </c>
      <c r="T558" s="22" t="str">
        <f t="shared" si="123"/>
        <v>18-HS-35201L</v>
      </c>
      <c r="U558" s="22" t="s">
        <v>1422</v>
      </c>
      <c r="V558" s="22" t="str">
        <f t="shared" si="124"/>
        <v>输送氮气风机3501AX允许</v>
      </c>
      <c r="W558" s="23" t="s">
        <v>1063</v>
      </c>
      <c r="X558" s="84" t="s">
        <v>115</v>
      </c>
      <c r="Y558" s="27"/>
      <c r="Z558" s="27"/>
      <c r="AA558" s="28"/>
      <c r="AB558" s="33"/>
      <c r="AC558" s="29"/>
      <c r="AD558" s="27"/>
      <c r="AE558" s="27"/>
      <c r="AF558" s="27"/>
      <c r="AG558" s="27"/>
      <c r="AH558" s="27"/>
      <c r="AI558" s="27"/>
      <c r="AJ558" s="531"/>
      <c r="AK558" s="531"/>
      <c r="AL558" s="27"/>
      <c r="AM558" s="27"/>
      <c r="AN558" s="27"/>
      <c r="AO558" s="27"/>
      <c r="AP558" s="27"/>
      <c r="AQ558" s="33"/>
      <c r="AR558" s="33"/>
      <c r="AS558" s="33"/>
      <c r="AT558" s="33"/>
      <c r="AU558" s="33"/>
      <c r="AV558" s="33"/>
      <c r="AW558" s="33"/>
      <c r="AX558" s="33"/>
      <c r="AY558" s="33"/>
      <c r="AZ558" s="33"/>
      <c r="BA558" s="33"/>
      <c r="BB558" s="33"/>
      <c r="BC558" s="33"/>
      <c r="BD558" s="33"/>
      <c r="BE558" s="33"/>
      <c r="BF558" s="33"/>
      <c r="BG558" s="33"/>
      <c r="BH558" s="33"/>
      <c r="BI558" s="27"/>
      <c r="BJ558" s="33"/>
      <c r="BK558" s="33"/>
      <c r="BL558" s="33"/>
      <c r="BM558" s="27"/>
      <c r="BN558" s="27"/>
      <c r="BO558" s="27"/>
      <c r="BP558" s="27"/>
      <c r="BQ558" s="522" t="s">
        <v>503</v>
      </c>
      <c r="BR558" s="37"/>
      <c r="BS558" s="36"/>
      <c r="BT558" s="37"/>
      <c r="BU558" s="39"/>
      <c r="BV558" s="523">
        <v>1830</v>
      </c>
    </row>
    <row r="559" spans="1:74" ht="19.899999999999999" customHeight="1">
      <c r="A559" s="10">
        <v>559</v>
      </c>
      <c r="B559" s="15">
        <v>14</v>
      </c>
      <c r="C559" s="519">
        <v>1830</v>
      </c>
      <c r="D559" s="527" t="s">
        <v>1424</v>
      </c>
      <c r="E559" s="534" t="s">
        <v>1425</v>
      </c>
      <c r="F559" s="22" t="str">
        <f t="shared" si="131"/>
        <v>FCS0304</v>
      </c>
      <c r="G559" s="21">
        <f t="shared" si="132"/>
        <v>10</v>
      </c>
      <c r="H559" s="21">
        <f t="shared" si="133"/>
        <v>8</v>
      </c>
      <c r="I559" s="21">
        <v>14</v>
      </c>
      <c r="J559" s="85" t="str">
        <f t="shared" si="134"/>
        <v>ADV551-P</v>
      </c>
      <c r="K559" s="22" t="str">
        <f t="shared" si="121"/>
        <v>DO</v>
      </c>
      <c r="L559" s="22"/>
      <c r="M559" s="22"/>
      <c r="N559" s="22" t="str">
        <f t="shared" si="135"/>
        <v>N</v>
      </c>
      <c r="O559" s="22"/>
      <c r="P559" s="22"/>
      <c r="Q559" s="22"/>
      <c r="R559" s="22"/>
      <c r="S559" s="25" t="str">
        <f t="shared" si="122"/>
        <v>%Z108114</v>
      </c>
      <c r="T559" s="22" t="str">
        <f t="shared" si="123"/>
        <v>18-HS-35202S</v>
      </c>
      <c r="U559" s="22" t="s">
        <v>1424</v>
      </c>
      <c r="V559" s="22" t="str">
        <f t="shared" si="124"/>
        <v>输送氮气风机3501BX启动</v>
      </c>
      <c r="W559" s="23" t="s">
        <v>1063</v>
      </c>
      <c r="X559" s="84" t="s">
        <v>115</v>
      </c>
      <c r="Y559" s="27"/>
      <c r="Z559" s="27"/>
      <c r="AA559" s="28"/>
      <c r="AB559" s="33"/>
      <c r="AC559" s="29"/>
      <c r="AD559" s="27"/>
      <c r="AE559" s="27"/>
      <c r="AF559" s="27"/>
      <c r="AG559" s="27"/>
      <c r="AH559" s="27"/>
      <c r="AI559" s="27"/>
      <c r="AJ559" s="531"/>
      <c r="AK559" s="531"/>
      <c r="AL559" s="27"/>
      <c r="AM559" s="27"/>
      <c r="AN559" s="27"/>
      <c r="AO559" s="27"/>
      <c r="AP559" s="27"/>
      <c r="AQ559" s="33"/>
      <c r="AR559" s="33"/>
      <c r="AS559" s="33"/>
      <c r="AT559" s="33"/>
      <c r="AU559" s="33"/>
      <c r="AV559" s="33"/>
      <c r="AW559" s="33"/>
      <c r="AX559" s="33"/>
      <c r="AY559" s="33"/>
      <c r="AZ559" s="33"/>
      <c r="BA559" s="33"/>
      <c r="BB559" s="33"/>
      <c r="BC559" s="33"/>
      <c r="BD559" s="33"/>
      <c r="BE559" s="33"/>
      <c r="BF559" s="33"/>
      <c r="BG559" s="33"/>
      <c r="BH559" s="33"/>
      <c r="BI559" s="27"/>
      <c r="BJ559" s="33"/>
      <c r="BK559" s="33"/>
      <c r="BL559" s="33"/>
      <c r="BM559" s="27"/>
      <c r="BN559" s="27"/>
      <c r="BO559" s="27"/>
      <c r="BP559" s="27"/>
      <c r="BQ559" s="522" t="s">
        <v>503</v>
      </c>
      <c r="BR559" s="37"/>
      <c r="BS559" s="36"/>
      <c r="BT559" s="37"/>
      <c r="BU559" s="39"/>
      <c r="BV559" s="523">
        <v>1830</v>
      </c>
    </row>
    <row r="560" spans="1:74" ht="19.899999999999999" customHeight="1">
      <c r="A560" s="10">
        <v>560</v>
      </c>
      <c r="B560" s="15">
        <v>15</v>
      </c>
      <c r="C560" s="519">
        <v>1830</v>
      </c>
      <c r="D560" s="527" t="s">
        <v>1426</v>
      </c>
      <c r="E560" s="534" t="s">
        <v>1427</v>
      </c>
      <c r="F560" s="22" t="str">
        <f t="shared" si="131"/>
        <v>FCS0304</v>
      </c>
      <c r="G560" s="21">
        <f t="shared" si="132"/>
        <v>10</v>
      </c>
      <c r="H560" s="21">
        <f t="shared" si="133"/>
        <v>8</v>
      </c>
      <c r="I560" s="21">
        <v>15</v>
      </c>
      <c r="J560" s="85" t="str">
        <f t="shared" si="134"/>
        <v>ADV551-P</v>
      </c>
      <c r="K560" s="22" t="str">
        <f t="shared" si="121"/>
        <v>DO</v>
      </c>
      <c r="L560" s="22"/>
      <c r="M560" s="22"/>
      <c r="N560" s="22" t="str">
        <f t="shared" si="135"/>
        <v>N</v>
      </c>
      <c r="O560" s="22"/>
      <c r="P560" s="22"/>
      <c r="Q560" s="22"/>
      <c r="R560" s="22"/>
      <c r="S560" s="25" t="str">
        <f t="shared" si="122"/>
        <v>%Z108115</v>
      </c>
      <c r="T560" s="22" t="str">
        <f t="shared" si="123"/>
        <v>18-HS-35202L</v>
      </c>
      <c r="U560" s="22" t="s">
        <v>1426</v>
      </c>
      <c r="V560" s="22" t="str">
        <f t="shared" si="124"/>
        <v>输送氮气风机3501BX允许</v>
      </c>
      <c r="W560" s="23" t="s">
        <v>1063</v>
      </c>
      <c r="X560" s="84" t="s">
        <v>115</v>
      </c>
      <c r="Y560" s="27"/>
      <c r="Z560" s="27"/>
      <c r="AA560" s="28"/>
      <c r="AB560" s="33"/>
      <c r="AC560" s="29"/>
      <c r="AD560" s="27"/>
      <c r="AE560" s="27"/>
      <c r="AF560" s="27"/>
      <c r="AG560" s="27"/>
      <c r="AH560" s="27"/>
      <c r="AI560" s="27"/>
      <c r="AJ560" s="531"/>
      <c r="AK560" s="531"/>
      <c r="AL560" s="27"/>
      <c r="AM560" s="27"/>
      <c r="AN560" s="27"/>
      <c r="AO560" s="27"/>
      <c r="AP560" s="27"/>
      <c r="AQ560" s="33"/>
      <c r="AR560" s="33"/>
      <c r="AS560" s="33"/>
      <c r="AT560" s="33"/>
      <c r="AU560" s="33"/>
      <c r="AV560" s="33"/>
      <c r="AW560" s="33"/>
      <c r="AX560" s="33"/>
      <c r="AY560" s="33"/>
      <c r="AZ560" s="33"/>
      <c r="BA560" s="33"/>
      <c r="BB560" s="33"/>
      <c r="BC560" s="33"/>
      <c r="BD560" s="33"/>
      <c r="BE560" s="33"/>
      <c r="BF560" s="33"/>
      <c r="BG560" s="33"/>
      <c r="BH560" s="33"/>
      <c r="BI560" s="27"/>
      <c r="BJ560" s="33"/>
      <c r="BK560" s="33"/>
      <c r="BL560" s="33"/>
      <c r="BM560" s="27"/>
      <c r="BN560" s="27"/>
      <c r="BO560" s="27"/>
      <c r="BP560" s="27"/>
      <c r="BQ560" s="522" t="s">
        <v>503</v>
      </c>
      <c r="BR560" s="37"/>
      <c r="BS560" s="36"/>
      <c r="BT560" s="37"/>
      <c r="BU560" s="39"/>
      <c r="BV560" s="523">
        <v>1830</v>
      </c>
    </row>
    <row r="561" spans="1:74" ht="19.899999999999999" customHeight="1">
      <c r="A561" s="10">
        <v>561</v>
      </c>
      <c r="B561" s="15">
        <v>16</v>
      </c>
      <c r="C561" s="519">
        <v>1830</v>
      </c>
      <c r="D561" s="527" t="s">
        <v>1428</v>
      </c>
      <c r="E561" s="534" t="s">
        <v>1429</v>
      </c>
      <c r="F561" s="22" t="str">
        <f t="shared" si="131"/>
        <v>FCS0304</v>
      </c>
      <c r="G561" s="21">
        <f t="shared" si="132"/>
        <v>10</v>
      </c>
      <c r="H561" s="21">
        <f t="shared" si="133"/>
        <v>8</v>
      </c>
      <c r="I561" s="21">
        <v>16</v>
      </c>
      <c r="J561" s="85" t="str">
        <f t="shared" si="134"/>
        <v>ADV551-P</v>
      </c>
      <c r="K561" s="22" t="str">
        <f t="shared" si="121"/>
        <v>DO</v>
      </c>
      <c r="L561" s="22"/>
      <c r="M561" s="22"/>
      <c r="N561" s="22" t="str">
        <f t="shared" si="135"/>
        <v>N</v>
      </c>
      <c r="O561" s="22"/>
      <c r="P561" s="22"/>
      <c r="Q561" s="22"/>
      <c r="R561" s="22"/>
      <c r="S561" s="25" t="str">
        <f t="shared" si="122"/>
        <v>%Z108116</v>
      </c>
      <c r="T561" s="22" t="str">
        <f t="shared" si="123"/>
        <v>18-HS-35102S</v>
      </c>
      <c r="U561" s="22" t="s">
        <v>1428</v>
      </c>
      <c r="V561" s="22" t="str">
        <f t="shared" si="124"/>
        <v>粉料循环旋转阀3502X启动</v>
      </c>
      <c r="W561" s="23" t="s">
        <v>1063</v>
      </c>
      <c r="X561" s="84" t="s">
        <v>115</v>
      </c>
      <c r="Y561" s="27"/>
      <c r="Z561" s="27"/>
      <c r="AA561" s="28"/>
      <c r="AB561" s="33"/>
      <c r="AC561" s="29"/>
      <c r="AD561" s="27"/>
      <c r="AE561" s="27"/>
      <c r="AF561" s="27"/>
      <c r="AG561" s="27"/>
      <c r="AH561" s="27"/>
      <c r="AI561" s="27"/>
      <c r="AJ561" s="531"/>
      <c r="AK561" s="531"/>
      <c r="AL561" s="27"/>
      <c r="AM561" s="27"/>
      <c r="AN561" s="27"/>
      <c r="AO561" s="27"/>
      <c r="AP561" s="27"/>
      <c r="AQ561" s="33"/>
      <c r="AR561" s="33"/>
      <c r="AS561" s="33"/>
      <c r="AT561" s="33"/>
      <c r="AU561" s="33"/>
      <c r="AV561" s="33"/>
      <c r="AW561" s="33"/>
      <c r="AX561" s="33"/>
      <c r="AY561" s="33"/>
      <c r="AZ561" s="33"/>
      <c r="BA561" s="33"/>
      <c r="BB561" s="33"/>
      <c r="BC561" s="33"/>
      <c r="BD561" s="33"/>
      <c r="BE561" s="33"/>
      <c r="BF561" s="33"/>
      <c r="BG561" s="33"/>
      <c r="BH561" s="33"/>
      <c r="BI561" s="27"/>
      <c r="BJ561" s="33"/>
      <c r="BK561" s="33"/>
      <c r="BL561" s="33"/>
      <c r="BM561" s="27"/>
      <c r="BN561" s="27"/>
      <c r="BO561" s="27"/>
      <c r="BP561" s="27"/>
      <c r="BQ561" s="522" t="s">
        <v>503</v>
      </c>
      <c r="BR561" s="37"/>
      <c r="BS561" s="36"/>
      <c r="BT561" s="37"/>
      <c r="BU561" s="39"/>
      <c r="BV561" s="523">
        <v>1830</v>
      </c>
    </row>
    <row r="562" spans="1:74" ht="19.899999999999999" customHeight="1">
      <c r="A562" s="10">
        <v>562</v>
      </c>
      <c r="B562" s="15">
        <v>17</v>
      </c>
      <c r="C562" s="519">
        <v>1830</v>
      </c>
      <c r="D562" s="527" t="s">
        <v>1430</v>
      </c>
      <c r="E562" s="534" t="s">
        <v>1431</v>
      </c>
      <c r="F562" s="22" t="str">
        <f t="shared" si="131"/>
        <v>FCS0304</v>
      </c>
      <c r="G562" s="21">
        <f t="shared" si="132"/>
        <v>10</v>
      </c>
      <c r="H562" s="21">
        <f t="shared" si="133"/>
        <v>8</v>
      </c>
      <c r="I562" s="21">
        <v>17</v>
      </c>
      <c r="J562" s="85" t="str">
        <f t="shared" si="134"/>
        <v>ADV551-P</v>
      </c>
      <c r="K562" s="22" t="str">
        <f t="shared" si="121"/>
        <v>DO</v>
      </c>
      <c r="L562" s="22"/>
      <c r="M562" s="22"/>
      <c r="N562" s="22" t="str">
        <f t="shared" si="135"/>
        <v>N</v>
      </c>
      <c r="O562" s="22"/>
      <c r="P562" s="22"/>
      <c r="Q562" s="22"/>
      <c r="R562" s="22"/>
      <c r="S562" s="25" t="str">
        <f t="shared" si="122"/>
        <v>%Z108117</v>
      </c>
      <c r="T562" s="22" t="str">
        <f t="shared" si="123"/>
        <v>18-HSF-35101S</v>
      </c>
      <c r="U562" s="22" t="s">
        <v>1430</v>
      </c>
      <c r="V562" s="22" t="str">
        <f t="shared" si="124"/>
        <v>粉料仓旋转阀3501X的正转</v>
      </c>
      <c r="W562" s="23" t="s">
        <v>1063</v>
      </c>
      <c r="X562" s="84" t="s">
        <v>115</v>
      </c>
      <c r="Y562" s="27"/>
      <c r="Z562" s="27"/>
      <c r="AA562" s="28"/>
      <c r="AB562" s="33"/>
      <c r="AC562" s="29"/>
      <c r="AD562" s="27"/>
      <c r="AE562" s="27"/>
      <c r="AF562" s="27"/>
      <c r="AG562" s="27"/>
      <c r="AH562" s="27"/>
      <c r="AI562" s="27"/>
      <c r="AJ562" s="531"/>
      <c r="AK562" s="531"/>
      <c r="AL562" s="27"/>
      <c r="AM562" s="27"/>
      <c r="AN562" s="27"/>
      <c r="AO562" s="27"/>
      <c r="AP562" s="27"/>
      <c r="AQ562" s="33"/>
      <c r="AR562" s="33"/>
      <c r="AS562" s="33"/>
      <c r="AT562" s="33"/>
      <c r="AU562" s="33"/>
      <c r="AV562" s="33"/>
      <c r="AW562" s="33"/>
      <c r="AX562" s="33"/>
      <c r="AY562" s="33"/>
      <c r="AZ562" s="33"/>
      <c r="BA562" s="33"/>
      <c r="BB562" s="33"/>
      <c r="BC562" s="33"/>
      <c r="BD562" s="33"/>
      <c r="BE562" s="33"/>
      <c r="BF562" s="33"/>
      <c r="BG562" s="33"/>
      <c r="BH562" s="33"/>
      <c r="BI562" s="27"/>
      <c r="BJ562" s="33"/>
      <c r="BK562" s="33"/>
      <c r="BL562" s="33"/>
      <c r="BM562" s="27"/>
      <c r="BN562" s="27"/>
      <c r="BO562" s="27"/>
      <c r="BP562" s="27"/>
      <c r="BQ562" s="522" t="s">
        <v>503</v>
      </c>
      <c r="BR562" s="37"/>
      <c r="BS562" s="36"/>
      <c r="BT562" s="37"/>
      <c r="BV562" s="523">
        <v>1830</v>
      </c>
    </row>
    <row r="563" spans="1:74" ht="19.899999999999999" customHeight="1">
      <c r="A563" s="10">
        <v>563</v>
      </c>
      <c r="B563" s="15">
        <v>18</v>
      </c>
      <c r="C563" s="519">
        <v>1830</v>
      </c>
      <c r="D563" s="527" t="s">
        <v>1432</v>
      </c>
      <c r="E563" s="534" t="s">
        <v>1433</v>
      </c>
      <c r="F563" s="22" t="str">
        <f t="shared" si="131"/>
        <v>FCS0304</v>
      </c>
      <c r="G563" s="21">
        <f t="shared" si="132"/>
        <v>10</v>
      </c>
      <c r="H563" s="21">
        <f t="shared" si="133"/>
        <v>8</v>
      </c>
      <c r="I563" s="21">
        <v>18</v>
      </c>
      <c r="J563" s="85" t="str">
        <f t="shared" si="134"/>
        <v>ADV551-P</v>
      </c>
      <c r="K563" s="22" t="str">
        <f t="shared" si="121"/>
        <v>DO</v>
      </c>
      <c r="L563" s="22"/>
      <c r="M563" s="22"/>
      <c r="N563" s="22" t="str">
        <f t="shared" si="135"/>
        <v>N</v>
      </c>
      <c r="O563" s="22"/>
      <c r="P563" s="22"/>
      <c r="Q563" s="22"/>
      <c r="R563" s="22"/>
      <c r="S563" s="25" t="str">
        <f t="shared" si="122"/>
        <v>%Z108118</v>
      </c>
      <c r="T563" s="22" t="str">
        <f t="shared" si="123"/>
        <v>18-HSR-35101S</v>
      </c>
      <c r="U563" s="22" t="s">
        <v>1432</v>
      </c>
      <c r="V563" s="22" t="str">
        <f t="shared" si="124"/>
        <v>粉料仓旋转阀3501X的反转</v>
      </c>
      <c r="W563" s="23" t="s">
        <v>1063</v>
      </c>
      <c r="X563" s="84" t="s">
        <v>115</v>
      </c>
      <c r="Y563" s="27"/>
      <c r="Z563" s="27"/>
      <c r="AA563" s="28"/>
      <c r="AB563" s="33"/>
      <c r="AC563" s="29"/>
      <c r="AD563" s="27"/>
      <c r="AE563" s="27"/>
      <c r="AF563" s="27"/>
      <c r="AG563" s="27"/>
      <c r="AH563" s="27"/>
      <c r="AI563" s="27"/>
      <c r="AJ563" s="531"/>
      <c r="AK563" s="531"/>
      <c r="AL563" s="27"/>
      <c r="AM563" s="27"/>
      <c r="AN563" s="27"/>
      <c r="AO563" s="27"/>
      <c r="AP563" s="27"/>
      <c r="AQ563" s="33"/>
      <c r="AR563" s="33"/>
      <c r="AS563" s="33"/>
      <c r="AT563" s="33"/>
      <c r="AU563" s="33"/>
      <c r="AV563" s="33"/>
      <c r="AW563" s="33"/>
      <c r="AX563" s="33"/>
      <c r="AY563" s="33"/>
      <c r="AZ563" s="33"/>
      <c r="BA563" s="33"/>
      <c r="BB563" s="33"/>
      <c r="BC563" s="33"/>
      <c r="BD563" s="33"/>
      <c r="BE563" s="33"/>
      <c r="BF563" s="33"/>
      <c r="BG563" s="33"/>
      <c r="BH563" s="33"/>
      <c r="BI563" s="27"/>
      <c r="BJ563" s="33"/>
      <c r="BK563" s="33"/>
      <c r="BL563" s="33"/>
      <c r="BM563" s="27"/>
      <c r="BN563" s="27"/>
      <c r="BO563" s="27"/>
      <c r="BP563" s="27"/>
      <c r="BQ563" s="522" t="s">
        <v>503</v>
      </c>
      <c r="BR563" s="37"/>
      <c r="BS563" s="36"/>
      <c r="BT563" s="37"/>
      <c r="BV563" s="523">
        <v>1830</v>
      </c>
    </row>
    <row r="564" spans="1:74" ht="19.899999999999999" customHeight="1">
      <c r="A564" s="10">
        <v>564</v>
      </c>
      <c r="B564" s="15">
        <v>19</v>
      </c>
      <c r="C564" s="519"/>
      <c r="D564" s="50" t="str">
        <f t="shared" ref="D564:D577" si="136">LEFT(F564,1)&amp;RIGHT(F564,2)&amp;"N"&amp;G564&amp;"S"&amp;H564&amp;"C"&amp;I564</f>
        <v>F04N10S8C19</v>
      </c>
      <c r="E564" s="534" t="s">
        <v>161</v>
      </c>
      <c r="F564" s="22" t="str">
        <f t="shared" si="131"/>
        <v>FCS0304</v>
      </c>
      <c r="G564" s="21">
        <f t="shared" si="132"/>
        <v>10</v>
      </c>
      <c r="H564" s="21">
        <f t="shared" si="133"/>
        <v>8</v>
      </c>
      <c r="I564" s="21">
        <v>19</v>
      </c>
      <c r="J564" s="85" t="str">
        <f t="shared" si="134"/>
        <v>ADV551-P</v>
      </c>
      <c r="K564" s="22" t="str">
        <f t="shared" si="121"/>
        <v>DO</v>
      </c>
      <c r="L564" s="22"/>
      <c r="M564" s="22"/>
      <c r="N564" s="22" t="str">
        <f t="shared" si="135"/>
        <v>N</v>
      </c>
      <c r="O564" s="22"/>
      <c r="P564" s="22"/>
      <c r="Q564" s="22"/>
      <c r="R564" s="22"/>
      <c r="S564" s="25" t="str">
        <f t="shared" si="122"/>
        <v>%Z108119</v>
      </c>
      <c r="T564" s="22" t="str">
        <f t="shared" si="123"/>
        <v>F04N10S8C19</v>
      </c>
      <c r="U564" s="22"/>
      <c r="V564" s="22" t="str">
        <f t="shared" si="124"/>
        <v>Spare</v>
      </c>
      <c r="W564" s="23" t="s">
        <v>1063</v>
      </c>
      <c r="X564" s="84" t="s">
        <v>115</v>
      </c>
      <c r="Y564" s="27"/>
      <c r="Z564" s="27"/>
      <c r="AA564" s="28"/>
      <c r="AB564" s="33"/>
      <c r="AC564" s="29"/>
      <c r="AD564" s="27"/>
      <c r="AE564" s="27"/>
      <c r="AF564" s="27"/>
      <c r="AG564" s="27"/>
      <c r="AH564" s="27"/>
      <c r="AI564" s="27"/>
      <c r="AJ564" s="531"/>
      <c r="AK564" s="531"/>
      <c r="AL564" s="27"/>
      <c r="AM564" s="27"/>
      <c r="AN564" s="27"/>
      <c r="AO564" s="27"/>
      <c r="AP564" s="27"/>
      <c r="AQ564" s="33"/>
      <c r="AR564" s="33"/>
      <c r="AS564" s="33"/>
      <c r="AT564" s="33"/>
      <c r="AU564" s="33"/>
      <c r="AV564" s="33"/>
      <c r="AW564" s="33"/>
      <c r="AX564" s="33"/>
      <c r="AY564" s="33"/>
      <c r="AZ564" s="33"/>
      <c r="BA564" s="33"/>
      <c r="BB564" s="33"/>
      <c r="BC564" s="33"/>
      <c r="BD564" s="33"/>
      <c r="BE564" s="33"/>
      <c r="BF564" s="33"/>
      <c r="BG564" s="33"/>
      <c r="BH564" s="33"/>
      <c r="BI564" s="27"/>
      <c r="BJ564" s="33"/>
      <c r="BK564" s="33"/>
      <c r="BL564" s="33"/>
      <c r="BM564" s="27"/>
      <c r="BN564" s="27"/>
      <c r="BO564" s="27"/>
      <c r="BP564" s="27"/>
      <c r="BQ564" s="36"/>
      <c r="BR564" s="37"/>
      <c r="BS564" s="36"/>
      <c r="BT564" s="37"/>
    </row>
    <row r="565" spans="1:74" ht="19.899999999999999" customHeight="1">
      <c r="A565" s="10">
        <v>565</v>
      </c>
      <c r="B565" s="15">
        <v>20</v>
      </c>
      <c r="C565" s="519"/>
      <c r="D565" s="50" t="str">
        <f t="shared" si="136"/>
        <v>F04N10S8C20</v>
      </c>
      <c r="E565" s="534" t="s">
        <v>161</v>
      </c>
      <c r="F565" s="22" t="str">
        <f t="shared" si="131"/>
        <v>FCS0304</v>
      </c>
      <c r="G565" s="21">
        <f t="shared" si="132"/>
        <v>10</v>
      </c>
      <c r="H565" s="21">
        <f t="shared" si="133"/>
        <v>8</v>
      </c>
      <c r="I565" s="21">
        <v>20</v>
      </c>
      <c r="J565" s="85" t="str">
        <f t="shared" si="134"/>
        <v>ADV551-P</v>
      </c>
      <c r="K565" s="22" t="str">
        <f t="shared" si="121"/>
        <v>DO</v>
      </c>
      <c r="L565" s="22"/>
      <c r="M565" s="22"/>
      <c r="N565" s="22" t="str">
        <f t="shared" si="135"/>
        <v>N</v>
      </c>
      <c r="O565" s="22"/>
      <c r="P565" s="22"/>
      <c r="Q565" s="22"/>
      <c r="R565" s="22"/>
      <c r="S565" s="25" t="str">
        <f t="shared" si="122"/>
        <v>%Z108120</v>
      </c>
      <c r="T565" s="22" t="str">
        <f t="shared" si="123"/>
        <v>F04N10S8C20</v>
      </c>
      <c r="U565" s="22"/>
      <c r="V565" s="22" t="str">
        <f t="shared" si="124"/>
        <v>Spare</v>
      </c>
      <c r="W565" s="23" t="s">
        <v>1063</v>
      </c>
      <c r="X565" s="84" t="s">
        <v>115</v>
      </c>
      <c r="Y565" s="27"/>
      <c r="Z565" s="27"/>
      <c r="AA565" s="28"/>
      <c r="AB565" s="33"/>
      <c r="AC565" s="29"/>
      <c r="AD565" s="27"/>
      <c r="AE565" s="27"/>
      <c r="AF565" s="27"/>
      <c r="AG565" s="27"/>
      <c r="AH565" s="27"/>
      <c r="AI565" s="27"/>
      <c r="AJ565" s="531"/>
      <c r="AK565" s="531"/>
      <c r="AL565" s="27"/>
      <c r="AM565" s="27"/>
      <c r="AN565" s="27"/>
      <c r="AO565" s="27"/>
      <c r="AP565" s="27"/>
      <c r="AQ565" s="33"/>
      <c r="AR565" s="33"/>
      <c r="AS565" s="33"/>
      <c r="AT565" s="33"/>
      <c r="AU565" s="33"/>
      <c r="AV565" s="33"/>
      <c r="AW565" s="33"/>
      <c r="AX565" s="33"/>
      <c r="AY565" s="33"/>
      <c r="AZ565" s="33"/>
      <c r="BA565" s="33"/>
      <c r="BB565" s="33"/>
      <c r="BC565" s="33"/>
      <c r="BD565" s="33"/>
      <c r="BE565" s="33"/>
      <c r="BF565" s="33"/>
      <c r="BG565" s="33"/>
      <c r="BH565" s="33"/>
      <c r="BI565" s="27"/>
      <c r="BJ565" s="33"/>
      <c r="BK565" s="33"/>
      <c r="BL565" s="33"/>
      <c r="BM565" s="27"/>
      <c r="BN565" s="27"/>
      <c r="BO565" s="27"/>
      <c r="BP565" s="27"/>
      <c r="BQ565" s="36"/>
      <c r="BR565" s="37"/>
      <c r="BS565" s="36"/>
      <c r="BT565" s="37"/>
    </row>
    <row r="566" spans="1:74" ht="19.899999999999999" customHeight="1">
      <c r="A566" s="10">
        <v>566</v>
      </c>
      <c r="B566" s="15">
        <v>21</v>
      </c>
      <c r="C566" s="519"/>
      <c r="D566" s="50" t="str">
        <f t="shared" si="136"/>
        <v>F04N10S8C21</v>
      </c>
      <c r="E566" s="534" t="s">
        <v>161</v>
      </c>
      <c r="F566" s="22" t="str">
        <f t="shared" si="131"/>
        <v>FCS0304</v>
      </c>
      <c r="G566" s="21">
        <f t="shared" si="132"/>
        <v>10</v>
      </c>
      <c r="H566" s="21">
        <f t="shared" si="133"/>
        <v>8</v>
      </c>
      <c r="I566" s="21">
        <v>21</v>
      </c>
      <c r="J566" s="85" t="str">
        <f t="shared" si="134"/>
        <v>ADV551-P</v>
      </c>
      <c r="K566" s="22" t="str">
        <f t="shared" si="121"/>
        <v>DO</v>
      </c>
      <c r="L566" s="22"/>
      <c r="M566" s="22"/>
      <c r="N566" s="22" t="str">
        <f t="shared" si="135"/>
        <v>N</v>
      </c>
      <c r="O566" s="22"/>
      <c r="P566" s="22"/>
      <c r="Q566" s="22"/>
      <c r="R566" s="22"/>
      <c r="S566" s="25" t="str">
        <f t="shared" si="122"/>
        <v>%Z108121</v>
      </c>
      <c r="T566" s="22" t="str">
        <f t="shared" si="123"/>
        <v>F04N10S8C21</v>
      </c>
      <c r="U566" s="22"/>
      <c r="V566" s="22" t="str">
        <f t="shared" si="124"/>
        <v>Spare</v>
      </c>
      <c r="W566" s="23" t="s">
        <v>1063</v>
      </c>
      <c r="X566" s="84" t="s">
        <v>115</v>
      </c>
      <c r="Y566" s="27"/>
      <c r="Z566" s="27"/>
      <c r="AA566" s="28"/>
      <c r="AB566" s="33"/>
      <c r="AC566" s="29"/>
      <c r="AD566" s="27"/>
      <c r="AE566" s="27"/>
      <c r="AF566" s="27"/>
      <c r="AG566" s="27"/>
      <c r="AH566" s="27"/>
      <c r="AI566" s="27"/>
      <c r="AJ566" s="531"/>
      <c r="AK566" s="531"/>
      <c r="AL566" s="27"/>
      <c r="AM566" s="27"/>
      <c r="AN566" s="27"/>
      <c r="AO566" s="27"/>
      <c r="AP566" s="27"/>
      <c r="AQ566" s="33"/>
      <c r="AR566" s="33"/>
      <c r="AS566" s="33"/>
      <c r="AT566" s="33"/>
      <c r="AU566" s="33"/>
      <c r="AV566" s="33"/>
      <c r="AW566" s="33"/>
      <c r="AX566" s="33"/>
      <c r="AY566" s="33"/>
      <c r="AZ566" s="33"/>
      <c r="BA566" s="33"/>
      <c r="BB566" s="33"/>
      <c r="BC566" s="33"/>
      <c r="BD566" s="33"/>
      <c r="BE566" s="33"/>
      <c r="BF566" s="33"/>
      <c r="BG566" s="33"/>
      <c r="BH566" s="33"/>
      <c r="BI566" s="27"/>
      <c r="BJ566" s="33"/>
      <c r="BK566" s="33"/>
      <c r="BL566" s="33"/>
      <c r="BM566" s="27"/>
      <c r="BN566" s="27"/>
      <c r="BO566" s="27"/>
      <c r="BP566" s="27"/>
      <c r="BQ566" s="36"/>
      <c r="BR566" s="37"/>
      <c r="BS566" s="36"/>
      <c r="BT566" s="37"/>
    </row>
    <row r="567" spans="1:74" ht="19.899999999999999" customHeight="1">
      <c r="A567" s="10">
        <v>567</v>
      </c>
      <c r="B567" s="15">
        <v>22</v>
      </c>
      <c r="C567" s="519"/>
      <c r="D567" s="50" t="str">
        <f t="shared" si="136"/>
        <v>F04N10S8C22</v>
      </c>
      <c r="E567" s="534" t="s">
        <v>161</v>
      </c>
      <c r="F567" s="22" t="str">
        <f t="shared" si="131"/>
        <v>FCS0304</v>
      </c>
      <c r="G567" s="21">
        <f t="shared" si="132"/>
        <v>10</v>
      </c>
      <c r="H567" s="21">
        <f t="shared" si="133"/>
        <v>8</v>
      </c>
      <c r="I567" s="21">
        <v>22</v>
      </c>
      <c r="J567" s="85" t="str">
        <f t="shared" si="134"/>
        <v>ADV551-P</v>
      </c>
      <c r="K567" s="22" t="str">
        <f t="shared" si="121"/>
        <v>DO</v>
      </c>
      <c r="L567" s="22"/>
      <c r="M567" s="22"/>
      <c r="N567" s="22" t="str">
        <f t="shared" si="135"/>
        <v>N</v>
      </c>
      <c r="O567" s="22"/>
      <c r="P567" s="22"/>
      <c r="Q567" s="22"/>
      <c r="R567" s="22"/>
      <c r="S567" s="25" t="str">
        <f t="shared" si="122"/>
        <v>%Z108122</v>
      </c>
      <c r="T567" s="22" t="str">
        <f t="shared" si="123"/>
        <v>F04N10S8C22</v>
      </c>
      <c r="U567" s="22"/>
      <c r="V567" s="22" t="str">
        <f t="shared" si="124"/>
        <v>Spare</v>
      </c>
      <c r="W567" s="23" t="s">
        <v>1063</v>
      </c>
      <c r="X567" s="84" t="s">
        <v>115</v>
      </c>
      <c r="Y567" s="27"/>
      <c r="Z567" s="27"/>
      <c r="AA567" s="28"/>
      <c r="AB567" s="33"/>
      <c r="AC567" s="29"/>
      <c r="AD567" s="27"/>
      <c r="AE567" s="27"/>
      <c r="AF567" s="27"/>
      <c r="AG567" s="27"/>
      <c r="AH567" s="27"/>
      <c r="AI567" s="27"/>
      <c r="AJ567" s="531"/>
      <c r="AK567" s="531"/>
      <c r="AL567" s="27"/>
      <c r="AM567" s="27"/>
      <c r="AN567" s="27"/>
      <c r="AO567" s="27"/>
      <c r="AP567" s="27"/>
      <c r="AQ567" s="33"/>
      <c r="AR567" s="33"/>
      <c r="AS567" s="33"/>
      <c r="AT567" s="33"/>
      <c r="AU567" s="33"/>
      <c r="AV567" s="33"/>
      <c r="AW567" s="33"/>
      <c r="AX567" s="33"/>
      <c r="AY567" s="33"/>
      <c r="AZ567" s="33"/>
      <c r="BA567" s="33"/>
      <c r="BB567" s="33"/>
      <c r="BC567" s="33"/>
      <c r="BD567" s="33"/>
      <c r="BE567" s="33"/>
      <c r="BF567" s="33"/>
      <c r="BG567" s="33"/>
      <c r="BH567" s="33"/>
      <c r="BI567" s="27"/>
      <c r="BJ567" s="33"/>
      <c r="BK567" s="33"/>
      <c r="BL567" s="33"/>
      <c r="BM567" s="27"/>
      <c r="BN567" s="27"/>
      <c r="BO567" s="27"/>
      <c r="BP567" s="27"/>
      <c r="BQ567" s="36"/>
      <c r="BR567" s="37"/>
      <c r="BS567" s="36"/>
      <c r="BT567" s="37"/>
    </row>
    <row r="568" spans="1:74" ht="19.899999999999999" customHeight="1">
      <c r="A568" s="10">
        <v>568</v>
      </c>
      <c r="B568" s="15">
        <v>23</v>
      </c>
      <c r="C568" s="519"/>
      <c r="D568" s="50" t="str">
        <f t="shared" si="136"/>
        <v>F04N10S8C23</v>
      </c>
      <c r="E568" s="534" t="s">
        <v>161</v>
      </c>
      <c r="F568" s="22" t="str">
        <f t="shared" si="131"/>
        <v>FCS0304</v>
      </c>
      <c r="G568" s="21">
        <f t="shared" si="132"/>
        <v>10</v>
      </c>
      <c r="H568" s="21">
        <f t="shared" si="133"/>
        <v>8</v>
      </c>
      <c r="I568" s="21">
        <v>23</v>
      </c>
      <c r="J568" s="85" t="str">
        <f t="shared" si="134"/>
        <v>ADV551-P</v>
      </c>
      <c r="K568" s="22" t="str">
        <f t="shared" si="121"/>
        <v>DO</v>
      </c>
      <c r="L568" s="22"/>
      <c r="M568" s="22"/>
      <c r="N568" s="22" t="str">
        <f t="shared" si="135"/>
        <v>N</v>
      </c>
      <c r="O568" s="22"/>
      <c r="P568" s="22"/>
      <c r="Q568" s="22"/>
      <c r="R568" s="22"/>
      <c r="S568" s="25" t="str">
        <f t="shared" si="122"/>
        <v>%Z108123</v>
      </c>
      <c r="T568" s="22" t="str">
        <f t="shared" si="123"/>
        <v>F04N10S8C23</v>
      </c>
      <c r="U568" s="22"/>
      <c r="V568" s="22" t="str">
        <f t="shared" si="124"/>
        <v>Spare</v>
      </c>
      <c r="W568" s="23" t="s">
        <v>1063</v>
      </c>
      <c r="X568" s="84" t="s">
        <v>115</v>
      </c>
      <c r="Y568" s="27"/>
      <c r="Z568" s="27"/>
      <c r="AA568" s="28"/>
      <c r="AB568" s="33"/>
      <c r="AC568" s="29"/>
      <c r="AD568" s="27"/>
      <c r="AE568" s="27"/>
      <c r="AF568" s="27"/>
      <c r="AG568" s="27"/>
      <c r="AH568" s="27"/>
      <c r="AI568" s="27"/>
      <c r="AJ568" s="531"/>
      <c r="AK568" s="531"/>
      <c r="AL568" s="27"/>
      <c r="AM568" s="27"/>
      <c r="AN568" s="27"/>
      <c r="AO568" s="27"/>
      <c r="AP568" s="27"/>
      <c r="AQ568" s="33"/>
      <c r="AR568" s="33"/>
      <c r="AS568" s="33"/>
      <c r="AT568" s="33"/>
      <c r="AU568" s="33"/>
      <c r="AV568" s="33"/>
      <c r="AW568" s="33"/>
      <c r="AX568" s="33"/>
      <c r="AY568" s="33"/>
      <c r="AZ568" s="33"/>
      <c r="BA568" s="33"/>
      <c r="BB568" s="33"/>
      <c r="BC568" s="33"/>
      <c r="BD568" s="33"/>
      <c r="BE568" s="33"/>
      <c r="BF568" s="33"/>
      <c r="BG568" s="33"/>
      <c r="BH568" s="33"/>
      <c r="BI568" s="27"/>
      <c r="BJ568" s="33"/>
      <c r="BK568" s="33"/>
      <c r="BL568" s="33"/>
      <c r="BM568" s="27"/>
      <c r="BN568" s="27"/>
      <c r="BO568" s="27"/>
      <c r="BP568" s="27"/>
      <c r="BQ568" s="36"/>
      <c r="BR568" s="37"/>
      <c r="BS568" s="36"/>
      <c r="BT568" s="37"/>
    </row>
    <row r="569" spans="1:74" ht="19.899999999999999" customHeight="1">
      <c r="A569" s="10">
        <v>569</v>
      </c>
      <c r="B569" s="15">
        <v>24</v>
      </c>
      <c r="C569" s="519"/>
      <c r="D569" s="50" t="str">
        <f t="shared" si="136"/>
        <v>F04N10S8C24</v>
      </c>
      <c r="E569" s="534" t="s">
        <v>161</v>
      </c>
      <c r="F569" s="22" t="str">
        <f t="shared" si="131"/>
        <v>FCS0304</v>
      </c>
      <c r="G569" s="21">
        <f t="shared" si="132"/>
        <v>10</v>
      </c>
      <c r="H569" s="21">
        <f t="shared" si="133"/>
        <v>8</v>
      </c>
      <c r="I569" s="21">
        <v>24</v>
      </c>
      <c r="J569" s="85" t="str">
        <f t="shared" si="134"/>
        <v>ADV551-P</v>
      </c>
      <c r="K569" s="22" t="str">
        <f t="shared" si="121"/>
        <v>DO</v>
      </c>
      <c r="L569" s="22"/>
      <c r="M569" s="22"/>
      <c r="N569" s="22" t="str">
        <f t="shared" si="135"/>
        <v>N</v>
      </c>
      <c r="O569" s="22"/>
      <c r="P569" s="22"/>
      <c r="Q569" s="22"/>
      <c r="R569" s="22"/>
      <c r="S569" s="25" t="str">
        <f t="shared" si="122"/>
        <v>%Z108124</v>
      </c>
      <c r="T569" s="22" t="str">
        <f t="shared" si="123"/>
        <v>F04N10S8C24</v>
      </c>
      <c r="U569" s="22"/>
      <c r="V569" s="22" t="str">
        <f t="shared" si="124"/>
        <v>Spare</v>
      </c>
      <c r="W569" s="23" t="s">
        <v>1063</v>
      </c>
      <c r="X569" s="84" t="s">
        <v>115</v>
      </c>
      <c r="Y569" s="27"/>
      <c r="Z569" s="27"/>
      <c r="AA569" s="28"/>
      <c r="AB569" s="33"/>
      <c r="AC569" s="29"/>
      <c r="AD569" s="27"/>
      <c r="AE569" s="27"/>
      <c r="AF569" s="27"/>
      <c r="AG569" s="27"/>
      <c r="AH569" s="27"/>
      <c r="AI569" s="27"/>
      <c r="AJ569" s="531"/>
      <c r="AK569" s="531"/>
      <c r="AL569" s="27"/>
      <c r="AM569" s="27"/>
      <c r="AN569" s="27"/>
      <c r="AO569" s="27"/>
      <c r="AP569" s="27"/>
      <c r="AQ569" s="33"/>
      <c r="AR569" s="33"/>
      <c r="AS569" s="33"/>
      <c r="AT569" s="33"/>
      <c r="AU569" s="33"/>
      <c r="AV569" s="33"/>
      <c r="AW569" s="33"/>
      <c r="AX569" s="33"/>
      <c r="AY569" s="33"/>
      <c r="AZ569" s="33"/>
      <c r="BA569" s="33"/>
      <c r="BB569" s="33"/>
      <c r="BC569" s="33"/>
      <c r="BD569" s="33"/>
      <c r="BE569" s="33"/>
      <c r="BF569" s="33"/>
      <c r="BG569" s="33"/>
      <c r="BH569" s="33"/>
      <c r="BI569" s="27"/>
      <c r="BJ569" s="33"/>
      <c r="BK569" s="33"/>
      <c r="BL569" s="33"/>
      <c r="BM569" s="27"/>
      <c r="BN569" s="27"/>
      <c r="BO569" s="27"/>
      <c r="BP569" s="27"/>
      <c r="BQ569" s="36"/>
      <c r="BR569" s="37"/>
      <c r="BS569" s="36"/>
      <c r="BT569" s="37"/>
    </row>
    <row r="570" spans="1:74" ht="19.899999999999999" customHeight="1">
      <c r="A570" s="10">
        <v>570</v>
      </c>
      <c r="B570" s="15">
        <v>25</v>
      </c>
      <c r="C570" s="519"/>
      <c r="D570" s="50" t="str">
        <f t="shared" si="136"/>
        <v>F04N10S8C25</v>
      </c>
      <c r="E570" s="534" t="s">
        <v>161</v>
      </c>
      <c r="F570" s="22" t="str">
        <f t="shared" si="131"/>
        <v>FCS0304</v>
      </c>
      <c r="G570" s="21">
        <f t="shared" si="132"/>
        <v>10</v>
      </c>
      <c r="H570" s="21">
        <f t="shared" si="133"/>
        <v>8</v>
      </c>
      <c r="I570" s="21">
        <v>25</v>
      </c>
      <c r="J570" s="85" t="str">
        <f t="shared" si="134"/>
        <v>ADV551-P</v>
      </c>
      <c r="K570" s="22" t="str">
        <f t="shared" si="121"/>
        <v>DO</v>
      </c>
      <c r="L570" s="22"/>
      <c r="M570" s="22"/>
      <c r="N570" s="22" t="str">
        <f t="shared" si="135"/>
        <v>N</v>
      </c>
      <c r="O570" s="22"/>
      <c r="P570" s="22"/>
      <c r="Q570" s="22"/>
      <c r="R570" s="22"/>
      <c r="S570" s="25" t="str">
        <f t="shared" si="122"/>
        <v>%Z108125</v>
      </c>
      <c r="T570" s="22" t="str">
        <f t="shared" si="123"/>
        <v>F04N10S8C25</v>
      </c>
      <c r="U570" s="22"/>
      <c r="V570" s="22" t="str">
        <f t="shared" si="124"/>
        <v>Spare</v>
      </c>
      <c r="W570" s="23" t="s">
        <v>1063</v>
      </c>
      <c r="X570" s="84" t="s">
        <v>115</v>
      </c>
      <c r="Y570" s="27"/>
      <c r="Z570" s="27"/>
      <c r="AA570" s="28"/>
      <c r="AB570" s="33"/>
      <c r="AC570" s="29"/>
      <c r="AD570" s="27"/>
      <c r="AE570" s="27"/>
      <c r="AF570" s="27"/>
      <c r="AG570" s="27"/>
      <c r="AH570" s="27"/>
      <c r="AI570" s="27"/>
      <c r="AJ570" s="531"/>
      <c r="AK570" s="531"/>
      <c r="AL570" s="27"/>
      <c r="AM570" s="27"/>
      <c r="AN570" s="27"/>
      <c r="AO570" s="27"/>
      <c r="AP570" s="27"/>
      <c r="AQ570" s="33"/>
      <c r="AR570" s="33"/>
      <c r="AS570" s="33"/>
      <c r="AT570" s="33"/>
      <c r="AU570" s="33"/>
      <c r="AV570" s="33"/>
      <c r="AW570" s="33"/>
      <c r="AX570" s="33"/>
      <c r="AY570" s="33"/>
      <c r="AZ570" s="33"/>
      <c r="BA570" s="33"/>
      <c r="BB570" s="33"/>
      <c r="BC570" s="33"/>
      <c r="BD570" s="33"/>
      <c r="BE570" s="33"/>
      <c r="BF570" s="33"/>
      <c r="BG570" s="33"/>
      <c r="BH570" s="33"/>
      <c r="BI570" s="27"/>
      <c r="BJ570" s="33"/>
      <c r="BK570" s="33"/>
      <c r="BL570" s="33"/>
      <c r="BM570" s="27"/>
      <c r="BN570" s="27"/>
      <c r="BO570" s="27"/>
      <c r="BP570" s="27"/>
      <c r="BQ570" s="36"/>
      <c r="BR570" s="37"/>
      <c r="BS570" s="36"/>
      <c r="BT570" s="37"/>
    </row>
    <row r="571" spans="1:74" ht="19.899999999999999" customHeight="1">
      <c r="A571" s="10">
        <v>571</v>
      </c>
      <c r="B571" s="15">
        <v>26</v>
      </c>
      <c r="C571" s="519"/>
      <c r="D571" s="50" t="str">
        <f t="shared" si="136"/>
        <v>F04N10S8C26</v>
      </c>
      <c r="E571" s="534" t="s">
        <v>161</v>
      </c>
      <c r="F571" s="22" t="str">
        <f t="shared" si="131"/>
        <v>FCS0304</v>
      </c>
      <c r="G571" s="21">
        <f t="shared" si="132"/>
        <v>10</v>
      </c>
      <c r="H571" s="21">
        <f t="shared" si="133"/>
        <v>8</v>
      </c>
      <c r="I571" s="21">
        <v>26</v>
      </c>
      <c r="J571" s="85" t="str">
        <f t="shared" si="134"/>
        <v>ADV551-P</v>
      </c>
      <c r="K571" s="22" t="str">
        <f t="shared" si="121"/>
        <v>DO</v>
      </c>
      <c r="L571" s="22"/>
      <c r="M571" s="22"/>
      <c r="N571" s="22" t="str">
        <f t="shared" si="135"/>
        <v>N</v>
      </c>
      <c r="O571" s="22"/>
      <c r="P571" s="22"/>
      <c r="Q571" s="22"/>
      <c r="R571" s="22"/>
      <c r="S571" s="25" t="str">
        <f t="shared" si="122"/>
        <v>%Z108126</v>
      </c>
      <c r="T571" s="22" t="str">
        <f t="shared" si="123"/>
        <v>F04N10S8C26</v>
      </c>
      <c r="U571" s="22"/>
      <c r="V571" s="22" t="str">
        <f t="shared" si="124"/>
        <v>Spare</v>
      </c>
      <c r="W571" s="23" t="s">
        <v>1063</v>
      </c>
      <c r="X571" s="84" t="s">
        <v>115</v>
      </c>
      <c r="Y571" s="27"/>
      <c r="Z571" s="27"/>
      <c r="AA571" s="28"/>
      <c r="AB571" s="33"/>
      <c r="AC571" s="29"/>
      <c r="AD571" s="27"/>
      <c r="AE571" s="27"/>
      <c r="AF571" s="27"/>
      <c r="AG571" s="27"/>
      <c r="AH571" s="27"/>
      <c r="AI571" s="27"/>
      <c r="AJ571" s="531"/>
      <c r="AK571" s="531"/>
      <c r="AL571" s="27"/>
      <c r="AM571" s="27"/>
      <c r="AN571" s="27"/>
      <c r="AO571" s="27"/>
      <c r="AP571" s="27"/>
      <c r="AQ571" s="33"/>
      <c r="AR571" s="33"/>
      <c r="AS571" s="33"/>
      <c r="AT571" s="33"/>
      <c r="AU571" s="33"/>
      <c r="AV571" s="33"/>
      <c r="AW571" s="33"/>
      <c r="AX571" s="33"/>
      <c r="AY571" s="33"/>
      <c r="AZ571" s="33"/>
      <c r="BA571" s="33"/>
      <c r="BB571" s="33"/>
      <c r="BC571" s="33"/>
      <c r="BD571" s="33"/>
      <c r="BE571" s="33"/>
      <c r="BF571" s="33"/>
      <c r="BG571" s="33"/>
      <c r="BH571" s="33"/>
      <c r="BI571" s="27"/>
      <c r="BJ571" s="33"/>
      <c r="BK571" s="33"/>
      <c r="BL571" s="33"/>
      <c r="BM571" s="27"/>
      <c r="BN571" s="27"/>
      <c r="BO571" s="27"/>
      <c r="BP571" s="27"/>
      <c r="BQ571" s="36"/>
      <c r="BR571" s="37"/>
      <c r="BS571" s="36"/>
      <c r="BT571" s="37"/>
    </row>
    <row r="572" spans="1:74" ht="19.899999999999999" customHeight="1">
      <c r="A572" s="10">
        <v>572</v>
      </c>
      <c r="B572" s="15">
        <v>27</v>
      </c>
      <c r="C572" s="519"/>
      <c r="D572" s="50" t="str">
        <f t="shared" si="136"/>
        <v>F04N10S8C27</v>
      </c>
      <c r="E572" s="534" t="s">
        <v>161</v>
      </c>
      <c r="F572" s="22" t="str">
        <f t="shared" si="131"/>
        <v>FCS0304</v>
      </c>
      <c r="G572" s="21">
        <f t="shared" si="132"/>
        <v>10</v>
      </c>
      <c r="H572" s="21">
        <f t="shared" si="133"/>
        <v>8</v>
      </c>
      <c r="I572" s="21">
        <v>27</v>
      </c>
      <c r="J572" s="85" t="str">
        <f t="shared" si="134"/>
        <v>ADV551-P</v>
      </c>
      <c r="K572" s="22" t="str">
        <f t="shared" si="121"/>
        <v>DO</v>
      </c>
      <c r="L572" s="22"/>
      <c r="M572" s="22"/>
      <c r="N572" s="22" t="str">
        <f t="shared" si="135"/>
        <v>N</v>
      </c>
      <c r="O572" s="22"/>
      <c r="P572" s="22"/>
      <c r="Q572" s="22"/>
      <c r="R572" s="22"/>
      <c r="S572" s="25" t="str">
        <f t="shared" si="122"/>
        <v>%Z108127</v>
      </c>
      <c r="T572" s="22" t="str">
        <f t="shared" si="123"/>
        <v>F04N10S8C27</v>
      </c>
      <c r="U572" s="22"/>
      <c r="V572" s="22" t="str">
        <f t="shared" si="124"/>
        <v>Spare</v>
      </c>
      <c r="W572" s="23" t="s">
        <v>1063</v>
      </c>
      <c r="X572" s="84" t="s">
        <v>115</v>
      </c>
      <c r="Y572" s="27"/>
      <c r="Z572" s="27"/>
      <c r="AA572" s="28"/>
      <c r="AB572" s="33"/>
      <c r="AC572" s="29"/>
      <c r="AD572" s="27"/>
      <c r="AE572" s="27"/>
      <c r="AF572" s="27"/>
      <c r="AG572" s="27"/>
      <c r="AH572" s="27"/>
      <c r="AI572" s="27"/>
      <c r="AJ572" s="531"/>
      <c r="AK572" s="531"/>
      <c r="AL572" s="27"/>
      <c r="AM572" s="27"/>
      <c r="AN572" s="27"/>
      <c r="AO572" s="27"/>
      <c r="AP572" s="27"/>
      <c r="AQ572" s="33"/>
      <c r="AR572" s="33"/>
      <c r="AS572" s="33"/>
      <c r="AT572" s="33"/>
      <c r="AU572" s="33"/>
      <c r="AV572" s="33"/>
      <c r="AW572" s="33"/>
      <c r="AX572" s="33"/>
      <c r="AY572" s="33"/>
      <c r="AZ572" s="33"/>
      <c r="BA572" s="33"/>
      <c r="BB572" s="33"/>
      <c r="BC572" s="33"/>
      <c r="BD572" s="33"/>
      <c r="BE572" s="33"/>
      <c r="BF572" s="33"/>
      <c r="BG572" s="33"/>
      <c r="BH572" s="33"/>
      <c r="BI572" s="27"/>
      <c r="BJ572" s="33"/>
      <c r="BK572" s="33"/>
      <c r="BL572" s="33"/>
      <c r="BM572" s="27"/>
      <c r="BN572" s="27"/>
      <c r="BO572" s="27"/>
      <c r="BP572" s="27"/>
      <c r="BQ572" s="36"/>
      <c r="BR572" s="37"/>
      <c r="BS572" s="36"/>
      <c r="BT572" s="37"/>
    </row>
    <row r="573" spans="1:74" ht="19.899999999999999" customHeight="1">
      <c r="A573" s="10">
        <v>573</v>
      </c>
      <c r="B573" s="15">
        <v>28</v>
      </c>
      <c r="C573" s="519"/>
      <c r="D573" s="50" t="str">
        <f t="shared" si="136"/>
        <v>F04N10S8C28</v>
      </c>
      <c r="E573" s="534" t="s">
        <v>161</v>
      </c>
      <c r="F573" s="22" t="str">
        <f t="shared" si="131"/>
        <v>FCS0304</v>
      </c>
      <c r="G573" s="21">
        <f t="shared" si="132"/>
        <v>10</v>
      </c>
      <c r="H573" s="21">
        <f t="shared" si="133"/>
        <v>8</v>
      </c>
      <c r="I573" s="21">
        <v>28</v>
      </c>
      <c r="J573" s="85" t="str">
        <f t="shared" si="134"/>
        <v>ADV551-P</v>
      </c>
      <c r="K573" s="22" t="str">
        <f t="shared" si="121"/>
        <v>DO</v>
      </c>
      <c r="L573" s="22"/>
      <c r="M573" s="22"/>
      <c r="N573" s="22" t="str">
        <f t="shared" si="135"/>
        <v>N</v>
      </c>
      <c r="O573" s="22"/>
      <c r="P573" s="22"/>
      <c r="Q573" s="22"/>
      <c r="R573" s="22"/>
      <c r="S573" s="25" t="str">
        <f t="shared" si="122"/>
        <v>%Z108128</v>
      </c>
      <c r="T573" s="22" t="str">
        <f t="shared" si="123"/>
        <v>F04N10S8C28</v>
      </c>
      <c r="U573" s="22"/>
      <c r="V573" s="22" t="str">
        <f t="shared" si="124"/>
        <v>Spare</v>
      </c>
      <c r="W573" s="23" t="s">
        <v>1063</v>
      </c>
      <c r="X573" s="84" t="s">
        <v>115</v>
      </c>
      <c r="Y573" s="27"/>
      <c r="Z573" s="27"/>
      <c r="AA573" s="28"/>
      <c r="AB573" s="33"/>
      <c r="AC573" s="29"/>
      <c r="AD573" s="27"/>
      <c r="AE573" s="27"/>
      <c r="AF573" s="27"/>
      <c r="AG573" s="27"/>
      <c r="AH573" s="27"/>
      <c r="AI573" s="27"/>
      <c r="AJ573" s="531"/>
      <c r="AK573" s="531"/>
      <c r="AL573" s="27"/>
      <c r="AM573" s="27"/>
      <c r="AN573" s="27"/>
      <c r="AO573" s="27"/>
      <c r="AP573" s="27"/>
      <c r="AQ573" s="33"/>
      <c r="AR573" s="33"/>
      <c r="AS573" s="33"/>
      <c r="AT573" s="33"/>
      <c r="AU573" s="33"/>
      <c r="AV573" s="33"/>
      <c r="AW573" s="33"/>
      <c r="AX573" s="33"/>
      <c r="AY573" s="33"/>
      <c r="AZ573" s="33"/>
      <c r="BA573" s="33"/>
      <c r="BB573" s="33"/>
      <c r="BC573" s="33"/>
      <c r="BD573" s="33"/>
      <c r="BE573" s="33"/>
      <c r="BF573" s="33"/>
      <c r="BG573" s="33"/>
      <c r="BH573" s="33"/>
      <c r="BI573" s="27"/>
      <c r="BJ573" s="33"/>
      <c r="BK573" s="33"/>
      <c r="BL573" s="33"/>
      <c r="BM573" s="27"/>
      <c r="BN573" s="27"/>
      <c r="BO573" s="27"/>
      <c r="BP573" s="27"/>
      <c r="BQ573" s="36"/>
      <c r="BR573" s="37"/>
      <c r="BS573" s="36"/>
      <c r="BT573" s="37"/>
    </row>
    <row r="574" spans="1:74" ht="19.899999999999999" customHeight="1">
      <c r="A574" s="10">
        <v>574</v>
      </c>
      <c r="B574" s="15">
        <v>29</v>
      </c>
      <c r="C574" s="519"/>
      <c r="D574" s="50" t="str">
        <f t="shared" si="136"/>
        <v>F04N10S8C29</v>
      </c>
      <c r="E574" s="527" t="s">
        <v>161</v>
      </c>
      <c r="F574" s="22" t="str">
        <f t="shared" si="131"/>
        <v>FCS0304</v>
      </c>
      <c r="G574" s="21">
        <f t="shared" si="132"/>
        <v>10</v>
      </c>
      <c r="H574" s="21">
        <f t="shared" si="133"/>
        <v>8</v>
      </c>
      <c r="I574" s="21">
        <v>29</v>
      </c>
      <c r="J574" s="85" t="str">
        <f t="shared" si="134"/>
        <v>ADV551-P</v>
      </c>
      <c r="K574" s="22" t="str">
        <f t="shared" si="121"/>
        <v>DO</v>
      </c>
      <c r="L574" s="22"/>
      <c r="M574" s="22"/>
      <c r="N574" s="22" t="str">
        <f t="shared" si="135"/>
        <v>N</v>
      </c>
      <c r="O574" s="22"/>
      <c r="P574" s="22"/>
      <c r="Q574" s="22"/>
      <c r="R574" s="22"/>
      <c r="S574" s="25" t="str">
        <f t="shared" si="122"/>
        <v>%Z108129</v>
      </c>
      <c r="T574" s="22" t="str">
        <f t="shared" si="123"/>
        <v>F04N10S8C29</v>
      </c>
      <c r="U574" s="22"/>
      <c r="V574" s="22" t="str">
        <f t="shared" si="124"/>
        <v>Spare</v>
      </c>
      <c r="W574" s="23" t="s">
        <v>1063</v>
      </c>
      <c r="X574" s="84" t="s">
        <v>115</v>
      </c>
      <c r="Y574" s="27"/>
      <c r="Z574" s="27"/>
      <c r="AA574" s="28"/>
      <c r="AB574" s="33"/>
      <c r="AC574" s="29"/>
      <c r="AD574" s="27"/>
      <c r="AE574" s="27"/>
      <c r="AF574" s="27"/>
      <c r="AG574" s="27"/>
      <c r="AH574" s="27"/>
      <c r="AI574" s="27"/>
      <c r="AJ574" s="531"/>
      <c r="AK574" s="531"/>
      <c r="AL574" s="27"/>
      <c r="AM574" s="27"/>
      <c r="AN574" s="27"/>
      <c r="AO574" s="27"/>
      <c r="AP574" s="27"/>
      <c r="AQ574" s="33"/>
      <c r="AR574" s="33"/>
      <c r="AS574" s="33"/>
      <c r="AT574" s="33"/>
      <c r="AU574" s="33"/>
      <c r="AV574" s="33"/>
      <c r="AW574" s="33"/>
      <c r="AX574" s="33"/>
      <c r="AY574" s="33"/>
      <c r="AZ574" s="33"/>
      <c r="BA574" s="33"/>
      <c r="BB574" s="33"/>
      <c r="BC574" s="33"/>
      <c r="BD574" s="33"/>
      <c r="BE574" s="33"/>
      <c r="BF574" s="33"/>
      <c r="BG574" s="33"/>
      <c r="BH574" s="33"/>
      <c r="BI574" s="27"/>
      <c r="BJ574" s="33"/>
      <c r="BK574" s="33"/>
      <c r="BL574" s="33"/>
      <c r="BM574" s="27"/>
      <c r="BN574" s="27"/>
      <c r="BO574" s="27"/>
      <c r="BP574" s="27"/>
      <c r="BQ574" s="36"/>
      <c r="BR574" s="37"/>
      <c r="BS574" s="36"/>
      <c r="BT574" s="37"/>
    </row>
    <row r="575" spans="1:74" ht="19.899999999999999" customHeight="1">
      <c r="A575" s="10">
        <v>575</v>
      </c>
      <c r="B575" s="16">
        <v>30</v>
      </c>
      <c r="C575" s="520"/>
      <c r="D575" s="50" t="str">
        <f t="shared" si="136"/>
        <v>F04N10S8C30</v>
      </c>
      <c r="E575" s="534" t="s">
        <v>161</v>
      </c>
      <c r="F575" s="22" t="str">
        <f t="shared" si="131"/>
        <v>FCS0304</v>
      </c>
      <c r="G575" s="21">
        <f t="shared" si="132"/>
        <v>10</v>
      </c>
      <c r="H575" s="21">
        <f t="shared" si="133"/>
        <v>8</v>
      </c>
      <c r="I575" s="21">
        <v>30</v>
      </c>
      <c r="J575" s="85" t="str">
        <f t="shared" si="134"/>
        <v>ADV551-P</v>
      </c>
      <c r="K575" s="22" t="str">
        <f t="shared" si="121"/>
        <v>DO</v>
      </c>
      <c r="L575" s="22"/>
      <c r="M575" s="22"/>
      <c r="N575" s="22" t="str">
        <f t="shared" si="135"/>
        <v>N</v>
      </c>
      <c r="O575" s="22"/>
      <c r="P575" s="22"/>
      <c r="Q575" s="26"/>
      <c r="R575" s="26"/>
      <c r="S575" s="25" t="str">
        <f t="shared" si="122"/>
        <v>%Z108130</v>
      </c>
      <c r="T575" s="22" t="str">
        <f t="shared" si="123"/>
        <v>F04N10S8C30</v>
      </c>
      <c r="U575" s="26"/>
      <c r="V575" s="22" t="str">
        <f t="shared" si="124"/>
        <v>Spare</v>
      </c>
      <c r="W575" s="23" t="s">
        <v>1063</v>
      </c>
      <c r="X575" s="84" t="s">
        <v>115</v>
      </c>
      <c r="Y575" s="27"/>
      <c r="Z575" s="27"/>
      <c r="AA575" s="28"/>
      <c r="AB575" s="33"/>
      <c r="AC575" s="29"/>
      <c r="AD575" s="27"/>
      <c r="AE575" s="27"/>
      <c r="AF575" s="27"/>
      <c r="AG575" s="27"/>
      <c r="AH575" s="32"/>
      <c r="AI575" s="27"/>
      <c r="AJ575" s="531"/>
      <c r="AK575" s="531"/>
      <c r="AL575" s="27"/>
      <c r="AM575" s="27"/>
      <c r="AN575" s="27"/>
      <c r="AO575" s="27"/>
      <c r="AP575" s="27"/>
      <c r="AQ575" s="33"/>
      <c r="AR575" s="33"/>
      <c r="AS575" s="33"/>
      <c r="AT575" s="33"/>
      <c r="AU575" s="33"/>
      <c r="AV575" s="33"/>
      <c r="AW575" s="33"/>
      <c r="AX575" s="33"/>
      <c r="AY575" s="33"/>
      <c r="AZ575" s="33"/>
      <c r="BA575" s="33"/>
      <c r="BB575" s="33"/>
      <c r="BC575" s="33"/>
      <c r="BD575" s="33"/>
      <c r="BE575" s="33"/>
      <c r="BF575" s="33"/>
      <c r="BG575" s="33"/>
      <c r="BH575" s="33"/>
      <c r="BI575" s="27"/>
      <c r="BJ575" s="33"/>
      <c r="BK575" s="33"/>
      <c r="BL575" s="33"/>
      <c r="BM575" s="27"/>
      <c r="BN575" s="27"/>
      <c r="BO575" s="27"/>
      <c r="BP575" s="27"/>
      <c r="BQ575" s="36"/>
      <c r="BR575" s="37"/>
      <c r="BS575" s="36"/>
      <c r="BT575" s="37"/>
    </row>
    <row r="576" spans="1:74" ht="19.899999999999999" customHeight="1">
      <c r="A576" s="10">
        <v>576</v>
      </c>
      <c r="B576" s="16">
        <v>31</v>
      </c>
      <c r="C576" s="520"/>
      <c r="D576" s="50" t="str">
        <f t="shared" si="136"/>
        <v>F04N10S8C31</v>
      </c>
      <c r="E576" s="534" t="s">
        <v>161</v>
      </c>
      <c r="F576" s="22" t="str">
        <f t="shared" si="131"/>
        <v>FCS0304</v>
      </c>
      <c r="G576" s="21">
        <f t="shared" si="132"/>
        <v>10</v>
      </c>
      <c r="H576" s="21">
        <f t="shared" si="133"/>
        <v>8</v>
      </c>
      <c r="I576" s="21">
        <v>31</v>
      </c>
      <c r="J576" s="85" t="str">
        <f t="shared" si="134"/>
        <v>ADV551-P</v>
      </c>
      <c r="K576" s="22" t="str">
        <f t="shared" si="121"/>
        <v>DO</v>
      </c>
      <c r="L576" s="22"/>
      <c r="M576" s="22"/>
      <c r="N576" s="22" t="str">
        <f t="shared" si="135"/>
        <v>N</v>
      </c>
      <c r="O576" s="22"/>
      <c r="P576" s="22"/>
      <c r="Q576" s="22"/>
      <c r="R576" s="22"/>
      <c r="S576" s="25" t="str">
        <f t="shared" si="122"/>
        <v>%Z108131</v>
      </c>
      <c r="T576" s="22" t="str">
        <f t="shared" si="123"/>
        <v>F04N10S8C31</v>
      </c>
      <c r="U576" s="26"/>
      <c r="V576" s="22" t="str">
        <f t="shared" si="124"/>
        <v>Spare</v>
      </c>
      <c r="W576" s="23" t="s">
        <v>1063</v>
      </c>
      <c r="X576" s="84" t="s">
        <v>115</v>
      </c>
      <c r="Y576" s="27"/>
      <c r="Z576" s="27"/>
      <c r="AA576" s="28"/>
      <c r="AB576" s="33"/>
      <c r="AC576" s="29"/>
      <c r="AD576" s="27"/>
      <c r="AE576" s="27"/>
      <c r="AF576" s="27"/>
      <c r="AG576" s="27"/>
      <c r="AH576" s="33"/>
      <c r="AI576" s="27"/>
      <c r="AJ576" s="531"/>
      <c r="AK576" s="531"/>
      <c r="AL576" s="27"/>
      <c r="AM576" s="27"/>
      <c r="AN576" s="27"/>
      <c r="AO576" s="27"/>
      <c r="AP576" s="27"/>
      <c r="AQ576" s="33"/>
      <c r="AR576" s="33"/>
      <c r="AS576" s="33"/>
      <c r="AT576" s="33"/>
      <c r="AU576" s="33"/>
      <c r="AV576" s="33"/>
      <c r="AW576" s="33"/>
      <c r="AX576" s="33"/>
      <c r="AY576" s="33"/>
      <c r="AZ576" s="33"/>
      <c r="BA576" s="33"/>
      <c r="BB576" s="33"/>
      <c r="BC576" s="33"/>
      <c r="BD576" s="33"/>
      <c r="BE576" s="33"/>
      <c r="BF576" s="33"/>
      <c r="BG576" s="33"/>
      <c r="BH576" s="33"/>
      <c r="BI576" s="27"/>
      <c r="BJ576" s="33"/>
      <c r="BK576" s="33"/>
      <c r="BL576" s="33"/>
      <c r="BM576" s="27"/>
      <c r="BN576" s="27"/>
      <c r="BO576" s="27"/>
      <c r="BP576" s="27"/>
      <c r="BQ576" s="36"/>
      <c r="BR576" s="37"/>
      <c r="BS576" s="36"/>
      <c r="BT576" s="37"/>
    </row>
    <row r="577" spans="1:72" ht="19.899999999999999" customHeight="1">
      <c r="A577" s="10">
        <v>577</v>
      </c>
      <c r="B577" s="16">
        <v>32</v>
      </c>
      <c r="C577" s="520"/>
      <c r="D577" s="50" t="str">
        <f t="shared" si="136"/>
        <v>F04N10S8C32</v>
      </c>
      <c r="E577" s="534" t="s">
        <v>161</v>
      </c>
      <c r="F577" s="22" t="str">
        <f t="shared" si="131"/>
        <v>FCS0304</v>
      </c>
      <c r="G577" s="21">
        <f t="shared" si="132"/>
        <v>10</v>
      </c>
      <c r="H577" s="21">
        <f t="shared" si="133"/>
        <v>8</v>
      </c>
      <c r="I577" s="21">
        <v>32</v>
      </c>
      <c r="J577" s="85" t="str">
        <f t="shared" si="134"/>
        <v>ADV551-P</v>
      </c>
      <c r="K577" s="22" t="str">
        <f t="shared" si="121"/>
        <v>DO</v>
      </c>
      <c r="L577" s="22"/>
      <c r="M577" s="22"/>
      <c r="N577" s="22" t="str">
        <f t="shared" si="135"/>
        <v>N</v>
      </c>
      <c r="O577" s="22"/>
      <c r="P577" s="22"/>
      <c r="Q577" s="22"/>
      <c r="R577" s="22"/>
      <c r="S577" s="25" t="str">
        <f t="shared" si="122"/>
        <v>%Z108132</v>
      </c>
      <c r="T577" s="22" t="str">
        <f t="shared" si="123"/>
        <v>F04N10S8C32</v>
      </c>
      <c r="U577" s="26"/>
      <c r="V577" s="22" t="str">
        <f t="shared" si="124"/>
        <v>Spare</v>
      </c>
      <c r="W577" s="23" t="s">
        <v>1063</v>
      </c>
      <c r="X577" s="84" t="s">
        <v>115</v>
      </c>
      <c r="Y577" s="27"/>
      <c r="Z577" s="27"/>
      <c r="AA577" s="28"/>
      <c r="AB577" s="33"/>
      <c r="AC577" s="29"/>
      <c r="AD577" s="27"/>
      <c r="AE577" s="27"/>
      <c r="AF577" s="27"/>
      <c r="AG577" s="27"/>
      <c r="AH577" s="33"/>
      <c r="AI577" s="27"/>
      <c r="AJ577" s="531"/>
      <c r="AK577" s="531"/>
      <c r="AL577" s="27"/>
      <c r="AM577" s="27"/>
      <c r="AN577" s="27"/>
      <c r="AO577" s="27"/>
      <c r="AP577" s="27"/>
      <c r="AQ577" s="33"/>
      <c r="AR577" s="33"/>
      <c r="AS577" s="33"/>
      <c r="AT577" s="33"/>
      <c r="AU577" s="33"/>
      <c r="AV577" s="33"/>
      <c r="AW577" s="33"/>
      <c r="AX577" s="33"/>
      <c r="AY577" s="33"/>
      <c r="AZ577" s="33"/>
      <c r="BA577" s="33"/>
      <c r="BB577" s="33"/>
      <c r="BC577" s="33"/>
      <c r="BD577" s="33"/>
      <c r="BE577" s="33"/>
      <c r="BF577" s="33"/>
      <c r="BG577" s="33"/>
      <c r="BH577" s="33"/>
      <c r="BI577" s="27"/>
      <c r="BJ577" s="33"/>
      <c r="BK577" s="33"/>
      <c r="BL577" s="33"/>
      <c r="BM577" s="27"/>
      <c r="BN577" s="27"/>
      <c r="BO577" s="27"/>
      <c r="BP577" s="27"/>
      <c r="BQ577" s="36"/>
      <c r="BR577" s="37"/>
      <c r="BS577" s="36"/>
      <c r="BT577" s="37"/>
    </row>
  </sheetData>
  <autoFilter ref="A1:BV577"/>
  <phoneticPr fontId="80" type="noConversion"/>
  <conditionalFormatting sqref="E1">
    <cfRule type="duplicateValues" dxfId="368" priority="412" stopIfTrue="1"/>
    <cfRule type="duplicateValues" dxfId="367" priority="413" stopIfTrue="1"/>
  </conditionalFormatting>
  <conditionalFormatting sqref="E271:E277">
    <cfRule type="uniqueValues" dxfId="366" priority="243"/>
    <cfRule type="duplicateValues" dxfId="365" priority="244"/>
  </conditionalFormatting>
  <conditionalFormatting sqref="J578:J1048576 J258:J289 J1:J161">
    <cfRule type="containsText" dxfId="364" priority="310" operator="containsText" text="551">
      <formula>NOT(ISERROR(SEARCH("551",J1)))</formula>
    </cfRule>
  </conditionalFormatting>
  <conditionalFormatting sqref="J162:J193">
    <cfRule type="containsText" dxfId="363" priority="301" operator="containsText" text="551">
      <formula>NOT(ISERROR(SEARCH("551",J162)))</formula>
    </cfRule>
  </conditionalFormatting>
  <conditionalFormatting sqref="J290:J353">
    <cfRule type="containsText" dxfId="362" priority="278" operator="containsText" text="551">
      <formula>NOT(ISERROR(SEARCH("551",J290)))</formula>
    </cfRule>
  </conditionalFormatting>
  <conditionalFormatting sqref="J418:J449">
    <cfRule type="containsText" dxfId="361" priority="266" operator="containsText" text="551">
      <formula>NOT(ISERROR(SEARCH("551",J418)))</formula>
    </cfRule>
  </conditionalFormatting>
  <conditionalFormatting sqref="J514:J545">
    <cfRule type="containsText" dxfId="360" priority="257" operator="containsText" text="551">
      <formula>NOT(ISERROR(SEARCH("551",J514)))</formula>
    </cfRule>
  </conditionalFormatting>
  <conditionalFormatting sqref="M578:M1048576 M258:M289 M1:M161">
    <cfRule type="cellIs" dxfId="359" priority="309" operator="equal">
      <formula>"nc"</formula>
    </cfRule>
  </conditionalFormatting>
  <conditionalFormatting sqref="M162:M193">
    <cfRule type="cellIs" dxfId="358" priority="300" operator="equal">
      <formula>"nc"</formula>
    </cfRule>
  </conditionalFormatting>
  <conditionalFormatting sqref="M290:M353">
    <cfRule type="cellIs" dxfId="357" priority="277" operator="equal">
      <formula>"nc"</formula>
    </cfRule>
  </conditionalFormatting>
  <conditionalFormatting sqref="M418:M449">
    <cfRule type="cellIs" dxfId="356" priority="242" operator="equal">
      <formula>"nc"</formula>
    </cfRule>
  </conditionalFormatting>
  <conditionalFormatting sqref="M514:M537">
    <cfRule type="cellIs" dxfId="355" priority="241" operator="equal">
      <formula>"nc"</formula>
    </cfRule>
  </conditionalFormatting>
  <conditionalFormatting sqref="M542:M545">
    <cfRule type="cellIs" dxfId="354" priority="256" operator="equal">
      <formula>"nc"</formula>
    </cfRule>
  </conditionalFormatting>
  <conditionalFormatting sqref="V2:V193 V258:V353 V418:V449 V514:V545">
    <cfRule type="expression" dxfId="353" priority="409">
      <formula>LENB($V2)&gt;24</formula>
    </cfRule>
  </conditionalFormatting>
  <conditionalFormatting sqref="E339:E340">
    <cfRule type="duplicateValues" dxfId="352" priority="284"/>
    <cfRule type="duplicateValues" dxfId="351" priority="285"/>
    <cfRule type="duplicateValues" dxfId="350" priority="286"/>
  </conditionalFormatting>
  <conditionalFormatting sqref="E435:E437">
    <cfRule type="duplicateValues" dxfId="349" priority="270"/>
    <cfRule type="duplicateValues" dxfId="348" priority="271"/>
    <cfRule type="duplicateValues" dxfId="347" priority="272"/>
  </conditionalFormatting>
  <conditionalFormatting sqref="E158:E161">
    <cfRule type="uniqueValues" dxfId="346" priority="238"/>
    <cfRule type="duplicateValues" dxfId="345" priority="239"/>
  </conditionalFormatting>
  <conditionalFormatting sqref="E446:E449">
    <cfRule type="uniqueValues" dxfId="344" priority="222"/>
    <cfRule type="duplicateValues" dxfId="343" priority="223"/>
  </conditionalFormatting>
  <conditionalFormatting sqref="E120:E123">
    <cfRule type="uniqueValues" dxfId="342" priority="212"/>
    <cfRule type="duplicateValues" dxfId="341" priority="213"/>
  </conditionalFormatting>
  <conditionalFormatting sqref="E514:E545 E346:E353 E272:E343 E258:E270 E124:E157 E66:E119 E1 E162:E193 E418:E445 E578:E1048576 E34:E63">
    <cfRule type="uniqueValues" dxfId="340" priority="953"/>
    <cfRule type="duplicateValues" dxfId="339" priority="954"/>
  </conditionalFormatting>
  <conditionalFormatting sqref="E344:E345">
    <cfRule type="uniqueValues" dxfId="338" priority="199"/>
    <cfRule type="duplicateValues" dxfId="337" priority="200"/>
  </conditionalFormatting>
  <conditionalFormatting sqref="M538:M539">
    <cfRule type="cellIs" dxfId="336" priority="192" operator="equal">
      <formula>"nc"</formula>
    </cfRule>
  </conditionalFormatting>
  <conditionalFormatting sqref="M540:M541">
    <cfRule type="cellIs" dxfId="335" priority="191" operator="equal">
      <formula>"nc"</formula>
    </cfRule>
  </conditionalFormatting>
  <conditionalFormatting sqref="J194:J225">
    <cfRule type="containsText" dxfId="334" priority="183" operator="containsText" text="551">
      <formula>NOT(ISERROR(SEARCH("551",J194)))</formula>
    </cfRule>
  </conditionalFormatting>
  <conditionalFormatting sqref="M194:M225">
    <cfRule type="cellIs" dxfId="333" priority="182" operator="equal">
      <formula>"nc"</formula>
    </cfRule>
  </conditionalFormatting>
  <conditionalFormatting sqref="V194:V225">
    <cfRule type="expression" dxfId="332" priority="184">
      <formula>LENB($V194)&gt;24</formula>
    </cfRule>
  </conditionalFormatting>
  <conditionalFormatting sqref="E212:E223">
    <cfRule type="uniqueValues" dxfId="331" priority="180"/>
    <cfRule type="duplicateValues" dxfId="330" priority="181"/>
  </conditionalFormatting>
  <conditionalFormatting sqref="E224">
    <cfRule type="uniqueValues" dxfId="329" priority="175"/>
    <cfRule type="duplicateValues" dxfId="328" priority="176"/>
  </conditionalFormatting>
  <conditionalFormatting sqref="E194:E211">
    <cfRule type="uniqueValues" dxfId="327" priority="185"/>
    <cfRule type="duplicateValues" dxfId="326" priority="186"/>
  </conditionalFormatting>
  <conditionalFormatting sqref="J226:J257">
    <cfRule type="containsText" dxfId="325" priority="147" operator="containsText" text="551">
      <formula>NOT(ISERROR(SEARCH("551",J226)))</formula>
    </cfRule>
  </conditionalFormatting>
  <conditionalFormatting sqref="M226:M257">
    <cfRule type="cellIs" dxfId="324" priority="146" operator="equal">
      <formula>"nc"</formula>
    </cfRule>
  </conditionalFormatting>
  <conditionalFormatting sqref="V226:V257">
    <cfRule type="expression" dxfId="323" priority="148">
      <formula>LENB($V226)&gt;24</formula>
    </cfRule>
  </conditionalFormatting>
  <conditionalFormatting sqref="E244:E255">
    <cfRule type="uniqueValues" dxfId="322" priority="144"/>
    <cfRule type="duplicateValues" dxfId="321" priority="145"/>
  </conditionalFormatting>
  <conditionalFormatting sqref="E256">
    <cfRule type="uniqueValues" dxfId="320" priority="139"/>
    <cfRule type="duplicateValues" dxfId="319" priority="140"/>
  </conditionalFormatting>
  <conditionalFormatting sqref="E226:E243">
    <cfRule type="uniqueValues" dxfId="318" priority="149"/>
    <cfRule type="duplicateValues" dxfId="317" priority="150"/>
  </conditionalFormatting>
  <conditionalFormatting sqref="J354:J385">
    <cfRule type="containsText" dxfId="316" priority="129" operator="containsText" text="551">
      <formula>NOT(ISERROR(SEARCH("551",J354)))</formula>
    </cfRule>
  </conditionalFormatting>
  <conditionalFormatting sqref="M354:M385">
    <cfRule type="cellIs" dxfId="315" priority="128" operator="equal">
      <formula>"nc"</formula>
    </cfRule>
  </conditionalFormatting>
  <conditionalFormatting sqref="V354:V385">
    <cfRule type="expression" dxfId="314" priority="130">
      <formula>LENB($V354)&gt;24</formula>
    </cfRule>
  </conditionalFormatting>
  <conditionalFormatting sqref="E372:E383">
    <cfRule type="uniqueValues" dxfId="313" priority="126"/>
    <cfRule type="duplicateValues" dxfId="312" priority="127"/>
  </conditionalFormatting>
  <conditionalFormatting sqref="E384">
    <cfRule type="uniqueValues" dxfId="311" priority="121"/>
    <cfRule type="duplicateValues" dxfId="310" priority="122"/>
  </conditionalFormatting>
  <conditionalFormatting sqref="E354:E371">
    <cfRule type="uniqueValues" dxfId="309" priority="131"/>
    <cfRule type="duplicateValues" dxfId="308" priority="132"/>
  </conditionalFormatting>
  <conditionalFormatting sqref="J386:J417">
    <cfRule type="containsText" dxfId="307" priority="111" operator="containsText" text="551">
      <formula>NOT(ISERROR(SEARCH("551",J386)))</formula>
    </cfRule>
  </conditionalFormatting>
  <conditionalFormatting sqref="M386:M417">
    <cfRule type="cellIs" dxfId="306" priority="110" operator="equal">
      <formula>"nc"</formula>
    </cfRule>
  </conditionalFormatting>
  <conditionalFormatting sqref="V386:V417">
    <cfRule type="expression" dxfId="305" priority="112">
      <formula>LENB($V386)&gt;24</formula>
    </cfRule>
  </conditionalFormatting>
  <conditionalFormatting sqref="E404:E415">
    <cfRule type="uniqueValues" dxfId="304" priority="108"/>
    <cfRule type="duplicateValues" dxfId="303" priority="109"/>
  </conditionalFormatting>
  <conditionalFormatting sqref="E416">
    <cfRule type="uniqueValues" dxfId="302" priority="103"/>
    <cfRule type="duplicateValues" dxfId="301" priority="104"/>
  </conditionalFormatting>
  <conditionalFormatting sqref="E386:E403">
    <cfRule type="uniqueValues" dxfId="300" priority="113"/>
    <cfRule type="duplicateValues" dxfId="299" priority="114"/>
  </conditionalFormatting>
  <conditionalFormatting sqref="J450:J481">
    <cfRule type="containsText" dxfId="298" priority="93" operator="containsText" text="551">
      <formula>NOT(ISERROR(SEARCH("551",J450)))</formula>
    </cfRule>
  </conditionalFormatting>
  <conditionalFormatting sqref="M450:M481">
    <cfRule type="cellIs" dxfId="297" priority="92" operator="equal">
      <formula>"nc"</formula>
    </cfRule>
  </conditionalFormatting>
  <conditionalFormatting sqref="V450:V481">
    <cfRule type="expression" dxfId="296" priority="94">
      <formula>LENB($V450)&gt;24</formula>
    </cfRule>
  </conditionalFormatting>
  <conditionalFormatting sqref="E468:E479">
    <cfRule type="uniqueValues" dxfId="295" priority="90"/>
    <cfRule type="duplicateValues" dxfId="294" priority="91"/>
  </conditionalFormatting>
  <conditionalFormatting sqref="E480">
    <cfRule type="uniqueValues" dxfId="293" priority="85"/>
    <cfRule type="duplicateValues" dxfId="292" priority="86"/>
  </conditionalFormatting>
  <conditionalFormatting sqref="E450:E467">
    <cfRule type="uniqueValues" dxfId="291" priority="95"/>
    <cfRule type="duplicateValues" dxfId="290" priority="96"/>
  </conditionalFormatting>
  <conditionalFormatting sqref="J482:J513">
    <cfRule type="containsText" dxfId="289" priority="75" operator="containsText" text="551">
      <formula>NOT(ISERROR(SEARCH("551",J482)))</formula>
    </cfRule>
  </conditionalFormatting>
  <conditionalFormatting sqref="M482:M513">
    <cfRule type="cellIs" dxfId="288" priority="74" operator="equal">
      <formula>"nc"</formula>
    </cfRule>
  </conditionalFormatting>
  <conditionalFormatting sqref="V482:V513">
    <cfRule type="expression" dxfId="287" priority="76">
      <formula>LENB($V482)&gt;24</formula>
    </cfRule>
  </conditionalFormatting>
  <conditionalFormatting sqref="E500:E511">
    <cfRule type="uniqueValues" dxfId="286" priority="72"/>
    <cfRule type="duplicateValues" dxfId="285" priority="73"/>
  </conditionalFormatting>
  <conditionalFormatting sqref="E512">
    <cfRule type="uniqueValues" dxfId="284" priority="67"/>
    <cfRule type="duplicateValues" dxfId="283" priority="68"/>
  </conditionalFormatting>
  <conditionalFormatting sqref="E482:E499">
    <cfRule type="uniqueValues" dxfId="282" priority="77"/>
    <cfRule type="duplicateValues" dxfId="281" priority="78"/>
  </conditionalFormatting>
  <conditionalFormatting sqref="J546:J577">
    <cfRule type="containsText" dxfId="280" priority="51" operator="containsText" text="551">
      <formula>NOT(ISERROR(SEARCH("551",J546)))</formula>
    </cfRule>
  </conditionalFormatting>
  <conditionalFormatting sqref="M546:M569">
    <cfRule type="cellIs" dxfId="279" priority="49" operator="equal">
      <formula>"nc"</formula>
    </cfRule>
  </conditionalFormatting>
  <conditionalFormatting sqref="M574:M577">
    <cfRule type="cellIs" dxfId="278" priority="50" operator="equal">
      <formula>"nc"</formula>
    </cfRule>
  </conditionalFormatting>
  <conditionalFormatting sqref="V546:V577">
    <cfRule type="expression" dxfId="277" priority="60">
      <formula>LENB($V546)&gt;24</formula>
    </cfRule>
  </conditionalFormatting>
  <conditionalFormatting sqref="E546:E577">
    <cfRule type="uniqueValues" dxfId="276" priority="62"/>
    <cfRule type="duplicateValues" dxfId="275" priority="63"/>
  </conditionalFormatting>
  <conditionalFormatting sqref="M570:M571">
    <cfRule type="cellIs" dxfId="274" priority="48" operator="equal">
      <formula>"nc"</formula>
    </cfRule>
  </conditionalFormatting>
  <conditionalFormatting sqref="M572:M573">
    <cfRule type="cellIs" dxfId="273" priority="47" operator="equal">
      <formula>"nc"</formula>
    </cfRule>
  </conditionalFormatting>
  <conditionalFormatting sqref="D34:D35 D1:D2 D66:D91 D98:D125 D130:D154 D162:D183 D194:D196 D226:D233 D258:D262 D290:D295 D322:D340 D354:D368 D370:D381 D386:D405 D418:D443 D450:D474 D482:D509 D514:D524 D530 D546:D563 D578:D1048576">
    <cfRule type="duplicateValues" dxfId="272" priority="45"/>
  </conditionalFormatting>
  <conditionalFormatting sqref="D3:D33">
    <cfRule type="duplicateValues" dxfId="271" priority="43"/>
    <cfRule type="duplicateValues" dxfId="270" priority="44"/>
  </conditionalFormatting>
  <conditionalFormatting sqref="D36:D65">
    <cfRule type="duplicateValues" dxfId="269" priority="41"/>
    <cfRule type="duplicateValues" dxfId="268" priority="42"/>
  </conditionalFormatting>
  <conditionalFormatting sqref="D92:D97">
    <cfRule type="duplicateValues" dxfId="267" priority="39"/>
    <cfRule type="duplicateValues" dxfId="266" priority="40"/>
  </conditionalFormatting>
  <conditionalFormatting sqref="D126:D129">
    <cfRule type="duplicateValues" dxfId="265" priority="37"/>
    <cfRule type="duplicateValues" dxfId="264" priority="38"/>
  </conditionalFormatting>
  <conditionalFormatting sqref="D155:D161">
    <cfRule type="duplicateValues" dxfId="263" priority="35"/>
    <cfRule type="duplicateValues" dxfId="262" priority="36"/>
  </conditionalFormatting>
  <conditionalFormatting sqref="D184:D193">
    <cfRule type="duplicateValues" dxfId="261" priority="33"/>
    <cfRule type="duplicateValues" dxfId="260" priority="34"/>
  </conditionalFormatting>
  <conditionalFormatting sqref="D197:D225">
    <cfRule type="duplicateValues" dxfId="259" priority="31"/>
    <cfRule type="duplicateValues" dxfId="258" priority="32"/>
  </conditionalFormatting>
  <conditionalFormatting sqref="D234:D257">
    <cfRule type="duplicateValues" dxfId="257" priority="29"/>
    <cfRule type="duplicateValues" dxfId="256" priority="30"/>
  </conditionalFormatting>
  <conditionalFormatting sqref="D263:D289">
    <cfRule type="duplicateValues" dxfId="255" priority="27"/>
    <cfRule type="duplicateValues" dxfId="254" priority="28"/>
  </conditionalFormatting>
  <conditionalFormatting sqref="D296:D321">
    <cfRule type="duplicateValues" dxfId="253" priority="25"/>
    <cfRule type="duplicateValues" dxfId="252" priority="26"/>
  </conditionalFormatting>
  <conditionalFormatting sqref="D341:D353">
    <cfRule type="duplicateValues" dxfId="251" priority="23"/>
    <cfRule type="duplicateValues" dxfId="250" priority="24"/>
  </conditionalFormatting>
  <conditionalFormatting sqref="D369">
    <cfRule type="duplicateValues" dxfId="249" priority="21"/>
    <cfRule type="duplicateValues" dxfId="248" priority="22"/>
  </conditionalFormatting>
  <conditionalFormatting sqref="D382:D385">
    <cfRule type="duplicateValues" dxfId="247" priority="19"/>
    <cfRule type="duplicateValues" dxfId="246" priority="20"/>
  </conditionalFormatting>
  <conditionalFormatting sqref="D406:D417">
    <cfRule type="duplicateValues" dxfId="245" priority="17"/>
    <cfRule type="duplicateValues" dxfId="244" priority="18"/>
  </conditionalFormatting>
  <conditionalFormatting sqref="D444:D449">
    <cfRule type="duplicateValues" dxfId="243" priority="15"/>
    <cfRule type="duplicateValues" dxfId="242" priority="16"/>
  </conditionalFormatting>
  <conditionalFormatting sqref="D475:D481">
    <cfRule type="duplicateValues" dxfId="241" priority="13"/>
    <cfRule type="duplicateValues" dxfId="240" priority="14"/>
  </conditionalFormatting>
  <conditionalFormatting sqref="D510:D513">
    <cfRule type="duplicateValues" dxfId="239" priority="11"/>
    <cfRule type="duplicateValues" dxfId="238" priority="12"/>
  </conditionalFormatting>
  <conditionalFormatting sqref="D525:D529">
    <cfRule type="duplicateValues" dxfId="237" priority="9"/>
    <cfRule type="duplicateValues" dxfId="236" priority="10"/>
  </conditionalFormatting>
  <conditionalFormatting sqref="D531:D545">
    <cfRule type="duplicateValues" dxfId="235" priority="7"/>
    <cfRule type="duplicateValues" dxfId="234" priority="8"/>
  </conditionalFormatting>
  <conditionalFormatting sqref="D564:D577">
    <cfRule type="duplicateValues" dxfId="233" priority="5"/>
    <cfRule type="duplicateValues" dxfId="232" priority="6"/>
  </conditionalFormatting>
  <conditionalFormatting sqref="E2">
    <cfRule type="expression" dxfId="231" priority="4">
      <formula>LENB($G2)&gt;24</formula>
    </cfRule>
  </conditionalFormatting>
  <conditionalFormatting sqref="E3:E17">
    <cfRule type="expression" dxfId="230" priority="3">
      <formula>LENB($G3)&gt;24</formula>
    </cfRule>
  </conditionalFormatting>
  <conditionalFormatting sqref="E18">
    <cfRule type="expression" dxfId="229" priority="2">
      <formula>LENB($G18)&gt;24</formula>
    </cfRule>
  </conditionalFormatting>
  <conditionalFormatting sqref="E19:E33">
    <cfRule type="expression" dxfId="228" priority="1">
      <formula>LENB($G19)&gt;24</formula>
    </cfRule>
  </conditionalFormatting>
  <pageMargins left="0.69930555555555596" right="0.69930555555555596" top="0.75" bottom="0.75" header="0.3" footer="0.3"/>
  <pageSetup paperSize="8" scale="57" orientation="landscape" r:id="rId1"/>
  <rowBreaks count="18" manualBreakCount="18">
    <brk id="33" min="1" max="72" man="1"/>
    <brk id="65" min="1" max="72" man="1"/>
    <brk id="97" min="1" max="72" man="1"/>
    <brk id="129" max="16383" man="1"/>
    <brk id="161" max="16383" man="1"/>
    <brk id="193" min="1" max="72" man="1"/>
    <brk id="225" max="16383" man="1"/>
    <brk id="257" min="1" max="72" man="1"/>
    <brk id="289" max="16383" man="1"/>
    <brk id="321" max="16383" man="1"/>
    <brk id="353" min="1" max="72" man="1"/>
    <brk id="385" min="1" max="72" man="1"/>
    <brk id="417" min="1" max="72" man="1"/>
    <brk id="449" min="1" max="72" man="1"/>
    <brk id="481" min="1" max="72" man="1"/>
    <brk id="513" min="1" max="72" man="1"/>
    <brk id="545" min="1" max="72" man="1"/>
    <brk id="593" min="1" max="72"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tabSelected="1" workbookViewId="0">
      <selection activeCell="B9" sqref="B9:B10"/>
    </sheetView>
  </sheetViews>
  <sheetFormatPr defaultRowHeight="13.5"/>
  <cols>
    <col min="1" max="1" width="12.75" style="521" bestFit="1" customWidth="1"/>
    <col min="2" max="3" width="47.125" bestFit="1" customWidth="1"/>
  </cols>
  <sheetData>
    <row r="1" spans="1:3">
      <c r="A1" s="14" t="s">
        <v>26</v>
      </c>
      <c r="B1" s="642" t="s">
        <v>28</v>
      </c>
      <c r="C1" s="642" t="s">
        <v>50</v>
      </c>
    </row>
    <row r="2" spans="1:3">
      <c r="A2" s="43" t="s">
        <v>105</v>
      </c>
      <c r="B2" s="643" t="s">
        <v>3697</v>
      </c>
      <c r="C2" s="643" t="s">
        <v>3698</v>
      </c>
    </row>
  </sheetData>
  <phoneticPr fontId="80" type="noConversion"/>
  <conditionalFormatting sqref="A1:A2">
    <cfRule type="duplicateValues" dxfId="227" priority="2"/>
  </conditionalFormatting>
  <conditionalFormatting sqref="A1">
    <cfRule type="duplicateValues" dxfId="226" priority="3"/>
  </conditionalFormatting>
  <conditionalFormatting sqref="A1">
    <cfRule type="duplicateValues" dxfId="225" priority="5" stopIfTrue="1"/>
    <cfRule type="duplicateValues" dxfId="224" priority="6" stopIfTrue="1"/>
  </conditionalFormatting>
  <conditionalFormatting sqref="C2">
    <cfRule type="expression" dxfId="223" priority="1">
      <formula>LENB($G2)&gt;24</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104"/>
  <sheetViews>
    <sheetView zoomScale="85" zoomScaleNormal="85" workbookViewId="0">
      <selection activeCell="B2" sqref="B2:F3"/>
    </sheetView>
  </sheetViews>
  <sheetFormatPr defaultRowHeight="12.75"/>
  <cols>
    <col min="1" max="1" width="10.875" style="200" bestFit="1" customWidth="1"/>
    <col min="2" max="2" width="17.25" style="170" bestFit="1" customWidth="1"/>
    <col min="3" max="3" width="43" style="170" bestFit="1" customWidth="1"/>
    <col min="4" max="4" width="46.125" style="170" bestFit="1" customWidth="1"/>
    <col min="5" max="5" width="24.625" style="170" customWidth="1"/>
    <col min="6" max="6" width="11.75" style="170" bestFit="1" customWidth="1"/>
    <col min="7" max="7" width="10.375" style="170" bestFit="1" customWidth="1"/>
    <col min="8" max="8" width="8.125" style="170" customWidth="1"/>
    <col min="9" max="9" width="12.125" style="170" bestFit="1" customWidth="1"/>
    <col min="10" max="10" width="11.625" style="558" customWidth="1"/>
    <col min="11" max="11" width="6.5" style="558" bestFit="1" customWidth="1"/>
    <col min="12" max="12" width="7.375" style="171" bestFit="1" customWidth="1"/>
    <col min="13" max="13" width="13.25" style="170" bestFit="1" customWidth="1"/>
    <col min="14" max="14" width="12.625" style="170" bestFit="1" customWidth="1"/>
    <col min="15" max="15" width="12.625" style="170" customWidth="1"/>
    <col min="16" max="16" width="15.875" style="170" bestFit="1" customWidth="1"/>
    <col min="17" max="17" width="16.25" style="170" bestFit="1" customWidth="1"/>
    <col min="18" max="18" width="4.5" style="170" bestFit="1" customWidth="1"/>
    <col min="19" max="19" width="12.5" style="193" bestFit="1" customWidth="1"/>
    <col min="20" max="20" width="18.375" style="193" bestFit="1" customWidth="1"/>
    <col min="21" max="21" width="9" style="193" customWidth="1"/>
    <col min="22" max="22" width="10.875" style="200" bestFit="1" customWidth="1"/>
    <col min="23" max="23" width="4.5" style="193" bestFit="1" customWidth="1"/>
    <col min="24" max="24" width="6.5" style="193" bestFit="1" customWidth="1"/>
    <col min="25" max="25" width="10.5" style="193" bestFit="1" customWidth="1"/>
    <col min="26" max="26" width="17.25" style="193" bestFit="1" customWidth="1"/>
    <col min="27" max="29" width="2.625" style="193" bestFit="1" customWidth="1"/>
    <col min="30" max="48" width="9" style="193" customWidth="1"/>
    <col min="49" max="16384" width="9" style="193"/>
  </cols>
  <sheetData>
    <row r="1" spans="1:29" ht="13.5" customHeight="1">
      <c r="A1" s="200" t="s">
        <v>1434</v>
      </c>
      <c r="B1" s="14" t="s">
        <v>26</v>
      </c>
      <c r="C1" s="170" t="s">
        <v>1435</v>
      </c>
      <c r="D1" s="505" t="s">
        <v>28</v>
      </c>
      <c r="E1" s="170" t="s">
        <v>1436</v>
      </c>
      <c r="F1" s="51" t="s">
        <v>1437</v>
      </c>
      <c r="G1" s="517" t="s">
        <v>1438</v>
      </c>
      <c r="H1" s="505" t="s">
        <v>1439</v>
      </c>
      <c r="I1" s="515" t="s">
        <v>1440</v>
      </c>
      <c r="J1" s="559" t="s">
        <v>40</v>
      </c>
      <c r="L1" s="171" t="s">
        <v>1441</v>
      </c>
      <c r="M1" s="170" t="s">
        <v>65</v>
      </c>
      <c r="N1" s="505" t="s">
        <v>1442</v>
      </c>
      <c r="O1" s="505" t="s">
        <v>62</v>
      </c>
      <c r="P1" s="170" t="s">
        <v>1443</v>
      </c>
      <c r="Q1" s="170" t="s">
        <v>1444</v>
      </c>
      <c r="S1" s="31" t="s">
        <v>1445</v>
      </c>
      <c r="T1" s="30" t="s">
        <v>1446</v>
      </c>
      <c r="V1" s="200" t="s">
        <v>103</v>
      </c>
      <c r="Z1" s="193" t="s">
        <v>1437</v>
      </c>
    </row>
    <row r="2" spans="1:29" ht="13.5" customHeight="1">
      <c r="A2" s="200">
        <v>1840</v>
      </c>
      <c r="B2" s="179" t="s">
        <v>602</v>
      </c>
      <c r="C2" s="177" t="s">
        <v>1447</v>
      </c>
      <c r="D2" s="179" t="s">
        <v>603</v>
      </c>
      <c r="E2" s="179" t="s">
        <v>1448</v>
      </c>
      <c r="F2" s="178" t="s">
        <v>348</v>
      </c>
      <c r="G2" s="179" t="s">
        <v>113</v>
      </c>
      <c r="H2" s="178" t="s">
        <v>106</v>
      </c>
      <c r="I2" s="180" t="s">
        <v>1449</v>
      </c>
      <c r="J2" s="202" t="s">
        <v>111</v>
      </c>
      <c r="K2" s="560" t="s">
        <v>1450</v>
      </c>
      <c r="L2" s="173">
        <v>1</v>
      </c>
      <c r="M2" s="178" t="s">
        <v>106</v>
      </c>
      <c r="N2" s="178" t="s">
        <v>1451</v>
      </c>
      <c r="O2" s="178" t="str">
        <f t="shared" ref="O2:O65" si="0">IF(N2="Yes","Y","N")</f>
        <v>Y</v>
      </c>
      <c r="P2" s="178" t="s">
        <v>106</v>
      </c>
      <c r="Q2" s="181" t="s">
        <v>106</v>
      </c>
      <c r="R2" s="170" t="s">
        <v>1452</v>
      </c>
      <c r="S2" s="193" t="s">
        <v>147</v>
      </c>
      <c r="T2" s="193" t="s">
        <v>146</v>
      </c>
      <c r="U2" s="509" t="s">
        <v>1453</v>
      </c>
      <c r="V2" s="200">
        <v>1840</v>
      </c>
      <c r="W2" s="9" t="str">
        <f t="shared" ref="W2:W29" si="1">LEFT(B2,3)</f>
        <v>18-</v>
      </c>
      <c r="X2" s="47" t="str">
        <f t="shared" ref="X2:X29" si="2">F2</f>
        <v>TI</v>
      </c>
      <c r="Y2" s="47" t="str">
        <f t="shared" ref="Y2:Y65" si="3">RIGHT(B2,AB2)</f>
        <v>-61102</v>
      </c>
      <c r="Z2" s="47" t="str">
        <f t="shared" ref="Z2:Z29" si="4">W2&amp;X2&amp;Y2</f>
        <v>18-TI-61102</v>
      </c>
      <c r="AA2" s="47" t="str">
        <f t="shared" ref="AA2:AA29" si="5">LEFT(Y2,1)</f>
        <v>-</v>
      </c>
      <c r="AB2" s="193">
        <f t="shared" ref="AB2:AB33" si="6">IF(AC2&lt;&gt;"-",7,6)</f>
        <v>6</v>
      </c>
      <c r="AC2" s="193" t="s">
        <v>106</v>
      </c>
    </row>
    <row r="3" spans="1:29" ht="13.5" customHeight="1">
      <c r="A3" s="200">
        <v>1840</v>
      </c>
      <c r="B3" s="179" t="s">
        <v>671</v>
      </c>
      <c r="C3" s="177" t="s">
        <v>1447</v>
      </c>
      <c r="D3" s="179" t="s">
        <v>672</v>
      </c>
      <c r="E3" s="179" t="s">
        <v>1448</v>
      </c>
      <c r="F3" s="178" t="s">
        <v>348</v>
      </c>
      <c r="G3" s="179" t="s">
        <v>113</v>
      </c>
      <c r="H3" s="178" t="s">
        <v>106</v>
      </c>
      <c r="I3" s="180" t="s">
        <v>1449</v>
      </c>
      <c r="J3" s="202" t="s">
        <v>111</v>
      </c>
      <c r="K3" s="560" t="s">
        <v>1450</v>
      </c>
      <c r="L3" s="173">
        <v>1</v>
      </c>
      <c r="M3" s="178" t="s">
        <v>106</v>
      </c>
      <c r="N3" s="178" t="s">
        <v>1451</v>
      </c>
      <c r="O3" s="178" t="str">
        <f t="shared" si="0"/>
        <v>Y</v>
      </c>
      <c r="P3" s="170" t="s">
        <v>106</v>
      </c>
      <c r="Q3" s="181" t="s">
        <v>106</v>
      </c>
      <c r="R3" s="170" t="s">
        <v>1452</v>
      </c>
      <c r="S3" s="193" t="s">
        <v>304</v>
      </c>
      <c r="T3" s="193" t="s">
        <v>303</v>
      </c>
      <c r="U3" s="509" t="s">
        <v>1453</v>
      </c>
      <c r="V3" s="200">
        <v>1840</v>
      </c>
      <c r="W3" s="9" t="str">
        <f t="shared" si="1"/>
        <v>18-</v>
      </c>
      <c r="X3" s="47" t="str">
        <f t="shared" si="2"/>
        <v>TI</v>
      </c>
      <c r="Y3" s="47" t="str">
        <f t="shared" si="3"/>
        <v>-61103</v>
      </c>
      <c r="Z3" s="47" t="str">
        <f t="shared" si="4"/>
        <v>18-TI-61103</v>
      </c>
      <c r="AA3" s="47" t="str">
        <f t="shared" si="5"/>
        <v>-</v>
      </c>
      <c r="AB3" s="193">
        <f t="shared" si="6"/>
        <v>6</v>
      </c>
      <c r="AC3" s="193" t="s">
        <v>106</v>
      </c>
    </row>
    <row r="4" spans="1:29" ht="13.5" customHeight="1">
      <c r="A4" s="200">
        <v>1840</v>
      </c>
      <c r="B4" s="179" t="s">
        <v>655</v>
      </c>
      <c r="C4" s="177" t="s">
        <v>1447</v>
      </c>
      <c r="D4" s="179" t="s">
        <v>645</v>
      </c>
      <c r="E4" s="179" t="s">
        <v>1448</v>
      </c>
      <c r="F4" s="178" t="s">
        <v>348</v>
      </c>
      <c r="G4" s="179" t="s">
        <v>113</v>
      </c>
      <c r="H4" s="178" t="s">
        <v>106</v>
      </c>
      <c r="I4" s="180" t="s">
        <v>1449</v>
      </c>
      <c r="J4" s="202" t="s">
        <v>111</v>
      </c>
      <c r="K4" s="560" t="s">
        <v>1450</v>
      </c>
      <c r="L4" s="173">
        <v>1</v>
      </c>
      <c r="M4" s="178" t="s">
        <v>106</v>
      </c>
      <c r="N4" s="178" t="s">
        <v>1451</v>
      </c>
      <c r="O4" s="178" t="str">
        <f t="shared" si="0"/>
        <v>Y</v>
      </c>
      <c r="P4" s="178" t="s">
        <v>106</v>
      </c>
      <c r="Q4" s="181" t="s">
        <v>106</v>
      </c>
      <c r="R4" s="170" t="s">
        <v>1452</v>
      </c>
      <c r="S4" s="193" t="s">
        <v>296</v>
      </c>
      <c r="T4" s="193" t="s">
        <v>295</v>
      </c>
      <c r="U4" s="509" t="s">
        <v>1453</v>
      </c>
      <c r="V4" s="200">
        <v>1840</v>
      </c>
      <c r="W4" s="9" t="str">
        <f t="shared" si="1"/>
        <v>18-</v>
      </c>
      <c r="X4" s="47" t="str">
        <f t="shared" si="2"/>
        <v>TI</v>
      </c>
      <c r="Y4" s="47" t="str">
        <f t="shared" si="3"/>
        <v>-61104</v>
      </c>
      <c r="Z4" s="47" t="str">
        <f t="shared" si="4"/>
        <v>18-TI-61104</v>
      </c>
      <c r="AA4" s="47" t="str">
        <f t="shared" si="5"/>
        <v>-</v>
      </c>
      <c r="AB4" s="193">
        <f t="shared" si="6"/>
        <v>6</v>
      </c>
      <c r="AC4" s="193" t="s">
        <v>106</v>
      </c>
    </row>
    <row r="5" spans="1:29" ht="13.5" customHeight="1">
      <c r="A5" s="200">
        <v>1840</v>
      </c>
      <c r="B5" s="179" t="s">
        <v>292</v>
      </c>
      <c r="C5" s="177" t="s">
        <v>1447</v>
      </c>
      <c r="D5" s="179" t="s">
        <v>293</v>
      </c>
      <c r="E5" s="179" t="s">
        <v>1448</v>
      </c>
      <c r="F5" s="178" t="s">
        <v>240</v>
      </c>
      <c r="G5" s="179" t="s">
        <v>113</v>
      </c>
      <c r="H5" s="178" t="s">
        <v>1451</v>
      </c>
      <c r="I5" s="180" t="s">
        <v>1449</v>
      </c>
      <c r="J5" s="202" t="s">
        <v>111</v>
      </c>
      <c r="K5" s="560" t="s">
        <v>1450</v>
      </c>
      <c r="L5" s="173">
        <v>1</v>
      </c>
      <c r="M5" s="178" t="s">
        <v>106</v>
      </c>
      <c r="N5" s="178" t="s">
        <v>1451</v>
      </c>
      <c r="O5" s="178" t="str">
        <f t="shared" si="0"/>
        <v>Y</v>
      </c>
      <c r="P5" s="178" t="s">
        <v>106</v>
      </c>
      <c r="Q5" s="181" t="s">
        <v>106</v>
      </c>
      <c r="R5" s="170" t="s">
        <v>1452</v>
      </c>
      <c r="S5" s="193" t="s">
        <v>296</v>
      </c>
      <c r="T5" s="193" t="s">
        <v>295</v>
      </c>
      <c r="U5" s="508" t="s">
        <v>1454</v>
      </c>
      <c r="V5" s="200">
        <v>1840</v>
      </c>
      <c r="W5" s="9" t="str">
        <f t="shared" si="1"/>
        <v>18-</v>
      </c>
      <c r="X5" s="47" t="str">
        <f t="shared" si="2"/>
        <v>TIC</v>
      </c>
      <c r="Y5" s="47" t="str">
        <f t="shared" si="3"/>
        <v>-61105</v>
      </c>
      <c r="Z5" s="47" t="str">
        <f t="shared" si="4"/>
        <v>18-TIC-61105</v>
      </c>
      <c r="AA5" s="47" t="str">
        <f t="shared" si="5"/>
        <v>-</v>
      </c>
      <c r="AB5" s="193">
        <f t="shared" si="6"/>
        <v>6</v>
      </c>
      <c r="AC5" s="193" t="s">
        <v>106</v>
      </c>
    </row>
    <row r="6" spans="1:29" ht="13.5" customHeight="1">
      <c r="A6" s="200">
        <v>1840</v>
      </c>
      <c r="B6" s="179" t="s">
        <v>657</v>
      </c>
      <c r="C6" s="177" t="s">
        <v>1447</v>
      </c>
      <c r="D6" s="179" t="s">
        <v>645</v>
      </c>
      <c r="E6" s="179" t="s">
        <v>1448</v>
      </c>
      <c r="F6" s="178" t="s">
        <v>348</v>
      </c>
      <c r="G6" s="179" t="s">
        <v>113</v>
      </c>
      <c r="H6" s="178" t="s">
        <v>106</v>
      </c>
      <c r="I6" s="180" t="s">
        <v>1449</v>
      </c>
      <c r="J6" s="202" t="s">
        <v>111</v>
      </c>
      <c r="K6" s="560" t="s">
        <v>1450</v>
      </c>
      <c r="L6" s="173">
        <v>1</v>
      </c>
      <c r="M6" s="178" t="s">
        <v>106</v>
      </c>
      <c r="N6" s="178" t="s">
        <v>1451</v>
      </c>
      <c r="O6" s="178" t="str">
        <f t="shared" si="0"/>
        <v>Y</v>
      </c>
      <c r="P6" s="178" t="s">
        <v>106</v>
      </c>
      <c r="Q6" s="181" t="s">
        <v>106</v>
      </c>
      <c r="R6" s="170" t="s">
        <v>1452</v>
      </c>
      <c r="S6" s="193" t="s">
        <v>296</v>
      </c>
      <c r="T6" s="193" t="s">
        <v>295</v>
      </c>
      <c r="U6" s="509" t="s">
        <v>1453</v>
      </c>
      <c r="V6" s="200">
        <v>1840</v>
      </c>
      <c r="W6" s="9" t="str">
        <f t="shared" si="1"/>
        <v>18-</v>
      </c>
      <c r="X6" s="47" t="str">
        <f t="shared" si="2"/>
        <v>TI</v>
      </c>
      <c r="Y6" s="47" t="str">
        <f t="shared" si="3"/>
        <v>-61106</v>
      </c>
      <c r="Z6" s="47" t="str">
        <f t="shared" si="4"/>
        <v>18-TI-61106</v>
      </c>
      <c r="AA6" s="47" t="str">
        <f t="shared" si="5"/>
        <v>-</v>
      </c>
      <c r="AB6" s="193">
        <f t="shared" si="6"/>
        <v>6</v>
      </c>
      <c r="AC6" s="193" t="s">
        <v>106</v>
      </c>
    </row>
    <row r="7" spans="1:29" ht="13.5" customHeight="1">
      <c r="A7" s="200">
        <v>1840</v>
      </c>
      <c r="B7" s="179" t="s">
        <v>644</v>
      </c>
      <c r="C7" s="177" t="s">
        <v>1447</v>
      </c>
      <c r="D7" s="179" t="s">
        <v>645</v>
      </c>
      <c r="E7" s="179" t="s">
        <v>1448</v>
      </c>
      <c r="F7" s="178" t="s">
        <v>348</v>
      </c>
      <c r="G7" s="179" t="s">
        <v>113</v>
      </c>
      <c r="H7" s="178" t="s">
        <v>106</v>
      </c>
      <c r="I7" s="180" t="s">
        <v>1449</v>
      </c>
      <c r="J7" s="202" t="s">
        <v>111</v>
      </c>
      <c r="K7" s="560" t="s">
        <v>1450</v>
      </c>
      <c r="L7" s="173">
        <v>1</v>
      </c>
      <c r="M7" s="178" t="s">
        <v>106</v>
      </c>
      <c r="N7" s="178" t="s">
        <v>1451</v>
      </c>
      <c r="O7" s="178" t="str">
        <f t="shared" si="0"/>
        <v>Y</v>
      </c>
      <c r="P7" s="178" t="s">
        <v>106</v>
      </c>
      <c r="Q7" s="181" t="s">
        <v>106</v>
      </c>
      <c r="R7" s="170" t="s">
        <v>1452</v>
      </c>
      <c r="S7" s="193" t="s">
        <v>278</v>
      </c>
      <c r="T7" s="193" t="s">
        <v>277</v>
      </c>
      <c r="U7" s="509" t="s">
        <v>1453</v>
      </c>
      <c r="V7" s="200">
        <v>1840</v>
      </c>
      <c r="W7" s="9" t="str">
        <f t="shared" si="1"/>
        <v>18-</v>
      </c>
      <c r="X7" s="47" t="str">
        <f t="shared" si="2"/>
        <v>TI</v>
      </c>
      <c r="Y7" s="47" t="str">
        <f t="shared" si="3"/>
        <v>-61107</v>
      </c>
      <c r="Z7" s="47" t="str">
        <f t="shared" si="4"/>
        <v>18-TI-61107</v>
      </c>
      <c r="AA7" s="47" t="str">
        <f t="shared" si="5"/>
        <v>-</v>
      </c>
      <c r="AB7" s="193">
        <f t="shared" si="6"/>
        <v>6</v>
      </c>
      <c r="AC7" s="193" t="s">
        <v>106</v>
      </c>
    </row>
    <row r="8" spans="1:29" ht="13.5" customHeight="1">
      <c r="A8" s="200">
        <v>1840</v>
      </c>
      <c r="B8" s="179" t="s">
        <v>647</v>
      </c>
      <c r="C8" s="177" t="s">
        <v>1447</v>
      </c>
      <c r="D8" s="179" t="s">
        <v>645</v>
      </c>
      <c r="E8" s="179" t="s">
        <v>1448</v>
      </c>
      <c r="F8" s="178" t="s">
        <v>348</v>
      </c>
      <c r="G8" s="179" t="s">
        <v>113</v>
      </c>
      <c r="H8" s="178" t="s">
        <v>106</v>
      </c>
      <c r="I8" s="180" t="s">
        <v>1449</v>
      </c>
      <c r="J8" s="202" t="s">
        <v>111</v>
      </c>
      <c r="K8" s="560" t="s">
        <v>1450</v>
      </c>
      <c r="L8" s="173">
        <v>1</v>
      </c>
      <c r="M8" s="178" t="s">
        <v>106</v>
      </c>
      <c r="N8" s="178" t="s">
        <v>1451</v>
      </c>
      <c r="O8" s="178" t="str">
        <f t="shared" si="0"/>
        <v>Y</v>
      </c>
      <c r="P8" s="178" t="s">
        <v>106</v>
      </c>
      <c r="Q8" s="181" t="s">
        <v>106</v>
      </c>
      <c r="R8" s="170" t="s">
        <v>1452</v>
      </c>
      <c r="S8" s="193" t="s">
        <v>278</v>
      </c>
      <c r="T8" s="193" t="s">
        <v>277</v>
      </c>
      <c r="U8" s="509" t="s">
        <v>1453</v>
      </c>
      <c r="V8" s="200">
        <v>1840</v>
      </c>
      <c r="W8" s="9" t="str">
        <f t="shared" si="1"/>
        <v>18-</v>
      </c>
      <c r="X8" s="47" t="str">
        <f t="shared" si="2"/>
        <v>TI</v>
      </c>
      <c r="Y8" s="47" t="str">
        <f t="shared" si="3"/>
        <v>-61108</v>
      </c>
      <c r="Z8" s="47" t="str">
        <f t="shared" si="4"/>
        <v>18-TI-61108</v>
      </c>
      <c r="AA8" s="47" t="str">
        <f t="shared" si="5"/>
        <v>-</v>
      </c>
      <c r="AB8" s="193">
        <f t="shared" si="6"/>
        <v>6</v>
      </c>
      <c r="AC8" s="193" t="s">
        <v>106</v>
      </c>
    </row>
    <row r="9" spans="1:29" ht="13.5" customHeight="1">
      <c r="A9" s="200">
        <v>1840</v>
      </c>
      <c r="B9" s="179" t="s">
        <v>605</v>
      </c>
      <c r="C9" s="177" t="s">
        <v>1447</v>
      </c>
      <c r="D9" s="179" t="s">
        <v>606</v>
      </c>
      <c r="E9" s="179" t="s">
        <v>1448</v>
      </c>
      <c r="F9" s="178" t="s">
        <v>348</v>
      </c>
      <c r="G9" s="179" t="s">
        <v>113</v>
      </c>
      <c r="H9" s="178" t="s">
        <v>106</v>
      </c>
      <c r="I9" s="180" t="s">
        <v>1449</v>
      </c>
      <c r="J9" s="202" t="s">
        <v>111</v>
      </c>
      <c r="K9" s="560" t="s">
        <v>1450</v>
      </c>
      <c r="L9" s="173">
        <v>1</v>
      </c>
      <c r="M9" s="178" t="s">
        <v>106</v>
      </c>
      <c r="N9" s="178" t="s">
        <v>1451</v>
      </c>
      <c r="O9" s="178" t="str">
        <f t="shared" si="0"/>
        <v>Y</v>
      </c>
      <c r="P9" s="178" t="s">
        <v>106</v>
      </c>
      <c r="Q9" s="181" t="s">
        <v>106</v>
      </c>
      <c r="R9" s="170" t="s">
        <v>1452</v>
      </c>
      <c r="S9" s="193" t="s">
        <v>147</v>
      </c>
      <c r="T9" s="193" t="s">
        <v>146</v>
      </c>
      <c r="U9" s="509" t="s">
        <v>1453</v>
      </c>
      <c r="V9" s="200">
        <v>1840</v>
      </c>
      <c r="W9" s="9" t="str">
        <f t="shared" si="1"/>
        <v>18-</v>
      </c>
      <c r="X9" s="47" t="str">
        <f t="shared" si="2"/>
        <v>TI</v>
      </c>
      <c r="Y9" s="47" t="str">
        <f t="shared" si="3"/>
        <v>-61109</v>
      </c>
      <c r="Z9" s="47" t="str">
        <f t="shared" si="4"/>
        <v>18-TI-61109</v>
      </c>
      <c r="AA9" s="47" t="str">
        <f t="shared" si="5"/>
        <v>-</v>
      </c>
      <c r="AB9" s="193">
        <f t="shared" si="6"/>
        <v>6</v>
      </c>
      <c r="AC9" s="193" t="s">
        <v>106</v>
      </c>
    </row>
    <row r="10" spans="1:29" ht="13.5" customHeight="1">
      <c r="A10" s="200">
        <v>1840</v>
      </c>
      <c r="B10" s="179" t="s">
        <v>596</v>
      </c>
      <c r="C10" s="177" t="s">
        <v>1447</v>
      </c>
      <c r="D10" s="179" t="s">
        <v>597</v>
      </c>
      <c r="E10" s="179" t="s">
        <v>1448</v>
      </c>
      <c r="F10" s="178" t="s">
        <v>348</v>
      </c>
      <c r="G10" s="179" t="s">
        <v>113</v>
      </c>
      <c r="H10" s="178" t="s">
        <v>106</v>
      </c>
      <c r="I10" s="180" t="s">
        <v>1449</v>
      </c>
      <c r="J10" s="202" t="s">
        <v>111</v>
      </c>
      <c r="K10" s="560" t="s">
        <v>1450</v>
      </c>
      <c r="L10" s="173">
        <v>1</v>
      </c>
      <c r="M10" s="178" t="s">
        <v>106</v>
      </c>
      <c r="N10" s="178" t="s">
        <v>1451</v>
      </c>
      <c r="O10" s="178" t="str">
        <f t="shared" si="0"/>
        <v>Y</v>
      </c>
      <c r="P10" s="178" t="s">
        <v>106</v>
      </c>
      <c r="Q10" s="181" t="s">
        <v>106</v>
      </c>
      <c r="R10" s="170" t="s">
        <v>1452</v>
      </c>
      <c r="S10" s="193" t="s">
        <v>129</v>
      </c>
      <c r="T10" s="193" t="s">
        <v>128</v>
      </c>
      <c r="U10" s="509" t="s">
        <v>1453</v>
      </c>
      <c r="V10" s="200">
        <v>1840</v>
      </c>
      <c r="W10" s="9" t="str">
        <f t="shared" si="1"/>
        <v>18-</v>
      </c>
      <c r="X10" s="47" t="str">
        <f t="shared" si="2"/>
        <v>TI</v>
      </c>
      <c r="Y10" s="47" t="str">
        <f t="shared" si="3"/>
        <v>-61110</v>
      </c>
      <c r="Z10" s="47" t="str">
        <f t="shared" si="4"/>
        <v>18-TI-61110</v>
      </c>
      <c r="AA10" s="47" t="str">
        <f t="shared" si="5"/>
        <v>-</v>
      </c>
      <c r="AB10" s="193">
        <f t="shared" si="6"/>
        <v>6</v>
      </c>
      <c r="AC10" s="193" t="s">
        <v>106</v>
      </c>
    </row>
    <row r="11" spans="1:29" ht="13.5" customHeight="1">
      <c r="A11" s="200">
        <v>1840</v>
      </c>
      <c r="B11" s="179" t="s">
        <v>674</v>
      </c>
      <c r="C11" s="177" t="s">
        <v>1447</v>
      </c>
      <c r="D11" s="179" t="s">
        <v>675</v>
      </c>
      <c r="E11" s="179" t="s">
        <v>1455</v>
      </c>
      <c r="F11" s="178" t="s">
        <v>348</v>
      </c>
      <c r="G11" s="179" t="s">
        <v>113</v>
      </c>
      <c r="H11" s="178" t="s">
        <v>106</v>
      </c>
      <c r="I11" s="180" t="s">
        <v>1449</v>
      </c>
      <c r="J11" s="202" t="s">
        <v>111</v>
      </c>
      <c r="K11" s="560" t="s">
        <v>1450</v>
      </c>
      <c r="L11" s="173">
        <v>1</v>
      </c>
      <c r="M11" s="178" t="s">
        <v>106</v>
      </c>
      <c r="N11" s="178" t="s">
        <v>1451</v>
      </c>
      <c r="O11" s="178" t="str">
        <f t="shared" si="0"/>
        <v>Y</v>
      </c>
      <c r="P11" s="178" t="s">
        <v>106</v>
      </c>
      <c r="Q11" s="181" t="s">
        <v>106</v>
      </c>
      <c r="R11" s="170" t="s">
        <v>1452</v>
      </c>
      <c r="S11" s="193" t="s">
        <v>304</v>
      </c>
      <c r="T11" s="193" t="s">
        <v>303</v>
      </c>
      <c r="U11" s="509" t="s">
        <v>1453</v>
      </c>
      <c r="V11" s="200">
        <v>1840</v>
      </c>
      <c r="W11" s="9" t="str">
        <f t="shared" si="1"/>
        <v>18-</v>
      </c>
      <c r="X11" s="47" t="str">
        <f t="shared" si="2"/>
        <v>TI</v>
      </c>
      <c r="Y11" s="47" t="str">
        <f t="shared" si="3"/>
        <v>-61201</v>
      </c>
      <c r="Z11" s="47" t="str">
        <f t="shared" si="4"/>
        <v>18-TI-61201</v>
      </c>
      <c r="AA11" s="47" t="str">
        <f t="shared" si="5"/>
        <v>-</v>
      </c>
      <c r="AB11" s="193">
        <f t="shared" si="6"/>
        <v>6</v>
      </c>
      <c r="AC11" s="193" t="s">
        <v>106</v>
      </c>
    </row>
    <row r="12" spans="1:29" ht="13.5" customHeight="1">
      <c r="A12" s="200">
        <v>1840</v>
      </c>
      <c r="B12" s="179" t="s">
        <v>608</v>
      </c>
      <c r="C12" s="177" t="s">
        <v>1447</v>
      </c>
      <c r="D12" s="179" t="s">
        <v>609</v>
      </c>
      <c r="E12" s="179" t="s">
        <v>1455</v>
      </c>
      <c r="F12" s="178" t="s">
        <v>348</v>
      </c>
      <c r="G12" s="179" t="s">
        <v>113</v>
      </c>
      <c r="H12" s="178" t="s">
        <v>106</v>
      </c>
      <c r="I12" s="180" t="s">
        <v>1449</v>
      </c>
      <c r="J12" s="202" t="s">
        <v>111</v>
      </c>
      <c r="K12" s="560" t="s">
        <v>1450</v>
      </c>
      <c r="L12" s="173">
        <v>1</v>
      </c>
      <c r="M12" s="178" t="s">
        <v>106</v>
      </c>
      <c r="N12" s="178" t="s">
        <v>1451</v>
      </c>
      <c r="O12" s="178" t="str">
        <f t="shared" si="0"/>
        <v>Y</v>
      </c>
      <c r="P12" s="178" t="s">
        <v>106</v>
      </c>
      <c r="Q12" s="181" t="s">
        <v>106</v>
      </c>
      <c r="R12" s="170" t="s">
        <v>1452</v>
      </c>
      <c r="S12" s="193" t="s">
        <v>208</v>
      </c>
      <c r="T12" s="193" t="s">
        <v>207</v>
      </c>
      <c r="U12" s="509" t="s">
        <v>1453</v>
      </c>
      <c r="V12" s="200">
        <v>1840</v>
      </c>
      <c r="W12" s="9" t="str">
        <f t="shared" si="1"/>
        <v>18-</v>
      </c>
      <c r="X12" s="47" t="str">
        <f t="shared" si="2"/>
        <v>TI</v>
      </c>
      <c r="Y12" s="47" t="str">
        <f t="shared" si="3"/>
        <v>-61203</v>
      </c>
      <c r="Z12" s="47" t="str">
        <f t="shared" si="4"/>
        <v>18-TI-61203</v>
      </c>
      <c r="AA12" s="47" t="str">
        <f t="shared" si="5"/>
        <v>-</v>
      </c>
      <c r="AB12" s="193">
        <f t="shared" si="6"/>
        <v>6</v>
      </c>
      <c r="AC12" s="193" t="s">
        <v>106</v>
      </c>
    </row>
    <row r="13" spans="1:29" ht="13.5" customHeight="1">
      <c r="A13" s="200">
        <v>1840</v>
      </c>
      <c r="B13" s="179" t="s">
        <v>627</v>
      </c>
      <c r="C13" s="177" t="s">
        <v>1447</v>
      </c>
      <c r="D13" s="179" t="s">
        <v>628</v>
      </c>
      <c r="E13" s="179" t="s">
        <v>1455</v>
      </c>
      <c r="F13" s="178" t="s">
        <v>348</v>
      </c>
      <c r="G13" s="179" t="s">
        <v>113</v>
      </c>
      <c r="H13" s="178" t="s">
        <v>106</v>
      </c>
      <c r="I13" s="180" t="s">
        <v>1449</v>
      </c>
      <c r="J13" s="202" t="s">
        <v>111</v>
      </c>
      <c r="K13" s="560" t="s">
        <v>1450</v>
      </c>
      <c r="L13" s="173">
        <v>1</v>
      </c>
      <c r="M13" s="178" t="s">
        <v>106</v>
      </c>
      <c r="N13" s="178" t="s">
        <v>1451</v>
      </c>
      <c r="O13" s="178" t="str">
        <f t="shared" si="0"/>
        <v>Y</v>
      </c>
      <c r="P13" s="178" t="s">
        <v>106</v>
      </c>
      <c r="Q13" s="181" t="s">
        <v>106</v>
      </c>
      <c r="R13" s="170" t="s">
        <v>1452</v>
      </c>
      <c r="S13" s="193" t="s">
        <v>224</v>
      </c>
      <c r="T13" s="193" t="s">
        <v>223</v>
      </c>
      <c r="U13" s="509" t="s">
        <v>1453</v>
      </c>
      <c r="V13" s="200">
        <v>1840</v>
      </c>
      <c r="W13" s="9" t="str">
        <f t="shared" si="1"/>
        <v>18-</v>
      </c>
      <c r="X13" s="47" t="str">
        <f t="shared" si="2"/>
        <v>TI</v>
      </c>
      <c r="Y13" s="47" t="str">
        <f t="shared" si="3"/>
        <v>-61205</v>
      </c>
      <c r="Z13" s="47" t="str">
        <f t="shared" si="4"/>
        <v>18-TI-61205</v>
      </c>
      <c r="AA13" s="47" t="str">
        <f t="shared" si="5"/>
        <v>-</v>
      </c>
      <c r="AB13" s="193">
        <f t="shared" si="6"/>
        <v>6</v>
      </c>
      <c r="AC13" s="193" t="s">
        <v>106</v>
      </c>
    </row>
    <row r="14" spans="1:29" ht="13.5" customHeight="1">
      <c r="A14" s="200">
        <v>1840</v>
      </c>
      <c r="B14" s="179" t="s">
        <v>630</v>
      </c>
      <c r="C14" s="177" t="s">
        <v>1447</v>
      </c>
      <c r="D14" s="179" t="s">
        <v>628</v>
      </c>
      <c r="E14" s="179" t="s">
        <v>1455</v>
      </c>
      <c r="F14" s="178" t="s">
        <v>348</v>
      </c>
      <c r="G14" s="179" t="s">
        <v>113</v>
      </c>
      <c r="H14" s="178" t="s">
        <v>106</v>
      </c>
      <c r="I14" s="180" t="s">
        <v>1449</v>
      </c>
      <c r="J14" s="202" t="s">
        <v>111</v>
      </c>
      <c r="K14" s="560" t="s">
        <v>1450</v>
      </c>
      <c r="L14" s="173">
        <v>1</v>
      </c>
      <c r="M14" s="178" t="s">
        <v>106</v>
      </c>
      <c r="N14" s="178" t="s">
        <v>1451</v>
      </c>
      <c r="O14" s="178" t="str">
        <f t="shared" si="0"/>
        <v>Y</v>
      </c>
      <c r="P14" s="178" t="s">
        <v>106</v>
      </c>
      <c r="Q14" s="181" t="s">
        <v>106</v>
      </c>
      <c r="R14" s="170" t="s">
        <v>1452</v>
      </c>
      <c r="S14" s="193" t="s">
        <v>224</v>
      </c>
      <c r="T14" s="193" t="s">
        <v>223</v>
      </c>
      <c r="U14" s="509" t="s">
        <v>1453</v>
      </c>
      <c r="V14" s="200">
        <v>1840</v>
      </c>
      <c r="W14" s="9" t="str">
        <f t="shared" si="1"/>
        <v>18-</v>
      </c>
      <c r="X14" s="47" t="str">
        <f t="shared" si="2"/>
        <v>TI</v>
      </c>
      <c r="Y14" s="47" t="str">
        <f t="shared" si="3"/>
        <v>-61206</v>
      </c>
      <c r="Z14" s="47" t="str">
        <f t="shared" si="4"/>
        <v>18-TI-61206</v>
      </c>
      <c r="AA14" s="47" t="str">
        <f t="shared" si="5"/>
        <v>-</v>
      </c>
      <c r="AB14" s="193">
        <f t="shared" si="6"/>
        <v>6</v>
      </c>
      <c r="AC14" s="193" t="s">
        <v>106</v>
      </c>
    </row>
    <row r="15" spans="1:29" ht="13.5" customHeight="1">
      <c r="A15" s="200">
        <v>1840</v>
      </c>
      <c r="B15" s="179" t="s">
        <v>220</v>
      </c>
      <c r="C15" s="177" t="s">
        <v>1447</v>
      </c>
      <c r="D15" s="179" t="s">
        <v>221</v>
      </c>
      <c r="E15" s="179" t="s">
        <v>1455</v>
      </c>
      <c r="F15" s="178" t="s">
        <v>225</v>
      </c>
      <c r="G15" s="179" t="s">
        <v>113</v>
      </c>
      <c r="H15" s="178" t="s">
        <v>1451</v>
      </c>
      <c r="I15" s="180" t="s">
        <v>1449</v>
      </c>
      <c r="J15" s="202" t="s">
        <v>111</v>
      </c>
      <c r="K15" s="560" t="s">
        <v>1450</v>
      </c>
      <c r="L15" s="173">
        <v>1</v>
      </c>
      <c r="M15" s="178" t="s">
        <v>106</v>
      </c>
      <c r="N15" s="178" t="s">
        <v>1451</v>
      </c>
      <c r="O15" s="178" t="str">
        <f t="shared" si="0"/>
        <v>Y</v>
      </c>
      <c r="P15" s="178" t="s">
        <v>106</v>
      </c>
      <c r="Q15" s="181" t="s">
        <v>106</v>
      </c>
      <c r="R15" s="170" t="s">
        <v>1452</v>
      </c>
      <c r="S15" s="193" t="s">
        <v>224</v>
      </c>
      <c r="T15" s="193" t="s">
        <v>223</v>
      </c>
      <c r="U15" s="508" t="s">
        <v>1454</v>
      </c>
      <c r="V15" s="200">
        <v>1840</v>
      </c>
      <c r="W15" s="9" t="str">
        <f t="shared" si="1"/>
        <v>18-</v>
      </c>
      <c r="X15" s="47" t="str">
        <f t="shared" si="2"/>
        <v>TICA</v>
      </c>
      <c r="Y15" s="47" t="str">
        <f t="shared" si="3"/>
        <v>-61207</v>
      </c>
      <c r="Z15" s="47" t="str">
        <f t="shared" si="4"/>
        <v>18-TICA-61207</v>
      </c>
      <c r="AA15" s="47" t="str">
        <f t="shared" si="5"/>
        <v>-</v>
      </c>
      <c r="AB15" s="193">
        <f t="shared" si="6"/>
        <v>6</v>
      </c>
      <c r="AC15" s="193" t="s">
        <v>106</v>
      </c>
    </row>
    <row r="16" spans="1:29" ht="13.5" customHeight="1">
      <c r="A16" s="200">
        <v>1840</v>
      </c>
      <c r="B16" s="179" t="s">
        <v>649</v>
      </c>
      <c r="C16" s="177" t="s">
        <v>1447</v>
      </c>
      <c r="D16" s="179" t="s">
        <v>650</v>
      </c>
      <c r="E16" s="179" t="s">
        <v>1455</v>
      </c>
      <c r="F16" s="178" t="s">
        <v>635</v>
      </c>
      <c r="G16" s="179" t="s">
        <v>113</v>
      </c>
      <c r="H16" s="178" t="s">
        <v>106</v>
      </c>
      <c r="I16" s="180" t="s">
        <v>1449</v>
      </c>
      <c r="J16" s="202" t="s">
        <v>111</v>
      </c>
      <c r="K16" s="560" t="s">
        <v>1450</v>
      </c>
      <c r="L16" s="173">
        <v>1</v>
      </c>
      <c r="M16" s="178" t="s">
        <v>106</v>
      </c>
      <c r="N16" s="178" t="s">
        <v>1451</v>
      </c>
      <c r="O16" s="178" t="str">
        <f t="shared" si="0"/>
        <v>Y</v>
      </c>
      <c r="P16" s="178" t="s">
        <v>106</v>
      </c>
      <c r="Q16" s="181" t="s">
        <v>106</v>
      </c>
      <c r="R16" s="170" t="s">
        <v>1452</v>
      </c>
      <c r="S16" s="193" t="s">
        <v>278</v>
      </c>
      <c r="T16" s="193" t="s">
        <v>277</v>
      </c>
      <c r="U16" s="509" t="s">
        <v>1453</v>
      </c>
      <c r="V16" s="200">
        <v>1840</v>
      </c>
      <c r="W16" s="9" t="str">
        <f t="shared" si="1"/>
        <v>18-</v>
      </c>
      <c r="X16" s="47" t="str">
        <f t="shared" si="2"/>
        <v>TIA</v>
      </c>
      <c r="Y16" s="47" t="str">
        <f t="shared" si="3"/>
        <v>-61208</v>
      </c>
      <c r="Z16" s="47" t="str">
        <f t="shared" si="4"/>
        <v>18-TIA-61208</v>
      </c>
      <c r="AA16" s="47" t="str">
        <f t="shared" si="5"/>
        <v>-</v>
      </c>
      <c r="AB16" s="193">
        <f t="shared" si="6"/>
        <v>6</v>
      </c>
      <c r="AC16" s="193" t="s">
        <v>106</v>
      </c>
    </row>
    <row r="17" spans="1:29" ht="13.5" customHeight="1">
      <c r="A17" s="200">
        <v>1840</v>
      </c>
      <c r="B17" s="179" t="s">
        <v>677</v>
      </c>
      <c r="C17" s="177" t="s">
        <v>1447</v>
      </c>
      <c r="D17" s="179" t="s">
        <v>678</v>
      </c>
      <c r="E17" s="179" t="s">
        <v>1455</v>
      </c>
      <c r="F17" s="178" t="s">
        <v>635</v>
      </c>
      <c r="G17" s="179" t="s">
        <v>113</v>
      </c>
      <c r="H17" s="178" t="s">
        <v>106</v>
      </c>
      <c r="I17" s="180" t="s">
        <v>1449</v>
      </c>
      <c r="J17" s="202" t="s">
        <v>111</v>
      </c>
      <c r="K17" s="560" t="s">
        <v>1450</v>
      </c>
      <c r="L17" s="173">
        <v>1</v>
      </c>
      <c r="M17" s="178" t="s">
        <v>106</v>
      </c>
      <c r="N17" s="178" t="s">
        <v>1451</v>
      </c>
      <c r="O17" s="178" t="str">
        <f t="shared" si="0"/>
        <v>Y</v>
      </c>
      <c r="P17" s="178" t="s">
        <v>106</v>
      </c>
      <c r="Q17" s="181" t="s">
        <v>106</v>
      </c>
      <c r="R17" s="170" t="s">
        <v>1452</v>
      </c>
      <c r="S17" s="193" t="s">
        <v>304</v>
      </c>
      <c r="T17" s="193" t="s">
        <v>303</v>
      </c>
      <c r="U17" s="509" t="s">
        <v>1453</v>
      </c>
      <c r="V17" s="200">
        <v>1840</v>
      </c>
      <c r="W17" s="9" t="str">
        <f t="shared" si="1"/>
        <v>18-</v>
      </c>
      <c r="X17" s="47" t="str">
        <f t="shared" si="2"/>
        <v>TIA</v>
      </c>
      <c r="Y17" s="47" t="str">
        <f t="shared" si="3"/>
        <v>-61209</v>
      </c>
      <c r="Z17" s="47" t="str">
        <f t="shared" si="4"/>
        <v>18-TIA-61209</v>
      </c>
      <c r="AA17" s="47" t="str">
        <f t="shared" si="5"/>
        <v>-</v>
      </c>
      <c r="AB17" s="193">
        <f t="shared" si="6"/>
        <v>6</v>
      </c>
      <c r="AC17" s="193" t="s">
        <v>106</v>
      </c>
    </row>
    <row r="18" spans="1:29" ht="13.5" customHeight="1">
      <c r="A18" s="200">
        <v>1840</v>
      </c>
      <c r="B18" s="179" t="s">
        <v>659</v>
      </c>
      <c r="C18" s="177" t="s">
        <v>1447</v>
      </c>
      <c r="D18" s="179" t="s">
        <v>660</v>
      </c>
      <c r="E18" s="179" t="s">
        <v>1456</v>
      </c>
      <c r="F18" s="178" t="s">
        <v>348</v>
      </c>
      <c r="G18" s="179" t="s">
        <v>113</v>
      </c>
      <c r="H18" s="178" t="s">
        <v>106</v>
      </c>
      <c r="I18" s="180" t="s">
        <v>1449</v>
      </c>
      <c r="J18" s="202" t="s">
        <v>111</v>
      </c>
      <c r="K18" s="560" t="s">
        <v>1450</v>
      </c>
      <c r="L18" s="173">
        <v>1</v>
      </c>
      <c r="M18" s="178" t="s">
        <v>106</v>
      </c>
      <c r="N18" s="178" t="s">
        <v>1451</v>
      </c>
      <c r="O18" s="178" t="str">
        <f t="shared" si="0"/>
        <v>Y</v>
      </c>
      <c r="P18" s="178" t="s">
        <v>106</v>
      </c>
      <c r="Q18" s="181" t="s">
        <v>106</v>
      </c>
      <c r="R18" s="170" t="s">
        <v>1452</v>
      </c>
      <c r="S18" s="193" t="s">
        <v>296</v>
      </c>
      <c r="T18" s="193" t="s">
        <v>295</v>
      </c>
      <c r="U18" s="509" t="s">
        <v>1453</v>
      </c>
      <c r="V18" s="200">
        <v>1840</v>
      </c>
      <c r="W18" s="9" t="str">
        <f t="shared" si="1"/>
        <v>18-</v>
      </c>
      <c r="X18" s="47" t="str">
        <f t="shared" si="2"/>
        <v>TI</v>
      </c>
      <c r="Y18" s="47" t="str">
        <f t="shared" si="3"/>
        <v>-62101</v>
      </c>
      <c r="Z18" s="47" t="str">
        <f t="shared" si="4"/>
        <v>18-TI-62101</v>
      </c>
      <c r="AA18" s="47" t="str">
        <f t="shared" si="5"/>
        <v>-</v>
      </c>
      <c r="AB18" s="193">
        <f t="shared" si="6"/>
        <v>6</v>
      </c>
      <c r="AC18" s="193" t="s">
        <v>106</v>
      </c>
    </row>
    <row r="19" spans="1:29" ht="13.5" customHeight="1">
      <c r="A19" s="200">
        <v>1840</v>
      </c>
      <c r="B19" s="179" t="s">
        <v>662</v>
      </c>
      <c r="C19" s="177" t="s">
        <v>1447</v>
      </c>
      <c r="D19" s="179" t="s">
        <v>660</v>
      </c>
      <c r="E19" s="179" t="s">
        <v>1456</v>
      </c>
      <c r="F19" s="178" t="s">
        <v>348</v>
      </c>
      <c r="G19" s="179" t="s">
        <v>113</v>
      </c>
      <c r="H19" s="178" t="s">
        <v>106</v>
      </c>
      <c r="I19" s="180" t="s">
        <v>1449</v>
      </c>
      <c r="J19" s="202" t="s">
        <v>111</v>
      </c>
      <c r="K19" s="560" t="s">
        <v>1450</v>
      </c>
      <c r="L19" s="173">
        <v>1</v>
      </c>
      <c r="M19" s="178" t="s">
        <v>106</v>
      </c>
      <c r="N19" s="178" t="s">
        <v>1451</v>
      </c>
      <c r="O19" s="178" t="str">
        <f t="shared" si="0"/>
        <v>Y</v>
      </c>
      <c r="P19" s="178" t="s">
        <v>106</v>
      </c>
      <c r="Q19" s="181" t="s">
        <v>106</v>
      </c>
      <c r="R19" s="170" t="s">
        <v>1452</v>
      </c>
      <c r="S19" s="193" t="s">
        <v>296</v>
      </c>
      <c r="T19" s="193" t="s">
        <v>295</v>
      </c>
      <c r="U19" s="509" t="s">
        <v>1453</v>
      </c>
      <c r="V19" s="200">
        <v>1840</v>
      </c>
      <c r="W19" s="9" t="str">
        <f t="shared" si="1"/>
        <v>18-</v>
      </c>
      <c r="X19" s="47" t="str">
        <f t="shared" si="2"/>
        <v>TI</v>
      </c>
      <c r="Y19" s="47" t="str">
        <f t="shared" si="3"/>
        <v>-62102</v>
      </c>
      <c r="Z19" s="47" t="str">
        <f t="shared" si="4"/>
        <v>18-TI-62102</v>
      </c>
      <c r="AA19" s="47" t="str">
        <f t="shared" si="5"/>
        <v>-</v>
      </c>
      <c r="AB19" s="193">
        <f t="shared" si="6"/>
        <v>6</v>
      </c>
      <c r="AC19" s="193" t="s">
        <v>106</v>
      </c>
    </row>
    <row r="20" spans="1:29" ht="13.5" customHeight="1">
      <c r="A20" s="200">
        <v>1840</v>
      </c>
      <c r="B20" s="179" t="s">
        <v>664</v>
      </c>
      <c r="C20" s="177" t="s">
        <v>1447</v>
      </c>
      <c r="D20" s="179" t="s">
        <v>660</v>
      </c>
      <c r="E20" s="179" t="s">
        <v>1456</v>
      </c>
      <c r="F20" s="178" t="s">
        <v>348</v>
      </c>
      <c r="G20" s="179" t="s">
        <v>113</v>
      </c>
      <c r="H20" s="178" t="s">
        <v>106</v>
      </c>
      <c r="I20" s="180" t="s">
        <v>1449</v>
      </c>
      <c r="J20" s="202" t="s">
        <v>111</v>
      </c>
      <c r="K20" s="560" t="s">
        <v>1450</v>
      </c>
      <c r="L20" s="173">
        <v>1</v>
      </c>
      <c r="M20" s="178" t="s">
        <v>106</v>
      </c>
      <c r="N20" s="178" t="s">
        <v>1451</v>
      </c>
      <c r="O20" s="178" t="str">
        <f t="shared" si="0"/>
        <v>Y</v>
      </c>
      <c r="P20" s="178" t="s">
        <v>106</v>
      </c>
      <c r="Q20" s="181" t="s">
        <v>106</v>
      </c>
      <c r="R20" s="170" t="s">
        <v>1452</v>
      </c>
      <c r="S20" s="193" t="s">
        <v>296</v>
      </c>
      <c r="T20" s="193" t="s">
        <v>295</v>
      </c>
      <c r="U20" s="509" t="s">
        <v>1453</v>
      </c>
      <c r="V20" s="200">
        <v>1840</v>
      </c>
      <c r="W20" s="9" t="str">
        <f t="shared" si="1"/>
        <v>18-</v>
      </c>
      <c r="X20" s="47" t="str">
        <f t="shared" si="2"/>
        <v>TI</v>
      </c>
      <c r="Y20" s="47" t="str">
        <f t="shared" si="3"/>
        <v>-62103</v>
      </c>
      <c r="Z20" s="47" t="str">
        <f t="shared" si="4"/>
        <v>18-TI-62103</v>
      </c>
      <c r="AA20" s="47" t="str">
        <f t="shared" si="5"/>
        <v>-</v>
      </c>
      <c r="AB20" s="193">
        <f t="shared" si="6"/>
        <v>6</v>
      </c>
      <c r="AC20" s="193" t="s">
        <v>106</v>
      </c>
    </row>
    <row r="21" spans="1:29" ht="13.5" customHeight="1">
      <c r="A21" s="200">
        <v>1840</v>
      </c>
      <c r="B21" s="179" t="s">
        <v>666</v>
      </c>
      <c r="C21" s="177" t="s">
        <v>1447</v>
      </c>
      <c r="D21" s="179" t="s">
        <v>660</v>
      </c>
      <c r="E21" s="179" t="s">
        <v>1456</v>
      </c>
      <c r="F21" s="178" t="s">
        <v>348</v>
      </c>
      <c r="G21" s="179" t="s">
        <v>113</v>
      </c>
      <c r="H21" s="178" t="s">
        <v>106</v>
      </c>
      <c r="I21" s="180" t="s">
        <v>1449</v>
      </c>
      <c r="J21" s="202" t="s">
        <v>111</v>
      </c>
      <c r="K21" s="560" t="s">
        <v>1450</v>
      </c>
      <c r="L21" s="173">
        <v>1</v>
      </c>
      <c r="M21" s="178" t="s">
        <v>106</v>
      </c>
      <c r="N21" s="178" t="s">
        <v>1451</v>
      </c>
      <c r="O21" s="178" t="str">
        <f t="shared" si="0"/>
        <v>Y</v>
      </c>
      <c r="P21" s="178" t="s">
        <v>106</v>
      </c>
      <c r="Q21" s="181" t="s">
        <v>106</v>
      </c>
      <c r="R21" s="170" t="s">
        <v>1452</v>
      </c>
      <c r="S21" s="193" t="s">
        <v>296</v>
      </c>
      <c r="T21" s="193" t="s">
        <v>295</v>
      </c>
      <c r="U21" s="509" t="s">
        <v>1453</v>
      </c>
      <c r="V21" s="200">
        <v>1840</v>
      </c>
      <c r="W21" s="9" t="str">
        <f t="shared" si="1"/>
        <v>18-</v>
      </c>
      <c r="X21" s="47" t="str">
        <f t="shared" si="2"/>
        <v>TI</v>
      </c>
      <c r="Y21" s="47" t="str">
        <f t="shared" si="3"/>
        <v>-62104</v>
      </c>
      <c r="Z21" s="47" t="str">
        <f t="shared" si="4"/>
        <v>18-TI-62104</v>
      </c>
      <c r="AA21" s="47" t="str">
        <f t="shared" si="5"/>
        <v>-</v>
      </c>
      <c r="AB21" s="193">
        <f t="shared" si="6"/>
        <v>6</v>
      </c>
      <c r="AC21" s="193" t="s">
        <v>106</v>
      </c>
    </row>
    <row r="22" spans="1:29" ht="13.5" customHeight="1">
      <c r="A22" s="200">
        <v>1840</v>
      </c>
      <c r="B22" s="179" t="s">
        <v>611</v>
      </c>
      <c r="C22" s="177" t="s">
        <v>1447</v>
      </c>
      <c r="D22" s="179" t="s">
        <v>612</v>
      </c>
      <c r="E22" s="179" t="s">
        <v>1456</v>
      </c>
      <c r="F22" s="178" t="s">
        <v>348</v>
      </c>
      <c r="G22" s="179" t="s">
        <v>113</v>
      </c>
      <c r="H22" s="178" t="s">
        <v>106</v>
      </c>
      <c r="I22" s="180" t="s">
        <v>1449</v>
      </c>
      <c r="J22" s="202" t="s">
        <v>111</v>
      </c>
      <c r="K22" s="560" t="s">
        <v>1450</v>
      </c>
      <c r="L22" s="173">
        <v>1</v>
      </c>
      <c r="M22" s="178" t="s">
        <v>106</v>
      </c>
      <c r="N22" s="178" t="s">
        <v>1451</v>
      </c>
      <c r="O22" s="178" t="str">
        <f t="shared" si="0"/>
        <v>Y</v>
      </c>
      <c r="P22" s="178" t="s">
        <v>106</v>
      </c>
      <c r="Q22" s="181" t="s">
        <v>106</v>
      </c>
      <c r="R22" s="170" t="s">
        <v>1452</v>
      </c>
      <c r="S22" s="193" t="s">
        <v>208</v>
      </c>
      <c r="T22" s="193" t="s">
        <v>207</v>
      </c>
      <c r="U22" s="509" t="s">
        <v>1453</v>
      </c>
      <c r="V22" s="200">
        <v>1840</v>
      </c>
      <c r="W22" s="9" t="str">
        <f t="shared" si="1"/>
        <v>18-</v>
      </c>
      <c r="X22" s="47" t="str">
        <f t="shared" si="2"/>
        <v>TI</v>
      </c>
      <c r="Y22" s="47" t="str">
        <f t="shared" si="3"/>
        <v>-62107</v>
      </c>
      <c r="Z22" s="47" t="str">
        <f t="shared" si="4"/>
        <v>18-TI-62107</v>
      </c>
      <c r="AA22" s="47" t="str">
        <f t="shared" si="5"/>
        <v>-</v>
      </c>
      <c r="AB22" s="193">
        <f t="shared" si="6"/>
        <v>6</v>
      </c>
      <c r="AC22" s="193" t="s">
        <v>106</v>
      </c>
    </row>
    <row r="23" spans="1:29" ht="13.5" customHeight="1">
      <c r="A23" s="200">
        <v>1840</v>
      </c>
      <c r="B23" s="179" t="s">
        <v>614</v>
      </c>
      <c r="C23" s="177" t="s">
        <v>1447</v>
      </c>
      <c r="D23" s="179" t="s">
        <v>615</v>
      </c>
      <c r="E23" s="179" t="s">
        <v>1456</v>
      </c>
      <c r="F23" s="178" t="s">
        <v>348</v>
      </c>
      <c r="G23" s="179" t="s">
        <v>113</v>
      </c>
      <c r="H23" s="178" t="s">
        <v>106</v>
      </c>
      <c r="I23" s="180" t="s">
        <v>1449</v>
      </c>
      <c r="J23" s="202" t="s">
        <v>111</v>
      </c>
      <c r="K23" s="560" t="s">
        <v>1450</v>
      </c>
      <c r="L23" s="173">
        <v>1</v>
      </c>
      <c r="M23" s="178" t="s">
        <v>106</v>
      </c>
      <c r="N23" s="178" t="s">
        <v>1451</v>
      </c>
      <c r="O23" s="178" t="str">
        <f t="shared" si="0"/>
        <v>Y</v>
      </c>
      <c r="P23" s="178" t="s">
        <v>106</v>
      </c>
      <c r="Q23" s="181" t="s">
        <v>106</v>
      </c>
      <c r="R23" s="170" t="s">
        <v>1452</v>
      </c>
      <c r="S23" s="193" t="s">
        <v>208</v>
      </c>
      <c r="T23" s="193" t="s">
        <v>207</v>
      </c>
      <c r="U23" s="509" t="s">
        <v>1453</v>
      </c>
      <c r="V23" s="200">
        <v>1840</v>
      </c>
      <c r="W23" s="9" t="str">
        <f t="shared" si="1"/>
        <v>18-</v>
      </c>
      <c r="X23" s="47" t="str">
        <f t="shared" si="2"/>
        <v>TI</v>
      </c>
      <c r="Y23" s="47" t="str">
        <f t="shared" si="3"/>
        <v>-62108</v>
      </c>
      <c r="Z23" s="47" t="str">
        <f t="shared" si="4"/>
        <v>18-TI-62108</v>
      </c>
      <c r="AA23" s="47" t="str">
        <f t="shared" si="5"/>
        <v>-</v>
      </c>
      <c r="AB23" s="193">
        <f t="shared" si="6"/>
        <v>6</v>
      </c>
      <c r="AC23" s="193" t="s">
        <v>106</v>
      </c>
    </row>
    <row r="24" spans="1:29" ht="13.5" customHeight="1">
      <c r="A24" s="200">
        <v>1840</v>
      </c>
      <c r="B24" s="179" t="s">
        <v>235</v>
      </c>
      <c r="C24" s="177" t="s">
        <v>1447</v>
      </c>
      <c r="D24" s="179" t="s">
        <v>236</v>
      </c>
      <c r="E24" s="179" t="s">
        <v>1457</v>
      </c>
      <c r="F24" s="178" t="s">
        <v>240</v>
      </c>
      <c r="G24" s="179" t="s">
        <v>113</v>
      </c>
      <c r="H24" s="178" t="s">
        <v>1451</v>
      </c>
      <c r="I24" s="180" t="s">
        <v>1449</v>
      </c>
      <c r="J24" s="202" t="s">
        <v>111</v>
      </c>
      <c r="K24" s="560" t="s">
        <v>1450</v>
      </c>
      <c r="L24" s="173">
        <v>1</v>
      </c>
      <c r="M24" s="178" t="s">
        <v>106</v>
      </c>
      <c r="N24" s="178" t="s">
        <v>1451</v>
      </c>
      <c r="O24" s="178" t="str">
        <f t="shared" si="0"/>
        <v>Y</v>
      </c>
      <c r="P24" s="178" t="s">
        <v>106</v>
      </c>
      <c r="Q24" s="181" t="s">
        <v>106</v>
      </c>
      <c r="R24" s="170" t="s">
        <v>1452</v>
      </c>
      <c r="S24" s="193" t="s">
        <v>239</v>
      </c>
      <c r="T24" s="193" t="s">
        <v>238</v>
      </c>
      <c r="U24" s="508" t="s">
        <v>1454</v>
      </c>
      <c r="V24" s="200">
        <v>1840</v>
      </c>
      <c r="W24" s="9" t="str">
        <f t="shared" si="1"/>
        <v>18-</v>
      </c>
      <c r="X24" s="47" t="str">
        <f t="shared" si="2"/>
        <v>TIC</v>
      </c>
      <c r="Y24" s="47" t="str">
        <f t="shared" si="3"/>
        <v>-62202</v>
      </c>
      <c r="Z24" s="47" t="str">
        <f t="shared" si="4"/>
        <v>18-TIC-62202</v>
      </c>
      <c r="AA24" s="47" t="str">
        <f t="shared" si="5"/>
        <v>-</v>
      </c>
      <c r="AB24" s="193">
        <f t="shared" si="6"/>
        <v>6</v>
      </c>
      <c r="AC24" s="193" t="s">
        <v>106</v>
      </c>
    </row>
    <row r="25" spans="1:29" ht="13.5" customHeight="1">
      <c r="A25" s="200">
        <v>1840</v>
      </c>
      <c r="B25" s="179" t="s">
        <v>617</v>
      </c>
      <c r="C25" s="177" t="s">
        <v>1447</v>
      </c>
      <c r="D25" s="179" t="s">
        <v>618</v>
      </c>
      <c r="E25" s="179" t="s">
        <v>1457</v>
      </c>
      <c r="F25" s="178" t="s">
        <v>348</v>
      </c>
      <c r="G25" s="179" t="s">
        <v>113</v>
      </c>
      <c r="H25" s="178" t="s">
        <v>106</v>
      </c>
      <c r="I25" s="180" t="s">
        <v>1449</v>
      </c>
      <c r="J25" s="202" t="s">
        <v>111</v>
      </c>
      <c r="K25" s="560" t="s">
        <v>1450</v>
      </c>
      <c r="L25" s="173">
        <v>1</v>
      </c>
      <c r="M25" s="178" t="s">
        <v>106</v>
      </c>
      <c r="N25" s="178" t="s">
        <v>1451</v>
      </c>
      <c r="O25" s="178" t="str">
        <f t="shared" si="0"/>
        <v>Y</v>
      </c>
      <c r="P25" s="178" t="s">
        <v>106</v>
      </c>
      <c r="Q25" s="181" t="s">
        <v>106</v>
      </c>
      <c r="R25" s="170" t="s">
        <v>1452</v>
      </c>
      <c r="S25" s="193" t="s">
        <v>208</v>
      </c>
      <c r="T25" s="193" t="s">
        <v>207</v>
      </c>
      <c r="U25" s="509" t="s">
        <v>1453</v>
      </c>
      <c r="V25" s="200">
        <v>1840</v>
      </c>
      <c r="W25" s="9" t="str">
        <f t="shared" si="1"/>
        <v>18-</v>
      </c>
      <c r="X25" s="47" t="str">
        <f t="shared" si="2"/>
        <v>TI</v>
      </c>
      <c r="Y25" s="47" t="str">
        <f t="shared" si="3"/>
        <v>-62203</v>
      </c>
      <c r="Z25" s="47" t="str">
        <f t="shared" si="4"/>
        <v>18-TI-62203</v>
      </c>
      <c r="AA25" s="47" t="str">
        <f t="shared" si="5"/>
        <v>-</v>
      </c>
      <c r="AB25" s="193">
        <f t="shared" si="6"/>
        <v>6</v>
      </c>
      <c r="AC25" s="193" t="s">
        <v>106</v>
      </c>
    </row>
    <row r="26" spans="1:29" ht="13.5" customHeight="1">
      <c r="A26" s="200">
        <v>1840</v>
      </c>
      <c r="B26" s="179" t="s">
        <v>142</v>
      </c>
      <c r="C26" s="177" t="s">
        <v>1447</v>
      </c>
      <c r="D26" s="179" t="s">
        <v>143</v>
      </c>
      <c r="E26" s="179" t="s">
        <v>1457</v>
      </c>
      <c r="F26" s="178" t="s">
        <v>148</v>
      </c>
      <c r="G26" s="179" t="s">
        <v>113</v>
      </c>
      <c r="H26" s="178" t="s">
        <v>1451</v>
      </c>
      <c r="I26" s="180" t="s">
        <v>1449</v>
      </c>
      <c r="J26" s="202" t="s">
        <v>111</v>
      </c>
      <c r="K26" s="560" t="s">
        <v>1450</v>
      </c>
      <c r="L26" s="173">
        <v>1</v>
      </c>
      <c r="M26" s="178" t="s">
        <v>106</v>
      </c>
      <c r="N26" s="178" t="s">
        <v>1451</v>
      </c>
      <c r="O26" s="178" t="str">
        <f t="shared" si="0"/>
        <v>Y</v>
      </c>
      <c r="P26" s="178" t="s">
        <v>106</v>
      </c>
      <c r="Q26" s="181" t="s">
        <v>106</v>
      </c>
      <c r="R26" s="170" t="s">
        <v>1452</v>
      </c>
      <c r="S26" s="193" t="s">
        <v>147</v>
      </c>
      <c r="T26" s="193" t="s">
        <v>146</v>
      </c>
      <c r="U26" s="508" t="s">
        <v>1454</v>
      </c>
      <c r="V26" s="200">
        <v>1840</v>
      </c>
      <c r="W26" s="9" t="str">
        <f t="shared" si="1"/>
        <v>18-</v>
      </c>
      <c r="X26" s="47" t="str">
        <f t="shared" si="2"/>
        <v>TISA</v>
      </c>
      <c r="Y26" s="47" t="str">
        <f t="shared" si="3"/>
        <v>-62205</v>
      </c>
      <c r="Z26" s="47" t="str">
        <f t="shared" si="4"/>
        <v>18-TISA-62205</v>
      </c>
      <c r="AA26" s="47" t="str">
        <f t="shared" si="5"/>
        <v>-</v>
      </c>
      <c r="AB26" s="193">
        <f t="shared" si="6"/>
        <v>6</v>
      </c>
      <c r="AC26" s="193" t="s">
        <v>106</v>
      </c>
    </row>
    <row r="27" spans="1:29" ht="13.5" customHeight="1">
      <c r="A27" s="200">
        <v>1840</v>
      </c>
      <c r="B27" s="179" t="s">
        <v>599</v>
      </c>
      <c r="C27" s="177" t="s">
        <v>1447</v>
      </c>
      <c r="D27" s="179" t="s">
        <v>600</v>
      </c>
      <c r="E27" s="179" t="s">
        <v>1458</v>
      </c>
      <c r="F27" s="178" t="s">
        <v>348</v>
      </c>
      <c r="G27" s="179" t="s">
        <v>113</v>
      </c>
      <c r="H27" s="178" t="s">
        <v>106</v>
      </c>
      <c r="I27" s="180" t="s">
        <v>1449</v>
      </c>
      <c r="J27" s="202" t="s">
        <v>111</v>
      </c>
      <c r="K27" s="560" t="s">
        <v>1450</v>
      </c>
      <c r="L27" s="173">
        <v>1</v>
      </c>
      <c r="M27" s="178" t="s">
        <v>106</v>
      </c>
      <c r="N27" s="178" t="s">
        <v>1451</v>
      </c>
      <c r="O27" s="178" t="str">
        <f t="shared" si="0"/>
        <v>Y</v>
      </c>
      <c r="P27" s="178" t="s">
        <v>106</v>
      </c>
      <c r="Q27" s="181" t="s">
        <v>106</v>
      </c>
      <c r="R27" s="170" t="s">
        <v>1452</v>
      </c>
      <c r="S27" s="193" t="s">
        <v>129</v>
      </c>
      <c r="T27" s="193" t="s">
        <v>128</v>
      </c>
      <c r="U27" s="509" t="s">
        <v>1453</v>
      </c>
      <c r="V27" s="200">
        <v>1840</v>
      </c>
      <c r="W27" s="9" t="str">
        <f t="shared" si="1"/>
        <v>18-</v>
      </c>
      <c r="X27" s="47" t="str">
        <f t="shared" si="2"/>
        <v>TI</v>
      </c>
      <c r="Y27" s="47" t="str">
        <f t="shared" si="3"/>
        <v>-62301</v>
      </c>
      <c r="Z27" s="47" t="str">
        <f t="shared" si="4"/>
        <v>18-TI-62301</v>
      </c>
      <c r="AA27" s="47" t="str">
        <f t="shared" si="5"/>
        <v>-</v>
      </c>
      <c r="AB27" s="193">
        <f t="shared" si="6"/>
        <v>6</v>
      </c>
      <c r="AC27" s="193" t="s">
        <v>106</v>
      </c>
    </row>
    <row r="28" spans="1:29" ht="13.5" customHeight="1">
      <c r="A28" s="200">
        <v>1840</v>
      </c>
      <c r="B28" s="179" t="s">
        <v>574</v>
      </c>
      <c r="C28" s="177" t="s">
        <v>1447</v>
      </c>
      <c r="D28" s="179" t="s">
        <v>575</v>
      </c>
      <c r="E28" s="179" t="s">
        <v>1458</v>
      </c>
      <c r="F28" s="178" t="s">
        <v>348</v>
      </c>
      <c r="G28" s="179" t="s">
        <v>113</v>
      </c>
      <c r="H28" s="178" t="s">
        <v>106</v>
      </c>
      <c r="I28" s="180" t="s">
        <v>1449</v>
      </c>
      <c r="J28" s="202" t="s">
        <v>111</v>
      </c>
      <c r="K28" s="560" t="s">
        <v>1450</v>
      </c>
      <c r="L28" s="173">
        <v>1</v>
      </c>
      <c r="M28" s="178" t="s">
        <v>106</v>
      </c>
      <c r="N28" s="178" t="s">
        <v>1451</v>
      </c>
      <c r="O28" s="178" t="str">
        <f t="shared" si="0"/>
        <v>Y</v>
      </c>
      <c r="P28" s="178" t="s">
        <v>106</v>
      </c>
      <c r="Q28" s="181" t="s">
        <v>106</v>
      </c>
      <c r="R28" s="170" t="s">
        <v>1452</v>
      </c>
      <c r="S28" s="193" t="s">
        <v>118</v>
      </c>
      <c r="T28" s="193" t="s">
        <v>117</v>
      </c>
      <c r="U28" s="509" t="s">
        <v>1453</v>
      </c>
      <c r="V28" s="200">
        <v>1840</v>
      </c>
      <c r="W28" s="9" t="str">
        <f t="shared" si="1"/>
        <v>18-</v>
      </c>
      <c r="X28" s="47" t="str">
        <f t="shared" si="2"/>
        <v>TI</v>
      </c>
      <c r="Y28" s="47" t="str">
        <f t="shared" si="3"/>
        <v>-62302</v>
      </c>
      <c r="Z28" s="47" t="str">
        <f t="shared" si="4"/>
        <v>18-TI-62302</v>
      </c>
      <c r="AA28" s="47" t="str">
        <f t="shared" si="5"/>
        <v>-</v>
      </c>
      <c r="AB28" s="193">
        <f t="shared" si="6"/>
        <v>6</v>
      </c>
      <c r="AC28" s="193" t="s">
        <v>106</v>
      </c>
    </row>
    <row r="29" spans="1:29" ht="13.5" customHeight="1">
      <c r="A29" s="200">
        <v>1840</v>
      </c>
      <c r="B29" s="179" t="s">
        <v>632</v>
      </c>
      <c r="C29" s="177" t="s">
        <v>1447</v>
      </c>
      <c r="D29" s="179" t="s">
        <v>633</v>
      </c>
      <c r="E29" s="179" t="s">
        <v>1459</v>
      </c>
      <c r="F29" s="178" t="s">
        <v>635</v>
      </c>
      <c r="G29" s="179" t="s">
        <v>113</v>
      </c>
      <c r="H29" s="178" t="s">
        <v>106</v>
      </c>
      <c r="I29" s="180" t="s">
        <v>1449</v>
      </c>
      <c r="J29" s="202" t="s">
        <v>111</v>
      </c>
      <c r="K29" s="560" t="s">
        <v>1450</v>
      </c>
      <c r="L29" s="173">
        <v>1</v>
      </c>
      <c r="M29" s="178" t="s">
        <v>106</v>
      </c>
      <c r="N29" s="178" t="s">
        <v>1451</v>
      </c>
      <c r="O29" s="178" t="str">
        <f t="shared" si="0"/>
        <v>Y</v>
      </c>
      <c r="P29" s="178" t="s">
        <v>106</v>
      </c>
      <c r="Q29" s="181" t="s">
        <v>106</v>
      </c>
      <c r="R29" s="170" t="s">
        <v>1452</v>
      </c>
      <c r="S29" s="193" t="s">
        <v>239</v>
      </c>
      <c r="T29" s="193" t="s">
        <v>238</v>
      </c>
      <c r="U29" s="509" t="s">
        <v>1453</v>
      </c>
      <c r="V29" s="200">
        <v>1840</v>
      </c>
      <c r="W29" s="9" t="str">
        <f t="shared" si="1"/>
        <v>18-</v>
      </c>
      <c r="X29" s="47" t="str">
        <f t="shared" si="2"/>
        <v>TIA</v>
      </c>
      <c r="Y29" s="47" t="str">
        <f t="shared" si="3"/>
        <v>-63101</v>
      </c>
      <c r="Z29" s="47" t="str">
        <f t="shared" si="4"/>
        <v>18-TIA-63101</v>
      </c>
      <c r="AA29" s="47" t="str">
        <f t="shared" si="5"/>
        <v>-</v>
      </c>
      <c r="AB29" s="193">
        <f t="shared" si="6"/>
        <v>6</v>
      </c>
      <c r="AC29" s="193" t="s">
        <v>106</v>
      </c>
    </row>
    <row r="30" spans="1:29" ht="13.5" customHeight="1">
      <c r="B30" s="179"/>
      <c r="C30" s="179"/>
      <c r="D30" s="179"/>
      <c r="E30" s="561"/>
      <c r="F30" s="178"/>
      <c r="G30" s="179"/>
      <c r="H30" s="178"/>
      <c r="I30" s="180"/>
      <c r="J30" s="202"/>
      <c r="K30" s="560"/>
      <c r="L30" s="173"/>
      <c r="M30" s="178"/>
      <c r="N30" s="178"/>
      <c r="O30" s="178" t="str">
        <f t="shared" si="0"/>
        <v>N</v>
      </c>
      <c r="P30" s="178"/>
      <c r="Q30" s="181"/>
      <c r="X30" s="47"/>
      <c r="Y30" s="47" t="str">
        <f t="shared" si="3"/>
        <v/>
      </c>
      <c r="Z30" s="47"/>
      <c r="AA30" s="47"/>
      <c r="AB30" s="193">
        <f t="shared" si="6"/>
        <v>7</v>
      </c>
    </row>
    <row r="31" spans="1:29" ht="13.5" customHeight="1">
      <c r="A31" s="200">
        <v>1840</v>
      </c>
      <c r="B31" s="179" t="s">
        <v>297</v>
      </c>
      <c r="C31" s="182" t="s">
        <v>1460</v>
      </c>
      <c r="D31" s="179" t="s">
        <v>298</v>
      </c>
      <c r="E31" s="179" t="s">
        <v>1448</v>
      </c>
      <c r="F31" s="178" t="s">
        <v>279</v>
      </c>
      <c r="G31" s="179" t="s">
        <v>113</v>
      </c>
      <c r="H31" s="178" t="s">
        <v>1451</v>
      </c>
      <c r="I31" s="180" t="s">
        <v>1449</v>
      </c>
      <c r="J31" s="202" t="s">
        <v>111</v>
      </c>
      <c r="K31" s="560" t="s">
        <v>1450</v>
      </c>
      <c r="L31" s="173">
        <v>1</v>
      </c>
      <c r="M31" s="178" t="s">
        <v>106</v>
      </c>
      <c r="N31" s="178" t="s">
        <v>1451</v>
      </c>
      <c r="O31" s="178" t="str">
        <f t="shared" si="0"/>
        <v>Y</v>
      </c>
      <c r="P31" s="178" t="s">
        <v>106</v>
      </c>
      <c r="Q31" s="181" t="s">
        <v>106</v>
      </c>
      <c r="R31" s="170" t="s">
        <v>1452</v>
      </c>
      <c r="S31" s="193" t="s">
        <v>296</v>
      </c>
      <c r="T31" s="193" t="s">
        <v>295</v>
      </c>
      <c r="U31" s="508" t="s">
        <v>1454</v>
      </c>
      <c r="V31" s="200">
        <v>1840</v>
      </c>
      <c r="W31" s="9" t="str">
        <f t="shared" ref="W31:W43" si="7">LEFT(B31,3)</f>
        <v>18-</v>
      </c>
      <c r="X31" s="47" t="str">
        <f t="shared" ref="X31:X43" si="8">F31</f>
        <v>PICA</v>
      </c>
      <c r="Y31" s="47" t="str">
        <f t="shared" si="3"/>
        <v>-61103</v>
      </c>
      <c r="Z31" s="47" t="str">
        <f t="shared" ref="Z31:Z43" si="9">W31&amp;X31&amp;Y31</f>
        <v>18-PICA-61103</v>
      </c>
      <c r="AA31" s="47" t="str">
        <f t="shared" ref="AA31:AA43" si="10">LEFT(Y31,1)</f>
        <v>-</v>
      </c>
      <c r="AB31" s="193">
        <f t="shared" si="6"/>
        <v>6</v>
      </c>
      <c r="AC31" s="193" t="s">
        <v>106</v>
      </c>
    </row>
    <row r="32" spans="1:29" ht="13.5" customHeight="1">
      <c r="A32" s="200">
        <v>1840</v>
      </c>
      <c r="B32" s="179" t="s">
        <v>149</v>
      </c>
      <c r="C32" s="182" t="s">
        <v>1460</v>
      </c>
      <c r="D32" s="179" t="s">
        <v>150</v>
      </c>
      <c r="E32" s="179" t="s">
        <v>1448</v>
      </c>
      <c r="F32" s="178" t="s">
        <v>119</v>
      </c>
      <c r="G32" s="179" t="s">
        <v>113</v>
      </c>
      <c r="H32" s="178" t="s">
        <v>1451</v>
      </c>
      <c r="I32" s="180" t="s">
        <v>1449</v>
      </c>
      <c r="J32" s="202" t="s">
        <v>111</v>
      </c>
      <c r="K32" s="560" t="s">
        <v>1450</v>
      </c>
      <c r="L32" s="173">
        <v>1</v>
      </c>
      <c r="M32" s="178" t="s">
        <v>106</v>
      </c>
      <c r="N32" s="178" t="s">
        <v>1451</v>
      </c>
      <c r="O32" s="178" t="str">
        <f t="shared" si="0"/>
        <v>Y</v>
      </c>
      <c r="P32" s="178" t="s">
        <v>106</v>
      </c>
      <c r="Q32" s="178" t="s">
        <v>106</v>
      </c>
      <c r="R32" s="170" t="s">
        <v>1452</v>
      </c>
      <c r="S32" s="193" t="s">
        <v>147</v>
      </c>
      <c r="T32" s="193" t="s">
        <v>146</v>
      </c>
      <c r="U32" s="508" t="s">
        <v>1454</v>
      </c>
      <c r="V32" s="200">
        <v>1840</v>
      </c>
      <c r="W32" s="9" t="str">
        <f t="shared" si="7"/>
        <v>18-</v>
      </c>
      <c r="X32" s="47" t="str">
        <f t="shared" si="8"/>
        <v>PISA</v>
      </c>
      <c r="Y32" s="47" t="str">
        <f t="shared" si="3"/>
        <v>-61108</v>
      </c>
      <c r="Z32" s="47" t="str">
        <f t="shared" si="9"/>
        <v>18-PISA-61108</v>
      </c>
      <c r="AA32" s="47" t="str">
        <f t="shared" si="10"/>
        <v>-</v>
      </c>
      <c r="AB32" s="193">
        <f t="shared" si="6"/>
        <v>6</v>
      </c>
      <c r="AC32" s="193" t="s">
        <v>106</v>
      </c>
    </row>
    <row r="33" spans="1:29" ht="13.5" customHeight="1">
      <c r="A33" s="200">
        <v>1840</v>
      </c>
      <c r="B33" s="179" t="s">
        <v>274</v>
      </c>
      <c r="C33" s="182" t="s">
        <v>1460</v>
      </c>
      <c r="D33" s="179" t="s">
        <v>275</v>
      </c>
      <c r="E33" s="179" t="s">
        <v>1448</v>
      </c>
      <c r="F33" s="178" t="s">
        <v>279</v>
      </c>
      <c r="G33" s="179" t="s">
        <v>113</v>
      </c>
      <c r="H33" s="178" t="s">
        <v>1451</v>
      </c>
      <c r="I33" s="180" t="s">
        <v>1449</v>
      </c>
      <c r="J33" s="202" t="s">
        <v>111</v>
      </c>
      <c r="K33" s="560" t="s">
        <v>1450</v>
      </c>
      <c r="L33" s="173">
        <v>1</v>
      </c>
      <c r="M33" s="178" t="s">
        <v>106</v>
      </c>
      <c r="N33" s="178" t="s">
        <v>1451</v>
      </c>
      <c r="O33" s="178" t="str">
        <f t="shared" si="0"/>
        <v>Y</v>
      </c>
      <c r="P33" s="178" t="s">
        <v>106</v>
      </c>
      <c r="Q33" s="178" t="s">
        <v>106</v>
      </c>
      <c r="R33" s="170" t="s">
        <v>1452</v>
      </c>
      <c r="S33" s="193" t="s">
        <v>278</v>
      </c>
      <c r="T33" s="193" t="s">
        <v>277</v>
      </c>
      <c r="U33" s="508" t="s">
        <v>1454</v>
      </c>
      <c r="V33" s="200">
        <v>1840</v>
      </c>
      <c r="W33" s="9" t="str">
        <f t="shared" si="7"/>
        <v>18-</v>
      </c>
      <c r="X33" s="47" t="str">
        <f t="shared" si="8"/>
        <v>PICA</v>
      </c>
      <c r="Y33" s="47" t="str">
        <f t="shared" si="3"/>
        <v>-61109</v>
      </c>
      <c r="Z33" s="47" t="str">
        <f t="shared" si="9"/>
        <v>18-PICA-61109</v>
      </c>
      <c r="AA33" s="47" t="str">
        <f t="shared" si="10"/>
        <v>-</v>
      </c>
      <c r="AB33" s="193">
        <f t="shared" si="6"/>
        <v>6</v>
      </c>
      <c r="AC33" s="193" t="s">
        <v>106</v>
      </c>
    </row>
    <row r="34" spans="1:29" ht="13.5" customHeight="1">
      <c r="A34" s="200">
        <v>1840</v>
      </c>
      <c r="B34" s="179" t="s">
        <v>280</v>
      </c>
      <c r="C34" s="182" t="s">
        <v>1460</v>
      </c>
      <c r="D34" s="179" t="s">
        <v>281</v>
      </c>
      <c r="E34" s="179" t="s">
        <v>1455</v>
      </c>
      <c r="F34" s="178" t="s">
        <v>244</v>
      </c>
      <c r="G34" s="179" t="s">
        <v>113</v>
      </c>
      <c r="H34" s="178" t="s">
        <v>1451</v>
      </c>
      <c r="I34" s="180" t="s">
        <v>1449</v>
      </c>
      <c r="J34" s="202" t="s">
        <v>111</v>
      </c>
      <c r="K34" s="560" t="s">
        <v>1450</v>
      </c>
      <c r="L34" s="173">
        <v>1</v>
      </c>
      <c r="M34" s="178" t="s">
        <v>106</v>
      </c>
      <c r="N34" s="178" t="s">
        <v>1451</v>
      </c>
      <c r="O34" s="178" t="str">
        <f t="shared" si="0"/>
        <v>Y</v>
      </c>
      <c r="P34" s="178" t="s">
        <v>106</v>
      </c>
      <c r="Q34" s="178" t="s">
        <v>106</v>
      </c>
      <c r="R34" s="170" t="s">
        <v>1452</v>
      </c>
      <c r="S34" s="193" t="s">
        <v>278</v>
      </c>
      <c r="T34" s="193" t="s">
        <v>277</v>
      </c>
      <c r="U34" s="508" t="s">
        <v>1454</v>
      </c>
      <c r="V34" s="200">
        <v>1840</v>
      </c>
      <c r="W34" s="9" t="str">
        <f t="shared" si="7"/>
        <v>18-</v>
      </c>
      <c r="X34" s="47" t="str">
        <f t="shared" si="8"/>
        <v>PIC</v>
      </c>
      <c r="Y34" s="47" t="str">
        <f t="shared" si="3"/>
        <v>-61202</v>
      </c>
      <c r="Z34" s="47" t="str">
        <f t="shared" si="9"/>
        <v>18-PIC-61202</v>
      </c>
      <c r="AA34" s="47" t="str">
        <f t="shared" si="10"/>
        <v>-</v>
      </c>
      <c r="AB34" s="193">
        <f t="shared" ref="AB34:AB65" si="11">IF(AC34&lt;&gt;"-",7,6)</f>
        <v>6</v>
      </c>
      <c r="AC34" s="193" t="s">
        <v>106</v>
      </c>
    </row>
    <row r="35" spans="1:29" ht="13.5" customHeight="1">
      <c r="A35" s="200">
        <v>1840</v>
      </c>
      <c r="B35" s="179" t="s">
        <v>283</v>
      </c>
      <c r="C35" s="182" t="s">
        <v>1460</v>
      </c>
      <c r="D35" s="179" t="s">
        <v>284</v>
      </c>
      <c r="E35" s="179" t="s">
        <v>1455</v>
      </c>
      <c r="F35" s="178" t="s">
        <v>244</v>
      </c>
      <c r="G35" s="179" t="s">
        <v>113</v>
      </c>
      <c r="H35" s="178" t="s">
        <v>1451</v>
      </c>
      <c r="I35" s="180" t="s">
        <v>1449</v>
      </c>
      <c r="J35" s="202" t="s">
        <v>111</v>
      </c>
      <c r="K35" s="560" t="s">
        <v>1450</v>
      </c>
      <c r="L35" s="173">
        <v>1</v>
      </c>
      <c r="M35" s="178" t="s">
        <v>106</v>
      </c>
      <c r="N35" s="178" t="s">
        <v>1451</v>
      </c>
      <c r="O35" s="178" t="str">
        <f t="shared" si="0"/>
        <v>Y</v>
      </c>
      <c r="P35" s="178" t="s">
        <v>106</v>
      </c>
      <c r="Q35" s="178" t="s">
        <v>106</v>
      </c>
      <c r="R35" s="170" t="s">
        <v>1452</v>
      </c>
      <c r="S35" s="193" t="s">
        <v>278</v>
      </c>
      <c r="T35" s="193" t="s">
        <v>277</v>
      </c>
      <c r="U35" s="508" t="s">
        <v>1454</v>
      </c>
      <c r="V35" s="200">
        <v>1840</v>
      </c>
      <c r="W35" s="9" t="str">
        <f t="shared" si="7"/>
        <v>18-</v>
      </c>
      <c r="X35" s="47" t="str">
        <f t="shared" si="8"/>
        <v>PIC</v>
      </c>
      <c r="Y35" s="47" t="str">
        <f t="shared" si="3"/>
        <v>-61204</v>
      </c>
      <c r="Z35" s="47" t="str">
        <f t="shared" si="9"/>
        <v>18-PIC-61204</v>
      </c>
      <c r="AA35" s="47" t="str">
        <f t="shared" si="10"/>
        <v>-</v>
      </c>
      <c r="AB35" s="193">
        <f t="shared" si="11"/>
        <v>6</v>
      </c>
      <c r="AC35" s="193" t="s">
        <v>106</v>
      </c>
    </row>
    <row r="36" spans="1:29" ht="13.5" customHeight="1">
      <c r="A36" s="200">
        <v>1840</v>
      </c>
      <c r="B36" s="179" t="s">
        <v>241</v>
      </c>
      <c r="C36" s="182" t="s">
        <v>1460</v>
      </c>
      <c r="D36" s="179" t="s">
        <v>242</v>
      </c>
      <c r="E36" s="179" t="s">
        <v>1455</v>
      </c>
      <c r="F36" s="178" t="s">
        <v>244</v>
      </c>
      <c r="G36" s="179" t="s">
        <v>113</v>
      </c>
      <c r="H36" s="178" t="s">
        <v>1451</v>
      </c>
      <c r="I36" s="180" t="s">
        <v>1449</v>
      </c>
      <c r="J36" s="202" t="s">
        <v>111</v>
      </c>
      <c r="K36" s="560" t="s">
        <v>1450</v>
      </c>
      <c r="L36" s="173">
        <v>1</v>
      </c>
      <c r="M36" s="178" t="s">
        <v>106</v>
      </c>
      <c r="N36" s="178" t="s">
        <v>1451</v>
      </c>
      <c r="O36" s="178" t="str">
        <f t="shared" si="0"/>
        <v>Y</v>
      </c>
      <c r="P36" s="178" t="s">
        <v>106</v>
      </c>
      <c r="Q36" s="178" t="s">
        <v>106</v>
      </c>
      <c r="R36" s="170" t="s">
        <v>1452</v>
      </c>
      <c r="S36" s="193" t="s">
        <v>239</v>
      </c>
      <c r="T36" s="193" t="s">
        <v>238</v>
      </c>
      <c r="U36" s="508" t="s">
        <v>1454</v>
      </c>
      <c r="V36" s="200">
        <v>1840</v>
      </c>
      <c r="W36" s="9" t="str">
        <f t="shared" si="7"/>
        <v>18-</v>
      </c>
      <c r="X36" s="47" t="str">
        <f t="shared" si="8"/>
        <v>PIC</v>
      </c>
      <c r="Y36" s="47" t="str">
        <f t="shared" si="3"/>
        <v>-61210</v>
      </c>
      <c r="Z36" s="47" t="str">
        <f t="shared" si="9"/>
        <v>18-PIC-61210</v>
      </c>
      <c r="AA36" s="47" t="str">
        <f t="shared" si="10"/>
        <v>-</v>
      </c>
      <c r="AB36" s="193">
        <f t="shared" si="11"/>
        <v>6</v>
      </c>
      <c r="AC36" s="193" t="s">
        <v>106</v>
      </c>
    </row>
    <row r="37" spans="1:29" ht="13.5" customHeight="1">
      <c r="A37" s="200">
        <v>1840</v>
      </c>
      <c r="B37" s="179" t="s">
        <v>636</v>
      </c>
      <c r="C37" s="182" t="s">
        <v>1460</v>
      </c>
      <c r="D37" s="179" t="s">
        <v>637</v>
      </c>
      <c r="E37" s="179" t="s">
        <v>1456</v>
      </c>
      <c r="F37" s="178" t="s">
        <v>387</v>
      </c>
      <c r="G37" s="179" t="s">
        <v>113</v>
      </c>
      <c r="H37" s="178" t="s">
        <v>106</v>
      </c>
      <c r="I37" s="180" t="s">
        <v>1449</v>
      </c>
      <c r="J37" s="202" t="s">
        <v>111</v>
      </c>
      <c r="K37" s="560" t="s">
        <v>1450</v>
      </c>
      <c r="L37" s="173">
        <v>1</v>
      </c>
      <c r="M37" s="178" t="s">
        <v>106</v>
      </c>
      <c r="N37" s="178" t="s">
        <v>1451</v>
      </c>
      <c r="O37" s="178" t="str">
        <f t="shared" si="0"/>
        <v>Y</v>
      </c>
      <c r="P37" s="178" t="s">
        <v>106</v>
      </c>
      <c r="Q37" s="178" t="s">
        <v>106</v>
      </c>
      <c r="R37" s="170" t="s">
        <v>1452</v>
      </c>
      <c r="S37" s="193" t="s">
        <v>239</v>
      </c>
      <c r="T37" s="193" t="s">
        <v>238</v>
      </c>
      <c r="U37" s="509" t="s">
        <v>1453</v>
      </c>
      <c r="V37" s="200">
        <v>1840</v>
      </c>
      <c r="W37" s="9" t="str">
        <f t="shared" si="7"/>
        <v>18-</v>
      </c>
      <c r="X37" s="47" t="str">
        <f t="shared" si="8"/>
        <v>PI</v>
      </c>
      <c r="Y37" s="47" t="str">
        <f t="shared" si="3"/>
        <v>-62103</v>
      </c>
      <c r="Z37" s="47" t="str">
        <f t="shared" si="9"/>
        <v>18-PI-62103</v>
      </c>
      <c r="AA37" s="47" t="str">
        <f t="shared" si="10"/>
        <v>-</v>
      </c>
      <c r="AB37" s="193">
        <f t="shared" si="11"/>
        <v>6</v>
      </c>
      <c r="AC37" s="193" t="s">
        <v>106</v>
      </c>
    </row>
    <row r="38" spans="1:29" ht="13.5" customHeight="1">
      <c r="A38" s="200">
        <v>1840</v>
      </c>
      <c r="B38" s="179" t="s">
        <v>286</v>
      </c>
      <c r="C38" s="182" t="s">
        <v>1460</v>
      </c>
      <c r="D38" s="179" t="s">
        <v>287</v>
      </c>
      <c r="E38" s="179" t="s">
        <v>1456</v>
      </c>
      <c r="F38" s="178" t="s">
        <v>279</v>
      </c>
      <c r="G38" s="179" t="s">
        <v>113</v>
      </c>
      <c r="H38" s="178" t="s">
        <v>1451</v>
      </c>
      <c r="I38" s="180" t="s">
        <v>1449</v>
      </c>
      <c r="J38" s="202" t="s">
        <v>111</v>
      </c>
      <c r="K38" s="560" t="s">
        <v>1450</v>
      </c>
      <c r="L38" s="173">
        <v>1</v>
      </c>
      <c r="M38" s="178" t="s">
        <v>106</v>
      </c>
      <c r="N38" s="178" t="s">
        <v>1451</v>
      </c>
      <c r="O38" s="178" t="str">
        <f t="shared" si="0"/>
        <v>Y</v>
      </c>
      <c r="P38" s="178" t="s">
        <v>106</v>
      </c>
      <c r="Q38" s="178" t="s">
        <v>106</v>
      </c>
      <c r="R38" s="170" t="s">
        <v>1452</v>
      </c>
      <c r="S38" s="193" t="s">
        <v>278</v>
      </c>
      <c r="T38" s="193" t="s">
        <v>277</v>
      </c>
      <c r="U38" s="508" t="s">
        <v>1454</v>
      </c>
      <c r="V38" s="200">
        <v>1840</v>
      </c>
      <c r="W38" s="9" t="str">
        <f t="shared" si="7"/>
        <v>18-</v>
      </c>
      <c r="X38" s="47" t="str">
        <f t="shared" si="8"/>
        <v>PICA</v>
      </c>
      <c r="Y38" s="47" t="str">
        <f t="shared" si="3"/>
        <v>-62104</v>
      </c>
      <c r="Z38" s="47" t="str">
        <f t="shared" si="9"/>
        <v>18-PICA-62104</v>
      </c>
      <c r="AA38" s="47" t="str">
        <f t="shared" si="10"/>
        <v>-</v>
      </c>
      <c r="AB38" s="193">
        <f t="shared" si="11"/>
        <v>6</v>
      </c>
      <c r="AC38" s="193" t="s">
        <v>106</v>
      </c>
    </row>
    <row r="39" spans="1:29" ht="13.5" customHeight="1">
      <c r="A39" s="200">
        <v>1840</v>
      </c>
      <c r="B39" s="179" t="s">
        <v>204</v>
      </c>
      <c r="C39" s="182" t="s">
        <v>1460</v>
      </c>
      <c r="D39" s="183" t="s">
        <v>205</v>
      </c>
      <c r="E39" s="179" t="s">
        <v>1457</v>
      </c>
      <c r="F39" s="178" t="s">
        <v>209</v>
      </c>
      <c r="G39" s="179" t="s">
        <v>113</v>
      </c>
      <c r="H39" s="178" t="s">
        <v>1451</v>
      </c>
      <c r="I39" s="180" t="s">
        <v>1449</v>
      </c>
      <c r="J39" s="202" t="s">
        <v>111</v>
      </c>
      <c r="K39" s="560" t="s">
        <v>1450</v>
      </c>
      <c r="L39" s="173">
        <v>1</v>
      </c>
      <c r="M39" s="178" t="s">
        <v>106</v>
      </c>
      <c r="N39" s="178" t="s">
        <v>1451</v>
      </c>
      <c r="O39" s="178" t="str">
        <f t="shared" si="0"/>
        <v>Y</v>
      </c>
      <c r="P39" s="178" t="s">
        <v>106</v>
      </c>
      <c r="Q39" s="178" t="s">
        <v>106</v>
      </c>
      <c r="R39" s="170" t="s">
        <v>1452</v>
      </c>
      <c r="S39" s="193" t="s">
        <v>208</v>
      </c>
      <c r="T39" s="193" t="s">
        <v>207</v>
      </c>
      <c r="U39" s="508" t="s">
        <v>1454</v>
      </c>
      <c r="V39" s="200">
        <v>1840</v>
      </c>
      <c r="W39" s="9" t="str">
        <f t="shared" si="7"/>
        <v>18-</v>
      </c>
      <c r="X39" s="47" t="str">
        <f t="shared" si="8"/>
        <v>PICSA</v>
      </c>
      <c r="Y39" s="47" t="str">
        <f t="shared" si="3"/>
        <v>-62202</v>
      </c>
      <c r="Z39" s="47" t="str">
        <f t="shared" si="9"/>
        <v>18-PICSA-62202</v>
      </c>
      <c r="AA39" s="47" t="str">
        <f t="shared" si="10"/>
        <v>-</v>
      </c>
      <c r="AB39" s="193">
        <f t="shared" si="11"/>
        <v>6</v>
      </c>
      <c r="AC39" s="193" t="s">
        <v>106</v>
      </c>
    </row>
    <row r="40" spans="1:29" ht="13.5" customHeight="1">
      <c r="A40" s="200">
        <v>1840</v>
      </c>
      <c r="B40" s="179" t="s">
        <v>308</v>
      </c>
      <c r="C40" s="182" t="s">
        <v>1461</v>
      </c>
      <c r="D40" s="179" t="s">
        <v>309</v>
      </c>
      <c r="E40" s="179" t="s">
        <v>1458</v>
      </c>
      <c r="F40" s="178" t="s">
        <v>209</v>
      </c>
      <c r="G40" s="179" t="s">
        <v>113</v>
      </c>
      <c r="H40" s="178" t="s">
        <v>1451</v>
      </c>
      <c r="I40" s="180" t="s">
        <v>1449</v>
      </c>
      <c r="J40" s="202" t="s">
        <v>111</v>
      </c>
      <c r="K40" s="560" t="s">
        <v>1450</v>
      </c>
      <c r="L40" s="173">
        <v>1</v>
      </c>
      <c r="M40" s="178" t="s">
        <v>106</v>
      </c>
      <c r="N40" s="178" t="s">
        <v>1451</v>
      </c>
      <c r="O40" s="178" t="str">
        <f t="shared" si="0"/>
        <v>Y</v>
      </c>
      <c r="P40" s="178" t="s">
        <v>106</v>
      </c>
      <c r="Q40" s="178" t="s">
        <v>106</v>
      </c>
      <c r="R40" s="170" t="s">
        <v>1452</v>
      </c>
      <c r="S40" s="176" t="s">
        <v>311</v>
      </c>
      <c r="U40" s="508" t="s">
        <v>1454</v>
      </c>
      <c r="V40" s="200">
        <v>1840</v>
      </c>
      <c r="W40" s="9" t="str">
        <f t="shared" si="7"/>
        <v>18-</v>
      </c>
      <c r="X40" s="47" t="str">
        <f t="shared" si="8"/>
        <v>PICSA</v>
      </c>
      <c r="Y40" s="47" t="str">
        <f t="shared" si="3"/>
        <v>-62301</v>
      </c>
      <c r="Z40" s="47" t="str">
        <f t="shared" si="9"/>
        <v>18-PICSA-62301</v>
      </c>
      <c r="AA40" s="47" t="str">
        <f t="shared" si="10"/>
        <v>-</v>
      </c>
      <c r="AB40" s="193">
        <f t="shared" si="11"/>
        <v>6</v>
      </c>
      <c r="AC40" s="193" t="s">
        <v>106</v>
      </c>
    </row>
    <row r="41" spans="1:29" ht="13.5" customHeight="1">
      <c r="A41" s="200">
        <v>1840</v>
      </c>
      <c r="B41" s="179" t="s">
        <v>105</v>
      </c>
      <c r="C41" s="182" t="s">
        <v>1460</v>
      </c>
      <c r="D41" s="179" t="s">
        <v>107</v>
      </c>
      <c r="E41" s="179" t="s">
        <v>1458</v>
      </c>
      <c r="F41" s="178" t="s">
        <v>119</v>
      </c>
      <c r="G41" s="179" t="s">
        <v>113</v>
      </c>
      <c r="H41" s="178" t="s">
        <v>1451</v>
      </c>
      <c r="I41" s="180" t="s">
        <v>1449</v>
      </c>
      <c r="J41" s="202" t="s">
        <v>111</v>
      </c>
      <c r="K41" s="560" t="s">
        <v>1450</v>
      </c>
      <c r="L41" s="173">
        <v>1</v>
      </c>
      <c r="M41" s="178" t="s">
        <v>106</v>
      </c>
      <c r="N41" s="178" t="s">
        <v>1451</v>
      </c>
      <c r="O41" s="178" t="str">
        <f t="shared" si="0"/>
        <v>Y</v>
      </c>
      <c r="P41" s="178" t="s">
        <v>106</v>
      </c>
      <c r="Q41" s="178" t="s">
        <v>106</v>
      </c>
      <c r="R41" s="170" t="s">
        <v>1452</v>
      </c>
      <c r="S41" s="193" t="s">
        <v>118</v>
      </c>
      <c r="T41" s="193" t="s">
        <v>117</v>
      </c>
      <c r="U41" s="508" t="s">
        <v>1454</v>
      </c>
      <c r="V41" s="200">
        <v>1840</v>
      </c>
      <c r="W41" s="9" t="str">
        <f t="shared" si="7"/>
        <v>18-</v>
      </c>
      <c r="X41" s="47" t="str">
        <f t="shared" si="8"/>
        <v>PISA</v>
      </c>
      <c r="Y41" s="47" t="str">
        <f t="shared" si="3"/>
        <v>-62302</v>
      </c>
      <c r="Z41" s="47" t="str">
        <f t="shared" si="9"/>
        <v>18-PISA-62302</v>
      </c>
      <c r="AA41" s="47" t="str">
        <f t="shared" si="10"/>
        <v>-</v>
      </c>
      <c r="AB41" s="193">
        <f t="shared" si="11"/>
        <v>6</v>
      </c>
      <c r="AC41" s="193" t="s">
        <v>106</v>
      </c>
    </row>
    <row r="42" spans="1:29" ht="13.5" customHeight="1">
      <c r="A42" s="200">
        <v>1840</v>
      </c>
      <c r="B42" s="179" t="s">
        <v>577</v>
      </c>
      <c r="C42" s="182" t="s">
        <v>1460</v>
      </c>
      <c r="D42" s="179" t="s">
        <v>578</v>
      </c>
      <c r="E42" s="179" t="s">
        <v>1458</v>
      </c>
      <c r="F42" s="178" t="s">
        <v>387</v>
      </c>
      <c r="G42" s="179" t="s">
        <v>113</v>
      </c>
      <c r="H42" s="178" t="s">
        <v>106</v>
      </c>
      <c r="I42" s="180" t="s">
        <v>1449</v>
      </c>
      <c r="J42" s="202" t="s">
        <v>111</v>
      </c>
      <c r="K42" s="560" t="s">
        <v>1450</v>
      </c>
      <c r="L42" s="173">
        <v>1</v>
      </c>
      <c r="M42" s="178" t="s">
        <v>106</v>
      </c>
      <c r="N42" s="178" t="s">
        <v>1451</v>
      </c>
      <c r="O42" s="178" t="str">
        <f t="shared" si="0"/>
        <v>Y</v>
      </c>
      <c r="P42" s="178" t="s">
        <v>106</v>
      </c>
      <c r="Q42" s="178" t="s">
        <v>106</v>
      </c>
      <c r="R42" s="170" t="s">
        <v>1452</v>
      </c>
      <c r="S42" s="193" t="s">
        <v>118</v>
      </c>
      <c r="T42" s="193" t="s">
        <v>117</v>
      </c>
      <c r="U42" s="509" t="s">
        <v>1453</v>
      </c>
      <c r="V42" s="200">
        <v>1840</v>
      </c>
      <c r="W42" s="9" t="str">
        <f t="shared" si="7"/>
        <v>18-</v>
      </c>
      <c r="X42" s="47" t="str">
        <f t="shared" si="8"/>
        <v>PI</v>
      </c>
      <c r="Y42" s="47" t="str">
        <f t="shared" si="3"/>
        <v>-62303</v>
      </c>
      <c r="Z42" s="47" t="str">
        <f t="shared" si="9"/>
        <v>18-PI-62303</v>
      </c>
      <c r="AA42" s="47" t="str">
        <f t="shared" si="10"/>
        <v>-</v>
      </c>
      <c r="AB42" s="193">
        <f t="shared" si="11"/>
        <v>6</v>
      </c>
      <c r="AC42" s="193" t="s">
        <v>106</v>
      </c>
    </row>
    <row r="43" spans="1:29" ht="13.5" customHeight="1">
      <c r="A43" s="200">
        <v>1840</v>
      </c>
      <c r="B43" s="179" t="s">
        <v>300</v>
      </c>
      <c r="C43" s="182" t="s">
        <v>1461</v>
      </c>
      <c r="D43" s="179" t="s">
        <v>301</v>
      </c>
      <c r="E43" s="179" t="s">
        <v>1459</v>
      </c>
      <c r="F43" s="178" t="s">
        <v>279</v>
      </c>
      <c r="G43" s="179" t="s">
        <v>113</v>
      </c>
      <c r="H43" s="179" t="s">
        <v>1451</v>
      </c>
      <c r="I43" s="180" t="s">
        <v>1449</v>
      </c>
      <c r="J43" s="202" t="s">
        <v>111</v>
      </c>
      <c r="K43" s="560" t="s">
        <v>1450</v>
      </c>
      <c r="L43" s="173">
        <v>1</v>
      </c>
      <c r="M43" s="178" t="s">
        <v>106</v>
      </c>
      <c r="N43" s="178" t="s">
        <v>1451</v>
      </c>
      <c r="O43" s="178" t="str">
        <f t="shared" si="0"/>
        <v>Y</v>
      </c>
      <c r="P43" s="178" t="s">
        <v>106</v>
      </c>
      <c r="Q43" s="178" t="s">
        <v>106</v>
      </c>
      <c r="R43" s="170" t="s">
        <v>1452</v>
      </c>
      <c r="S43" s="193" t="s">
        <v>304</v>
      </c>
      <c r="T43" s="193" t="s">
        <v>303</v>
      </c>
      <c r="U43" s="508" t="s">
        <v>1454</v>
      </c>
      <c r="V43" s="200">
        <v>1840</v>
      </c>
      <c r="W43" s="9" t="str">
        <f t="shared" si="7"/>
        <v>18-</v>
      </c>
      <c r="X43" s="47" t="str">
        <f t="shared" si="8"/>
        <v>PICA</v>
      </c>
      <c r="Y43" s="47" t="str">
        <f t="shared" si="3"/>
        <v>-63104</v>
      </c>
      <c r="Z43" s="47" t="str">
        <f t="shared" si="9"/>
        <v>18-PICA-63104</v>
      </c>
      <c r="AA43" s="47" t="str">
        <f t="shared" si="10"/>
        <v>-</v>
      </c>
      <c r="AB43" s="193">
        <f t="shared" si="11"/>
        <v>6</v>
      </c>
      <c r="AC43" s="193" t="s">
        <v>106</v>
      </c>
    </row>
    <row r="44" spans="1:29" ht="13.5" customHeight="1">
      <c r="B44" s="179"/>
      <c r="C44" s="182"/>
      <c r="D44" s="179"/>
      <c r="E44" s="179"/>
      <c r="F44" s="178"/>
      <c r="G44" s="179"/>
      <c r="H44" s="178"/>
      <c r="I44" s="180"/>
      <c r="J44" s="202"/>
      <c r="K44" s="560"/>
      <c r="L44" s="173"/>
      <c r="M44" s="178"/>
      <c r="N44" s="178"/>
      <c r="O44" s="178" t="str">
        <f t="shared" si="0"/>
        <v>N</v>
      </c>
      <c r="P44" s="178"/>
      <c r="Q44" s="181"/>
      <c r="X44" s="47"/>
      <c r="Y44" s="47" t="str">
        <f t="shared" si="3"/>
        <v/>
      </c>
      <c r="Z44" s="47"/>
      <c r="AA44" s="47"/>
      <c r="AB44" s="193">
        <f t="shared" si="11"/>
        <v>7</v>
      </c>
    </row>
    <row r="45" spans="1:29" ht="13.5" customHeight="1">
      <c r="A45" s="200">
        <v>1840</v>
      </c>
      <c r="B45" s="184" t="s">
        <v>639</v>
      </c>
      <c r="C45" s="182" t="s">
        <v>1462</v>
      </c>
      <c r="D45" s="183" t="s">
        <v>640</v>
      </c>
      <c r="E45" s="179" t="s">
        <v>1448</v>
      </c>
      <c r="F45" s="178" t="s">
        <v>643</v>
      </c>
      <c r="G45" s="179" t="s">
        <v>113</v>
      </c>
      <c r="H45" s="179" t="s">
        <v>106</v>
      </c>
      <c r="I45" s="180" t="s">
        <v>1449</v>
      </c>
      <c r="J45" s="202" t="s">
        <v>111</v>
      </c>
      <c r="K45" s="560" t="s">
        <v>1450</v>
      </c>
      <c r="L45" s="173">
        <v>1</v>
      </c>
      <c r="M45" s="178" t="s">
        <v>106</v>
      </c>
      <c r="N45" s="178" t="s">
        <v>1451</v>
      </c>
      <c r="O45" s="178" t="str">
        <f t="shared" si="0"/>
        <v>Y</v>
      </c>
      <c r="P45" s="178" t="s">
        <v>106</v>
      </c>
      <c r="Q45" s="178" t="s">
        <v>106</v>
      </c>
      <c r="R45" s="170" t="s">
        <v>1452</v>
      </c>
      <c r="S45" s="193" t="s">
        <v>642</v>
      </c>
      <c r="U45" s="509" t="s">
        <v>1453</v>
      </c>
      <c r="V45" s="200">
        <v>1840</v>
      </c>
      <c r="W45" s="9" t="str">
        <f>LEFT(B45,3)</f>
        <v>18-</v>
      </c>
      <c r="X45" s="47" t="str">
        <f>F45</f>
        <v>PDIA</v>
      </c>
      <c r="Y45" s="47" t="str">
        <f t="shared" si="3"/>
        <v>-61104</v>
      </c>
      <c r="Z45" s="47" t="str">
        <f>W45&amp;X45&amp;Y45</f>
        <v>18-PDIA-61104</v>
      </c>
      <c r="AA45" s="47" t="str">
        <f>LEFT(Y45,1)</f>
        <v>-</v>
      </c>
      <c r="AB45" s="193">
        <f t="shared" si="11"/>
        <v>6</v>
      </c>
      <c r="AC45" s="193" t="s">
        <v>106</v>
      </c>
    </row>
    <row r="46" spans="1:29" ht="13.5" customHeight="1">
      <c r="A46" s="200">
        <v>1840</v>
      </c>
      <c r="B46" s="184" t="s">
        <v>680</v>
      </c>
      <c r="C46" s="182" t="s">
        <v>1462</v>
      </c>
      <c r="D46" s="179" t="s">
        <v>681</v>
      </c>
      <c r="E46" s="179" t="s">
        <v>1455</v>
      </c>
      <c r="F46" s="178" t="s">
        <v>643</v>
      </c>
      <c r="G46" s="179" t="s">
        <v>113</v>
      </c>
      <c r="H46" s="179" t="s">
        <v>106</v>
      </c>
      <c r="I46" s="180" t="s">
        <v>1449</v>
      </c>
      <c r="J46" s="202" t="s">
        <v>111</v>
      </c>
      <c r="K46" s="560" t="s">
        <v>1450</v>
      </c>
      <c r="L46" s="173">
        <v>1</v>
      </c>
      <c r="M46" s="178" t="s">
        <v>106</v>
      </c>
      <c r="N46" s="178" t="s">
        <v>1451</v>
      </c>
      <c r="O46" s="178" t="str">
        <f t="shared" si="0"/>
        <v>Y</v>
      </c>
      <c r="P46" s="178" t="s">
        <v>106</v>
      </c>
      <c r="Q46" s="178" t="s">
        <v>106</v>
      </c>
      <c r="R46" s="170" t="s">
        <v>1452</v>
      </c>
      <c r="S46" s="193" t="s">
        <v>304</v>
      </c>
      <c r="T46" s="193" t="s">
        <v>303</v>
      </c>
      <c r="U46" s="509" t="s">
        <v>1453</v>
      </c>
      <c r="V46" s="200">
        <v>1840</v>
      </c>
      <c r="W46" s="9" t="str">
        <f>LEFT(B46,3)</f>
        <v>18-</v>
      </c>
      <c r="X46" s="47" t="str">
        <f>F46</f>
        <v>PDIA</v>
      </c>
      <c r="Y46" s="47" t="str">
        <f t="shared" si="3"/>
        <v>-61211</v>
      </c>
      <c r="Z46" s="47" t="str">
        <f>W46&amp;X46&amp;Y46</f>
        <v>18-PDIA-61211</v>
      </c>
      <c r="AA46" s="47" t="str">
        <f>LEFT(Y46,1)</f>
        <v>-</v>
      </c>
      <c r="AB46" s="193">
        <f t="shared" si="11"/>
        <v>6</v>
      </c>
      <c r="AC46" s="193" t="s">
        <v>106</v>
      </c>
    </row>
    <row r="47" spans="1:29" ht="13.5" customHeight="1">
      <c r="A47" s="200">
        <v>1840</v>
      </c>
      <c r="B47" s="184" t="s">
        <v>668</v>
      </c>
      <c r="C47" s="182" t="s">
        <v>1462</v>
      </c>
      <c r="D47" s="183" t="s">
        <v>669</v>
      </c>
      <c r="E47" s="179" t="s">
        <v>1456</v>
      </c>
      <c r="F47" s="178" t="s">
        <v>643</v>
      </c>
      <c r="G47" s="179" t="s">
        <v>113</v>
      </c>
      <c r="H47" s="179" t="s">
        <v>106</v>
      </c>
      <c r="I47" s="180" t="s">
        <v>1449</v>
      </c>
      <c r="J47" s="202" t="s">
        <v>111</v>
      </c>
      <c r="K47" s="560" t="s">
        <v>1450</v>
      </c>
      <c r="L47" s="173">
        <v>1</v>
      </c>
      <c r="M47" s="178" t="s">
        <v>106</v>
      </c>
      <c r="N47" s="178" t="s">
        <v>1451</v>
      </c>
      <c r="O47" s="178" t="str">
        <f t="shared" si="0"/>
        <v>Y</v>
      </c>
      <c r="P47" s="178" t="s">
        <v>106</v>
      </c>
      <c r="Q47" s="178" t="s">
        <v>106</v>
      </c>
      <c r="R47" s="170" t="s">
        <v>1452</v>
      </c>
      <c r="S47" s="193" t="s">
        <v>642</v>
      </c>
      <c r="U47" s="509" t="s">
        <v>1453</v>
      </c>
      <c r="V47" s="200">
        <v>1840</v>
      </c>
      <c r="W47" s="9" t="str">
        <f>LEFT(B47,3)</f>
        <v>18-</v>
      </c>
      <c r="X47" s="47" t="str">
        <f>F47</f>
        <v>PDIA</v>
      </c>
      <c r="Y47" s="47" t="str">
        <f t="shared" si="3"/>
        <v>-62101</v>
      </c>
      <c r="Z47" s="47" t="str">
        <f>W47&amp;X47&amp;Y47</f>
        <v>18-PDIA-62101</v>
      </c>
      <c r="AA47" s="47" t="str">
        <f>LEFT(Y47,1)</f>
        <v>-</v>
      </c>
      <c r="AB47" s="193">
        <f t="shared" si="11"/>
        <v>6</v>
      </c>
      <c r="AC47" s="193" t="s">
        <v>106</v>
      </c>
    </row>
    <row r="48" spans="1:29" ht="13.5" customHeight="1">
      <c r="A48" s="200">
        <v>1840</v>
      </c>
      <c r="B48" s="184" t="s">
        <v>210</v>
      </c>
      <c r="C48" s="182" t="s">
        <v>1463</v>
      </c>
      <c r="D48" s="183" t="s">
        <v>211</v>
      </c>
      <c r="E48" s="179" t="s">
        <v>1456</v>
      </c>
      <c r="F48" s="178" t="s">
        <v>213</v>
      </c>
      <c r="G48" s="179" t="s">
        <v>113</v>
      </c>
      <c r="H48" s="179" t="s">
        <v>1451</v>
      </c>
      <c r="I48" s="180" t="s">
        <v>1449</v>
      </c>
      <c r="J48" s="202" t="s">
        <v>111</v>
      </c>
      <c r="K48" s="560" t="s">
        <v>1450</v>
      </c>
      <c r="L48" s="173">
        <v>1</v>
      </c>
      <c r="M48" s="178" t="s">
        <v>106</v>
      </c>
      <c r="N48" s="178" t="s">
        <v>1451</v>
      </c>
      <c r="O48" s="178" t="str">
        <f t="shared" si="0"/>
        <v>Y</v>
      </c>
      <c r="P48" s="178" t="s">
        <v>106</v>
      </c>
      <c r="Q48" s="178" t="s">
        <v>106</v>
      </c>
      <c r="R48" s="170" t="s">
        <v>1452</v>
      </c>
      <c r="S48" s="193" t="s">
        <v>208</v>
      </c>
      <c r="T48" s="193" t="s">
        <v>207</v>
      </c>
      <c r="U48" s="508" t="s">
        <v>1454</v>
      </c>
      <c r="V48" s="200">
        <v>1840</v>
      </c>
      <c r="W48" s="9" t="str">
        <f>LEFT(B48,3)</f>
        <v>18-</v>
      </c>
      <c r="X48" s="47" t="str">
        <f>F48</f>
        <v>PDISA</v>
      </c>
      <c r="Y48" s="47" t="str">
        <f t="shared" si="3"/>
        <v>-62108</v>
      </c>
      <c r="Z48" s="47" t="str">
        <f>W48&amp;X48&amp;Y48</f>
        <v>18-PDISA-62108</v>
      </c>
      <c r="AA48" s="47" t="str">
        <f>LEFT(Y48,1)</f>
        <v>-</v>
      </c>
      <c r="AB48" s="193">
        <f t="shared" si="11"/>
        <v>6</v>
      </c>
      <c r="AC48" s="193" t="s">
        <v>106</v>
      </c>
    </row>
    <row r="49" spans="1:29" ht="13.5" customHeight="1">
      <c r="B49" s="184"/>
      <c r="C49" s="182"/>
      <c r="D49" s="179"/>
      <c r="E49" s="179"/>
      <c r="F49" s="178"/>
      <c r="G49" s="179"/>
      <c r="H49" s="178"/>
      <c r="I49" s="180"/>
      <c r="J49" s="202"/>
      <c r="K49" s="560"/>
      <c r="L49" s="173"/>
      <c r="M49" s="178"/>
      <c r="N49" s="178"/>
      <c r="O49" s="178" t="str">
        <f t="shared" si="0"/>
        <v>N</v>
      </c>
      <c r="P49" s="178"/>
      <c r="Q49" s="181"/>
      <c r="X49" s="47"/>
      <c r="Y49" s="47" t="str">
        <f t="shared" si="3"/>
        <v/>
      </c>
      <c r="Z49" s="47"/>
      <c r="AA49" s="47"/>
      <c r="AB49" s="193">
        <f t="shared" si="11"/>
        <v>7</v>
      </c>
    </row>
    <row r="50" spans="1:29" ht="13.5" customHeight="1">
      <c r="A50" s="200">
        <v>1840</v>
      </c>
      <c r="B50" s="184" t="s">
        <v>652</v>
      </c>
      <c r="C50" s="182" t="s">
        <v>1464</v>
      </c>
      <c r="D50" s="184" t="s">
        <v>153</v>
      </c>
      <c r="E50" s="184" t="s">
        <v>1448</v>
      </c>
      <c r="F50" s="178" t="s">
        <v>654</v>
      </c>
      <c r="G50" s="179" t="s">
        <v>113</v>
      </c>
      <c r="H50" s="178" t="s">
        <v>106</v>
      </c>
      <c r="I50" s="180" t="s">
        <v>1449</v>
      </c>
      <c r="J50" s="202" t="s">
        <v>111</v>
      </c>
      <c r="K50" s="560" t="s">
        <v>1450</v>
      </c>
      <c r="L50" s="173">
        <v>1</v>
      </c>
      <c r="M50" s="178" t="s">
        <v>106</v>
      </c>
      <c r="N50" s="178" t="s">
        <v>1451</v>
      </c>
      <c r="O50" s="178" t="str">
        <f t="shared" si="0"/>
        <v>Y</v>
      </c>
      <c r="P50" s="178" t="s">
        <v>106</v>
      </c>
      <c r="Q50" s="181" t="s">
        <v>106</v>
      </c>
      <c r="R50" s="170" t="s">
        <v>1452</v>
      </c>
      <c r="S50" s="193" t="s">
        <v>278</v>
      </c>
      <c r="T50" s="193" t="s">
        <v>277</v>
      </c>
      <c r="U50" s="509" t="s">
        <v>1453</v>
      </c>
      <c r="V50" s="200">
        <v>1840</v>
      </c>
      <c r="W50" s="9" t="str">
        <f t="shared" ref="W50:W63" si="12">LEFT(B50,3)</f>
        <v>18-</v>
      </c>
      <c r="X50" s="47" t="str">
        <f t="shared" ref="X50:X63" si="13">F50</f>
        <v>FIA</v>
      </c>
      <c r="Y50" s="47" t="str">
        <f t="shared" si="3"/>
        <v>-61101</v>
      </c>
      <c r="Z50" s="47" t="str">
        <f t="shared" ref="Z50:Z63" si="14">W50&amp;X50&amp;Y50</f>
        <v>18-FIA-61101</v>
      </c>
      <c r="AA50" s="47" t="str">
        <f t="shared" ref="AA50:AA63" si="15">LEFT(Y50,1)</f>
        <v>-</v>
      </c>
      <c r="AB50" s="193">
        <f t="shared" si="11"/>
        <v>6</v>
      </c>
      <c r="AC50" s="193" t="s">
        <v>106</v>
      </c>
    </row>
    <row r="51" spans="1:29" ht="13.5" customHeight="1">
      <c r="A51" s="200">
        <v>1840</v>
      </c>
      <c r="B51" s="184" t="s">
        <v>152</v>
      </c>
      <c r="C51" s="182" t="s">
        <v>1464</v>
      </c>
      <c r="D51" s="179" t="s">
        <v>153</v>
      </c>
      <c r="E51" s="179" t="s">
        <v>1448</v>
      </c>
      <c r="F51" s="178" t="s">
        <v>124</v>
      </c>
      <c r="G51" s="179" t="s">
        <v>113</v>
      </c>
      <c r="H51" s="179" t="s">
        <v>1451</v>
      </c>
      <c r="I51" s="180" t="s">
        <v>1449</v>
      </c>
      <c r="J51" s="202" t="s">
        <v>111</v>
      </c>
      <c r="K51" s="560" t="s">
        <v>1450</v>
      </c>
      <c r="L51" s="173">
        <v>1</v>
      </c>
      <c r="M51" s="178" t="s">
        <v>106</v>
      </c>
      <c r="N51" s="178" t="s">
        <v>1451</v>
      </c>
      <c r="O51" s="178" t="str">
        <f t="shared" si="0"/>
        <v>Y</v>
      </c>
      <c r="P51" s="178" t="s">
        <v>106</v>
      </c>
      <c r="Q51" s="181" t="s">
        <v>106</v>
      </c>
      <c r="R51" s="170" t="s">
        <v>1452</v>
      </c>
      <c r="S51" s="193" t="s">
        <v>147</v>
      </c>
      <c r="T51" s="193" t="s">
        <v>146</v>
      </c>
      <c r="U51" s="508" t="s">
        <v>1454</v>
      </c>
      <c r="V51" s="200">
        <v>1840</v>
      </c>
      <c r="W51" s="9" t="str">
        <f t="shared" si="12"/>
        <v>18-</v>
      </c>
      <c r="X51" s="47" t="str">
        <f t="shared" si="13"/>
        <v>FICA</v>
      </c>
      <c r="Y51" s="47" t="str">
        <f t="shared" si="3"/>
        <v>-61103</v>
      </c>
      <c r="Z51" s="47" t="str">
        <f t="shared" si="14"/>
        <v>18-FICA-61103</v>
      </c>
      <c r="AA51" s="47" t="str">
        <f t="shared" si="15"/>
        <v>-</v>
      </c>
      <c r="AB51" s="193">
        <f t="shared" si="11"/>
        <v>6</v>
      </c>
      <c r="AC51" s="193" t="s">
        <v>106</v>
      </c>
    </row>
    <row r="52" spans="1:29" ht="13.5" customHeight="1">
      <c r="A52" s="200">
        <v>1840</v>
      </c>
      <c r="B52" s="184" t="s">
        <v>155</v>
      </c>
      <c r="C52" s="193" t="s">
        <v>1464</v>
      </c>
      <c r="D52" s="184" t="s">
        <v>156</v>
      </c>
      <c r="E52" s="184" t="s">
        <v>1448</v>
      </c>
      <c r="F52" s="178" t="s">
        <v>124</v>
      </c>
      <c r="G52" s="179" t="s">
        <v>113</v>
      </c>
      <c r="H52" s="179" t="s">
        <v>1451</v>
      </c>
      <c r="I52" s="180" t="s">
        <v>1449</v>
      </c>
      <c r="J52" s="202" t="s">
        <v>111</v>
      </c>
      <c r="K52" s="560" t="s">
        <v>1450</v>
      </c>
      <c r="L52" s="173">
        <v>1</v>
      </c>
      <c r="M52" s="178" t="s">
        <v>106</v>
      </c>
      <c r="N52" s="178" t="s">
        <v>1451</v>
      </c>
      <c r="O52" s="178" t="str">
        <f t="shared" si="0"/>
        <v>Y</v>
      </c>
      <c r="P52" s="178" t="s">
        <v>106</v>
      </c>
      <c r="Q52" s="181" t="s">
        <v>106</v>
      </c>
      <c r="R52" s="170" t="s">
        <v>1452</v>
      </c>
      <c r="S52" s="193" t="s">
        <v>147</v>
      </c>
      <c r="T52" s="193" t="s">
        <v>146</v>
      </c>
      <c r="U52" s="508" t="s">
        <v>1454</v>
      </c>
      <c r="V52" s="200">
        <v>1840</v>
      </c>
      <c r="W52" s="9" t="str">
        <f t="shared" si="12"/>
        <v>18-</v>
      </c>
      <c r="X52" s="47" t="str">
        <f t="shared" si="13"/>
        <v>FICA</v>
      </c>
      <c r="Y52" s="47" t="str">
        <f t="shared" si="3"/>
        <v>-61104</v>
      </c>
      <c r="Z52" s="47" t="str">
        <f t="shared" si="14"/>
        <v>18-FICA-61104</v>
      </c>
      <c r="AA52" s="47" t="str">
        <f t="shared" si="15"/>
        <v>-</v>
      </c>
      <c r="AB52" s="193">
        <f t="shared" si="11"/>
        <v>6</v>
      </c>
      <c r="AC52" s="193" t="s">
        <v>106</v>
      </c>
    </row>
    <row r="53" spans="1:29" ht="13.5" customHeight="1">
      <c r="A53" s="200">
        <v>1840</v>
      </c>
      <c r="B53" s="184" t="s">
        <v>226</v>
      </c>
      <c r="C53" s="182" t="s">
        <v>1464</v>
      </c>
      <c r="D53" s="184" t="s">
        <v>227</v>
      </c>
      <c r="E53" s="184" t="s">
        <v>1455</v>
      </c>
      <c r="F53" s="178" t="s">
        <v>130</v>
      </c>
      <c r="G53" s="179" t="s">
        <v>113</v>
      </c>
      <c r="H53" s="179" t="s">
        <v>1451</v>
      </c>
      <c r="I53" s="180" t="s">
        <v>1449</v>
      </c>
      <c r="J53" s="202" t="s">
        <v>111</v>
      </c>
      <c r="K53" s="560" t="s">
        <v>1450</v>
      </c>
      <c r="L53" s="173">
        <v>1</v>
      </c>
      <c r="M53" s="178" t="s">
        <v>106</v>
      </c>
      <c r="N53" s="178" t="s">
        <v>1451</v>
      </c>
      <c r="O53" s="178" t="str">
        <f t="shared" si="0"/>
        <v>Y</v>
      </c>
      <c r="P53" s="170" t="s">
        <v>106</v>
      </c>
      <c r="Q53" s="181" t="s">
        <v>106</v>
      </c>
      <c r="R53" s="170" t="s">
        <v>1452</v>
      </c>
      <c r="S53" s="193" t="s">
        <v>224</v>
      </c>
      <c r="T53" s="193" t="s">
        <v>223</v>
      </c>
      <c r="U53" s="508" t="s">
        <v>1454</v>
      </c>
      <c r="V53" s="200">
        <v>1840</v>
      </c>
      <c r="W53" s="9" t="str">
        <f t="shared" si="12"/>
        <v>18-</v>
      </c>
      <c r="X53" s="47" t="str">
        <f t="shared" si="13"/>
        <v>FIC</v>
      </c>
      <c r="Y53" s="47" t="str">
        <f t="shared" si="3"/>
        <v>-61201</v>
      </c>
      <c r="Z53" s="47" t="str">
        <f t="shared" si="14"/>
        <v>18-FIC-61201</v>
      </c>
      <c r="AA53" s="47" t="str">
        <f t="shared" si="15"/>
        <v>-</v>
      </c>
      <c r="AB53" s="193">
        <f t="shared" si="11"/>
        <v>6</v>
      </c>
      <c r="AC53" s="193" t="s">
        <v>106</v>
      </c>
    </row>
    <row r="54" spans="1:29" ht="13.5" customHeight="1">
      <c r="A54" s="200">
        <v>1840</v>
      </c>
      <c r="B54" s="184" t="s">
        <v>289</v>
      </c>
      <c r="C54" s="182" t="s">
        <v>1464</v>
      </c>
      <c r="D54" s="179" t="s">
        <v>290</v>
      </c>
      <c r="E54" s="179" t="s">
        <v>1455</v>
      </c>
      <c r="F54" s="178" t="s">
        <v>130</v>
      </c>
      <c r="G54" s="179" t="s">
        <v>113</v>
      </c>
      <c r="H54" s="179" t="s">
        <v>1451</v>
      </c>
      <c r="I54" s="180" t="s">
        <v>1449</v>
      </c>
      <c r="J54" s="202" t="s">
        <v>111</v>
      </c>
      <c r="K54" s="560" t="s">
        <v>1450</v>
      </c>
      <c r="L54" s="173">
        <v>1</v>
      </c>
      <c r="M54" s="178" t="s">
        <v>106</v>
      </c>
      <c r="N54" s="178" t="s">
        <v>1451</v>
      </c>
      <c r="O54" s="178" t="str">
        <f t="shared" si="0"/>
        <v>Y</v>
      </c>
      <c r="P54" s="178" t="s">
        <v>106</v>
      </c>
      <c r="Q54" s="181" t="s">
        <v>106</v>
      </c>
      <c r="R54" s="170" t="s">
        <v>1452</v>
      </c>
      <c r="S54" s="193" t="s">
        <v>278</v>
      </c>
      <c r="T54" s="193" t="s">
        <v>277</v>
      </c>
      <c r="U54" s="508" t="s">
        <v>1454</v>
      </c>
      <c r="V54" s="200">
        <v>1840</v>
      </c>
      <c r="W54" s="9" t="str">
        <f t="shared" si="12"/>
        <v>18-</v>
      </c>
      <c r="X54" s="47" t="str">
        <f t="shared" si="13"/>
        <v>FIC</v>
      </c>
      <c r="Y54" s="47" t="str">
        <f t="shared" si="3"/>
        <v>-61202</v>
      </c>
      <c r="Z54" s="47" t="str">
        <f t="shared" si="14"/>
        <v>18-FIC-61202</v>
      </c>
      <c r="AA54" s="47" t="str">
        <f t="shared" si="15"/>
        <v>-</v>
      </c>
      <c r="AB54" s="193">
        <f t="shared" si="11"/>
        <v>6</v>
      </c>
      <c r="AC54" s="193" t="s">
        <v>106</v>
      </c>
    </row>
    <row r="55" spans="1:29" ht="13.5" customHeight="1">
      <c r="A55" s="200">
        <v>1840</v>
      </c>
      <c r="B55" s="184" t="s">
        <v>759</v>
      </c>
      <c r="C55" s="182" t="s">
        <v>1465</v>
      </c>
      <c r="D55" s="184" t="s">
        <v>760</v>
      </c>
      <c r="E55" s="184" t="s">
        <v>1455</v>
      </c>
      <c r="F55" s="178" t="s">
        <v>654</v>
      </c>
      <c r="G55" s="179" t="s">
        <v>113</v>
      </c>
      <c r="H55" s="178" t="s">
        <v>106</v>
      </c>
      <c r="I55" s="180" t="s">
        <v>1449</v>
      </c>
      <c r="J55" s="202" t="s">
        <v>111</v>
      </c>
      <c r="K55" s="560" t="s">
        <v>1450</v>
      </c>
      <c r="L55" s="173">
        <v>1</v>
      </c>
      <c r="M55" s="178" t="s">
        <v>530</v>
      </c>
      <c r="N55" s="178" t="s">
        <v>106</v>
      </c>
      <c r="O55" s="178" t="str">
        <f t="shared" si="0"/>
        <v>N</v>
      </c>
      <c r="P55" s="178" t="s">
        <v>106</v>
      </c>
      <c r="Q55" s="181" t="s">
        <v>106</v>
      </c>
      <c r="R55" s="170" t="s">
        <v>1452</v>
      </c>
      <c r="S55" s="193" t="s">
        <v>532</v>
      </c>
      <c r="T55" s="193" t="s">
        <v>531</v>
      </c>
      <c r="U55" s="509" t="s">
        <v>1466</v>
      </c>
      <c r="V55" s="200">
        <v>1840</v>
      </c>
      <c r="W55" s="9" t="str">
        <f t="shared" si="12"/>
        <v>18-</v>
      </c>
      <c r="X55" s="47" t="str">
        <f t="shared" si="13"/>
        <v>FIA</v>
      </c>
      <c r="Y55" s="47" t="str">
        <f t="shared" si="3"/>
        <v>-61205</v>
      </c>
      <c r="Z55" s="47" t="str">
        <f t="shared" si="14"/>
        <v>18-FIA-61205</v>
      </c>
      <c r="AA55" s="47" t="str">
        <f t="shared" si="15"/>
        <v>-</v>
      </c>
      <c r="AB55" s="193">
        <f t="shared" si="11"/>
        <v>6</v>
      </c>
      <c r="AC55" s="193" t="s">
        <v>106</v>
      </c>
    </row>
    <row r="56" spans="1:29" ht="13.5" customHeight="1">
      <c r="A56" s="200">
        <v>1840</v>
      </c>
      <c r="B56" s="184" t="s">
        <v>762</v>
      </c>
      <c r="C56" s="182" t="s">
        <v>1465</v>
      </c>
      <c r="D56" s="184" t="s">
        <v>763</v>
      </c>
      <c r="E56" s="184" t="s">
        <v>1455</v>
      </c>
      <c r="F56" s="178" t="s">
        <v>337</v>
      </c>
      <c r="G56" s="179" t="s">
        <v>113</v>
      </c>
      <c r="H56" s="178" t="s">
        <v>106</v>
      </c>
      <c r="I56" s="180" t="s">
        <v>1449</v>
      </c>
      <c r="J56" s="202" t="s">
        <v>111</v>
      </c>
      <c r="K56" s="560" t="s">
        <v>1450</v>
      </c>
      <c r="L56" s="173">
        <v>1</v>
      </c>
      <c r="M56" s="178" t="s">
        <v>530</v>
      </c>
      <c r="N56" s="178" t="s">
        <v>106</v>
      </c>
      <c r="O56" s="178" t="str">
        <f t="shared" si="0"/>
        <v>N</v>
      </c>
      <c r="P56" s="178" t="s">
        <v>106</v>
      </c>
      <c r="Q56" s="185" t="s">
        <v>106</v>
      </c>
      <c r="R56" s="170" t="s">
        <v>1452</v>
      </c>
      <c r="S56" s="193" t="s">
        <v>532</v>
      </c>
      <c r="T56" s="193" t="s">
        <v>531</v>
      </c>
      <c r="U56" s="509" t="s">
        <v>1466</v>
      </c>
      <c r="V56" s="200">
        <v>1840</v>
      </c>
      <c r="W56" s="9" t="str">
        <f t="shared" si="12"/>
        <v>18-</v>
      </c>
      <c r="X56" s="47" t="str">
        <f t="shared" si="13"/>
        <v>FI</v>
      </c>
      <c r="Y56" s="47" t="str">
        <f t="shared" si="3"/>
        <v>-61206</v>
      </c>
      <c r="Z56" s="47" t="str">
        <f t="shared" si="14"/>
        <v>18-FI-61206</v>
      </c>
      <c r="AA56" s="47" t="str">
        <f t="shared" si="15"/>
        <v>-</v>
      </c>
      <c r="AB56" s="193">
        <f t="shared" si="11"/>
        <v>6</v>
      </c>
      <c r="AC56" s="193" t="s">
        <v>106</v>
      </c>
    </row>
    <row r="57" spans="1:29" ht="13.5" customHeight="1">
      <c r="A57" s="200">
        <v>1840</v>
      </c>
      <c r="B57" s="184" t="s">
        <v>125</v>
      </c>
      <c r="C57" s="182" t="s">
        <v>1464</v>
      </c>
      <c r="D57" s="179" t="s">
        <v>126</v>
      </c>
      <c r="E57" s="179" t="s">
        <v>1456</v>
      </c>
      <c r="F57" s="178" t="s">
        <v>130</v>
      </c>
      <c r="G57" s="179" t="s">
        <v>113</v>
      </c>
      <c r="H57" s="179" t="s">
        <v>1451</v>
      </c>
      <c r="I57" s="180" t="s">
        <v>1449</v>
      </c>
      <c r="J57" s="202" t="s">
        <v>111</v>
      </c>
      <c r="K57" s="560" t="s">
        <v>1450</v>
      </c>
      <c r="L57" s="173">
        <v>1</v>
      </c>
      <c r="M57" s="178" t="s">
        <v>106</v>
      </c>
      <c r="N57" s="178" t="s">
        <v>1451</v>
      </c>
      <c r="O57" s="178" t="str">
        <f t="shared" si="0"/>
        <v>Y</v>
      </c>
      <c r="P57" s="178" t="s">
        <v>106</v>
      </c>
      <c r="Q57" s="181" t="s">
        <v>106</v>
      </c>
      <c r="R57" s="170" t="s">
        <v>1452</v>
      </c>
      <c r="S57" s="193" t="s">
        <v>129</v>
      </c>
      <c r="T57" s="193" t="s">
        <v>128</v>
      </c>
      <c r="U57" s="508" t="s">
        <v>1454</v>
      </c>
      <c r="V57" s="200">
        <v>1840</v>
      </c>
      <c r="W57" s="9" t="str">
        <f t="shared" si="12"/>
        <v>18-</v>
      </c>
      <c r="X57" s="47" t="str">
        <f t="shared" si="13"/>
        <v>FIC</v>
      </c>
      <c r="Y57" s="47" t="str">
        <f t="shared" si="3"/>
        <v>-62101</v>
      </c>
      <c r="Z57" s="47" t="str">
        <f t="shared" si="14"/>
        <v>18-FIC-62101</v>
      </c>
      <c r="AA57" s="47" t="str">
        <f t="shared" si="15"/>
        <v>-</v>
      </c>
      <c r="AB57" s="193">
        <f t="shared" si="11"/>
        <v>6</v>
      </c>
      <c r="AC57" s="193" t="s">
        <v>106</v>
      </c>
    </row>
    <row r="58" spans="1:29" ht="13.5" customHeight="1">
      <c r="A58" s="200">
        <v>1840</v>
      </c>
      <c r="B58" s="184" t="s">
        <v>131</v>
      </c>
      <c r="C58" s="193" t="s">
        <v>1464</v>
      </c>
      <c r="D58" s="184" t="s">
        <v>132</v>
      </c>
      <c r="E58" s="184" t="s">
        <v>1456</v>
      </c>
      <c r="F58" s="178" t="s">
        <v>130</v>
      </c>
      <c r="G58" s="179" t="s">
        <v>113</v>
      </c>
      <c r="H58" s="179" t="s">
        <v>1451</v>
      </c>
      <c r="I58" s="180" t="s">
        <v>1449</v>
      </c>
      <c r="J58" s="202" t="s">
        <v>111</v>
      </c>
      <c r="K58" s="560" t="s">
        <v>1450</v>
      </c>
      <c r="L58" s="173">
        <v>1</v>
      </c>
      <c r="M58" s="178" t="s">
        <v>106</v>
      </c>
      <c r="N58" s="178" t="s">
        <v>1451</v>
      </c>
      <c r="O58" s="178" t="str">
        <f t="shared" si="0"/>
        <v>Y</v>
      </c>
      <c r="P58" s="178" t="s">
        <v>106</v>
      </c>
      <c r="Q58" s="181" t="s">
        <v>106</v>
      </c>
      <c r="R58" s="170" t="s">
        <v>1452</v>
      </c>
      <c r="S58" s="193" t="s">
        <v>129</v>
      </c>
      <c r="T58" s="193" t="s">
        <v>128</v>
      </c>
      <c r="U58" s="508" t="s">
        <v>1454</v>
      </c>
      <c r="V58" s="200">
        <v>1840</v>
      </c>
      <c r="W58" s="9" t="str">
        <f t="shared" si="12"/>
        <v>18-</v>
      </c>
      <c r="X58" s="47" t="str">
        <f t="shared" si="13"/>
        <v>FIC</v>
      </c>
      <c r="Y58" s="47" t="str">
        <f t="shared" si="3"/>
        <v>-62103</v>
      </c>
      <c r="Z58" s="47" t="str">
        <f t="shared" si="14"/>
        <v>18-FIC-62103</v>
      </c>
      <c r="AA58" s="47" t="str">
        <f t="shared" si="15"/>
        <v>-</v>
      </c>
      <c r="AB58" s="193">
        <f t="shared" si="11"/>
        <v>6</v>
      </c>
      <c r="AC58" s="193" t="s">
        <v>106</v>
      </c>
    </row>
    <row r="59" spans="1:29" ht="13.5" customHeight="1">
      <c r="A59" s="200">
        <v>1840</v>
      </c>
      <c r="B59" s="184" t="s">
        <v>527</v>
      </c>
      <c r="C59" s="182" t="s">
        <v>1465</v>
      </c>
      <c r="D59" s="184" t="s">
        <v>528</v>
      </c>
      <c r="E59" s="184" t="s">
        <v>1456</v>
      </c>
      <c r="F59" s="178" t="s">
        <v>533</v>
      </c>
      <c r="G59" s="179" t="s">
        <v>113</v>
      </c>
      <c r="H59" s="179" t="s">
        <v>1451</v>
      </c>
      <c r="I59" s="180" t="s">
        <v>1449</v>
      </c>
      <c r="J59" s="202" t="s">
        <v>111</v>
      </c>
      <c r="K59" s="560" t="s">
        <v>1450</v>
      </c>
      <c r="L59" s="173">
        <v>1</v>
      </c>
      <c r="M59" s="178" t="s">
        <v>530</v>
      </c>
      <c r="N59" s="178" t="s">
        <v>106</v>
      </c>
      <c r="O59" s="178" t="str">
        <f t="shared" si="0"/>
        <v>N</v>
      </c>
      <c r="P59" s="170" t="s">
        <v>106</v>
      </c>
      <c r="Q59" s="181" t="s">
        <v>106</v>
      </c>
      <c r="R59" s="170" t="s">
        <v>1452</v>
      </c>
      <c r="S59" s="193" t="s">
        <v>532</v>
      </c>
      <c r="T59" s="193" t="s">
        <v>531</v>
      </c>
      <c r="U59" s="510" t="s">
        <v>1467</v>
      </c>
      <c r="V59" s="200">
        <v>1840</v>
      </c>
      <c r="W59" s="9" t="str">
        <f t="shared" si="12"/>
        <v>18-</v>
      </c>
      <c r="X59" s="47" t="str">
        <f t="shared" si="13"/>
        <v>FICQA</v>
      </c>
      <c r="Y59" s="47" t="str">
        <f t="shared" si="3"/>
        <v>-62104</v>
      </c>
      <c r="Z59" s="47" t="str">
        <f t="shared" si="14"/>
        <v>18-FICQA-62104</v>
      </c>
      <c r="AA59" s="47" t="str">
        <f t="shared" si="15"/>
        <v>-</v>
      </c>
      <c r="AB59" s="193">
        <f t="shared" si="11"/>
        <v>6</v>
      </c>
      <c r="AC59" s="193" t="s">
        <v>106</v>
      </c>
    </row>
    <row r="60" spans="1:29" ht="13.5" customHeight="1">
      <c r="A60" s="200">
        <v>1840</v>
      </c>
      <c r="B60" s="184" t="s">
        <v>534</v>
      </c>
      <c r="C60" s="182" t="s">
        <v>1465</v>
      </c>
      <c r="D60" s="184" t="s">
        <v>535</v>
      </c>
      <c r="E60" s="184" t="s">
        <v>1456</v>
      </c>
      <c r="F60" s="178" t="s">
        <v>537</v>
      </c>
      <c r="G60" s="179" t="s">
        <v>113</v>
      </c>
      <c r="H60" s="179" t="s">
        <v>1451</v>
      </c>
      <c r="I60" s="180" t="s">
        <v>1449</v>
      </c>
      <c r="J60" s="202" t="s">
        <v>111</v>
      </c>
      <c r="K60" s="560" t="s">
        <v>1450</v>
      </c>
      <c r="L60" s="173">
        <v>1</v>
      </c>
      <c r="M60" s="178" t="s">
        <v>530</v>
      </c>
      <c r="N60" s="178" t="s">
        <v>106</v>
      </c>
      <c r="O60" s="178" t="str">
        <f t="shared" si="0"/>
        <v>N</v>
      </c>
      <c r="P60" s="178" t="s">
        <v>106</v>
      </c>
      <c r="Q60" s="181" t="s">
        <v>106</v>
      </c>
      <c r="R60" s="170" t="s">
        <v>1452</v>
      </c>
      <c r="S60" s="193" t="s">
        <v>532</v>
      </c>
      <c r="T60" s="193" t="s">
        <v>531</v>
      </c>
      <c r="U60" s="510" t="s">
        <v>1467</v>
      </c>
      <c r="V60" s="200">
        <v>1840</v>
      </c>
      <c r="W60" s="9" t="str">
        <f t="shared" si="12"/>
        <v>18-</v>
      </c>
      <c r="X60" s="47" t="str">
        <f t="shared" si="13"/>
        <v>FICQ</v>
      </c>
      <c r="Y60" s="47" t="str">
        <f t="shared" si="3"/>
        <v>-62105</v>
      </c>
      <c r="Z60" s="47" t="str">
        <f t="shared" si="14"/>
        <v>18-FICQ-62105</v>
      </c>
      <c r="AA60" s="47" t="str">
        <f t="shared" si="15"/>
        <v>-</v>
      </c>
      <c r="AB60" s="193">
        <f t="shared" si="11"/>
        <v>6</v>
      </c>
      <c r="AC60" s="193" t="s">
        <v>106</v>
      </c>
    </row>
    <row r="61" spans="1:29" ht="13.5" customHeight="1">
      <c r="A61" s="200">
        <v>1840</v>
      </c>
      <c r="B61" s="184" t="s">
        <v>620</v>
      </c>
      <c r="C61" s="182" t="s">
        <v>1464</v>
      </c>
      <c r="D61" s="184" t="s">
        <v>621</v>
      </c>
      <c r="E61" s="184" t="s">
        <v>1457</v>
      </c>
      <c r="F61" s="178" t="s">
        <v>337</v>
      </c>
      <c r="G61" s="179" t="s">
        <v>113</v>
      </c>
      <c r="H61" s="178" t="s">
        <v>106</v>
      </c>
      <c r="I61" s="180" t="s">
        <v>1449</v>
      </c>
      <c r="J61" s="202" t="s">
        <v>111</v>
      </c>
      <c r="K61" s="560" t="s">
        <v>1450</v>
      </c>
      <c r="L61" s="173">
        <v>1</v>
      </c>
      <c r="M61" s="178" t="s">
        <v>106</v>
      </c>
      <c r="N61" s="178" t="s">
        <v>1451</v>
      </c>
      <c r="O61" s="178" t="str">
        <f t="shared" si="0"/>
        <v>Y</v>
      </c>
      <c r="P61" s="178" t="s">
        <v>106</v>
      </c>
      <c r="Q61" s="181" t="s">
        <v>106</v>
      </c>
      <c r="R61" s="170" t="s">
        <v>1452</v>
      </c>
      <c r="S61" s="193" t="s">
        <v>208</v>
      </c>
      <c r="T61" s="193" t="s">
        <v>207</v>
      </c>
      <c r="U61" s="509" t="s">
        <v>1453</v>
      </c>
      <c r="V61" s="200">
        <v>1840</v>
      </c>
      <c r="W61" s="9" t="str">
        <f t="shared" si="12"/>
        <v>18-</v>
      </c>
      <c r="X61" s="47" t="str">
        <f t="shared" si="13"/>
        <v>FI</v>
      </c>
      <c r="Y61" s="47" t="str">
        <f t="shared" si="3"/>
        <v>-62201</v>
      </c>
      <c r="Z61" s="47" t="str">
        <f t="shared" si="14"/>
        <v>18-FI-62201</v>
      </c>
      <c r="AA61" s="47" t="str">
        <f t="shared" si="15"/>
        <v>-</v>
      </c>
      <c r="AB61" s="193">
        <f t="shared" si="11"/>
        <v>6</v>
      </c>
      <c r="AC61" s="193" t="s">
        <v>106</v>
      </c>
    </row>
    <row r="62" spans="1:29" ht="13.5" customHeight="1">
      <c r="A62" s="200">
        <v>1840</v>
      </c>
      <c r="B62" s="184" t="s">
        <v>683</v>
      </c>
      <c r="C62" s="182" t="s">
        <v>1464</v>
      </c>
      <c r="D62" s="179" t="s">
        <v>684</v>
      </c>
      <c r="E62" s="179" t="s">
        <v>1457</v>
      </c>
      <c r="F62" s="178" t="s">
        <v>337</v>
      </c>
      <c r="G62" s="179" t="s">
        <v>113</v>
      </c>
      <c r="H62" s="178" t="s">
        <v>106</v>
      </c>
      <c r="I62" s="180" t="s">
        <v>1449</v>
      </c>
      <c r="J62" s="202" t="s">
        <v>111</v>
      </c>
      <c r="K62" s="560" t="s">
        <v>1450</v>
      </c>
      <c r="L62" s="173">
        <v>1</v>
      </c>
      <c r="M62" s="178" t="s">
        <v>106</v>
      </c>
      <c r="N62" s="178" t="s">
        <v>1451</v>
      </c>
      <c r="O62" s="178" t="str">
        <f t="shared" si="0"/>
        <v>Y</v>
      </c>
      <c r="P62" s="178" t="s">
        <v>106</v>
      </c>
      <c r="Q62" s="181" t="s">
        <v>106</v>
      </c>
      <c r="R62" s="170" t="s">
        <v>1452</v>
      </c>
      <c r="S62" s="193" t="s">
        <v>304</v>
      </c>
      <c r="T62" s="193" t="s">
        <v>303</v>
      </c>
      <c r="U62" s="509" t="s">
        <v>1453</v>
      </c>
      <c r="V62" s="200">
        <v>1840</v>
      </c>
      <c r="W62" s="9" t="str">
        <f t="shared" si="12"/>
        <v>18-</v>
      </c>
      <c r="X62" s="47" t="str">
        <f t="shared" si="13"/>
        <v>FI</v>
      </c>
      <c r="Y62" s="47" t="str">
        <f t="shared" si="3"/>
        <v>-62202</v>
      </c>
      <c r="Z62" s="47" t="str">
        <f t="shared" si="14"/>
        <v>18-FI-62202</v>
      </c>
      <c r="AA62" s="47" t="str">
        <f t="shared" si="15"/>
        <v>-</v>
      </c>
      <c r="AB62" s="193">
        <f t="shared" si="11"/>
        <v>6</v>
      </c>
      <c r="AC62" s="193" t="s">
        <v>106</v>
      </c>
    </row>
    <row r="63" spans="1:29" ht="13.5" customHeight="1">
      <c r="A63" s="200">
        <v>1840</v>
      </c>
      <c r="B63" s="184" t="s">
        <v>120</v>
      </c>
      <c r="C63" s="193" t="s">
        <v>1464</v>
      </c>
      <c r="D63" s="184" t="s">
        <v>121</v>
      </c>
      <c r="E63" s="184" t="s">
        <v>1458</v>
      </c>
      <c r="F63" s="178" t="s">
        <v>124</v>
      </c>
      <c r="G63" s="179" t="s">
        <v>113</v>
      </c>
      <c r="H63" s="179" t="s">
        <v>1451</v>
      </c>
      <c r="I63" s="180" t="s">
        <v>1449</v>
      </c>
      <c r="J63" s="202" t="s">
        <v>111</v>
      </c>
      <c r="K63" s="560" t="s">
        <v>1450</v>
      </c>
      <c r="L63" s="173">
        <v>1</v>
      </c>
      <c r="M63" s="178" t="s">
        <v>106</v>
      </c>
      <c r="N63" s="178" t="s">
        <v>1451</v>
      </c>
      <c r="O63" s="178" t="str">
        <f t="shared" si="0"/>
        <v>Y</v>
      </c>
      <c r="P63" s="170" t="s">
        <v>106</v>
      </c>
      <c r="Q63" s="181" t="s">
        <v>106</v>
      </c>
      <c r="R63" s="170" t="s">
        <v>1452</v>
      </c>
      <c r="S63" s="193" t="s">
        <v>118</v>
      </c>
      <c r="T63" s="193" t="s">
        <v>117</v>
      </c>
      <c r="U63" s="508" t="s">
        <v>1454</v>
      </c>
      <c r="V63" s="200">
        <v>1840</v>
      </c>
      <c r="W63" s="9" t="str">
        <f t="shared" si="12"/>
        <v>18-</v>
      </c>
      <c r="X63" s="47" t="str">
        <f t="shared" si="13"/>
        <v>FICA</v>
      </c>
      <c r="Y63" s="47" t="str">
        <f t="shared" si="3"/>
        <v>-62301</v>
      </c>
      <c r="Z63" s="47" t="str">
        <f t="shared" si="14"/>
        <v>18-FICA-62301</v>
      </c>
      <c r="AA63" s="47" t="str">
        <f t="shared" si="15"/>
        <v>-</v>
      </c>
      <c r="AB63" s="193">
        <f t="shared" si="11"/>
        <v>6</v>
      </c>
      <c r="AC63" s="193" t="s">
        <v>106</v>
      </c>
    </row>
    <row r="64" spans="1:29" ht="13.5" customHeight="1">
      <c r="B64" s="184"/>
      <c r="C64" s="182"/>
      <c r="D64" s="186"/>
      <c r="E64" s="179"/>
      <c r="F64" s="178"/>
      <c r="G64" s="179"/>
      <c r="H64" s="178"/>
      <c r="I64" s="180"/>
      <c r="J64" s="202"/>
      <c r="K64" s="560"/>
      <c r="L64" s="173"/>
      <c r="M64" s="178"/>
      <c r="N64" s="178"/>
      <c r="O64" s="178" t="str">
        <f t="shared" si="0"/>
        <v>N</v>
      </c>
      <c r="P64" s="178"/>
      <c r="Q64" s="181"/>
      <c r="X64" s="47"/>
      <c r="Y64" s="47" t="str">
        <f t="shared" si="3"/>
        <v/>
      </c>
      <c r="Z64" s="47"/>
      <c r="AA64" s="47"/>
      <c r="AB64" s="193">
        <f t="shared" si="11"/>
        <v>7</v>
      </c>
    </row>
    <row r="65" spans="1:29" ht="13.5" customHeight="1">
      <c r="A65" s="200">
        <v>1840</v>
      </c>
      <c r="B65" s="184" t="s">
        <v>229</v>
      </c>
      <c r="C65" s="182" t="s">
        <v>1468</v>
      </c>
      <c r="D65" s="187" t="s">
        <v>230</v>
      </c>
      <c r="E65" s="179" t="s">
        <v>1448</v>
      </c>
      <c r="F65" s="178" t="s">
        <v>141</v>
      </c>
      <c r="G65" s="179" t="s">
        <v>113</v>
      </c>
      <c r="H65" s="179" t="s">
        <v>1451</v>
      </c>
      <c r="I65" s="180" t="s">
        <v>1449</v>
      </c>
      <c r="J65" s="202" t="s">
        <v>111</v>
      </c>
      <c r="K65" s="560" t="s">
        <v>1450</v>
      </c>
      <c r="L65" s="173">
        <v>1</v>
      </c>
      <c r="M65" s="178" t="s">
        <v>106</v>
      </c>
      <c r="N65" s="178" t="s">
        <v>1451</v>
      </c>
      <c r="O65" s="178" t="str">
        <f t="shared" si="0"/>
        <v>Y</v>
      </c>
      <c r="P65" s="170" t="s">
        <v>106</v>
      </c>
      <c r="Q65" s="181" t="s">
        <v>106</v>
      </c>
      <c r="R65" s="170" t="s">
        <v>1452</v>
      </c>
      <c r="S65" s="193" t="s">
        <v>224</v>
      </c>
      <c r="T65" s="193" t="s">
        <v>223</v>
      </c>
      <c r="U65" s="508" t="s">
        <v>1454</v>
      </c>
      <c r="V65" s="200">
        <v>1840</v>
      </c>
      <c r="W65" s="9" t="str">
        <f t="shared" ref="W65:W75" si="16">LEFT(B65,3)</f>
        <v>18-</v>
      </c>
      <c r="X65" s="47" t="str">
        <f t="shared" ref="X65:X75" si="17">F65</f>
        <v>LICSA</v>
      </c>
      <c r="Y65" s="47" t="str">
        <f t="shared" si="3"/>
        <v>-61101</v>
      </c>
      <c r="Z65" s="47" t="str">
        <f t="shared" ref="Z65:Z75" si="18">W65&amp;X65&amp;Y65</f>
        <v>18-LICSA-61101</v>
      </c>
      <c r="AA65" s="47" t="str">
        <f t="shared" ref="AA65:AA75" si="19">LEFT(Y65,1)</f>
        <v>-</v>
      </c>
      <c r="AB65" s="193">
        <f t="shared" si="11"/>
        <v>6</v>
      </c>
      <c r="AC65" s="193" t="s">
        <v>106</v>
      </c>
    </row>
    <row r="66" spans="1:29" ht="13.5" customHeight="1">
      <c r="A66" s="200">
        <v>1840</v>
      </c>
      <c r="B66" s="184" t="s">
        <v>158</v>
      </c>
      <c r="C66" s="182" t="s">
        <v>1468</v>
      </c>
      <c r="D66" s="184" t="s">
        <v>159</v>
      </c>
      <c r="E66" s="179" t="s">
        <v>1448</v>
      </c>
      <c r="F66" s="178" t="s">
        <v>141</v>
      </c>
      <c r="G66" s="179" t="s">
        <v>113</v>
      </c>
      <c r="H66" s="179" t="s">
        <v>1451</v>
      </c>
      <c r="I66" s="180" t="s">
        <v>1449</v>
      </c>
      <c r="J66" s="202" t="s">
        <v>111</v>
      </c>
      <c r="K66" s="560" t="s">
        <v>1450</v>
      </c>
      <c r="L66" s="173">
        <v>1</v>
      </c>
      <c r="M66" s="178" t="s">
        <v>106</v>
      </c>
      <c r="N66" s="178" t="s">
        <v>1451</v>
      </c>
      <c r="O66" s="178" t="str">
        <f t="shared" ref="O66:O129" si="20">IF(N66="Yes","Y","N")</f>
        <v>Y</v>
      </c>
      <c r="P66" s="178" t="s">
        <v>106</v>
      </c>
      <c r="Q66" s="181" t="s">
        <v>106</v>
      </c>
      <c r="R66" s="170" t="s">
        <v>1452</v>
      </c>
      <c r="S66" s="193" t="s">
        <v>147</v>
      </c>
      <c r="T66" s="193" t="s">
        <v>146</v>
      </c>
      <c r="U66" s="508" t="s">
        <v>1454</v>
      </c>
      <c r="V66" s="200">
        <v>1840</v>
      </c>
      <c r="W66" s="9" t="str">
        <f t="shared" si="16"/>
        <v>18-</v>
      </c>
      <c r="X66" s="47" t="str">
        <f t="shared" si="17"/>
        <v>LICSA</v>
      </c>
      <c r="Y66" s="47" t="str">
        <f t="shared" ref="Y66:Y129" si="21">RIGHT(B66,AB66)</f>
        <v>-61103</v>
      </c>
      <c r="Z66" s="47" t="str">
        <f t="shared" si="18"/>
        <v>18-LICSA-61103</v>
      </c>
      <c r="AA66" s="47" t="str">
        <f t="shared" si="19"/>
        <v>-</v>
      </c>
      <c r="AB66" s="193">
        <f t="shared" ref="AB66:AB97" si="22">IF(AC66&lt;&gt;"-",7,6)</f>
        <v>6</v>
      </c>
      <c r="AC66" s="193" t="s">
        <v>106</v>
      </c>
    </row>
    <row r="67" spans="1:29" ht="13.5" customHeight="1">
      <c r="A67" s="200">
        <v>1840</v>
      </c>
      <c r="B67" s="184" t="s">
        <v>245</v>
      </c>
      <c r="C67" s="182" t="s">
        <v>1469</v>
      </c>
      <c r="D67" s="179" t="s">
        <v>246</v>
      </c>
      <c r="E67" s="179" t="s">
        <v>1455</v>
      </c>
      <c r="F67" s="178" t="s">
        <v>248</v>
      </c>
      <c r="G67" s="179" t="s">
        <v>113</v>
      </c>
      <c r="H67" s="179" t="s">
        <v>1451</v>
      </c>
      <c r="I67" s="180" t="s">
        <v>1449</v>
      </c>
      <c r="J67" s="202" t="s">
        <v>111</v>
      </c>
      <c r="K67" s="560" t="s">
        <v>1450</v>
      </c>
      <c r="L67" s="173">
        <v>1</v>
      </c>
      <c r="M67" s="178" t="s">
        <v>106</v>
      </c>
      <c r="N67" s="178" t="s">
        <v>1451</v>
      </c>
      <c r="O67" s="178" t="str">
        <f t="shared" si="20"/>
        <v>Y</v>
      </c>
      <c r="P67" s="170" t="s">
        <v>106</v>
      </c>
      <c r="Q67" s="181" t="s">
        <v>106</v>
      </c>
      <c r="R67" s="170" t="s">
        <v>1452</v>
      </c>
      <c r="S67" s="193" t="s">
        <v>239</v>
      </c>
      <c r="T67" s="193" t="s">
        <v>238</v>
      </c>
      <c r="U67" s="508" t="s">
        <v>1454</v>
      </c>
      <c r="V67" s="200">
        <v>1840</v>
      </c>
      <c r="W67" s="9" t="str">
        <f t="shared" si="16"/>
        <v>18-</v>
      </c>
      <c r="X67" s="47" t="str">
        <f t="shared" si="17"/>
        <v>LICA</v>
      </c>
      <c r="Y67" s="47" t="str">
        <f t="shared" si="21"/>
        <v>-61201</v>
      </c>
      <c r="Z67" s="47" t="str">
        <f t="shared" si="18"/>
        <v>18-LICA-61201</v>
      </c>
      <c r="AA67" s="47" t="str">
        <f t="shared" si="19"/>
        <v>-</v>
      </c>
      <c r="AB67" s="193">
        <f t="shared" si="22"/>
        <v>6</v>
      </c>
      <c r="AC67" s="193" t="s">
        <v>106</v>
      </c>
    </row>
    <row r="68" spans="1:29" ht="13.5" customHeight="1">
      <c r="A68" s="200">
        <v>1840</v>
      </c>
      <c r="B68" s="184" t="s">
        <v>305</v>
      </c>
      <c r="C68" s="182" t="s">
        <v>1469</v>
      </c>
      <c r="D68" s="184" t="s">
        <v>306</v>
      </c>
      <c r="E68" s="179" t="s">
        <v>1455</v>
      </c>
      <c r="F68" s="178" t="s">
        <v>248</v>
      </c>
      <c r="G68" s="179" t="s">
        <v>113</v>
      </c>
      <c r="H68" s="179" t="s">
        <v>1451</v>
      </c>
      <c r="I68" s="180" t="s">
        <v>1449</v>
      </c>
      <c r="J68" s="202" t="s">
        <v>111</v>
      </c>
      <c r="K68" s="560" t="s">
        <v>1450</v>
      </c>
      <c r="L68" s="173">
        <v>1</v>
      </c>
      <c r="M68" s="178" t="s">
        <v>106</v>
      </c>
      <c r="N68" s="178" t="s">
        <v>1451</v>
      </c>
      <c r="O68" s="178" t="str">
        <f t="shared" si="20"/>
        <v>Y</v>
      </c>
      <c r="P68" s="178" t="s">
        <v>106</v>
      </c>
      <c r="Q68" s="181" t="s">
        <v>106</v>
      </c>
      <c r="R68" s="170" t="s">
        <v>1452</v>
      </c>
      <c r="S68" s="193" t="s">
        <v>304</v>
      </c>
      <c r="T68" s="193" t="s">
        <v>303</v>
      </c>
      <c r="U68" s="508" t="s">
        <v>1454</v>
      </c>
      <c r="V68" s="200">
        <v>1840</v>
      </c>
      <c r="W68" s="9" t="str">
        <f t="shared" si="16"/>
        <v>18-</v>
      </c>
      <c r="X68" s="47" t="str">
        <f t="shared" si="17"/>
        <v>LICA</v>
      </c>
      <c r="Y68" s="47" t="str">
        <f t="shared" si="21"/>
        <v>-61202</v>
      </c>
      <c r="Z68" s="47" t="str">
        <f t="shared" si="18"/>
        <v>18-LICA-61202</v>
      </c>
      <c r="AA68" s="47" t="str">
        <f t="shared" si="19"/>
        <v>-</v>
      </c>
      <c r="AB68" s="193">
        <f t="shared" si="22"/>
        <v>6</v>
      </c>
      <c r="AC68" s="193" t="s">
        <v>106</v>
      </c>
    </row>
    <row r="69" spans="1:29" ht="13.5" customHeight="1">
      <c r="A69" s="200">
        <v>1840</v>
      </c>
      <c r="B69" s="184" t="s">
        <v>214</v>
      </c>
      <c r="C69" s="182" t="s">
        <v>1468</v>
      </c>
      <c r="D69" s="184" t="s">
        <v>215</v>
      </c>
      <c r="E69" s="179" t="s">
        <v>1455</v>
      </c>
      <c r="F69" s="178" t="s">
        <v>141</v>
      </c>
      <c r="G69" s="179" t="s">
        <v>113</v>
      </c>
      <c r="H69" s="179" t="s">
        <v>1451</v>
      </c>
      <c r="I69" s="180" t="s">
        <v>1449</v>
      </c>
      <c r="J69" s="202" t="s">
        <v>111</v>
      </c>
      <c r="K69" s="560" t="s">
        <v>1450</v>
      </c>
      <c r="L69" s="173">
        <v>1</v>
      </c>
      <c r="M69" s="178" t="s">
        <v>106</v>
      </c>
      <c r="N69" s="178" t="s">
        <v>1451</v>
      </c>
      <c r="O69" s="178" t="str">
        <f t="shared" si="20"/>
        <v>Y</v>
      </c>
      <c r="P69" s="170" t="s">
        <v>106</v>
      </c>
      <c r="Q69" s="181" t="s">
        <v>106</v>
      </c>
      <c r="R69" s="170" t="s">
        <v>1452</v>
      </c>
      <c r="S69" s="193" t="s">
        <v>208</v>
      </c>
      <c r="T69" s="193" t="s">
        <v>207</v>
      </c>
      <c r="U69" s="508" t="s">
        <v>1454</v>
      </c>
      <c r="V69" s="200">
        <v>1840</v>
      </c>
      <c r="W69" s="9" t="str">
        <f t="shared" si="16"/>
        <v>18-</v>
      </c>
      <c r="X69" s="47" t="str">
        <f t="shared" si="17"/>
        <v>LICSA</v>
      </c>
      <c r="Y69" s="47" t="str">
        <f t="shared" si="21"/>
        <v>-61203</v>
      </c>
      <c r="Z69" s="47" t="str">
        <f t="shared" si="18"/>
        <v>18-LICSA-61203</v>
      </c>
      <c r="AA69" s="47" t="str">
        <f t="shared" si="19"/>
        <v>-</v>
      </c>
      <c r="AB69" s="193">
        <f t="shared" si="22"/>
        <v>6</v>
      </c>
      <c r="AC69" s="193" t="s">
        <v>106</v>
      </c>
    </row>
    <row r="70" spans="1:29" ht="13.5" customHeight="1">
      <c r="A70" s="200">
        <v>1840</v>
      </c>
      <c r="B70" s="184" t="s">
        <v>232</v>
      </c>
      <c r="C70" s="182" t="s">
        <v>1468</v>
      </c>
      <c r="D70" s="184" t="s">
        <v>233</v>
      </c>
      <c r="E70" s="179" t="s">
        <v>1455</v>
      </c>
      <c r="F70" s="178" t="s">
        <v>141</v>
      </c>
      <c r="G70" s="179" t="s">
        <v>113</v>
      </c>
      <c r="H70" s="179" t="s">
        <v>1451</v>
      </c>
      <c r="I70" s="180" t="s">
        <v>1449</v>
      </c>
      <c r="J70" s="202" t="s">
        <v>111</v>
      </c>
      <c r="K70" s="560" t="s">
        <v>1450</v>
      </c>
      <c r="L70" s="173">
        <v>1</v>
      </c>
      <c r="M70" s="178" t="s">
        <v>106</v>
      </c>
      <c r="N70" s="178" t="s">
        <v>1451</v>
      </c>
      <c r="O70" s="178" t="str">
        <f t="shared" si="20"/>
        <v>Y</v>
      </c>
      <c r="P70" s="178" t="s">
        <v>106</v>
      </c>
      <c r="Q70" s="181" t="s">
        <v>106</v>
      </c>
      <c r="R70" s="170" t="s">
        <v>1452</v>
      </c>
      <c r="S70" s="193" t="s">
        <v>224</v>
      </c>
      <c r="T70" s="193" t="s">
        <v>223</v>
      </c>
      <c r="U70" s="508" t="s">
        <v>1454</v>
      </c>
      <c r="V70" s="200">
        <v>1840</v>
      </c>
      <c r="W70" s="9" t="str">
        <f t="shared" si="16"/>
        <v>18-</v>
      </c>
      <c r="X70" s="47" t="str">
        <f t="shared" si="17"/>
        <v>LICSA</v>
      </c>
      <c r="Y70" s="47" t="str">
        <f t="shared" si="21"/>
        <v>-61205</v>
      </c>
      <c r="Z70" s="47" t="str">
        <f t="shared" si="18"/>
        <v>18-LICSA-61205</v>
      </c>
      <c r="AA70" s="47" t="str">
        <f t="shared" si="19"/>
        <v>-</v>
      </c>
      <c r="AB70" s="193">
        <f t="shared" si="22"/>
        <v>6</v>
      </c>
      <c r="AC70" s="193" t="s">
        <v>106</v>
      </c>
    </row>
    <row r="71" spans="1:29" ht="13.5" customHeight="1">
      <c r="A71" s="200">
        <v>1840</v>
      </c>
      <c r="B71" s="184" t="s">
        <v>249</v>
      </c>
      <c r="C71" s="182" t="s">
        <v>1468</v>
      </c>
      <c r="D71" s="184" t="s">
        <v>250</v>
      </c>
      <c r="E71" s="179" t="s">
        <v>1456</v>
      </c>
      <c r="F71" s="178" t="s">
        <v>141</v>
      </c>
      <c r="G71" s="179" t="s">
        <v>113</v>
      </c>
      <c r="H71" s="179" t="s">
        <v>1451</v>
      </c>
      <c r="I71" s="180" t="s">
        <v>1449</v>
      </c>
      <c r="J71" s="202" t="s">
        <v>111</v>
      </c>
      <c r="K71" s="560" t="s">
        <v>1450</v>
      </c>
      <c r="L71" s="173">
        <v>1</v>
      </c>
      <c r="M71" s="178" t="s">
        <v>106</v>
      </c>
      <c r="N71" s="178" t="s">
        <v>1451</v>
      </c>
      <c r="O71" s="178" t="str">
        <f t="shared" si="20"/>
        <v>Y</v>
      </c>
      <c r="P71" s="170" t="s">
        <v>106</v>
      </c>
      <c r="Q71" s="181" t="s">
        <v>106</v>
      </c>
      <c r="R71" s="170" t="s">
        <v>1452</v>
      </c>
      <c r="S71" s="193" t="s">
        <v>239</v>
      </c>
      <c r="T71" s="193" t="s">
        <v>238</v>
      </c>
      <c r="U71" s="508" t="s">
        <v>1454</v>
      </c>
      <c r="V71" s="200">
        <v>1840</v>
      </c>
      <c r="W71" s="9" t="str">
        <f t="shared" si="16"/>
        <v>18-</v>
      </c>
      <c r="X71" s="47" t="str">
        <f t="shared" si="17"/>
        <v>LICSA</v>
      </c>
      <c r="Y71" s="47" t="str">
        <f t="shared" si="21"/>
        <v>-62101</v>
      </c>
      <c r="Z71" s="47" t="str">
        <f t="shared" si="18"/>
        <v>18-LICSA-62101</v>
      </c>
      <c r="AA71" s="47" t="str">
        <f t="shared" si="19"/>
        <v>-</v>
      </c>
      <c r="AB71" s="193">
        <f t="shared" si="22"/>
        <v>6</v>
      </c>
      <c r="AC71" s="193" t="s">
        <v>106</v>
      </c>
    </row>
    <row r="72" spans="1:29" ht="13.5" customHeight="1">
      <c r="A72" s="200">
        <v>1840</v>
      </c>
      <c r="B72" s="184" t="s">
        <v>217</v>
      </c>
      <c r="C72" s="182" t="s">
        <v>1468</v>
      </c>
      <c r="D72" s="184" t="s">
        <v>218</v>
      </c>
      <c r="E72" s="179" t="s">
        <v>1456</v>
      </c>
      <c r="F72" s="178" t="s">
        <v>141</v>
      </c>
      <c r="G72" s="179" t="s">
        <v>113</v>
      </c>
      <c r="H72" s="179" t="s">
        <v>1451</v>
      </c>
      <c r="I72" s="180" t="s">
        <v>1449</v>
      </c>
      <c r="J72" s="202" t="s">
        <v>111</v>
      </c>
      <c r="K72" s="560" t="s">
        <v>1450</v>
      </c>
      <c r="L72" s="173">
        <v>1</v>
      </c>
      <c r="M72" s="178" t="s">
        <v>106</v>
      </c>
      <c r="N72" s="178" t="s">
        <v>1451</v>
      </c>
      <c r="O72" s="178" t="str">
        <f t="shared" si="20"/>
        <v>Y</v>
      </c>
      <c r="P72" s="178" t="s">
        <v>106</v>
      </c>
      <c r="Q72" s="181" t="s">
        <v>106</v>
      </c>
      <c r="R72" s="170" t="s">
        <v>1452</v>
      </c>
      <c r="S72" s="193" t="s">
        <v>208</v>
      </c>
      <c r="T72" s="193" t="s">
        <v>207</v>
      </c>
      <c r="U72" s="508" t="s">
        <v>1454</v>
      </c>
      <c r="V72" s="200">
        <v>1840</v>
      </c>
      <c r="W72" s="9" t="str">
        <f t="shared" si="16"/>
        <v>18-</v>
      </c>
      <c r="X72" s="47" t="str">
        <f t="shared" si="17"/>
        <v>LICSA</v>
      </c>
      <c r="Y72" s="47" t="str">
        <f t="shared" si="21"/>
        <v>-62105</v>
      </c>
      <c r="Z72" s="47" t="str">
        <f t="shared" si="18"/>
        <v>18-LICSA-62105</v>
      </c>
      <c r="AA72" s="47" t="str">
        <f t="shared" si="19"/>
        <v>-</v>
      </c>
      <c r="AB72" s="193">
        <f t="shared" si="22"/>
        <v>6</v>
      </c>
      <c r="AC72" s="193" t="s">
        <v>106</v>
      </c>
    </row>
    <row r="73" spans="1:29" ht="13.5" customHeight="1">
      <c r="A73" s="200">
        <v>1840</v>
      </c>
      <c r="B73" s="184" t="s">
        <v>134</v>
      </c>
      <c r="C73" s="182" t="s">
        <v>1468</v>
      </c>
      <c r="D73" s="184" t="s">
        <v>135</v>
      </c>
      <c r="E73" s="179" t="s">
        <v>1457</v>
      </c>
      <c r="F73" s="178" t="s">
        <v>137</v>
      </c>
      <c r="G73" s="179" t="s">
        <v>113</v>
      </c>
      <c r="H73" s="179" t="s">
        <v>1451</v>
      </c>
      <c r="I73" s="180" t="s">
        <v>1449</v>
      </c>
      <c r="J73" s="202" t="s">
        <v>111</v>
      </c>
      <c r="K73" s="560" t="s">
        <v>1450</v>
      </c>
      <c r="L73" s="173">
        <v>1</v>
      </c>
      <c r="M73" s="178" t="s">
        <v>106</v>
      </c>
      <c r="N73" s="178" t="s">
        <v>1451</v>
      </c>
      <c r="O73" s="178" t="str">
        <f t="shared" si="20"/>
        <v>Y</v>
      </c>
      <c r="P73" s="170" t="s">
        <v>106</v>
      </c>
      <c r="Q73" s="181" t="s">
        <v>106</v>
      </c>
      <c r="R73" s="170" t="s">
        <v>1452</v>
      </c>
      <c r="S73" s="193" t="s">
        <v>129</v>
      </c>
      <c r="T73" s="193" t="s">
        <v>128</v>
      </c>
      <c r="U73" s="508" t="s">
        <v>1454</v>
      </c>
      <c r="V73" s="200">
        <v>1840</v>
      </c>
      <c r="W73" s="9" t="str">
        <f t="shared" si="16"/>
        <v>18-</v>
      </c>
      <c r="X73" s="47" t="str">
        <f t="shared" si="17"/>
        <v>LISA</v>
      </c>
      <c r="Y73" s="47" t="str">
        <f t="shared" si="21"/>
        <v>-62201</v>
      </c>
      <c r="Z73" s="47" t="str">
        <f t="shared" si="18"/>
        <v>18-LISA-62201</v>
      </c>
      <c r="AA73" s="47" t="str">
        <f t="shared" si="19"/>
        <v>-</v>
      </c>
      <c r="AB73" s="193">
        <f t="shared" si="22"/>
        <v>6</v>
      </c>
      <c r="AC73" s="193" t="s">
        <v>106</v>
      </c>
    </row>
    <row r="74" spans="1:29" ht="13.5" customHeight="1">
      <c r="A74" s="200">
        <v>1840</v>
      </c>
      <c r="B74" s="184" t="s">
        <v>138</v>
      </c>
      <c r="C74" s="182" t="s">
        <v>1469</v>
      </c>
      <c r="D74" s="179" t="s">
        <v>139</v>
      </c>
      <c r="E74" s="179" t="s">
        <v>1458</v>
      </c>
      <c r="F74" s="178" t="s">
        <v>141</v>
      </c>
      <c r="G74" s="179" t="s">
        <v>113</v>
      </c>
      <c r="H74" s="179" t="s">
        <v>1451</v>
      </c>
      <c r="I74" s="180" t="s">
        <v>1449</v>
      </c>
      <c r="J74" s="202" t="s">
        <v>111</v>
      </c>
      <c r="K74" s="560" t="s">
        <v>1450</v>
      </c>
      <c r="L74" s="173">
        <v>1</v>
      </c>
      <c r="M74" s="178" t="s">
        <v>106</v>
      </c>
      <c r="N74" s="178" t="s">
        <v>1451</v>
      </c>
      <c r="O74" s="178" t="str">
        <f t="shared" si="20"/>
        <v>Y</v>
      </c>
      <c r="P74" s="178" t="s">
        <v>106</v>
      </c>
      <c r="Q74" s="181" t="s">
        <v>106</v>
      </c>
      <c r="R74" s="170" t="s">
        <v>1452</v>
      </c>
      <c r="S74" s="193" t="s">
        <v>129</v>
      </c>
      <c r="T74" s="193" t="s">
        <v>128</v>
      </c>
      <c r="U74" s="508" t="s">
        <v>1454</v>
      </c>
      <c r="V74" s="200">
        <v>1840</v>
      </c>
      <c r="W74" s="9" t="str">
        <f t="shared" si="16"/>
        <v>18-</v>
      </c>
      <c r="X74" s="47" t="str">
        <f t="shared" si="17"/>
        <v>LICSA</v>
      </c>
      <c r="Y74" s="47" t="str">
        <f t="shared" si="21"/>
        <v>-62301</v>
      </c>
      <c r="Z74" s="47" t="str">
        <f t="shared" si="18"/>
        <v>18-LICSA-62301</v>
      </c>
      <c r="AA74" s="47" t="str">
        <f t="shared" si="19"/>
        <v>-</v>
      </c>
      <c r="AB74" s="193">
        <f t="shared" si="22"/>
        <v>6</v>
      </c>
      <c r="AC74" s="193" t="s">
        <v>106</v>
      </c>
    </row>
    <row r="75" spans="1:29" ht="13.5" customHeight="1">
      <c r="A75" s="200">
        <v>1840</v>
      </c>
      <c r="B75" s="184" t="s">
        <v>623</v>
      </c>
      <c r="C75" s="182" t="s">
        <v>1468</v>
      </c>
      <c r="D75" s="184" t="s">
        <v>624</v>
      </c>
      <c r="E75" s="179" t="s">
        <v>1459</v>
      </c>
      <c r="F75" s="178" t="s">
        <v>626</v>
      </c>
      <c r="G75" s="179" t="s">
        <v>113</v>
      </c>
      <c r="H75" s="179" t="s">
        <v>106</v>
      </c>
      <c r="I75" s="180" t="s">
        <v>1449</v>
      </c>
      <c r="J75" s="202" t="s">
        <v>111</v>
      </c>
      <c r="K75" s="560" t="s">
        <v>1450</v>
      </c>
      <c r="L75" s="173">
        <v>1</v>
      </c>
      <c r="M75" s="178" t="s">
        <v>106</v>
      </c>
      <c r="N75" s="178" t="s">
        <v>1451</v>
      </c>
      <c r="O75" s="178" t="str">
        <f t="shared" si="20"/>
        <v>Y</v>
      </c>
      <c r="P75" s="170" t="s">
        <v>106</v>
      </c>
      <c r="Q75" s="181" t="s">
        <v>106</v>
      </c>
      <c r="R75" s="170" t="s">
        <v>1452</v>
      </c>
      <c r="S75" s="193" t="s">
        <v>208</v>
      </c>
      <c r="T75" s="193" t="s">
        <v>207</v>
      </c>
      <c r="U75" s="509" t="s">
        <v>1453</v>
      </c>
      <c r="V75" s="200">
        <v>1840</v>
      </c>
      <c r="W75" s="9" t="str">
        <f t="shared" si="16"/>
        <v>18-</v>
      </c>
      <c r="X75" s="47" t="str">
        <f t="shared" si="17"/>
        <v>LIA</v>
      </c>
      <c r="Y75" s="47" t="str">
        <f t="shared" si="21"/>
        <v>-63103</v>
      </c>
      <c r="Z75" s="47" t="str">
        <f t="shared" si="18"/>
        <v>18-LIA-63103</v>
      </c>
      <c r="AA75" s="47" t="str">
        <f t="shared" si="19"/>
        <v>-</v>
      </c>
      <c r="AB75" s="193">
        <f t="shared" si="22"/>
        <v>6</v>
      </c>
      <c r="AC75" s="193" t="s">
        <v>106</v>
      </c>
    </row>
    <row r="76" spans="1:29" ht="13.5" customHeight="1">
      <c r="B76" s="184"/>
      <c r="C76" s="182"/>
      <c r="D76" s="184"/>
      <c r="E76" s="179"/>
      <c r="F76" s="178"/>
      <c r="G76" s="179"/>
      <c r="H76" s="179"/>
      <c r="I76" s="180"/>
      <c r="J76" s="202"/>
      <c r="K76" s="560"/>
      <c r="L76" s="173"/>
      <c r="M76" s="178"/>
      <c r="N76" s="178"/>
      <c r="O76" s="178" t="str">
        <f t="shared" si="20"/>
        <v>N</v>
      </c>
      <c r="Q76" s="181"/>
      <c r="X76" s="47"/>
      <c r="Y76" s="47" t="str">
        <f t="shared" si="21"/>
        <v/>
      </c>
      <c r="Z76" s="47"/>
      <c r="AA76" s="47"/>
      <c r="AB76" s="193">
        <f t="shared" si="22"/>
        <v>7</v>
      </c>
    </row>
    <row r="77" spans="1:29" ht="13.5" customHeight="1">
      <c r="A77" s="200">
        <v>1840</v>
      </c>
      <c r="B77" s="184" t="s">
        <v>1033</v>
      </c>
      <c r="C77" s="182" t="s">
        <v>1470</v>
      </c>
      <c r="D77" s="184" t="s">
        <v>1471</v>
      </c>
      <c r="E77" s="179" t="s">
        <v>1455</v>
      </c>
      <c r="F77" s="178" t="s">
        <v>1472</v>
      </c>
      <c r="G77" s="182" t="s">
        <v>1473</v>
      </c>
      <c r="H77" s="179" t="s">
        <v>1451</v>
      </c>
      <c r="I77" s="180" t="s">
        <v>1474</v>
      </c>
      <c r="J77" s="202" t="s">
        <v>1475</v>
      </c>
      <c r="K77" s="560" t="s">
        <v>1476</v>
      </c>
      <c r="L77" s="173">
        <v>1</v>
      </c>
      <c r="M77" s="178" t="s">
        <v>530</v>
      </c>
      <c r="N77" s="178" t="s">
        <v>106</v>
      </c>
      <c r="O77" s="178" t="str">
        <f t="shared" si="20"/>
        <v>N</v>
      </c>
      <c r="P77" s="178" t="s">
        <v>106</v>
      </c>
      <c r="Q77" s="181" t="s">
        <v>106</v>
      </c>
      <c r="R77" s="170" t="s">
        <v>1452</v>
      </c>
      <c r="S77" s="193" t="s">
        <v>477</v>
      </c>
      <c r="U77" s="507" t="s">
        <v>1477</v>
      </c>
      <c r="V77" s="200">
        <v>1840</v>
      </c>
      <c r="W77" s="9" t="str">
        <f>LEFT(B77,3)</f>
        <v>18-</v>
      </c>
      <c r="X77" s="47" t="str">
        <f>F77</f>
        <v>LSL</v>
      </c>
      <c r="Y77" s="47" t="str">
        <f t="shared" si="21"/>
        <v>-61207</v>
      </c>
      <c r="Z77" s="47" t="str">
        <f>W77&amp;X77&amp;Y77</f>
        <v>18-LSL-61207</v>
      </c>
      <c r="AA77" s="47" t="str">
        <f>LEFT(Y77,1)</f>
        <v>-</v>
      </c>
      <c r="AB77" s="193">
        <f t="shared" si="22"/>
        <v>6</v>
      </c>
      <c r="AC77" s="193" t="s">
        <v>106</v>
      </c>
    </row>
    <row r="78" spans="1:29" ht="13.5" customHeight="1">
      <c r="B78" s="184"/>
      <c r="C78" s="182"/>
      <c r="D78" s="186"/>
      <c r="E78" s="179"/>
      <c r="F78" s="178"/>
      <c r="G78" s="179"/>
      <c r="H78" s="178"/>
      <c r="I78" s="180"/>
      <c r="J78" s="202"/>
      <c r="K78" s="560"/>
      <c r="L78" s="173"/>
      <c r="M78" s="178"/>
      <c r="N78" s="178"/>
      <c r="O78" s="178" t="str">
        <f t="shared" si="20"/>
        <v>N</v>
      </c>
      <c r="P78" s="178"/>
      <c r="Q78" s="181"/>
      <c r="X78" s="47"/>
      <c r="Y78" s="47" t="str">
        <f t="shared" si="21"/>
        <v/>
      </c>
      <c r="Z78" s="47"/>
      <c r="AA78" s="47"/>
      <c r="AB78" s="193">
        <f t="shared" si="22"/>
        <v>7</v>
      </c>
    </row>
    <row r="79" spans="1:29" ht="13.5" customHeight="1">
      <c r="A79" s="200">
        <v>1840</v>
      </c>
      <c r="B79" s="184" t="s">
        <v>188</v>
      </c>
      <c r="C79" s="182" t="s">
        <v>1478</v>
      </c>
      <c r="D79" s="179" t="s">
        <v>189</v>
      </c>
      <c r="E79" s="179" t="s">
        <v>1457</v>
      </c>
      <c r="F79" s="178" t="s">
        <v>192</v>
      </c>
      <c r="G79" s="179" t="s">
        <v>166</v>
      </c>
      <c r="H79" s="178" t="s">
        <v>1451</v>
      </c>
      <c r="I79" s="180" t="s">
        <v>1449</v>
      </c>
      <c r="J79" s="202" t="s">
        <v>111</v>
      </c>
      <c r="K79" s="560" t="s">
        <v>1450</v>
      </c>
      <c r="L79" s="173">
        <v>1</v>
      </c>
      <c r="M79" s="178" t="s">
        <v>106</v>
      </c>
      <c r="N79" s="178" t="s">
        <v>1451</v>
      </c>
      <c r="O79" s="178" t="str">
        <f t="shared" si="20"/>
        <v>Y</v>
      </c>
      <c r="P79" s="178" t="s">
        <v>106</v>
      </c>
      <c r="Q79" s="181" t="s">
        <v>106</v>
      </c>
      <c r="R79" s="170" t="s">
        <v>1452</v>
      </c>
      <c r="S79" s="193" t="s">
        <v>191</v>
      </c>
      <c r="T79" s="193" t="s">
        <v>190</v>
      </c>
      <c r="U79" s="510" t="s">
        <v>1479</v>
      </c>
      <c r="V79" s="200">
        <v>1840</v>
      </c>
      <c r="W79" s="9" t="str">
        <f t="shared" ref="W79:W101" si="23">LEFT(B79,3)</f>
        <v>18-</v>
      </c>
      <c r="X79" s="47" t="str">
        <f t="shared" ref="X79:X101" si="24">F79</f>
        <v>TV</v>
      </c>
      <c r="Y79" s="47" t="str">
        <f t="shared" si="21"/>
        <v>-62202</v>
      </c>
      <c r="Z79" s="47" t="str">
        <f t="shared" ref="Z79:Z101" si="25">W79&amp;X79&amp;Y79</f>
        <v>18-TV-62202</v>
      </c>
      <c r="AA79" s="47" t="str">
        <f t="shared" ref="AA79:AA101" si="26">LEFT(Y79,1)</f>
        <v>-</v>
      </c>
      <c r="AB79" s="193">
        <f t="shared" si="22"/>
        <v>6</v>
      </c>
      <c r="AC79" s="193" t="s">
        <v>106</v>
      </c>
    </row>
    <row r="80" spans="1:29" ht="13.5" customHeight="1">
      <c r="A80" s="200">
        <v>1840</v>
      </c>
      <c r="B80" s="184" t="s">
        <v>193</v>
      </c>
      <c r="C80" s="182" t="s">
        <v>1478</v>
      </c>
      <c r="D80" s="179" t="s">
        <v>195</v>
      </c>
      <c r="E80" s="179" t="s">
        <v>1480</v>
      </c>
      <c r="F80" s="178" t="s">
        <v>169</v>
      </c>
      <c r="G80" s="179" t="s">
        <v>166</v>
      </c>
      <c r="H80" s="178" t="s">
        <v>1451</v>
      </c>
      <c r="I80" s="180" t="s">
        <v>1449</v>
      </c>
      <c r="J80" s="202" t="s">
        <v>111</v>
      </c>
      <c r="K80" s="560" t="s">
        <v>1450</v>
      </c>
      <c r="L80" s="173">
        <v>1</v>
      </c>
      <c r="M80" s="178" t="s">
        <v>106</v>
      </c>
      <c r="N80" s="178" t="s">
        <v>1451</v>
      </c>
      <c r="O80" s="178" t="str">
        <f t="shared" si="20"/>
        <v>Y</v>
      </c>
      <c r="P80" s="178" t="s">
        <v>106</v>
      </c>
      <c r="Q80" s="181" t="s">
        <v>106</v>
      </c>
      <c r="R80" s="170" t="s">
        <v>1452</v>
      </c>
      <c r="S80" s="193" t="s">
        <v>191</v>
      </c>
      <c r="T80" s="193" t="s">
        <v>190</v>
      </c>
      <c r="U80" s="510" t="s">
        <v>1479</v>
      </c>
      <c r="V80" s="200">
        <v>1840</v>
      </c>
      <c r="W80" s="9" t="str">
        <f t="shared" si="23"/>
        <v>18-</v>
      </c>
      <c r="X80" s="47" t="str">
        <f t="shared" si="24"/>
        <v>PV</v>
      </c>
      <c r="Y80" s="47" t="str">
        <f t="shared" si="21"/>
        <v>-61103A</v>
      </c>
      <c r="Z80" s="47" t="str">
        <f t="shared" si="25"/>
        <v>18-PV-61103A</v>
      </c>
      <c r="AA80" s="47" t="str">
        <f t="shared" si="26"/>
        <v>-</v>
      </c>
      <c r="AB80" s="193">
        <f t="shared" si="22"/>
        <v>7</v>
      </c>
      <c r="AC80" s="193" t="s">
        <v>194</v>
      </c>
    </row>
    <row r="81" spans="1:29" ht="13.5" customHeight="1">
      <c r="A81" s="200">
        <v>1840</v>
      </c>
      <c r="B81" s="184" t="s">
        <v>252</v>
      </c>
      <c r="C81" s="182" t="s">
        <v>1478</v>
      </c>
      <c r="D81" s="179" t="s">
        <v>253</v>
      </c>
      <c r="E81" s="179" t="s">
        <v>1480</v>
      </c>
      <c r="F81" s="178" t="s">
        <v>169</v>
      </c>
      <c r="G81" s="179" t="s">
        <v>166</v>
      </c>
      <c r="H81" s="178" t="s">
        <v>1451</v>
      </c>
      <c r="I81" s="180" t="s">
        <v>1449</v>
      </c>
      <c r="J81" s="202" t="s">
        <v>111</v>
      </c>
      <c r="K81" s="560" t="s">
        <v>1450</v>
      </c>
      <c r="L81" s="173">
        <v>1</v>
      </c>
      <c r="M81" s="178" t="s">
        <v>106</v>
      </c>
      <c r="N81" s="178" t="s">
        <v>1451</v>
      </c>
      <c r="O81" s="178" t="str">
        <f t="shared" si="20"/>
        <v>Y</v>
      </c>
      <c r="P81" s="178" t="s">
        <v>106</v>
      </c>
      <c r="Q81" s="181" t="s">
        <v>106</v>
      </c>
      <c r="R81" s="170" t="s">
        <v>1452</v>
      </c>
      <c r="S81" s="193" t="s">
        <v>255</v>
      </c>
      <c r="T81" s="193" t="s">
        <v>254</v>
      </c>
      <c r="U81" s="510" t="s">
        <v>1479</v>
      </c>
      <c r="V81" s="200">
        <v>1840</v>
      </c>
      <c r="W81" s="9" t="str">
        <f t="shared" si="23"/>
        <v>18-</v>
      </c>
      <c r="X81" s="47" t="str">
        <f t="shared" si="24"/>
        <v>PV</v>
      </c>
      <c r="Y81" s="47" t="str">
        <f t="shared" si="21"/>
        <v>-61103B</v>
      </c>
      <c r="Z81" s="47" t="str">
        <f t="shared" si="25"/>
        <v>18-PV-61103B</v>
      </c>
      <c r="AA81" s="47" t="str">
        <f t="shared" si="26"/>
        <v>-</v>
      </c>
      <c r="AB81" s="193">
        <f t="shared" si="22"/>
        <v>7</v>
      </c>
      <c r="AC81" s="193" t="s">
        <v>194</v>
      </c>
    </row>
    <row r="82" spans="1:29" ht="13.5" customHeight="1">
      <c r="A82" s="200">
        <v>1840</v>
      </c>
      <c r="B82" s="184" t="s">
        <v>256</v>
      </c>
      <c r="C82" s="182" t="s">
        <v>1478</v>
      </c>
      <c r="D82" s="179" t="s">
        <v>257</v>
      </c>
      <c r="E82" s="179" t="s">
        <v>1448</v>
      </c>
      <c r="F82" s="178" t="s">
        <v>169</v>
      </c>
      <c r="G82" s="179" t="s">
        <v>166</v>
      </c>
      <c r="H82" s="178" t="s">
        <v>1451</v>
      </c>
      <c r="I82" s="180" t="s">
        <v>1449</v>
      </c>
      <c r="J82" s="202" t="s">
        <v>111</v>
      </c>
      <c r="K82" s="560" t="s">
        <v>1450</v>
      </c>
      <c r="L82" s="173">
        <v>1</v>
      </c>
      <c r="M82" s="178" t="s">
        <v>106</v>
      </c>
      <c r="N82" s="178" t="s">
        <v>1451</v>
      </c>
      <c r="O82" s="178" t="str">
        <f t="shared" si="20"/>
        <v>Y</v>
      </c>
      <c r="P82" s="178" t="s">
        <v>106</v>
      </c>
      <c r="Q82" s="181" t="s">
        <v>106</v>
      </c>
      <c r="R82" s="170" t="s">
        <v>1452</v>
      </c>
      <c r="S82" s="193" t="s">
        <v>255</v>
      </c>
      <c r="T82" s="193" t="s">
        <v>254</v>
      </c>
      <c r="U82" s="510" t="s">
        <v>1479</v>
      </c>
      <c r="V82" s="200">
        <v>1840</v>
      </c>
      <c r="W82" s="9" t="str">
        <f t="shared" si="23"/>
        <v>18-</v>
      </c>
      <c r="X82" s="47" t="str">
        <f t="shared" si="24"/>
        <v>PV</v>
      </c>
      <c r="Y82" s="47" t="str">
        <f t="shared" si="21"/>
        <v>-61109</v>
      </c>
      <c r="Z82" s="47" t="str">
        <f t="shared" si="25"/>
        <v>18-PV-61109</v>
      </c>
      <c r="AA82" s="47" t="str">
        <f t="shared" si="26"/>
        <v>-</v>
      </c>
      <c r="AB82" s="193">
        <f t="shared" si="22"/>
        <v>6</v>
      </c>
      <c r="AC82" s="193" t="s">
        <v>106</v>
      </c>
    </row>
    <row r="83" spans="1:29" ht="13.5" customHeight="1">
      <c r="A83" s="200">
        <v>1840</v>
      </c>
      <c r="B83" s="184" t="s">
        <v>258</v>
      </c>
      <c r="C83" s="182" t="s">
        <v>1478</v>
      </c>
      <c r="D83" s="179" t="s">
        <v>259</v>
      </c>
      <c r="E83" s="179" t="s">
        <v>1455</v>
      </c>
      <c r="F83" s="178" t="s">
        <v>169</v>
      </c>
      <c r="G83" s="179" t="s">
        <v>166</v>
      </c>
      <c r="H83" s="178" t="s">
        <v>1451</v>
      </c>
      <c r="I83" s="180" t="s">
        <v>1449</v>
      </c>
      <c r="J83" s="202" t="s">
        <v>111</v>
      </c>
      <c r="K83" s="560" t="s">
        <v>1450</v>
      </c>
      <c r="L83" s="173">
        <v>1</v>
      </c>
      <c r="M83" s="178" t="s">
        <v>106</v>
      </c>
      <c r="N83" s="178" t="s">
        <v>1451</v>
      </c>
      <c r="O83" s="178" t="str">
        <f t="shared" si="20"/>
        <v>Y</v>
      </c>
      <c r="P83" s="178" t="s">
        <v>106</v>
      </c>
      <c r="Q83" s="181" t="s">
        <v>106</v>
      </c>
      <c r="R83" s="170" t="s">
        <v>1452</v>
      </c>
      <c r="S83" s="193" t="s">
        <v>255</v>
      </c>
      <c r="T83" s="193" t="s">
        <v>254</v>
      </c>
      <c r="U83" s="510" t="s">
        <v>1479</v>
      </c>
      <c r="V83" s="200">
        <v>1840</v>
      </c>
      <c r="W83" s="9" t="str">
        <f t="shared" si="23"/>
        <v>18-</v>
      </c>
      <c r="X83" s="47" t="str">
        <f t="shared" si="24"/>
        <v>PV</v>
      </c>
      <c r="Y83" s="47" t="str">
        <f t="shared" si="21"/>
        <v>-61202</v>
      </c>
      <c r="Z83" s="47" t="str">
        <f t="shared" si="25"/>
        <v>18-PV-61202</v>
      </c>
      <c r="AA83" s="47" t="str">
        <f t="shared" si="26"/>
        <v>-</v>
      </c>
      <c r="AB83" s="193">
        <f t="shared" si="22"/>
        <v>6</v>
      </c>
      <c r="AC83" s="193" t="s">
        <v>106</v>
      </c>
    </row>
    <row r="84" spans="1:29" ht="13.5" customHeight="1">
      <c r="A84" s="200">
        <v>1840</v>
      </c>
      <c r="B84" s="184" t="s">
        <v>260</v>
      </c>
      <c r="C84" s="182" t="s">
        <v>1478</v>
      </c>
      <c r="D84" s="179" t="s">
        <v>261</v>
      </c>
      <c r="E84" s="179" t="s">
        <v>1455</v>
      </c>
      <c r="F84" s="178" t="s">
        <v>169</v>
      </c>
      <c r="G84" s="179" t="s">
        <v>166</v>
      </c>
      <c r="H84" s="178" t="s">
        <v>1451</v>
      </c>
      <c r="I84" s="180" t="s">
        <v>1449</v>
      </c>
      <c r="J84" s="202" t="s">
        <v>111</v>
      </c>
      <c r="K84" s="560" t="s">
        <v>1450</v>
      </c>
      <c r="L84" s="173">
        <v>1</v>
      </c>
      <c r="M84" s="178" t="s">
        <v>106</v>
      </c>
      <c r="N84" s="178" t="s">
        <v>1451</v>
      </c>
      <c r="O84" s="178" t="str">
        <f t="shared" si="20"/>
        <v>Y</v>
      </c>
      <c r="P84" s="178" t="s">
        <v>106</v>
      </c>
      <c r="Q84" s="181" t="s">
        <v>106</v>
      </c>
      <c r="R84" s="170" t="s">
        <v>1452</v>
      </c>
      <c r="S84" s="193" t="s">
        <v>255</v>
      </c>
      <c r="T84" s="193" t="s">
        <v>254</v>
      </c>
      <c r="U84" s="510" t="s">
        <v>1479</v>
      </c>
      <c r="V84" s="200">
        <v>1840</v>
      </c>
      <c r="W84" s="9" t="str">
        <f t="shared" si="23"/>
        <v>18-</v>
      </c>
      <c r="X84" s="47" t="str">
        <f t="shared" si="24"/>
        <v>PV</v>
      </c>
      <c r="Y84" s="47" t="str">
        <f t="shared" si="21"/>
        <v>-61204</v>
      </c>
      <c r="Z84" s="47" t="str">
        <f t="shared" si="25"/>
        <v>18-PV-61204</v>
      </c>
      <c r="AA84" s="47" t="str">
        <f t="shared" si="26"/>
        <v>-</v>
      </c>
      <c r="AB84" s="193">
        <f t="shared" si="22"/>
        <v>6</v>
      </c>
      <c r="AC84" s="193" t="s">
        <v>106</v>
      </c>
    </row>
    <row r="85" spans="1:29" ht="13.5" customHeight="1">
      <c r="A85" s="200">
        <v>1840</v>
      </c>
      <c r="B85" s="184" t="s">
        <v>262</v>
      </c>
      <c r="C85" s="182" t="s">
        <v>1478</v>
      </c>
      <c r="D85" s="179" t="s">
        <v>263</v>
      </c>
      <c r="E85" s="179" t="s">
        <v>1455</v>
      </c>
      <c r="F85" s="178" t="s">
        <v>169</v>
      </c>
      <c r="G85" s="179" t="s">
        <v>166</v>
      </c>
      <c r="H85" s="178" t="s">
        <v>1451</v>
      </c>
      <c r="I85" s="180" t="s">
        <v>1449</v>
      </c>
      <c r="J85" s="202" t="s">
        <v>111</v>
      </c>
      <c r="K85" s="560" t="s">
        <v>1450</v>
      </c>
      <c r="L85" s="173">
        <v>1</v>
      </c>
      <c r="M85" s="178" t="s">
        <v>106</v>
      </c>
      <c r="N85" s="178" t="s">
        <v>1451</v>
      </c>
      <c r="O85" s="178" t="str">
        <f t="shared" si="20"/>
        <v>Y</v>
      </c>
      <c r="P85" s="178" t="s">
        <v>106</v>
      </c>
      <c r="Q85" s="181" t="s">
        <v>106</v>
      </c>
      <c r="R85" s="170" t="s">
        <v>1452</v>
      </c>
      <c r="S85" s="193" t="s">
        <v>255</v>
      </c>
      <c r="T85" s="193" t="s">
        <v>254</v>
      </c>
      <c r="U85" s="510" t="s">
        <v>1479</v>
      </c>
      <c r="V85" s="200">
        <v>1840</v>
      </c>
      <c r="W85" s="9" t="str">
        <f t="shared" si="23"/>
        <v>18-</v>
      </c>
      <c r="X85" s="47" t="str">
        <f t="shared" si="24"/>
        <v>PV</v>
      </c>
      <c r="Y85" s="47" t="str">
        <f t="shared" si="21"/>
        <v>-61210</v>
      </c>
      <c r="Z85" s="47" t="str">
        <f t="shared" si="25"/>
        <v>18-PV-61210</v>
      </c>
      <c r="AA85" s="47" t="str">
        <f t="shared" si="26"/>
        <v>-</v>
      </c>
      <c r="AB85" s="193">
        <f t="shared" si="22"/>
        <v>6</v>
      </c>
      <c r="AC85" s="193" t="s">
        <v>106</v>
      </c>
    </row>
    <row r="86" spans="1:29" ht="13.5" customHeight="1">
      <c r="A86" s="200">
        <v>1840</v>
      </c>
      <c r="B86" s="184" t="s">
        <v>264</v>
      </c>
      <c r="C86" s="182" t="s">
        <v>1478</v>
      </c>
      <c r="D86" s="179" t="s">
        <v>265</v>
      </c>
      <c r="E86" s="179" t="s">
        <v>1456</v>
      </c>
      <c r="F86" s="178" t="s">
        <v>169</v>
      </c>
      <c r="G86" s="179" t="s">
        <v>166</v>
      </c>
      <c r="H86" s="178" t="s">
        <v>1451</v>
      </c>
      <c r="I86" s="180" t="s">
        <v>1449</v>
      </c>
      <c r="J86" s="202" t="s">
        <v>111</v>
      </c>
      <c r="K86" s="560" t="s">
        <v>1450</v>
      </c>
      <c r="L86" s="173">
        <v>1</v>
      </c>
      <c r="M86" s="178" t="s">
        <v>106</v>
      </c>
      <c r="N86" s="178" t="s">
        <v>1451</v>
      </c>
      <c r="O86" s="178" t="str">
        <f t="shared" si="20"/>
        <v>Y</v>
      </c>
      <c r="P86" s="178" t="s">
        <v>106</v>
      </c>
      <c r="Q86" s="181" t="s">
        <v>106</v>
      </c>
      <c r="R86" s="170" t="s">
        <v>1452</v>
      </c>
      <c r="S86" s="193" t="s">
        <v>255</v>
      </c>
      <c r="T86" s="193" t="s">
        <v>254</v>
      </c>
      <c r="U86" s="510" t="s">
        <v>1479</v>
      </c>
      <c r="V86" s="200">
        <v>1840</v>
      </c>
      <c r="W86" s="9" t="str">
        <f t="shared" si="23"/>
        <v>18-</v>
      </c>
      <c r="X86" s="47" t="str">
        <f t="shared" si="24"/>
        <v>PV</v>
      </c>
      <c r="Y86" s="47" t="str">
        <f t="shared" si="21"/>
        <v>-62104</v>
      </c>
      <c r="Z86" s="47" t="str">
        <f t="shared" si="25"/>
        <v>18-PV-62104</v>
      </c>
      <c r="AA86" s="47" t="str">
        <f t="shared" si="26"/>
        <v>-</v>
      </c>
      <c r="AB86" s="193">
        <f t="shared" si="22"/>
        <v>6</v>
      </c>
      <c r="AC86" s="193" t="s">
        <v>106</v>
      </c>
    </row>
    <row r="87" spans="1:29" ht="13.5" customHeight="1">
      <c r="A87" s="200">
        <v>1840</v>
      </c>
      <c r="B87" s="184" t="s">
        <v>163</v>
      </c>
      <c r="C87" s="182" t="s">
        <v>1478</v>
      </c>
      <c r="D87" s="179" t="s">
        <v>164</v>
      </c>
      <c r="E87" s="179" t="s">
        <v>1458</v>
      </c>
      <c r="F87" s="178" t="s">
        <v>169</v>
      </c>
      <c r="G87" s="179" t="s">
        <v>166</v>
      </c>
      <c r="H87" s="178" t="s">
        <v>1451</v>
      </c>
      <c r="I87" s="180" t="s">
        <v>1449</v>
      </c>
      <c r="J87" s="202" t="s">
        <v>111</v>
      </c>
      <c r="K87" s="560" t="s">
        <v>1450</v>
      </c>
      <c r="L87" s="173">
        <v>1</v>
      </c>
      <c r="M87" s="178" t="s">
        <v>106</v>
      </c>
      <c r="N87" s="178" t="s">
        <v>1451</v>
      </c>
      <c r="O87" s="178" t="str">
        <f t="shared" si="20"/>
        <v>Y</v>
      </c>
      <c r="P87" s="178" t="s">
        <v>106</v>
      </c>
      <c r="Q87" s="181" t="s">
        <v>106</v>
      </c>
      <c r="R87" s="170" t="s">
        <v>1452</v>
      </c>
      <c r="S87" s="193" t="s">
        <v>168</v>
      </c>
      <c r="T87" s="193" t="s">
        <v>167</v>
      </c>
      <c r="U87" s="510" t="s">
        <v>1479</v>
      </c>
      <c r="V87" s="200">
        <v>1840</v>
      </c>
      <c r="W87" s="9" t="str">
        <f t="shared" si="23"/>
        <v>18-</v>
      </c>
      <c r="X87" s="47" t="str">
        <f t="shared" si="24"/>
        <v>PV</v>
      </c>
      <c r="Y87" s="47" t="str">
        <f t="shared" si="21"/>
        <v>-62301</v>
      </c>
      <c r="Z87" s="47" t="str">
        <f t="shared" si="25"/>
        <v>18-PV-62301</v>
      </c>
      <c r="AA87" s="47" t="str">
        <f t="shared" si="26"/>
        <v>-</v>
      </c>
      <c r="AB87" s="193">
        <f t="shared" si="22"/>
        <v>6</v>
      </c>
      <c r="AC87" s="193" t="s">
        <v>106</v>
      </c>
    </row>
    <row r="88" spans="1:29" ht="13.5" customHeight="1">
      <c r="A88" s="200">
        <v>1840</v>
      </c>
      <c r="B88" s="184" t="s">
        <v>266</v>
      </c>
      <c r="C88" s="182" t="s">
        <v>1478</v>
      </c>
      <c r="D88" s="179" t="s">
        <v>267</v>
      </c>
      <c r="E88" s="179" t="s">
        <v>1459</v>
      </c>
      <c r="F88" s="178" t="s">
        <v>169</v>
      </c>
      <c r="G88" s="179" t="s">
        <v>166</v>
      </c>
      <c r="H88" s="178" t="s">
        <v>1451</v>
      </c>
      <c r="I88" s="180" t="s">
        <v>1449</v>
      </c>
      <c r="J88" s="202" t="s">
        <v>111</v>
      </c>
      <c r="K88" s="560" t="s">
        <v>1450</v>
      </c>
      <c r="L88" s="173">
        <v>1</v>
      </c>
      <c r="M88" s="178" t="s">
        <v>106</v>
      </c>
      <c r="N88" s="178" t="s">
        <v>1451</v>
      </c>
      <c r="O88" s="178" t="str">
        <f t="shared" si="20"/>
        <v>Y</v>
      </c>
      <c r="P88" s="178" t="s">
        <v>106</v>
      </c>
      <c r="Q88" s="181" t="s">
        <v>106</v>
      </c>
      <c r="R88" s="170" t="s">
        <v>1452</v>
      </c>
      <c r="S88" s="193" t="s">
        <v>255</v>
      </c>
      <c r="T88" s="193" t="s">
        <v>254</v>
      </c>
      <c r="U88" s="510" t="s">
        <v>1479</v>
      </c>
      <c r="V88" s="200">
        <v>1840</v>
      </c>
      <c r="W88" s="9" t="str">
        <f t="shared" si="23"/>
        <v>18-</v>
      </c>
      <c r="X88" s="47" t="str">
        <f t="shared" si="24"/>
        <v>PV</v>
      </c>
      <c r="Y88" s="47" t="str">
        <f t="shared" si="21"/>
        <v>-63104A</v>
      </c>
      <c r="Z88" s="47" t="str">
        <f t="shared" si="25"/>
        <v>18-PV-63104A</v>
      </c>
      <c r="AA88" s="47" t="str">
        <f t="shared" si="26"/>
        <v>-</v>
      </c>
      <c r="AB88" s="193">
        <f t="shared" si="22"/>
        <v>7</v>
      </c>
      <c r="AC88" s="193" t="s">
        <v>194</v>
      </c>
    </row>
    <row r="89" spans="1:29" ht="13.5" customHeight="1">
      <c r="A89" s="200">
        <v>1840</v>
      </c>
      <c r="B89" s="184" t="s">
        <v>197</v>
      </c>
      <c r="C89" s="182" t="s">
        <v>1478</v>
      </c>
      <c r="D89" s="179" t="s">
        <v>198</v>
      </c>
      <c r="E89" s="179" t="s">
        <v>1459</v>
      </c>
      <c r="F89" s="178" t="s">
        <v>169</v>
      </c>
      <c r="G89" s="179" t="s">
        <v>166</v>
      </c>
      <c r="H89" s="178" t="s">
        <v>1451</v>
      </c>
      <c r="I89" s="180" t="s">
        <v>1449</v>
      </c>
      <c r="J89" s="202" t="s">
        <v>111</v>
      </c>
      <c r="K89" s="560" t="s">
        <v>1450</v>
      </c>
      <c r="L89" s="173">
        <v>1</v>
      </c>
      <c r="M89" s="178" t="s">
        <v>106</v>
      </c>
      <c r="N89" s="178" t="s">
        <v>1451</v>
      </c>
      <c r="O89" s="178" t="str">
        <f t="shared" si="20"/>
        <v>Y</v>
      </c>
      <c r="P89" s="178" t="s">
        <v>106</v>
      </c>
      <c r="Q89" s="181" t="s">
        <v>106</v>
      </c>
      <c r="R89" s="170" t="s">
        <v>1452</v>
      </c>
      <c r="S89" s="193" t="s">
        <v>191</v>
      </c>
      <c r="T89" s="193" t="s">
        <v>190</v>
      </c>
      <c r="U89" s="510" t="s">
        <v>1479</v>
      </c>
      <c r="V89" s="200">
        <v>1840</v>
      </c>
      <c r="W89" s="9" t="str">
        <f t="shared" si="23"/>
        <v>18-</v>
      </c>
      <c r="X89" s="47" t="str">
        <f t="shared" si="24"/>
        <v>PV</v>
      </c>
      <c r="Y89" s="47" t="str">
        <f t="shared" si="21"/>
        <v>-63104B</v>
      </c>
      <c r="Z89" s="47" t="str">
        <f t="shared" si="25"/>
        <v>18-PV-63104B</v>
      </c>
      <c r="AA89" s="47" t="str">
        <f t="shared" si="26"/>
        <v>-</v>
      </c>
      <c r="AB89" s="193">
        <f t="shared" si="22"/>
        <v>7</v>
      </c>
      <c r="AC89" s="193" t="s">
        <v>194</v>
      </c>
    </row>
    <row r="90" spans="1:29" ht="13.5" customHeight="1">
      <c r="A90" s="200">
        <v>1840</v>
      </c>
      <c r="B90" s="179" t="s">
        <v>170</v>
      </c>
      <c r="C90" s="182" t="s">
        <v>1478</v>
      </c>
      <c r="D90" s="179" t="s">
        <v>171</v>
      </c>
      <c r="E90" s="184" t="s">
        <v>1448</v>
      </c>
      <c r="F90" s="178" t="s">
        <v>173</v>
      </c>
      <c r="G90" s="179" t="s">
        <v>166</v>
      </c>
      <c r="H90" s="178" t="s">
        <v>1451</v>
      </c>
      <c r="I90" s="180" t="s">
        <v>1449</v>
      </c>
      <c r="J90" s="202" t="s">
        <v>111</v>
      </c>
      <c r="K90" s="560" t="s">
        <v>1450</v>
      </c>
      <c r="L90" s="173">
        <v>1</v>
      </c>
      <c r="M90" s="178" t="s">
        <v>106</v>
      </c>
      <c r="N90" s="178" t="s">
        <v>1451</v>
      </c>
      <c r="O90" s="178" t="str">
        <f t="shared" si="20"/>
        <v>Y</v>
      </c>
      <c r="P90" s="178" t="s">
        <v>106</v>
      </c>
      <c r="Q90" s="181" t="s">
        <v>106</v>
      </c>
      <c r="R90" s="170" t="s">
        <v>1452</v>
      </c>
      <c r="S90" s="193" t="s">
        <v>168</v>
      </c>
      <c r="T90" s="193" t="s">
        <v>167</v>
      </c>
      <c r="U90" s="510" t="s">
        <v>1479</v>
      </c>
      <c r="V90" s="200">
        <v>1840</v>
      </c>
      <c r="W90" s="9" t="str">
        <f t="shared" si="23"/>
        <v>18-</v>
      </c>
      <c r="X90" s="47" t="str">
        <f t="shared" si="24"/>
        <v>FV</v>
      </c>
      <c r="Y90" s="47" t="str">
        <f t="shared" si="21"/>
        <v>-61103</v>
      </c>
      <c r="Z90" s="47" t="str">
        <f t="shared" si="25"/>
        <v>18-FV-61103</v>
      </c>
      <c r="AA90" s="47" t="str">
        <f t="shared" si="26"/>
        <v>-</v>
      </c>
      <c r="AB90" s="193">
        <f t="shared" si="22"/>
        <v>6</v>
      </c>
      <c r="AC90" s="193" t="s">
        <v>106</v>
      </c>
    </row>
    <row r="91" spans="1:29" ht="13.5" customHeight="1">
      <c r="A91" s="200">
        <v>1840</v>
      </c>
      <c r="B91" s="179" t="s">
        <v>174</v>
      </c>
      <c r="C91" s="182" t="s">
        <v>1478</v>
      </c>
      <c r="D91" s="179" t="s">
        <v>175</v>
      </c>
      <c r="E91" s="184" t="s">
        <v>1448</v>
      </c>
      <c r="F91" s="178" t="s">
        <v>173</v>
      </c>
      <c r="G91" s="179" t="s">
        <v>166</v>
      </c>
      <c r="H91" s="178" t="s">
        <v>1451</v>
      </c>
      <c r="I91" s="180" t="s">
        <v>1449</v>
      </c>
      <c r="J91" s="202" t="s">
        <v>111</v>
      </c>
      <c r="K91" s="560" t="s">
        <v>1450</v>
      </c>
      <c r="L91" s="173">
        <v>1</v>
      </c>
      <c r="M91" s="178" t="s">
        <v>106</v>
      </c>
      <c r="N91" s="178" t="s">
        <v>1451</v>
      </c>
      <c r="O91" s="178" t="str">
        <f t="shared" si="20"/>
        <v>Y</v>
      </c>
      <c r="P91" s="178" t="s">
        <v>106</v>
      </c>
      <c r="Q91" s="181" t="s">
        <v>106</v>
      </c>
      <c r="R91" s="170" t="s">
        <v>1452</v>
      </c>
      <c r="S91" s="193" t="s">
        <v>168</v>
      </c>
      <c r="T91" s="193" t="s">
        <v>167</v>
      </c>
      <c r="U91" s="510" t="s">
        <v>1479</v>
      </c>
      <c r="V91" s="200">
        <v>1840</v>
      </c>
      <c r="W91" s="9" t="str">
        <f t="shared" si="23"/>
        <v>18-</v>
      </c>
      <c r="X91" s="47" t="str">
        <f t="shared" si="24"/>
        <v>FV</v>
      </c>
      <c r="Y91" s="47" t="str">
        <f t="shared" si="21"/>
        <v>-61104</v>
      </c>
      <c r="Z91" s="47" t="str">
        <f t="shared" si="25"/>
        <v>18-FV-61104</v>
      </c>
      <c r="AA91" s="47" t="str">
        <f t="shared" si="26"/>
        <v>-</v>
      </c>
      <c r="AB91" s="193">
        <f t="shared" si="22"/>
        <v>6</v>
      </c>
      <c r="AC91" s="193" t="s">
        <v>106</v>
      </c>
    </row>
    <row r="92" spans="1:29" ht="13.5" customHeight="1">
      <c r="A92" s="200">
        <v>1840</v>
      </c>
      <c r="B92" s="179" t="s">
        <v>268</v>
      </c>
      <c r="C92" s="182" t="s">
        <v>1478</v>
      </c>
      <c r="D92" s="179" t="s">
        <v>269</v>
      </c>
      <c r="E92" s="179" t="s">
        <v>1455</v>
      </c>
      <c r="F92" s="178" t="s">
        <v>173</v>
      </c>
      <c r="G92" s="179" t="s">
        <v>166</v>
      </c>
      <c r="H92" s="178" t="s">
        <v>1451</v>
      </c>
      <c r="I92" s="180" t="s">
        <v>1449</v>
      </c>
      <c r="J92" s="202" t="s">
        <v>111</v>
      </c>
      <c r="K92" s="560" t="s">
        <v>1450</v>
      </c>
      <c r="L92" s="173">
        <v>1</v>
      </c>
      <c r="M92" s="178" t="s">
        <v>106</v>
      </c>
      <c r="N92" s="178" t="s">
        <v>1451</v>
      </c>
      <c r="O92" s="178" t="str">
        <f t="shared" si="20"/>
        <v>Y</v>
      </c>
      <c r="P92" s="178" t="s">
        <v>106</v>
      </c>
      <c r="Q92" s="181" t="s">
        <v>106</v>
      </c>
      <c r="R92" s="170" t="s">
        <v>1452</v>
      </c>
      <c r="S92" s="193" t="s">
        <v>255</v>
      </c>
      <c r="T92" s="193" t="s">
        <v>254</v>
      </c>
      <c r="U92" s="510" t="s">
        <v>1479</v>
      </c>
      <c r="V92" s="200">
        <v>1840</v>
      </c>
      <c r="W92" s="9" t="str">
        <f t="shared" si="23"/>
        <v>18-</v>
      </c>
      <c r="X92" s="47" t="str">
        <f t="shared" si="24"/>
        <v>FV</v>
      </c>
      <c r="Y92" s="47" t="str">
        <f t="shared" si="21"/>
        <v>-61201</v>
      </c>
      <c r="Z92" s="47" t="str">
        <f t="shared" si="25"/>
        <v>18-FV-61201</v>
      </c>
      <c r="AA92" s="47" t="str">
        <f t="shared" si="26"/>
        <v>-</v>
      </c>
      <c r="AB92" s="193">
        <f t="shared" si="22"/>
        <v>6</v>
      </c>
      <c r="AC92" s="193" t="s">
        <v>106</v>
      </c>
    </row>
    <row r="93" spans="1:29" ht="13.5" customHeight="1">
      <c r="A93" s="200">
        <v>1840</v>
      </c>
      <c r="B93" s="179" t="s">
        <v>270</v>
      </c>
      <c r="C93" s="182" t="s">
        <v>1478</v>
      </c>
      <c r="D93" s="179" t="s">
        <v>271</v>
      </c>
      <c r="E93" s="179" t="s">
        <v>1455</v>
      </c>
      <c r="F93" s="178" t="s">
        <v>173</v>
      </c>
      <c r="G93" s="179" t="s">
        <v>166</v>
      </c>
      <c r="H93" s="178" t="s">
        <v>1451</v>
      </c>
      <c r="I93" s="180" t="s">
        <v>1449</v>
      </c>
      <c r="J93" s="202" t="s">
        <v>111</v>
      </c>
      <c r="K93" s="560" t="s">
        <v>1450</v>
      </c>
      <c r="L93" s="173">
        <v>1</v>
      </c>
      <c r="M93" s="178" t="s">
        <v>106</v>
      </c>
      <c r="N93" s="178" t="s">
        <v>1451</v>
      </c>
      <c r="O93" s="178" t="str">
        <f t="shared" si="20"/>
        <v>Y</v>
      </c>
      <c r="P93" s="178" t="s">
        <v>106</v>
      </c>
      <c r="Q93" s="181" t="s">
        <v>106</v>
      </c>
      <c r="R93" s="170" t="s">
        <v>1452</v>
      </c>
      <c r="S93" s="193" t="s">
        <v>255</v>
      </c>
      <c r="T93" s="193" t="s">
        <v>254</v>
      </c>
      <c r="U93" s="510" t="s">
        <v>1479</v>
      </c>
      <c r="V93" s="200">
        <v>1840</v>
      </c>
      <c r="W93" s="9" t="str">
        <f t="shared" si="23"/>
        <v>18-</v>
      </c>
      <c r="X93" s="47" t="str">
        <f t="shared" si="24"/>
        <v>FV</v>
      </c>
      <c r="Y93" s="47" t="str">
        <f t="shared" si="21"/>
        <v>-61202</v>
      </c>
      <c r="Z93" s="47" t="str">
        <f t="shared" si="25"/>
        <v>18-FV-61202</v>
      </c>
      <c r="AA93" s="47" t="str">
        <f t="shared" si="26"/>
        <v>-</v>
      </c>
      <c r="AB93" s="193">
        <f t="shared" si="22"/>
        <v>6</v>
      </c>
      <c r="AC93" s="193" t="s">
        <v>106</v>
      </c>
    </row>
    <row r="94" spans="1:29" ht="13.5" customHeight="1">
      <c r="A94" s="200">
        <v>1840</v>
      </c>
      <c r="B94" s="179" t="s">
        <v>177</v>
      </c>
      <c r="C94" s="182" t="s">
        <v>1478</v>
      </c>
      <c r="D94" s="179" t="s">
        <v>178</v>
      </c>
      <c r="E94" s="179" t="s">
        <v>1456</v>
      </c>
      <c r="F94" s="178" t="s">
        <v>173</v>
      </c>
      <c r="G94" s="179" t="s">
        <v>166</v>
      </c>
      <c r="H94" s="178" t="s">
        <v>1451</v>
      </c>
      <c r="I94" s="180" t="s">
        <v>1449</v>
      </c>
      <c r="J94" s="202" t="s">
        <v>111</v>
      </c>
      <c r="K94" s="560" t="s">
        <v>1450</v>
      </c>
      <c r="L94" s="173">
        <v>1</v>
      </c>
      <c r="M94" s="178" t="s">
        <v>106</v>
      </c>
      <c r="N94" s="178" t="s">
        <v>1451</v>
      </c>
      <c r="O94" s="178" t="str">
        <f t="shared" si="20"/>
        <v>Y</v>
      </c>
      <c r="P94" s="178" t="s">
        <v>106</v>
      </c>
      <c r="Q94" s="181" t="s">
        <v>106</v>
      </c>
      <c r="R94" s="170" t="s">
        <v>1452</v>
      </c>
      <c r="S94" s="193" t="s">
        <v>168</v>
      </c>
      <c r="T94" s="193" t="s">
        <v>167</v>
      </c>
      <c r="U94" s="510" t="s">
        <v>1479</v>
      </c>
      <c r="V94" s="200">
        <v>1840</v>
      </c>
      <c r="W94" s="9" t="str">
        <f t="shared" si="23"/>
        <v>18-</v>
      </c>
      <c r="X94" s="47" t="str">
        <f t="shared" si="24"/>
        <v>FV</v>
      </c>
      <c r="Y94" s="47" t="str">
        <f t="shared" si="21"/>
        <v>-62101</v>
      </c>
      <c r="Z94" s="47" t="str">
        <f t="shared" si="25"/>
        <v>18-FV-62101</v>
      </c>
      <c r="AA94" s="47" t="str">
        <f t="shared" si="26"/>
        <v>-</v>
      </c>
      <c r="AB94" s="193">
        <f t="shared" si="22"/>
        <v>6</v>
      </c>
      <c r="AC94" s="193" t="s">
        <v>106</v>
      </c>
    </row>
    <row r="95" spans="1:29" ht="13.5" customHeight="1">
      <c r="A95" s="200">
        <v>1840</v>
      </c>
      <c r="B95" s="179" t="s">
        <v>180</v>
      </c>
      <c r="C95" s="182" t="s">
        <v>1478</v>
      </c>
      <c r="D95" s="179" t="s">
        <v>181</v>
      </c>
      <c r="E95" s="179" t="s">
        <v>1456</v>
      </c>
      <c r="F95" s="178" t="s">
        <v>173</v>
      </c>
      <c r="G95" s="179" t="s">
        <v>166</v>
      </c>
      <c r="H95" s="178" t="s">
        <v>1451</v>
      </c>
      <c r="I95" s="180" t="s">
        <v>1449</v>
      </c>
      <c r="J95" s="202" t="s">
        <v>111</v>
      </c>
      <c r="K95" s="560" t="s">
        <v>1450</v>
      </c>
      <c r="L95" s="173">
        <v>1</v>
      </c>
      <c r="M95" s="178" t="s">
        <v>106</v>
      </c>
      <c r="N95" s="178" t="s">
        <v>1451</v>
      </c>
      <c r="O95" s="178" t="str">
        <f t="shared" si="20"/>
        <v>Y</v>
      </c>
      <c r="P95" s="178" t="s">
        <v>106</v>
      </c>
      <c r="Q95" s="181" t="s">
        <v>106</v>
      </c>
      <c r="R95" s="170" t="s">
        <v>1452</v>
      </c>
      <c r="S95" s="193" t="s">
        <v>168</v>
      </c>
      <c r="T95" s="193" t="s">
        <v>167</v>
      </c>
      <c r="U95" s="510" t="s">
        <v>1479</v>
      </c>
      <c r="V95" s="200">
        <v>1840</v>
      </c>
      <c r="W95" s="9" t="str">
        <f t="shared" si="23"/>
        <v>18-</v>
      </c>
      <c r="X95" s="47" t="str">
        <f t="shared" si="24"/>
        <v>FV</v>
      </c>
      <c r="Y95" s="47" t="str">
        <f t="shared" si="21"/>
        <v>-62103</v>
      </c>
      <c r="Z95" s="47" t="str">
        <f t="shared" si="25"/>
        <v>18-FV-62103</v>
      </c>
      <c r="AA95" s="47" t="str">
        <f t="shared" si="26"/>
        <v>-</v>
      </c>
      <c r="AB95" s="193">
        <f t="shared" si="22"/>
        <v>6</v>
      </c>
      <c r="AC95" s="193" t="s">
        <v>106</v>
      </c>
    </row>
    <row r="96" spans="1:29" ht="13.5" customHeight="1">
      <c r="A96" s="200">
        <v>1840</v>
      </c>
      <c r="B96" s="179" t="s">
        <v>182</v>
      </c>
      <c r="C96" s="182" t="s">
        <v>1478</v>
      </c>
      <c r="D96" s="179" t="s">
        <v>183</v>
      </c>
      <c r="E96" s="179" t="s">
        <v>1456</v>
      </c>
      <c r="F96" s="178" t="s">
        <v>173</v>
      </c>
      <c r="G96" s="179" t="s">
        <v>166</v>
      </c>
      <c r="H96" s="178" t="s">
        <v>1451</v>
      </c>
      <c r="I96" s="180" t="s">
        <v>1449</v>
      </c>
      <c r="J96" s="202" t="s">
        <v>111</v>
      </c>
      <c r="K96" s="560" t="s">
        <v>1450</v>
      </c>
      <c r="L96" s="173">
        <v>1</v>
      </c>
      <c r="M96" s="178" t="s">
        <v>106</v>
      </c>
      <c r="N96" s="178" t="s">
        <v>1451</v>
      </c>
      <c r="O96" s="178" t="str">
        <f t="shared" si="20"/>
        <v>Y</v>
      </c>
      <c r="P96" s="178" t="s">
        <v>106</v>
      </c>
      <c r="Q96" s="181" t="s">
        <v>106</v>
      </c>
      <c r="R96" s="170" t="s">
        <v>1452</v>
      </c>
      <c r="S96" s="193" t="s">
        <v>168</v>
      </c>
      <c r="T96" s="193" t="s">
        <v>167</v>
      </c>
      <c r="U96" s="510" t="s">
        <v>1479</v>
      </c>
      <c r="V96" s="200">
        <v>1840</v>
      </c>
      <c r="W96" s="9" t="str">
        <f t="shared" si="23"/>
        <v>18-</v>
      </c>
      <c r="X96" s="47" t="str">
        <f t="shared" si="24"/>
        <v>FV</v>
      </c>
      <c r="Y96" s="47" t="str">
        <f t="shared" si="21"/>
        <v>-62104</v>
      </c>
      <c r="Z96" s="47" t="str">
        <f t="shared" si="25"/>
        <v>18-FV-62104</v>
      </c>
      <c r="AA96" s="47" t="str">
        <f t="shared" si="26"/>
        <v>-</v>
      </c>
      <c r="AB96" s="193">
        <f t="shared" si="22"/>
        <v>6</v>
      </c>
      <c r="AC96" s="193" t="s">
        <v>106</v>
      </c>
    </row>
    <row r="97" spans="1:29" ht="13.5" customHeight="1">
      <c r="A97" s="200">
        <v>1840</v>
      </c>
      <c r="B97" s="179" t="s">
        <v>184</v>
      </c>
      <c r="C97" s="182" t="s">
        <v>1478</v>
      </c>
      <c r="D97" s="179" t="s">
        <v>185</v>
      </c>
      <c r="E97" s="179" t="s">
        <v>1456</v>
      </c>
      <c r="F97" s="178" t="s">
        <v>173</v>
      </c>
      <c r="G97" s="179" t="s">
        <v>166</v>
      </c>
      <c r="H97" s="178" t="s">
        <v>1451</v>
      </c>
      <c r="I97" s="180" t="s">
        <v>1449</v>
      </c>
      <c r="J97" s="202" t="s">
        <v>111</v>
      </c>
      <c r="K97" s="560" t="s">
        <v>1450</v>
      </c>
      <c r="L97" s="173">
        <v>1</v>
      </c>
      <c r="M97" s="178" t="s">
        <v>106</v>
      </c>
      <c r="N97" s="178" t="s">
        <v>1451</v>
      </c>
      <c r="O97" s="178" t="str">
        <f t="shared" si="20"/>
        <v>Y</v>
      </c>
      <c r="P97" s="178" t="s">
        <v>106</v>
      </c>
      <c r="Q97" s="181" t="s">
        <v>106</v>
      </c>
      <c r="R97" s="170" t="s">
        <v>1452</v>
      </c>
      <c r="S97" s="193" t="s">
        <v>168</v>
      </c>
      <c r="T97" s="193" t="s">
        <v>167</v>
      </c>
      <c r="U97" s="510" t="s">
        <v>1479</v>
      </c>
      <c r="V97" s="200">
        <v>1840</v>
      </c>
      <c r="W97" s="9" t="str">
        <f t="shared" si="23"/>
        <v>18-</v>
      </c>
      <c r="X97" s="47" t="str">
        <f t="shared" si="24"/>
        <v>FV</v>
      </c>
      <c r="Y97" s="47" t="str">
        <f t="shared" si="21"/>
        <v>-62105</v>
      </c>
      <c r="Z97" s="47" t="str">
        <f t="shared" si="25"/>
        <v>18-FV-62105</v>
      </c>
      <c r="AA97" s="47" t="str">
        <f t="shared" si="26"/>
        <v>-</v>
      </c>
      <c r="AB97" s="193">
        <f t="shared" si="22"/>
        <v>6</v>
      </c>
      <c r="AC97" s="193" t="s">
        <v>106</v>
      </c>
    </row>
    <row r="98" spans="1:29" ht="13.5" customHeight="1">
      <c r="A98" s="200">
        <v>1840</v>
      </c>
      <c r="B98" s="179" t="s">
        <v>186</v>
      </c>
      <c r="C98" s="182" t="s">
        <v>1478</v>
      </c>
      <c r="D98" s="179" t="s">
        <v>187</v>
      </c>
      <c r="E98" s="184" t="s">
        <v>1458</v>
      </c>
      <c r="F98" s="178" t="s">
        <v>173</v>
      </c>
      <c r="G98" s="179" t="s">
        <v>166</v>
      </c>
      <c r="H98" s="178" t="s">
        <v>1451</v>
      </c>
      <c r="I98" s="180" t="s">
        <v>1449</v>
      </c>
      <c r="J98" s="202" t="s">
        <v>111</v>
      </c>
      <c r="K98" s="560" t="s">
        <v>1450</v>
      </c>
      <c r="L98" s="173">
        <v>1</v>
      </c>
      <c r="M98" s="178" t="s">
        <v>106</v>
      </c>
      <c r="N98" s="178" t="s">
        <v>1451</v>
      </c>
      <c r="O98" s="178" t="str">
        <f t="shared" si="20"/>
        <v>Y</v>
      </c>
      <c r="P98" s="178" t="s">
        <v>106</v>
      </c>
      <c r="Q98" s="181" t="s">
        <v>106</v>
      </c>
      <c r="R98" s="170" t="s">
        <v>1452</v>
      </c>
      <c r="S98" s="193" t="s">
        <v>168</v>
      </c>
      <c r="T98" s="193" t="s">
        <v>167</v>
      </c>
      <c r="U98" s="510" t="s">
        <v>1479</v>
      </c>
      <c r="V98" s="200">
        <v>1840</v>
      </c>
      <c r="W98" s="9" t="str">
        <f t="shared" si="23"/>
        <v>18-</v>
      </c>
      <c r="X98" s="47" t="str">
        <f t="shared" si="24"/>
        <v>FV</v>
      </c>
      <c r="Y98" s="47" t="str">
        <f t="shared" si="21"/>
        <v>-62301</v>
      </c>
      <c r="Z98" s="47" t="str">
        <f t="shared" si="25"/>
        <v>18-FV-62301</v>
      </c>
      <c r="AA98" s="47" t="str">
        <f t="shared" si="26"/>
        <v>-</v>
      </c>
      <c r="AB98" s="193">
        <f t="shared" ref="AB98:AB129" si="27">IF(AC98&lt;&gt;"-",7,6)</f>
        <v>6</v>
      </c>
      <c r="AC98" s="193" t="s">
        <v>106</v>
      </c>
    </row>
    <row r="99" spans="1:29" ht="13.5" customHeight="1">
      <c r="A99" s="200">
        <v>1840</v>
      </c>
      <c r="B99" s="179" t="s">
        <v>272</v>
      </c>
      <c r="C99" s="182" t="s">
        <v>1478</v>
      </c>
      <c r="D99" s="179" t="s">
        <v>273</v>
      </c>
      <c r="E99" s="179" t="s">
        <v>1455</v>
      </c>
      <c r="F99" s="178" t="s">
        <v>201</v>
      </c>
      <c r="G99" s="179" t="s">
        <v>166</v>
      </c>
      <c r="H99" s="178" t="s">
        <v>1451</v>
      </c>
      <c r="I99" s="180" t="s">
        <v>1449</v>
      </c>
      <c r="J99" s="202" t="s">
        <v>111</v>
      </c>
      <c r="K99" s="560" t="s">
        <v>1450</v>
      </c>
      <c r="L99" s="173">
        <v>1</v>
      </c>
      <c r="M99" s="178" t="s">
        <v>106</v>
      </c>
      <c r="N99" s="178" t="s">
        <v>1451</v>
      </c>
      <c r="O99" s="178" t="str">
        <f t="shared" si="20"/>
        <v>Y</v>
      </c>
      <c r="P99" s="178" t="s">
        <v>106</v>
      </c>
      <c r="Q99" s="181" t="s">
        <v>106</v>
      </c>
      <c r="R99" s="170" t="s">
        <v>1452</v>
      </c>
      <c r="S99" s="193" t="s">
        <v>255</v>
      </c>
      <c r="T99" s="193" t="s">
        <v>254</v>
      </c>
      <c r="U99" s="510" t="s">
        <v>1479</v>
      </c>
      <c r="V99" s="200">
        <v>1840</v>
      </c>
      <c r="W99" s="9" t="str">
        <f t="shared" si="23"/>
        <v>18-</v>
      </c>
      <c r="X99" s="47" t="str">
        <f t="shared" si="24"/>
        <v>LV</v>
      </c>
      <c r="Y99" s="47" t="str">
        <f t="shared" si="21"/>
        <v>-61201</v>
      </c>
      <c r="Z99" s="47" t="str">
        <f t="shared" si="25"/>
        <v>18-LV-61201</v>
      </c>
      <c r="AA99" s="47" t="str">
        <f t="shared" si="26"/>
        <v>-</v>
      </c>
      <c r="AB99" s="193">
        <f t="shared" si="27"/>
        <v>6</v>
      </c>
      <c r="AC99" s="193" t="s">
        <v>106</v>
      </c>
    </row>
    <row r="100" spans="1:29" ht="13.5" customHeight="1">
      <c r="A100" s="200">
        <v>1840</v>
      </c>
      <c r="B100" s="179" t="s">
        <v>199</v>
      </c>
      <c r="C100" s="182" t="s">
        <v>1478</v>
      </c>
      <c r="D100" s="179" t="s">
        <v>200</v>
      </c>
      <c r="E100" s="179" t="s">
        <v>1455</v>
      </c>
      <c r="F100" s="178" t="s">
        <v>201</v>
      </c>
      <c r="G100" s="179" t="s">
        <v>166</v>
      </c>
      <c r="H100" s="178" t="s">
        <v>1451</v>
      </c>
      <c r="I100" s="180" t="s">
        <v>1449</v>
      </c>
      <c r="J100" s="202" t="s">
        <v>111</v>
      </c>
      <c r="K100" s="560" t="s">
        <v>1450</v>
      </c>
      <c r="L100" s="173">
        <v>1</v>
      </c>
      <c r="M100" s="178" t="s">
        <v>106</v>
      </c>
      <c r="N100" s="178" t="s">
        <v>1451</v>
      </c>
      <c r="O100" s="178" t="str">
        <f t="shared" si="20"/>
        <v>Y</v>
      </c>
      <c r="P100" s="178" t="s">
        <v>106</v>
      </c>
      <c r="Q100" s="181" t="s">
        <v>106</v>
      </c>
      <c r="R100" s="170" t="s">
        <v>1452</v>
      </c>
      <c r="S100" s="193" t="s">
        <v>191</v>
      </c>
      <c r="T100" s="193" t="s">
        <v>190</v>
      </c>
      <c r="U100" s="510" t="s">
        <v>1479</v>
      </c>
      <c r="V100" s="200">
        <v>1840</v>
      </c>
      <c r="W100" s="9" t="str">
        <f t="shared" si="23"/>
        <v>18-</v>
      </c>
      <c r="X100" s="47" t="str">
        <f t="shared" si="24"/>
        <v>LV</v>
      </c>
      <c r="Y100" s="47" t="str">
        <f t="shared" si="21"/>
        <v>-61202</v>
      </c>
      <c r="Z100" s="47" t="str">
        <f t="shared" si="25"/>
        <v>18-LV-61202</v>
      </c>
      <c r="AA100" s="47" t="str">
        <f t="shared" si="26"/>
        <v>-</v>
      </c>
      <c r="AB100" s="193">
        <f t="shared" si="27"/>
        <v>6</v>
      </c>
      <c r="AC100" s="193" t="s">
        <v>106</v>
      </c>
    </row>
    <row r="101" spans="1:29" ht="13.5" customHeight="1">
      <c r="A101" s="200">
        <v>1840</v>
      </c>
      <c r="B101" s="179" t="s">
        <v>202</v>
      </c>
      <c r="C101" s="182" t="s">
        <v>1478</v>
      </c>
      <c r="D101" s="179" t="s">
        <v>203</v>
      </c>
      <c r="E101" s="179" t="s">
        <v>1455</v>
      </c>
      <c r="F101" s="178" t="s">
        <v>201</v>
      </c>
      <c r="G101" s="179" t="s">
        <v>166</v>
      </c>
      <c r="H101" s="178" t="s">
        <v>1451</v>
      </c>
      <c r="I101" s="180" t="s">
        <v>1449</v>
      </c>
      <c r="J101" s="202" t="s">
        <v>111</v>
      </c>
      <c r="K101" s="560" t="s">
        <v>1450</v>
      </c>
      <c r="L101" s="173">
        <v>1</v>
      </c>
      <c r="M101" s="178" t="s">
        <v>106</v>
      </c>
      <c r="N101" s="178" t="s">
        <v>1451</v>
      </c>
      <c r="O101" s="178" t="str">
        <f t="shared" si="20"/>
        <v>Y</v>
      </c>
      <c r="P101" s="178" t="s">
        <v>106</v>
      </c>
      <c r="Q101" s="181" t="s">
        <v>106</v>
      </c>
      <c r="R101" s="170" t="s">
        <v>1452</v>
      </c>
      <c r="S101" s="193" t="s">
        <v>191</v>
      </c>
      <c r="T101" s="193" t="s">
        <v>190</v>
      </c>
      <c r="U101" s="510" t="s">
        <v>1479</v>
      </c>
      <c r="V101" s="200">
        <v>1840</v>
      </c>
      <c r="W101" s="9" t="str">
        <f t="shared" si="23"/>
        <v>18-</v>
      </c>
      <c r="X101" s="47" t="str">
        <f t="shared" si="24"/>
        <v>LV</v>
      </c>
      <c r="Y101" s="47" t="str">
        <f t="shared" si="21"/>
        <v>-61203</v>
      </c>
      <c r="Z101" s="47" t="str">
        <f t="shared" si="25"/>
        <v>18-LV-61203</v>
      </c>
      <c r="AA101" s="47" t="str">
        <f t="shared" si="26"/>
        <v>-</v>
      </c>
      <c r="AB101" s="193">
        <f t="shared" si="27"/>
        <v>6</v>
      </c>
      <c r="AC101" s="193" t="s">
        <v>106</v>
      </c>
    </row>
    <row r="102" spans="1:29" ht="13.5" customHeight="1">
      <c r="B102" s="179"/>
      <c r="C102" s="179"/>
      <c r="D102" s="179"/>
      <c r="E102" s="561"/>
      <c r="F102" s="178"/>
      <c r="G102" s="179"/>
      <c r="H102" s="178"/>
      <c r="I102" s="180"/>
      <c r="J102" s="202"/>
      <c r="K102" s="560"/>
      <c r="L102" s="173"/>
      <c r="M102" s="178"/>
      <c r="N102" s="178"/>
      <c r="O102" s="178" t="str">
        <f t="shared" si="20"/>
        <v>N</v>
      </c>
      <c r="P102" s="178"/>
      <c r="Q102" s="181"/>
      <c r="X102" s="47"/>
      <c r="Y102" s="47" t="str">
        <f t="shared" si="21"/>
        <v/>
      </c>
      <c r="Z102" s="47"/>
      <c r="AA102" s="47"/>
      <c r="AB102" s="193">
        <f t="shared" si="27"/>
        <v>7</v>
      </c>
    </row>
    <row r="103" spans="1:29" ht="13.5" customHeight="1">
      <c r="A103" s="200">
        <v>1840</v>
      </c>
      <c r="B103" s="184" t="s">
        <v>888</v>
      </c>
      <c r="C103" s="182" t="s">
        <v>1481</v>
      </c>
      <c r="D103" s="179" t="s">
        <v>889</v>
      </c>
      <c r="E103" s="179" t="s">
        <v>1480</v>
      </c>
      <c r="F103" s="178" t="s">
        <v>1482</v>
      </c>
      <c r="G103" s="179" t="s">
        <v>1473</v>
      </c>
      <c r="H103" s="179" t="s">
        <v>106</v>
      </c>
      <c r="I103" s="180" t="s">
        <v>1483</v>
      </c>
      <c r="J103" s="202" t="s">
        <v>1484</v>
      </c>
      <c r="K103" s="560" t="s">
        <v>1485</v>
      </c>
      <c r="L103" s="173">
        <v>1</v>
      </c>
      <c r="M103" s="178" t="s">
        <v>106</v>
      </c>
      <c r="N103" s="178" t="s">
        <v>1451</v>
      </c>
      <c r="O103" s="178" t="str">
        <f t="shared" si="20"/>
        <v>Y</v>
      </c>
      <c r="P103" s="188" t="s">
        <v>106</v>
      </c>
      <c r="Q103" s="181" t="s">
        <v>106</v>
      </c>
      <c r="R103" s="188" t="s">
        <v>1452</v>
      </c>
      <c r="S103" s="193" t="s">
        <v>891</v>
      </c>
      <c r="T103" s="193" t="s">
        <v>890</v>
      </c>
      <c r="U103" s="507" t="s">
        <v>1486</v>
      </c>
      <c r="V103" s="200">
        <v>1840</v>
      </c>
      <c r="W103" s="9" t="str">
        <f t="shared" ref="W103:W143" si="28">LEFT(B103,3)</f>
        <v>18-</v>
      </c>
      <c r="X103" s="47" t="str">
        <f t="shared" ref="X103:X143" si="29">F103</f>
        <v>PZSL</v>
      </c>
      <c r="Y103" s="47" t="str">
        <f t="shared" si="21"/>
        <v>-61103A</v>
      </c>
      <c r="Z103" s="47" t="str">
        <f t="shared" ref="Z103:Z143" si="30">W103&amp;X103&amp;Y103</f>
        <v>18-PZSL-61103A</v>
      </c>
      <c r="AA103" s="47" t="str">
        <f t="shared" ref="AA103:AA143" si="31">LEFT(Y103,1)</f>
        <v>-</v>
      </c>
      <c r="AB103" s="193">
        <f t="shared" si="27"/>
        <v>7</v>
      </c>
      <c r="AC103" s="193" t="s">
        <v>194</v>
      </c>
    </row>
    <row r="104" spans="1:29" ht="13.5" customHeight="1">
      <c r="A104" s="200">
        <v>1840</v>
      </c>
      <c r="B104" s="184" t="s">
        <v>892</v>
      </c>
      <c r="C104" s="182" t="s">
        <v>1481</v>
      </c>
      <c r="D104" s="179" t="s">
        <v>259</v>
      </c>
      <c r="E104" s="179" t="s">
        <v>1455</v>
      </c>
      <c r="F104" s="178" t="s">
        <v>1482</v>
      </c>
      <c r="G104" s="179" t="s">
        <v>1473</v>
      </c>
      <c r="H104" s="179" t="s">
        <v>106</v>
      </c>
      <c r="I104" s="180" t="s">
        <v>1483</v>
      </c>
      <c r="J104" s="202" t="s">
        <v>1484</v>
      </c>
      <c r="K104" s="560" t="s">
        <v>1485</v>
      </c>
      <c r="L104" s="173">
        <v>1</v>
      </c>
      <c r="M104" s="178" t="s">
        <v>106</v>
      </c>
      <c r="N104" s="178" t="s">
        <v>1451</v>
      </c>
      <c r="O104" s="178" t="str">
        <f t="shared" si="20"/>
        <v>Y</v>
      </c>
      <c r="P104" s="188" t="s">
        <v>106</v>
      </c>
      <c r="Q104" s="181" t="s">
        <v>106</v>
      </c>
      <c r="R104" s="188" t="s">
        <v>1452</v>
      </c>
      <c r="S104" s="193" t="s">
        <v>891</v>
      </c>
      <c r="T104" s="193" t="s">
        <v>890</v>
      </c>
      <c r="U104" s="507" t="s">
        <v>1486</v>
      </c>
      <c r="V104" s="200">
        <v>1840</v>
      </c>
      <c r="W104" s="9" t="str">
        <f t="shared" si="28"/>
        <v>18-</v>
      </c>
      <c r="X104" s="47" t="str">
        <f t="shared" si="29"/>
        <v>PZSL</v>
      </c>
      <c r="Y104" s="47" t="str">
        <f t="shared" si="21"/>
        <v>-61202</v>
      </c>
      <c r="Z104" s="47" t="str">
        <f t="shared" si="30"/>
        <v>18-PZSL-61202</v>
      </c>
      <c r="AA104" s="47" t="str">
        <f t="shared" si="31"/>
        <v>-</v>
      </c>
      <c r="AB104" s="193">
        <f t="shared" si="27"/>
        <v>6</v>
      </c>
      <c r="AC104" s="193" t="s">
        <v>106</v>
      </c>
    </row>
    <row r="105" spans="1:29" ht="13.5" customHeight="1">
      <c r="A105" s="200">
        <v>1840</v>
      </c>
      <c r="B105" s="184" t="s">
        <v>894</v>
      </c>
      <c r="C105" s="182" t="s">
        <v>1481</v>
      </c>
      <c r="D105" s="179" t="s">
        <v>261</v>
      </c>
      <c r="E105" s="179" t="s">
        <v>1455</v>
      </c>
      <c r="F105" s="178" t="s">
        <v>1482</v>
      </c>
      <c r="G105" s="179" t="s">
        <v>1473</v>
      </c>
      <c r="H105" s="179" t="s">
        <v>106</v>
      </c>
      <c r="I105" s="180" t="s">
        <v>1483</v>
      </c>
      <c r="J105" s="202" t="s">
        <v>1484</v>
      </c>
      <c r="K105" s="560" t="s">
        <v>1485</v>
      </c>
      <c r="L105" s="173">
        <v>1</v>
      </c>
      <c r="M105" s="178" t="s">
        <v>106</v>
      </c>
      <c r="N105" s="178" t="s">
        <v>1451</v>
      </c>
      <c r="O105" s="178" t="str">
        <f t="shared" si="20"/>
        <v>Y</v>
      </c>
      <c r="P105" s="188" t="s">
        <v>106</v>
      </c>
      <c r="Q105" s="181" t="s">
        <v>106</v>
      </c>
      <c r="R105" s="188" t="s">
        <v>1452</v>
      </c>
      <c r="S105" s="193" t="s">
        <v>891</v>
      </c>
      <c r="T105" s="193" t="s">
        <v>890</v>
      </c>
      <c r="U105" s="507" t="s">
        <v>1486</v>
      </c>
      <c r="V105" s="200">
        <v>1840</v>
      </c>
      <c r="W105" s="9" t="str">
        <f t="shared" si="28"/>
        <v>18-</v>
      </c>
      <c r="X105" s="47" t="str">
        <f t="shared" si="29"/>
        <v>PZSL</v>
      </c>
      <c r="Y105" s="47" t="str">
        <f t="shared" si="21"/>
        <v>-61204</v>
      </c>
      <c r="Z105" s="47" t="str">
        <f t="shared" si="30"/>
        <v>18-PZSL-61204</v>
      </c>
      <c r="AA105" s="47" t="str">
        <f t="shared" si="31"/>
        <v>-</v>
      </c>
      <c r="AB105" s="193">
        <f t="shared" si="27"/>
        <v>6</v>
      </c>
      <c r="AC105" s="193" t="s">
        <v>106</v>
      </c>
    </row>
    <row r="106" spans="1:29" ht="13.5" customHeight="1">
      <c r="A106" s="200">
        <v>1840</v>
      </c>
      <c r="B106" s="184" t="s">
        <v>896</v>
      </c>
      <c r="C106" s="182" t="s">
        <v>1481</v>
      </c>
      <c r="D106" s="179" t="s">
        <v>263</v>
      </c>
      <c r="E106" s="179" t="s">
        <v>1455</v>
      </c>
      <c r="F106" s="178" t="s">
        <v>1482</v>
      </c>
      <c r="G106" s="179" t="s">
        <v>1473</v>
      </c>
      <c r="H106" s="179" t="s">
        <v>106</v>
      </c>
      <c r="I106" s="180" t="s">
        <v>1483</v>
      </c>
      <c r="J106" s="202" t="s">
        <v>1484</v>
      </c>
      <c r="K106" s="560" t="s">
        <v>1485</v>
      </c>
      <c r="L106" s="173">
        <v>1</v>
      </c>
      <c r="M106" s="178" t="s">
        <v>106</v>
      </c>
      <c r="N106" s="178" t="s">
        <v>1451</v>
      </c>
      <c r="O106" s="178" t="str">
        <f t="shared" si="20"/>
        <v>Y</v>
      </c>
      <c r="P106" s="188" t="s">
        <v>106</v>
      </c>
      <c r="Q106" s="181" t="s">
        <v>106</v>
      </c>
      <c r="R106" s="188" t="s">
        <v>1452</v>
      </c>
      <c r="S106" s="193" t="s">
        <v>891</v>
      </c>
      <c r="T106" s="193" t="s">
        <v>890</v>
      </c>
      <c r="U106" s="507" t="s">
        <v>1486</v>
      </c>
      <c r="V106" s="200">
        <v>1840</v>
      </c>
      <c r="W106" s="9" t="str">
        <f t="shared" si="28"/>
        <v>18-</v>
      </c>
      <c r="X106" s="47" t="str">
        <f t="shared" si="29"/>
        <v>PZSL</v>
      </c>
      <c r="Y106" s="47" t="str">
        <f t="shared" si="21"/>
        <v>-61210</v>
      </c>
      <c r="Z106" s="47" t="str">
        <f t="shared" si="30"/>
        <v>18-PZSL-61210</v>
      </c>
      <c r="AA106" s="47" t="str">
        <f t="shared" si="31"/>
        <v>-</v>
      </c>
      <c r="AB106" s="193">
        <f t="shared" si="27"/>
        <v>6</v>
      </c>
      <c r="AC106" s="193" t="s">
        <v>106</v>
      </c>
    </row>
    <row r="107" spans="1:29" ht="13.5" customHeight="1">
      <c r="A107" s="200">
        <v>1840</v>
      </c>
      <c r="B107" s="184" t="s">
        <v>898</v>
      </c>
      <c r="C107" s="182" t="s">
        <v>1481</v>
      </c>
      <c r="D107" s="179" t="s">
        <v>261</v>
      </c>
      <c r="E107" s="179" t="s">
        <v>1456</v>
      </c>
      <c r="F107" s="178" t="s">
        <v>1482</v>
      </c>
      <c r="G107" s="179" t="s">
        <v>1473</v>
      </c>
      <c r="H107" s="179" t="s">
        <v>106</v>
      </c>
      <c r="I107" s="180" t="s">
        <v>1483</v>
      </c>
      <c r="J107" s="202" t="s">
        <v>1484</v>
      </c>
      <c r="K107" s="560" t="s">
        <v>1485</v>
      </c>
      <c r="L107" s="173">
        <v>1</v>
      </c>
      <c r="M107" s="178" t="s">
        <v>106</v>
      </c>
      <c r="N107" s="178" t="s">
        <v>1451</v>
      </c>
      <c r="O107" s="178" t="str">
        <f t="shared" si="20"/>
        <v>Y</v>
      </c>
      <c r="P107" s="188" t="s">
        <v>106</v>
      </c>
      <c r="Q107" s="181" t="s">
        <v>106</v>
      </c>
      <c r="R107" s="188" t="s">
        <v>1452</v>
      </c>
      <c r="S107" s="193" t="s">
        <v>891</v>
      </c>
      <c r="T107" s="193" t="s">
        <v>890</v>
      </c>
      <c r="U107" s="507" t="s">
        <v>1486</v>
      </c>
      <c r="V107" s="200">
        <v>1840</v>
      </c>
      <c r="W107" s="9" t="str">
        <f t="shared" si="28"/>
        <v>18-</v>
      </c>
      <c r="X107" s="47" t="str">
        <f t="shared" si="29"/>
        <v>PZSL</v>
      </c>
      <c r="Y107" s="47" t="str">
        <f t="shared" si="21"/>
        <v>-62104</v>
      </c>
      <c r="Z107" s="47" t="str">
        <f t="shared" si="30"/>
        <v>18-PZSL-62104</v>
      </c>
      <c r="AA107" s="47" t="str">
        <f t="shared" si="31"/>
        <v>-</v>
      </c>
      <c r="AB107" s="193">
        <f t="shared" si="27"/>
        <v>6</v>
      </c>
      <c r="AC107" s="193" t="s">
        <v>106</v>
      </c>
    </row>
    <row r="108" spans="1:29" ht="13.5" customHeight="1">
      <c r="A108" s="200">
        <v>1840</v>
      </c>
      <c r="B108" s="184" t="s">
        <v>849</v>
      </c>
      <c r="C108" s="182" t="s">
        <v>1481</v>
      </c>
      <c r="D108" s="179" t="s">
        <v>850</v>
      </c>
      <c r="E108" s="184" t="s">
        <v>1448</v>
      </c>
      <c r="F108" s="178" t="s">
        <v>1487</v>
      </c>
      <c r="G108" s="179" t="s">
        <v>1473</v>
      </c>
      <c r="H108" s="179" t="s">
        <v>106</v>
      </c>
      <c r="I108" s="180" t="s">
        <v>1483</v>
      </c>
      <c r="J108" s="202" t="s">
        <v>1484</v>
      </c>
      <c r="K108" s="560" t="s">
        <v>1485</v>
      </c>
      <c r="L108" s="173">
        <v>1</v>
      </c>
      <c r="M108" s="178" t="s">
        <v>106</v>
      </c>
      <c r="N108" s="178" t="s">
        <v>1451</v>
      </c>
      <c r="O108" s="178" t="str">
        <f t="shared" si="20"/>
        <v>Y</v>
      </c>
      <c r="P108" s="188" t="s">
        <v>106</v>
      </c>
      <c r="Q108" s="181" t="s">
        <v>106</v>
      </c>
      <c r="R108" s="188" t="s">
        <v>1452</v>
      </c>
      <c r="S108" s="193" t="s">
        <v>852</v>
      </c>
      <c r="T108" s="193" t="s">
        <v>851</v>
      </c>
      <c r="U108" s="507" t="s">
        <v>1486</v>
      </c>
      <c r="V108" s="200">
        <v>1840</v>
      </c>
      <c r="W108" s="9" t="str">
        <f t="shared" si="28"/>
        <v>18-</v>
      </c>
      <c r="X108" s="47" t="str">
        <f t="shared" si="29"/>
        <v>FZSL</v>
      </c>
      <c r="Y108" s="47" t="str">
        <f t="shared" si="21"/>
        <v>-61103</v>
      </c>
      <c r="Z108" s="47" t="str">
        <f t="shared" si="30"/>
        <v>18-FZSL-61103</v>
      </c>
      <c r="AA108" s="47" t="str">
        <f t="shared" si="31"/>
        <v>-</v>
      </c>
      <c r="AB108" s="193">
        <f t="shared" si="27"/>
        <v>6</v>
      </c>
      <c r="AC108" s="193" t="s">
        <v>106</v>
      </c>
    </row>
    <row r="109" spans="1:29" ht="13.5" customHeight="1">
      <c r="A109" s="200">
        <v>1840</v>
      </c>
      <c r="B109" s="184" t="s">
        <v>860</v>
      </c>
      <c r="C109" s="182" t="s">
        <v>1481</v>
      </c>
      <c r="D109" s="179" t="s">
        <v>861</v>
      </c>
      <c r="E109" s="184" t="s">
        <v>1448</v>
      </c>
      <c r="F109" s="178" t="s">
        <v>1487</v>
      </c>
      <c r="G109" s="179" t="s">
        <v>1473</v>
      </c>
      <c r="H109" s="179" t="s">
        <v>106</v>
      </c>
      <c r="I109" s="180" t="s">
        <v>1483</v>
      </c>
      <c r="J109" s="202" t="s">
        <v>1484</v>
      </c>
      <c r="K109" s="560" t="s">
        <v>1485</v>
      </c>
      <c r="L109" s="173">
        <v>1</v>
      </c>
      <c r="M109" s="178" t="s">
        <v>106</v>
      </c>
      <c r="N109" s="178" t="s">
        <v>1451</v>
      </c>
      <c r="O109" s="178" t="str">
        <f t="shared" si="20"/>
        <v>Y</v>
      </c>
      <c r="P109" s="188" t="s">
        <v>106</v>
      </c>
      <c r="Q109" s="181" t="s">
        <v>106</v>
      </c>
      <c r="R109" s="188" t="s">
        <v>1452</v>
      </c>
      <c r="S109" s="193" t="s">
        <v>863</v>
      </c>
      <c r="T109" s="193" t="s">
        <v>862</v>
      </c>
      <c r="U109" s="507" t="s">
        <v>1486</v>
      </c>
      <c r="V109" s="200">
        <v>1840</v>
      </c>
      <c r="W109" s="9" t="str">
        <f t="shared" si="28"/>
        <v>18-</v>
      </c>
      <c r="X109" s="47" t="str">
        <f t="shared" si="29"/>
        <v>FZSL</v>
      </c>
      <c r="Y109" s="47" t="str">
        <f t="shared" si="21"/>
        <v>-61104</v>
      </c>
      <c r="Z109" s="47" t="str">
        <f t="shared" si="30"/>
        <v>18-FZSL-61104</v>
      </c>
      <c r="AA109" s="47" t="str">
        <f t="shared" si="31"/>
        <v>-</v>
      </c>
      <c r="AB109" s="193">
        <f t="shared" si="27"/>
        <v>6</v>
      </c>
      <c r="AC109" s="193" t="s">
        <v>106</v>
      </c>
    </row>
    <row r="110" spans="1:29" ht="13.5" customHeight="1">
      <c r="A110" s="200">
        <v>1840</v>
      </c>
      <c r="B110" s="184" t="s">
        <v>899</v>
      </c>
      <c r="C110" s="182" t="s">
        <v>1481</v>
      </c>
      <c r="D110" s="179" t="s">
        <v>269</v>
      </c>
      <c r="E110" s="179" t="s">
        <v>1455</v>
      </c>
      <c r="F110" s="178" t="s">
        <v>1487</v>
      </c>
      <c r="G110" s="179" t="s">
        <v>1473</v>
      </c>
      <c r="H110" s="179" t="s">
        <v>106</v>
      </c>
      <c r="I110" s="180" t="s">
        <v>1483</v>
      </c>
      <c r="J110" s="202" t="s">
        <v>1484</v>
      </c>
      <c r="K110" s="560" t="s">
        <v>1485</v>
      </c>
      <c r="L110" s="173">
        <v>1</v>
      </c>
      <c r="M110" s="178" t="s">
        <v>106</v>
      </c>
      <c r="N110" s="178" t="s">
        <v>1451</v>
      </c>
      <c r="O110" s="178" t="str">
        <f t="shared" si="20"/>
        <v>Y</v>
      </c>
      <c r="P110" s="188" t="s">
        <v>106</v>
      </c>
      <c r="Q110" s="181" t="s">
        <v>106</v>
      </c>
      <c r="R110" s="188" t="s">
        <v>1452</v>
      </c>
      <c r="S110" s="193" t="s">
        <v>891</v>
      </c>
      <c r="T110" s="193" t="s">
        <v>890</v>
      </c>
      <c r="U110" s="507" t="s">
        <v>1486</v>
      </c>
      <c r="V110" s="200">
        <v>1840</v>
      </c>
      <c r="W110" s="9" t="str">
        <f t="shared" si="28"/>
        <v>18-</v>
      </c>
      <c r="X110" s="47" t="str">
        <f t="shared" si="29"/>
        <v>FZSL</v>
      </c>
      <c r="Y110" s="47" t="str">
        <f t="shared" si="21"/>
        <v>-61201</v>
      </c>
      <c r="Z110" s="47" t="str">
        <f t="shared" si="30"/>
        <v>18-FZSL-61201</v>
      </c>
      <c r="AA110" s="47" t="str">
        <f t="shared" si="31"/>
        <v>-</v>
      </c>
      <c r="AB110" s="193">
        <f t="shared" si="27"/>
        <v>6</v>
      </c>
      <c r="AC110" s="193" t="s">
        <v>106</v>
      </c>
    </row>
    <row r="111" spans="1:29" ht="13.5" customHeight="1">
      <c r="A111" s="200">
        <v>1840</v>
      </c>
      <c r="B111" s="184" t="s">
        <v>901</v>
      </c>
      <c r="C111" s="182" t="s">
        <v>1481</v>
      </c>
      <c r="D111" s="179" t="s">
        <v>271</v>
      </c>
      <c r="E111" s="179" t="s">
        <v>1455</v>
      </c>
      <c r="F111" s="178" t="s">
        <v>1487</v>
      </c>
      <c r="G111" s="179" t="s">
        <v>1473</v>
      </c>
      <c r="H111" s="179" t="s">
        <v>106</v>
      </c>
      <c r="I111" s="180" t="s">
        <v>1483</v>
      </c>
      <c r="J111" s="202" t="s">
        <v>1484</v>
      </c>
      <c r="K111" s="560" t="s">
        <v>1485</v>
      </c>
      <c r="L111" s="173">
        <v>1</v>
      </c>
      <c r="M111" s="178" t="s">
        <v>106</v>
      </c>
      <c r="N111" s="178" t="s">
        <v>1451</v>
      </c>
      <c r="O111" s="178" t="str">
        <f t="shared" si="20"/>
        <v>Y</v>
      </c>
      <c r="P111" s="188" t="s">
        <v>106</v>
      </c>
      <c r="Q111" s="181" t="s">
        <v>106</v>
      </c>
      <c r="R111" s="188" t="s">
        <v>1452</v>
      </c>
      <c r="S111" s="193" t="s">
        <v>891</v>
      </c>
      <c r="T111" s="193" t="s">
        <v>890</v>
      </c>
      <c r="U111" s="507" t="s">
        <v>1486</v>
      </c>
      <c r="V111" s="200">
        <v>1840</v>
      </c>
      <c r="W111" s="9" t="str">
        <f t="shared" si="28"/>
        <v>18-</v>
      </c>
      <c r="X111" s="47" t="str">
        <f t="shared" si="29"/>
        <v>FZSL</v>
      </c>
      <c r="Y111" s="47" t="str">
        <f t="shared" si="21"/>
        <v>-61202</v>
      </c>
      <c r="Z111" s="47" t="str">
        <f t="shared" si="30"/>
        <v>18-FZSL-61202</v>
      </c>
      <c r="AA111" s="47" t="str">
        <f t="shared" si="31"/>
        <v>-</v>
      </c>
      <c r="AB111" s="193">
        <f t="shared" si="27"/>
        <v>6</v>
      </c>
      <c r="AC111" s="193" t="s">
        <v>106</v>
      </c>
    </row>
    <row r="112" spans="1:29" ht="13.5" customHeight="1">
      <c r="A112" s="200">
        <v>1840</v>
      </c>
      <c r="B112" s="184" t="s">
        <v>853</v>
      </c>
      <c r="C112" s="182" t="s">
        <v>1481</v>
      </c>
      <c r="D112" s="179" t="s">
        <v>854</v>
      </c>
      <c r="E112" s="179" t="s">
        <v>1456</v>
      </c>
      <c r="F112" s="178" t="s">
        <v>1487</v>
      </c>
      <c r="G112" s="179" t="s">
        <v>1473</v>
      </c>
      <c r="H112" s="179" t="s">
        <v>106</v>
      </c>
      <c r="I112" s="180" t="s">
        <v>1483</v>
      </c>
      <c r="J112" s="202" t="s">
        <v>1484</v>
      </c>
      <c r="K112" s="560" t="s">
        <v>1485</v>
      </c>
      <c r="L112" s="173">
        <v>1</v>
      </c>
      <c r="M112" s="178" t="s">
        <v>106</v>
      </c>
      <c r="N112" s="178" t="s">
        <v>1451</v>
      </c>
      <c r="O112" s="178" t="str">
        <f t="shared" si="20"/>
        <v>Y</v>
      </c>
      <c r="P112" s="188" t="s">
        <v>106</v>
      </c>
      <c r="Q112" s="181" t="s">
        <v>106</v>
      </c>
      <c r="R112" s="188" t="s">
        <v>1452</v>
      </c>
      <c r="S112" s="193" t="s">
        <v>852</v>
      </c>
      <c r="T112" s="193" t="s">
        <v>851</v>
      </c>
      <c r="U112" s="507" t="s">
        <v>1486</v>
      </c>
      <c r="V112" s="200">
        <v>1840</v>
      </c>
      <c r="W112" s="9" t="str">
        <f t="shared" si="28"/>
        <v>18-</v>
      </c>
      <c r="X112" s="47" t="str">
        <f t="shared" si="29"/>
        <v>FZSL</v>
      </c>
      <c r="Y112" s="47" t="str">
        <f t="shared" si="21"/>
        <v>-62101</v>
      </c>
      <c r="Z112" s="47" t="str">
        <f t="shared" si="30"/>
        <v>18-FZSL-62101</v>
      </c>
      <c r="AA112" s="47" t="str">
        <f t="shared" si="31"/>
        <v>-</v>
      </c>
      <c r="AB112" s="193">
        <f t="shared" si="27"/>
        <v>6</v>
      </c>
      <c r="AC112" s="193" t="s">
        <v>106</v>
      </c>
    </row>
    <row r="113" spans="1:29" ht="13.5" customHeight="1">
      <c r="A113" s="200">
        <v>1840</v>
      </c>
      <c r="B113" s="184" t="s">
        <v>864</v>
      </c>
      <c r="C113" s="182" t="s">
        <v>1481</v>
      </c>
      <c r="D113" s="179" t="s">
        <v>183</v>
      </c>
      <c r="E113" s="179" t="s">
        <v>1456</v>
      </c>
      <c r="F113" s="178" t="s">
        <v>1487</v>
      </c>
      <c r="G113" s="179" t="s">
        <v>1473</v>
      </c>
      <c r="H113" s="179" t="s">
        <v>106</v>
      </c>
      <c r="I113" s="180" t="s">
        <v>1483</v>
      </c>
      <c r="J113" s="202" t="s">
        <v>1484</v>
      </c>
      <c r="K113" s="560" t="s">
        <v>1485</v>
      </c>
      <c r="L113" s="173">
        <v>1</v>
      </c>
      <c r="M113" s="178" t="s">
        <v>106</v>
      </c>
      <c r="N113" s="178" t="s">
        <v>1451</v>
      </c>
      <c r="O113" s="178" t="str">
        <f t="shared" si="20"/>
        <v>Y</v>
      </c>
      <c r="P113" s="188" t="s">
        <v>106</v>
      </c>
      <c r="Q113" s="181" t="s">
        <v>106</v>
      </c>
      <c r="R113" s="188" t="s">
        <v>1452</v>
      </c>
      <c r="S113" s="193" t="s">
        <v>863</v>
      </c>
      <c r="T113" s="193" t="s">
        <v>862</v>
      </c>
      <c r="U113" s="507" t="s">
        <v>1486</v>
      </c>
      <c r="V113" s="200">
        <v>1840</v>
      </c>
      <c r="W113" s="9" t="str">
        <f t="shared" si="28"/>
        <v>18-</v>
      </c>
      <c r="X113" s="47" t="str">
        <f t="shared" si="29"/>
        <v>FZSL</v>
      </c>
      <c r="Y113" s="47" t="str">
        <f t="shared" si="21"/>
        <v>-62104</v>
      </c>
      <c r="Z113" s="47" t="str">
        <f t="shared" si="30"/>
        <v>18-FZSL-62104</v>
      </c>
      <c r="AA113" s="47" t="str">
        <f t="shared" si="31"/>
        <v>-</v>
      </c>
      <c r="AB113" s="193">
        <f t="shared" si="27"/>
        <v>6</v>
      </c>
      <c r="AC113" s="193" t="s">
        <v>106</v>
      </c>
    </row>
    <row r="114" spans="1:29" ht="13.5" customHeight="1">
      <c r="A114" s="200">
        <v>1840</v>
      </c>
      <c r="B114" s="184" t="s">
        <v>866</v>
      </c>
      <c r="C114" s="182" t="s">
        <v>1481</v>
      </c>
      <c r="D114" s="179" t="s">
        <v>185</v>
      </c>
      <c r="E114" s="179" t="s">
        <v>1456</v>
      </c>
      <c r="F114" s="178" t="s">
        <v>1487</v>
      </c>
      <c r="G114" s="179" t="s">
        <v>1473</v>
      </c>
      <c r="H114" s="179" t="s">
        <v>106</v>
      </c>
      <c r="I114" s="180" t="s">
        <v>1483</v>
      </c>
      <c r="J114" s="202" t="s">
        <v>1484</v>
      </c>
      <c r="K114" s="560" t="s">
        <v>1485</v>
      </c>
      <c r="L114" s="173">
        <v>1</v>
      </c>
      <c r="M114" s="178" t="s">
        <v>106</v>
      </c>
      <c r="N114" s="178" t="s">
        <v>1451</v>
      </c>
      <c r="O114" s="178" t="str">
        <f t="shared" si="20"/>
        <v>Y</v>
      </c>
      <c r="P114" s="188" t="s">
        <v>106</v>
      </c>
      <c r="Q114" s="181" t="s">
        <v>106</v>
      </c>
      <c r="R114" s="188" t="s">
        <v>1452</v>
      </c>
      <c r="S114" s="193" t="s">
        <v>863</v>
      </c>
      <c r="T114" s="193" t="s">
        <v>862</v>
      </c>
      <c r="U114" s="507" t="s">
        <v>1486</v>
      </c>
      <c r="V114" s="200">
        <v>1840</v>
      </c>
      <c r="W114" s="9" t="str">
        <f t="shared" si="28"/>
        <v>18-</v>
      </c>
      <c r="X114" s="47" t="str">
        <f t="shared" si="29"/>
        <v>FZSL</v>
      </c>
      <c r="Y114" s="47" t="str">
        <f t="shared" si="21"/>
        <v>-62105</v>
      </c>
      <c r="Z114" s="47" t="str">
        <f t="shared" si="30"/>
        <v>18-FZSL-62105</v>
      </c>
      <c r="AA114" s="47" t="str">
        <f t="shared" si="31"/>
        <v>-</v>
      </c>
      <c r="AB114" s="193">
        <f t="shared" si="27"/>
        <v>6</v>
      </c>
      <c r="AC114" s="193" t="s">
        <v>106</v>
      </c>
    </row>
    <row r="115" spans="1:29" ht="13.5" customHeight="1">
      <c r="A115" s="200">
        <v>1840</v>
      </c>
      <c r="B115" s="184" t="s">
        <v>903</v>
      </c>
      <c r="C115" s="182" t="s">
        <v>1481</v>
      </c>
      <c r="D115" s="179" t="s">
        <v>273</v>
      </c>
      <c r="E115" s="179" t="s">
        <v>1455</v>
      </c>
      <c r="F115" s="178" t="s">
        <v>1488</v>
      </c>
      <c r="G115" s="179" t="s">
        <v>1473</v>
      </c>
      <c r="H115" s="179" t="s">
        <v>106</v>
      </c>
      <c r="I115" s="180" t="s">
        <v>1483</v>
      </c>
      <c r="J115" s="202" t="s">
        <v>1484</v>
      </c>
      <c r="K115" s="560" t="s">
        <v>1485</v>
      </c>
      <c r="L115" s="173">
        <v>1</v>
      </c>
      <c r="M115" s="178" t="s">
        <v>106</v>
      </c>
      <c r="N115" s="178" t="s">
        <v>1451</v>
      </c>
      <c r="O115" s="178" t="str">
        <f t="shared" si="20"/>
        <v>Y</v>
      </c>
      <c r="P115" s="188" t="s">
        <v>106</v>
      </c>
      <c r="Q115" s="181" t="s">
        <v>106</v>
      </c>
      <c r="R115" s="188" t="s">
        <v>1452</v>
      </c>
      <c r="S115" s="193" t="s">
        <v>891</v>
      </c>
      <c r="T115" s="193" t="s">
        <v>890</v>
      </c>
      <c r="U115" s="507" t="s">
        <v>1486</v>
      </c>
      <c r="V115" s="200">
        <v>1840</v>
      </c>
      <c r="W115" s="9" t="str">
        <f t="shared" si="28"/>
        <v>18-</v>
      </c>
      <c r="X115" s="47" t="str">
        <f t="shared" si="29"/>
        <v>LZSL</v>
      </c>
      <c r="Y115" s="47" t="str">
        <f t="shared" si="21"/>
        <v>-61201</v>
      </c>
      <c r="Z115" s="47" t="str">
        <f t="shared" si="30"/>
        <v>18-LZSL-61201</v>
      </c>
      <c r="AA115" s="47" t="str">
        <f t="shared" si="31"/>
        <v>-</v>
      </c>
      <c r="AB115" s="193">
        <f t="shared" si="27"/>
        <v>6</v>
      </c>
      <c r="AC115" s="193" t="s">
        <v>106</v>
      </c>
    </row>
    <row r="116" spans="1:29" ht="13.5" customHeight="1">
      <c r="A116" s="200">
        <v>1840</v>
      </c>
      <c r="B116" s="184" t="s">
        <v>905</v>
      </c>
      <c r="C116" s="182" t="s">
        <v>1481</v>
      </c>
      <c r="D116" s="179" t="s">
        <v>200</v>
      </c>
      <c r="E116" s="179" t="s">
        <v>1455</v>
      </c>
      <c r="F116" s="178" t="s">
        <v>1488</v>
      </c>
      <c r="G116" s="179" t="s">
        <v>1473</v>
      </c>
      <c r="H116" s="179" t="s">
        <v>106</v>
      </c>
      <c r="I116" s="180" t="s">
        <v>1483</v>
      </c>
      <c r="J116" s="202" t="s">
        <v>1484</v>
      </c>
      <c r="K116" s="560" t="s">
        <v>1485</v>
      </c>
      <c r="L116" s="173">
        <v>1</v>
      </c>
      <c r="M116" s="178" t="s">
        <v>106</v>
      </c>
      <c r="N116" s="178" t="s">
        <v>1451</v>
      </c>
      <c r="O116" s="178" t="str">
        <f t="shared" si="20"/>
        <v>Y</v>
      </c>
      <c r="P116" s="188" t="s">
        <v>106</v>
      </c>
      <c r="Q116" s="181" t="s">
        <v>106</v>
      </c>
      <c r="R116" s="188" t="s">
        <v>1452</v>
      </c>
      <c r="S116" s="193" t="s">
        <v>891</v>
      </c>
      <c r="T116" s="193" t="s">
        <v>890</v>
      </c>
      <c r="U116" s="507" t="s">
        <v>1486</v>
      </c>
      <c r="V116" s="200">
        <v>1840</v>
      </c>
      <c r="W116" s="9" t="str">
        <f t="shared" si="28"/>
        <v>18-</v>
      </c>
      <c r="X116" s="47" t="str">
        <f t="shared" si="29"/>
        <v>LZSL</v>
      </c>
      <c r="Y116" s="47" t="str">
        <f t="shared" si="21"/>
        <v>-61202</v>
      </c>
      <c r="Z116" s="47" t="str">
        <f t="shared" si="30"/>
        <v>18-LZSL-61202</v>
      </c>
      <c r="AA116" s="47" t="str">
        <f t="shared" si="31"/>
        <v>-</v>
      </c>
      <c r="AB116" s="193">
        <f t="shared" si="27"/>
        <v>6</v>
      </c>
      <c r="AC116" s="193" t="s">
        <v>106</v>
      </c>
    </row>
    <row r="117" spans="1:29" ht="13.5" customHeight="1">
      <c r="A117" s="200">
        <v>1840</v>
      </c>
      <c r="B117" s="184" t="s">
        <v>907</v>
      </c>
      <c r="C117" s="182" t="s">
        <v>1481</v>
      </c>
      <c r="D117" s="179" t="s">
        <v>203</v>
      </c>
      <c r="E117" s="179" t="s">
        <v>1455</v>
      </c>
      <c r="F117" s="178" t="s">
        <v>1488</v>
      </c>
      <c r="G117" s="179" t="s">
        <v>1473</v>
      </c>
      <c r="H117" s="179" t="s">
        <v>106</v>
      </c>
      <c r="I117" s="180" t="s">
        <v>1483</v>
      </c>
      <c r="J117" s="202" t="s">
        <v>1484</v>
      </c>
      <c r="K117" s="560" t="s">
        <v>1485</v>
      </c>
      <c r="L117" s="173">
        <v>1</v>
      </c>
      <c r="M117" s="178" t="s">
        <v>106</v>
      </c>
      <c r="N117" s="178" t="s">
        <v>1451</v>
      </c>
      <c r="O117" s="178" t="str">
        <f t="shared" si="20"/>
        <v>Y</v>
      </c>
      <c r="P117" s="188" t="s">
        <v>106</v>
      </c>
      <c r="Q117" s="181" t="s">
        <v>106</v>
      </c>
      <c r="R117" s="188" t="s">
        <v>1452</v>
      </c>
      <c r="S117" s="193" t="s">
        <v>891</v>
      </c>
      <c r="T117" s="193" t="s">
        <v>890</v>
      </c>
      <c r="U117" s="507" t="s">
        <v>1486</v>
      </c>
      <c r="V117" s="200">
        <v>1840</v>
      </c>
      <c r="W117" s="9" t="str">
        <f t="shared" si="28"/>
        <v>18-</v>
      </c>
      <c r="X117" s="47" t="str">
        <f t="shared" si="29"/>
        <v>LZSL</v>
      </c>
      <c r="Y117" s="47" t="str">
        <f t="shared" si="21"/>
        <v>-61203</v>
      </c>
      <c r="Z117" s="47" t="str">
        <f t="shared" si="30"/>
        <v>18-LZSL-61203</v>
      </c>
      <c r="AA117" s="47" t="str">
        <f t="shared" si="31"/>
        <v>-</v>
      </c>
      <c r="AB117" s="193">
        <f t="shared" si="27"/>
        <v>6</v>
      </c>
      <c r="AC117" s="193" t="s">
        <v>106</v>
      </c>
    </row>
    <row r="118" spans="1:29" ht="13.5" customHeight="1">
      <c r="A118" s="200">
        <v>1840</v>
      </c>
      <c r="B118" s="184" t="s">
        <v>909</v>
      </c>
      <c r="C118" s="182" t="s">
        <v>1481</v>
      </c>
      <c r="D118" s="184" t="s">
        <v>1489</v>
      </c>
      <c r="E118" s="179" t="s">
        <v>1448</v>
      </c>
      <c r="F118" s="178" t="s">
        <v>1490</v>
      </c>
      <c r="G118" s="179" t="s">
        <v>1473</v>
      </c>
      <c r="H118" s="179" t="s">
        <v>106</v>
      </c>
      <c r="I118" s="180" t="s">
        <v>1483</v>
      </c>
      <c r="J118" s="202" t="s">
        <v>1484</v>
      </c>
      <c r="K118" s="560" t="s">
        <v>1485</v>
      </c>
      <c r="L118" s="173">
        <v>1</v>
      </c>
      <c r="M118" s="178" t="s">
        <v>106</v>
      </c>
      <c r="N118" s="178" t="s">
        <v>1451</v>
      </c>
      <c r="O118" s="178" t="str">
        <f t="shared" si="20"/>
        <v>Y</v>
      </c>
      <c r="P118" s="188" t="s">
        <v>106</v>
      </c>
      <c r="Q118" s="181" t="s">
        <v>106</v>
      </c>
      <c r="R118" s="188" t="s">
        <v>1452</v>
      </c>
      <c r="S118" s="193" t="s">
        <v>912</v>
      </c>
      <c r="T118" s="193" t="s">
        <v>911</v>
      </c>
      <c r="U118" s="507" t="s">
        <v>1486</v>
      </c>
      <c r="V118" s="200">
        <v>1840</v>
      </c>
      <c r="W118" s="9" t="str">
        <f t="shared" si="28"/>
        <v>18-</v>
      </c>
      <c r="X118" s="47" t="str">
        <f t="shared" si="29"/>
        <v>XZSH</v>
      </c>
      <c r="Y118" s="47" t="str">
        <f t="shared" si="21"/>
        <v>-61102</v>
      </c>
      <c r="Z118" s="47" t="str">
        <f t="shared" si="30"/>
        <v>18-XZSH-61102</v>
      </c>
      <c r="AA118" s="47" t="str">
        <f t="shared" si="31"/>
        <v>-</v>
      </c>
      <c r="AB118" s="193">
        <f t="shared" si="27"/>
        <v>6</v>
      </c>
      <c r="AC118" s="193" t="s">
        <v>106</v>
      </c>
    </row>
    <row r="119" spans="1:29" ht="13.5" customHeight="1">
      <c r="A119" s="200">
        <v>1840</v>
      </c>
      <c r="B119" s="184" t="s">
        <v>913</v>
      </c>
      <c r="C119" s="182" t="s">
        <v>1481</v>
      </c>
      <c r="D119" s="184" t="s">
        <v>1489</v>
      </c>
      <c r="E119" s="179" t="s">
        <v>1448</v>
      </c>
      <c r="F119" s="178" t="s">
        <v>1491</v>
      </c>
      <c r="G119" s="179" t="s">
        <v>1473</v>
      </c>
      <c r="H119" s="179" t="s">
        <v>106</v>
      </c>
      <c r="I119" s="180" t="s">
        <v>1483</v>
      </c>
      <c r="J119" s="202" t="s">
        <v>1484</v>
      </c>
      <c r="K119" s="560" t="s">
        <v>1485</v>
      </c>
      <c r="L119" s="173">
        <v>1</v>
      </c>
      <c r="M119" s="178" t="s">
        <v>106</v>
      </c>
      <c r="N119" s="178" t="s">
        <v>1451</v>
      </c>
      <c r="O119" s="178" t="str">
        <f t="shared" si="20"/>
        <v>Y</v>
      </c>
      <c r="P119" s="188" t="s">
        <v>106</v>
      </c>
      <c r="Q119" s="181" t="s">
        <v>106</v>
      </c>
      <c r="R119" s="188" t="s">
        <v>1452</v>
      </c>
      <c r="S119" s="193" t="s">
        <v>912</v>
      </c>
      <c r="T119" s="193" t="s">
        <v>911</v>
      </c>
      <c r="U119" s="507" t="s">
        <v>1486</v>
      </c>
      <c r="V119" s="200">
        <v>1840</v>
      </c>
      <c r="W119" s="9" t="str">
        <f t="shared" si="28"/>
        <v>18-</v>
      </c>
      <c r="X119" s="47" t="str">
        <f t="shared" si="29"/>
        <v>XZSL</v>
      </c>
      <c r="Y119" s="47" t="str">
        <f t="shared" si="21"/>
        <v>-61102</v>
      </c>
      <c r="Z119" s="47" t="str">
        <f t="shared" si="30"/>
        <v>18-XZSL-61102</v>
      </c>
      <c r="AA119" s="47" t="str">
        <f t="shared" si="31"/>
        <v>-</v>
      </c>
      <c r="AB119" s="193">
        <f t="shared" si="27"/>
        <v>6</v>
      </c>
      <c r="AC119" s="193" t="s">
        <v>106</v>
      </c>
    </row>
    <row r="120" spans="1:29" ht="13.5" customHeight="1">
      <c r="A120" s="200">
        <v>1840</v>
      </c>
      <c r="B120" s="184" t="s">
        <v>914</v>
      </c>
      <c r="C120" s="182" t="s">
        <v>1481</v>
      </c>
      <c r="D120" s="184" t="s">
        <v>1492</v>
      </c>
      <c r="E120" s="179" t="s">
        <v>1448</v>
      </c>
      <c r="F120" s="178" t="s">
        <v>1490</v>
      </c>
      <c r="G120" s="179" t="s">
        <v>1473</v>
      </c>
      <c r="H120" s="179" t="s">
        <v>106</v>
      </c>
      <c r="I120" s="180" t="s">
        <v>1483</v>
      </c>
      <c r="J120" s="202" t="s">
        <v>1484</v>
      </c>
      <c r="K120" s="560" t="s">
        <v>1485</v>
      </c>
      <c r="L120" s="173">
        <v>1</v>
      </c>
      <c r="M120" s="178" t="s">
        <v>106</v>
      </c>
      <c r="N120" s="178" t="s">
        <v>1451</v>
      </c>
      <c r="O120" s="178" t="str">
        <f t="shared" si="20"/>
        <v>Y</v>
      </c>
      <c r="P120" s="188" t="s">
        <v>106</v>
      </c>
      <c r="Q120" s="181" t="s">
        <v>106</v>
      </c>
      <c r="R120" s="188" t="s">
        <v>1452</v>
      </c>
      <c r="S120" s="193" t="s">
        <v>912</v>
      </c>
      <c r="T120" s="193" t="s">
        <v>911</v>
      </c>
      <c r="U120" s="507" t="s">
        <v>1486</v>
      </c>
      <c r="V120" s="200">
        <v>1840</v>
      </c>
      <c r="W120" s="9" t="str">
        <f t="shared" si="28"/>
        <v>18-</v>
      </c>
      <c r="X120" s="47" t="str">
        <f t="shared" si="29"/>
        <v>XZSH</v>
      </c>
      <c r="Y120" s="47" t="str">
        <f t="shared" si="21"/>
        <v>-61103</v>
      </c>
      <c r="Z120" s="47" t="str">
        <f t="shared" si="30"/>
        <v>18-XZSH-61103</v>
      </c>
      <c r="AA120" s="47" t="str">
        <f t="shared" si="31"/>
        <v>-</v>
      </c>
      <c r="AB120" s="193">
        <f t="shared" si="27"/>
        <v>6</v>
      </c>
      <c r="AC120" s="193" t="s">
        <v>106</v>
      </c>
    </row>
    <row r="121" spans="1:29" ht="13.5" customHeight="1">
      <c r="A121" s="200">
        <v>1840</v>
      </c>
      <c r="B121" s="184" t="s">
        <v>916</v>
      </c>
      <c r="C121" s="182" t="s">
        <v>1481</v>
      </c>
      <c r="D121" s="184" t="s">
        <v>1492</v>
      </c>
      <c r="E121" s="179" t="s">
        <v>1448</v>
      </c>
      <c r="F121" s="178" t="s">
        <v>1491</v>
      </c>
      <c r="G121" s="179" t="s">
        <v>1473</v>
      </c>
      <c r="H121" s="179" t="s">
        <v>106</v>
      </c>
      <c r="I121" s="180" t="s">
        <v>1483</v>
      </c>
      <c r="J121" s="202" t="s">
        <v>1484</v>
      </c>
      <c r="K121" s="560" t="s">
        <v>1485</v>
      </c>
      <c r="L121" s="173">
        <v>1</v>
      </c>
      <c r="M121" s="178" t="s">
        <v>106</v>
      </c>
      <c r="N121" s="178" t="s">
        <v>1451</v>
      </c>
      <c r="O121" s="178" t="str">
        <f t="shared" si="20"/>
        <v>Y</v>
      </c>
      <c r="P121" s="188" t="s">
        <v>106</v>
      </c>
      <c r="Q121" s="181" t="s">
        <v>106</v>
      </c>
      <c r="R121" s="188" t="s">
        <v>1452</v>
      </c>
      <c r="S121" s="193" t="s">
        <v>912</v>
      </c>
      <c r="T121" s="193" t="s">
        <v>911</v>
      </c>
      <c r="U121" s="507" t="s">
        <v>1486</v>
      </c>
      <c r="V121" s="200">
        <v>1840</v>
      </c>
      <c r="W121" s="9" t="str">
        <f t="shared" si="28"/>
        <v>18-</v>
      </c>
      <c r="X121" s="47" t="str">
        <f t="shared" si="29"/>
        <v>XZSL</v>
      </c>
      <c r="Y121" s="47" t="str">
        <f t="shared" si="21"/>
        <v>-61103</v>
      </c>
      <c r="Z121" s="47" t="str">
        <f t="shared" si="30"/>
        <v>18-XZSL-61103</v>
      </c>
      <c r="AA121" s="47" t="str">
        <f t="shared" si="31"/>
        <v>-</v>
      </c>
      <c r="AB121" s="193">
        <f t="shared" si="27"/>
        <v>6</v>
      </c>
      <c r="AC121" s="193" t="s">
        <v>106</v>
      </c>
    </row>
    <row r="122" spans="1:29" ht="13.5" customHeight="1">
      <c r="A122" s="200">
        <v>1840</v>
      </c>
      <c r="B122" s="184" t="s">
        <v>868</v>
      </c>
      <c r="C122" s="182" t="s">
        <v>1481</v>
      </c>
      <c r="D122" s="184" t="s">
        <v>861</v>
      </c>
      <c r="E122" s="179" t="s">
        <v>1448</v>
      </c>
      <c r="F122" s="178" t="s">
        <v>1490</v>
      </c>
      <c r="G122" s="179" t="s">
        <v>1473</v>
      </c>
      <c r="H122" s="179" t="s">
        <v>106</v>
      </c>
      <c r="I122" s="180" t="s">
        <v>1483</v>
      </c>
      <c r="J122" s="202" t="s">
        <v>1484</v>
      </c>
      <c r="K122" s="560" t="s">
        <v>1485</v>
      </c>
      <c r="L122" s="173">
        <v>1</v>
      </c>
      <c r="M122" s="178" t="s">
        <v>106</v>
      </c>
      <c r="N122" s="178" t="s">
        <v>1451</v>
      </c>
      <c r="O122" s="178" t="str">
        <f t="shared" si="20"/>
        <v>Y</v>
      </c>
      <c r="P122" s="188" t="s">
        <v>106</v>
      </c>
      <c r="Q122" s="181" t="s">
        <v>106</v>
      </c>
      <c r="R122" s="188" t="s">
        <v>1452</v>
      </c>
      <c r="S122" s="193" t="s">
        <v>863</v>
      </c>
      <c r="T122" s="193" t="s">
        <v>862</v>
      </c>
      <c r="U122" s="507" t="s">
        <v>1486</v>
      </c>
      <c r="V122" s="200">
        <v>1840</v>
      </c>
      <c r="W122" s="9" t="str">
        <f t="shared" si="28"/>
        <v>18-</v>
      </c>
      <c r="X122" s="47" t="str">
        <f t="shared" si="29"/>
        <v>XZSH</v>
      </c>
      <c r="Y122" s="47" t="str">
        <f t="shared" si="21"/>
        <v>-61104</v>
      </c>
      <c r="Z122" s="47" t="str">
        <f t="shared" si="30"/>
        <v>18-XZSH-61104</v>
      </c>
      <c r="AA122" s="47" t="str">
        <f t="shared" si="31"/>
        <v>-</v>
      </c>
      <c r="AB122" s="193">
        <f t="shared" si="27"/>
        <v>6</v>
      </c>
      <c r="AC122" s="193" t="s">
        <v>106</v>
      </c>
    </row>
    <row r="123" spans="1:29" ht="13.5" customHeight="1">
      <c r="A123" s="200">
        <v>1840</v>
      </c>
      <c r="B123" s="184" t="s">
        <v>869</v>
      </c>
      <c r="C123" s="182" t="s">
        <v>1481</v>
      </c>
      <c r="D123" s="184" t="s">
        <v>861</v>
      </c>
      <c r="E123" s="179" t="s">
        <v>1448</v>
      </c>
      <c r="F123" s="178" t="s">
        <v>1491</v>
      </c>
      <c r="G123" s="179" t="s">
        <v>1473</v>
      </c>
      <c r="H123" s="179" t="s">
        <v>106</v>
      </c>
      <c r="I123" s="180" t="s">
        <v>1483</v>
      </c>
      <c r="J123" s="202" t="s">
        <v>1484</v>
      </c>
      <c r="K123" s="560" t="s">
        <v>1485</v>
      </c>
      <c r="L123" s="173">
        <v>1</v>
      </c>
      <c r="M123" s="178" t="s">
        <v>106</v>
      </c>
      <c r="N123" s="178" t="s">
        <v>1451</v>
      </c>
      <c r="O123" s="178" t="str">
        <f t="shared" si="20"/>
        <v>Y</v>
      </c>
      <c r="P123" s="188" t="s">
        <v>106</v>
      </c>
      <c r="Q123" s="181" t="s">
        <v>106</v>
      </c>
      <c r="R123" s="188" t="s">
        <v>1452</v>
      </c>
      <c r="S123" s="193" t="s">
        <v>863</v>
      </c>
      <c r="T123" s="193" t="s">
        <v>862</v>
      </c>
      <c r="U123" s="507" t="s">
        <v>1486</v>
      </c>
      <c r="V123" s="200">
        <v>1840</v>
      </c>
      <c r="W123" s="9" t="str">
        <f t="shared" si="28"/>
        <v>18-</v>
      </c>
      <c r="X123" s="47" t="str">
        <f t="shared" si="29"/>
        <v>XZSL</v>
      </c>
      <c r="Y123" s="47" t="str">
        <f t="shared" si="21"/>
        <v>-61104</v>
      </c>
      <c r="Z123" s="47" t="str">
        <f t="shared" si="30"/>
        <v>18-XZSL-61104</v>
      </c>
      <c r="AA123" s="47" t="str">
        <f t="shared" si="31"/>
        <v>-</v>
      </c>
      <c r="AB123" s="193">
        <f t="shared" si="27"/>
        <v>6</v>
      </c>
      <c r="AC123" s="193" t="s">
        <v>106</v>
      </c>
    </row>
    <row r="124" spans="1:29" ht="13.5" customHeight="1">
      <c r="A124" s="200">
        <v>1840</v>
      </c>
      <c r="B124" s="184" t="s">
        <v>855</v>
      </c>
      <c r="C124" s="182" t="s">
        <v>1481</v>
      </c>
      <c r="D124" s="184" t="s">
        <v>856</v>
      </c>
      <c r="E124" s="179" t="s">
        <v>1448</v>
      </c>
      <c r="F124" s="178" t="s">
        <v>1490</v>
      </c>
      <c r="G124" s="179" t="s">
        <v>1473</v>
      </c>
      <c r="H124" s="179" t="s">
        <v>106</v>
      </c>
      <c r="I124" s="180" t="s">
        <v>1483</v>
      </c>
      <c r="J124" s="202" t="s">
        <v>1484</v>
      </c>
      <c r="K124" s="560" t="s">
        <v>1485</v>
      </c>
      <c r="L124" s="173">
        <v>1</v>
      </c>
      <c r="M124" s="178" t="s">
        <v>106</v>
      </c>
      <c r="N124" s="178" t="s">
        <v>1451</v>
      </c>
      <c r="O124" s="178" t="str">
        <f t="shared" si="20"/>
        <v>Y</v>
      </c>
      <c r="P124" s="188" t="s">
        <v>106</v>
      </c>
      <c r="Q124" s="181" t="s">
        <v>106</v>
      </c>
      <c r="R124" s="188" t="s">
        <v>1452</v>
      </c>
      <c r="S124" s="193" t="s">
        <v>852</v>
      </c>
      <c r="T124" s="193" t="s">
        <v>851</v>
      </c>
      <c r="U124" s="507" t="s">
        <v>1486</v>
      </c>
      <c r="V124" s="200">
        <v>1840</v>
      </c>
      <c r="W124" s="9" t="str">
        <f t="shared" si="28"/>
        <v>18-</v>
      </c>
      <c r="X124" s="47" t="str">
        <f t="shared" si="29"/>
        <v>XZSH</v>
      </c>
      <c r="Y124" s="47" t="str">
        <f t="shared" si="21"/>
        <v>-61105</v>
      </c>
      <c r="Z124" s="47" t="str">
        <f t="shared" si="30"/>
        <v>18-XZSH-61105</v>
      </c>
      <c r="AA124" s="47" t="str">
        <f t="shared" si="31"/>
        <v>-</v>
      </c>
      <c r="AB124" s="193">
        <f t="shared" si="27"/>
        <v>6</v>
      </c>
      <c r="AC124" s="193" t="s">
        <v>106</v>
      </c>
    </row>
    <row r="125" spans="1:29" ht="13.5" customHeight="1">
      <c r="A125" s="200">
        <v>1840</v>
      </c>
      <c r="B125" s="184" t="s">
        <v>857</v>
      </c>
      <c r="C125" s="182" t="s">
        <v>1481</v>
      </c>
      <c r="D125" s="184" t="s">
        <v>856</v>
      </c>
      <c r="E125" s="179" t="s">
        <v>1448</v>
      </c>
      <c r="F125" s="178" t="s">
        <v>1491</v>
      </c>
      <c r="G125" s="179" t="s">
        <v>1473</v>
      </c>
      <c r="H125" s="179" t="s">
        <v>106</v>
      </c>
      <c r="I125" s="180" t="s">
        <v>1483</v>
      </c>
      <c r="J125" s="202" t="s">
        <v>1484</v>
      </c>
      <c r="K125" s="560" t="s">
        <v>1485</v>
      </c>
      <c r="L125" s="173">
        <v>1</v>
      </c>
      <c r="M125" s="178" t="s">
        <v>106</v>
      </c>
      <c r="N125" s="178" t="s">
        <v>1451</v>
      </c>
      <c r="O125" s="178" t="str">
        <f t="shared" si="20"/>
        <v>Y</v>
      </c>
      <c r="P125" s="188" t="s">
        <v>106</v>
      </c>
      <c r="Q125" s="181" t="s">
        <v>106</v>
      </c>
      <c r="R125" s="188" t="s">
        <v>1452</v>
      </c>
      <c r="S125" s="193" t="s">
        <v>852</v>
      </c>
      <c r="T125" s="193" t="s">
        <v>851</v>
      </c>
      <c r="U125" s="507" t="s">
        <v>1486</v>
      </c>
      <c r="V125" s="200">
        <v>1840</v>
      </c>
      <c r="W125" s="9" t="str">
        <f t="shared" si="28"/>
        <v>18-</v>
      </c>
      <c r="X125" s="47" t="str">
        <f t="shared" si="29"/>
        <v>XZSL</v>
      </c>
      <c r="Y125" s="47" t="str">
        <f t="shared" si="21"/>
        <v>-61105</v>
      </c>
      <c r="Z125" s="47" t="str">
        <f t="shared" si="30"/>
        <v>18-XZSL-61105</v>
      </c>
      <c r="AA125" s="47" t="str">
        <f t="shared" si="31"/>
        <v>-</v>
      </c>
      <c r="AB125" s="193">
        <f t="shared" si="27"/>
        <v>6</v>
      </c>
      <c r="AC125" s="193" t="s">
        <v>106</v>
      </c>
    </row>
    <row r="126" spans="1:29" ht="13.5" customHeight="1">
      <c r="A126" s="200">
        <v>1840</v>
      </c>
      <c r="B126" s="184" t="s">
        <v>917</v>
      </c>
      <c r="C126" s="182" t="s">
        <v>1481</v>
      </c>
      <c r="D126" s="184" t="s">
        <v>918</v>
      </c>
      <c r="E126" s="179" t="s">
        <v>1448</v>
      </c>
      <c r="F126" s="178" t="s">
        <v>1490</v>
      </c>
      <c r="G126" s="179" t="s">
        <v>1473</v>
      </c>
      <c r="H126" s="179" t="s">
        <v>106</v>
      </c>
      <c r="I126" s="180" t="s">
        <v>1483</v>
      </c>
      <c r="J126" s="202" t="s">
        <v>1484</v>
      </c>
      <c r="K126" s="560" t="s">
        <v>1485</v>
      </c>
      <c r="L126" s="173">
        <v>1</v>
      </c>
      <c r="M126" s="178" t="s">
        <v>106</v>
      </c>
      <c r="N126" s="178" t="s">
        <v>1451</v>
      </c>
      <c r="O126" s="178" t="str">
        <f t="shared" si="20"/>
        <v>Y</v>
      </c>
      <c r="P126" s="188" t="s">
        <v>106</v>
      </c>
      <c r="Q126" s="181" t="s">
        <v>106</v>
      </c>
      <c r="R126" s="188" t="s">
        <v>1452</v>
      </c>
      <c r="S126" s="193" t="s">
        <v>912</v>
      </c>
      <c r="T126" s="193" t="s">
        <v>911</v>
      </c>
      <c r="U126" s="507" t="s">
        <v>1486</v>
      </c>
      <c r="V126" s="200">
        <v>1840</v>
      </c>
      <c r="W126" s="9" t="str">
        <f t="shared" si="28"/>
        <v>18-</v>
      </c>
      <c r="X126" s="47" t="str">
        <f t="shared" si="29"/>
        <v>XZSH</v>
      </c>
      <c r="Y126" s="47" t="str">
        <f t="shared" si="21"/>
        <v>-61106</v>
      </c>
      <c r="Z126" s="47" t="str">
        <f t="shared" si="30"/>
        <v>18-XZSH-61106</v>
      </c>
      <c r="AA126" s="47" t="str">
        <f t="shared" si="31"/>
        <v>-</v>
      </c>
      <c r="AB126" s="193">
        <f t="shared" si="27"/>
        <v>6</v>
      </c>
      <c r="AC126" s="193" t="s">
        <v>106</v>
      </c>
    </row>
    <row r="127" spans="1:29" ht="13.5" customHeight="1">
      <c r="A127" s="200">
        <v>1840</v>
      </c>
      <c r="B127" s="184" t="s">
        <v>919</v>
      </c>
      <c r="C127" s="182" t="s">
        <v>1481</v>
      </c>
      <c r="D127" s="184" t="s">
        <v>918</v>
      </c>
      <c r="E127" s="179" t="s">
        <v>1448</v>
      </c>
      <c r="F127" s="178" t="s">
        <v>1491</v>
      </c>
      <c r="G127" s="179" t="s">
        <v>1473</v>
      </c>
      <c r="H127" s="179" t="s">
        <v>106</v>
      </c>
      <c r="I127" s="180" t="s">
        <v>1483</v>
      </c>
      <c r="J127" s="202" t="s">
        <v>1484</v>
      </c>
      <c r="K127" s="560" t="s">
        <v>1485</v>
      </c>
      <c r="L127" s="173">
        <v>1</v>
      </c>
      <c r="M127" s="178" t="s">
        <v>106</v>
      </c>
      <c r="N127" s="178" t="s">
        <v>1451</v>
      </c>
      <c r="O127" s="178" t="str">
        <f t="shared" si="20"/>
        <v>Y</v>
      </c>
      <c r="P127" s="188" t="s">
        <v>106</v>
      </c>
      <c r="Q127" s="181" t="s">
        <v>106</v>
      </c>
      <c r="R127" s="188" t="s">
        <v>1452</v>
      </c>
      <c r="S127" s="193" t="s">
        <v>912</v>
      </c>
      <c r="T127" s="193" t="s">
        <v>911</v>
      </c>
      <c r="U127" s="507" t="s">
        <v>1486</v>
      </c>
      <c r="V127" s="200">
        <v>1840</v>
      </c>
      <c r="W127" s="9" t="str">
        <f t="shared" si="28"/>
        <v>18-</v>
      </c>
      <c r="X127" s="47" t="str">
        <f t="shared" si="29"/>
        <v>XZSL</v>
      </c>
      <c r="Y127" s="47" t="str">
        <f t="shared" si="21"/>
        <v>-61106</v>
      </c>
      <c r="Z127" s="47" t="str">
        <f t="shared" si="30"/>
        <v>18-XZSL-61106</v>
      </c>
      <c r="AA127" s="47" t="str">
        <f t="shared" si="31"/>
        <v>-</v>
      </c>
      <c r="AB127" s="193">
        <f t="shared" si="27"/>
        <v>6</v>
      </c>
      <c r="AC127" s="193" t="s">
        <v>106</v>
      </c>
    </row>
    <row r="128" spans="1:29" ht="13.5" customHeight="1">
      <c r="A128" s="200">
        <v>1840</v>
      </c>
      <c r="B128" s="184" t="s">
        <v>920</v>
      </c>
      <c r="C128" s="182" t="s">
        <v>1481</v>
      </c>
      <c r="D128" s="184" t="s">
        <v>1493</v>
      </c>
      <c r="E128" s="179" t="s">
        <v>1455</v>
      </c>
      <c r="F128" s="178" t="s">
        <v>1490</v>
      </c>
      <c r="G128" s="179" t="s">
        <v>1473</v>
      </c>
      <c r="H128" s="179" t="s">
        <v>106</v>
      </c>
      <c r="I128" s="180" t="s">
        <v>1483</v>
      </c>
      <c r="J128" s="202" t="s">
        <v>1484</v>
      </c>
      <c r="K128" s="560" t="s">
        <v>1485</v>
      </c>
      <c r="L128" s="173">
        <v>1</v>
      </c>
      <c r="M128" s="178" t="s">
        <v>106</v>
      </c>
      <c r="N128" s="178" t="s">
        <v>1451</v>
      </c>
      <c r="O128" s="178" t="str">
        <f t="shared" si="20"/>
        <v>Y</v>
      </c>
      <c r="P128" s="188" t="s">
        <v>106</v>
      </c>
      <c r="Q128" s="181" t="s">
        <v>106</v>
      </c>
      <c r="R128" s="188" t="s">
        <v>1452</v>
      </c>
      <c r="S128" s="193" t="s">
        <v>912</v>
      </c>
      <c r="T128" s="193" t="s">
        <v>911</v>
      </c>
      <c r="U128" s="507" t="s">
        <v>1486</v>
      </c>
      <c r="V128" s="200">
        <v>1840</v>
      </c>
      <c r="W128" s="9" t="str">
        <f t="shared" si="28"/>
        <v>18-</v>
      </c>
      <c r="X128" s="47" t="str">
        <f t="shared" si="29"/>
        <v>XZSH</v>
      </c>
      <c r="Y128" s="47" t="str">
        <f t="shared" si="21"/>
        <v>-61201</v>
      </c>
      <c r="Z128" s="47" t="str">
        <f t="shared" si="30"/>
        <v>18-XZSH-61201</v>
      </c>
      <c r="AA128" s="47" t="str">
        <f t="shared" si="31"/>
        <v>-</v>
      </c>
      <c r="AB128" s="193">
        <f t="shared" si="27"/>
        <v>6</v>
      </c>
      <c r="AC128" s="193" t="s">
        <v>106</v>
      </c>
    </row>
    <row r="129" spans="1:29" ht="13.5" customHeight="1">
      <c r="A129" s="200">
        <v>1840</v>
      </c>
      <c r="B129" s="184" t="s">
        <v>922</v>
      </c>
      <c r="C129" s="182" t="s">
        <v>1481</v>
      </c>
      <c r="D129" s="184" t="s">
        <v>1493</v>
      </c>
      <c r="E129" s="179" t="s">
        <v>1455</v>
      </c>
      <c r="F129" s="178" t="s">
        <v>1491</v>
      </c>
      <c r="G129" s="179" t="s">
        <v>1473</v>
      </c>
      <c r="H129" s="179" t="s">
        <v>106</v>
      </c>
      <c r="I129" s="180" t="s">
        <v>1483</v>
      </c>
      <c r="J129" s="202" t="s">
        <v>1484</v>
      </c>
      <c r="K129" s="560" t="s">
        <v>1485</v>
      </c>
      <c r="L129" s="173">
        <v>1</v>
      </c>
      <c r="M129" s="178" t="s">
        <v>106</v>
      </c>
      <c r="N129" s="178" t="s">
        <v>1451</v>
      </c>
      <c r="O129" s="178" t="str">
        <f t="shared" si="20"/>
        <v>Y</v>
      </c>
      <c r="P129" s="188" t="s">
        <v>106</v>
      </c>
      <c r="Q129" s="181" t="s">
        <v>106</v>
      </c>
      <c r="R129" s="188" t="s">
        <v>1452</v>
      </c>
      <c r="S129" s="193" t="s">
        <v>912</v>
      </c>
      <c r="T129" s="193" t="s">
        <v>911</v>
      </c>
      <c r="U129" s="507" t="s">
        <v>1486</v>
      </c>
      <c r="V129" s="200">
        <v>1840</v>
      </c>
      <c r="W129" s="9" t="str">
        <f t="shared" si="28"/>
        <v>18-</v>
      </c>
      <c r="X129" s="47" t="str">
        <f t="shared" si="29"/>
        <v>XZSL</v>
      </c>
      <c r="Y129" s="47" t="str">
        <f t="shared" si="21"/>
        <v>-61201</v>
      </c>
      <c r="Z129" s="47" t="str">
        <f t="shared" si="30"/>
        <v>18-XZSL-61201</v>
      </c>
      <c r="AA129" s="47" t="str">
        <f t="shared" si="31"/>
        <v>-</v>
      </c>
      <c r="AB129" s="193">
        <f t="shared" si="27"/>
        <v>6</v>
      </c>
      <c r="AC129" s="193" t="s">
        <v>106</v>
      </c>
    </row>
    <row r="130" spans="1:29" ht="13.5" customHeight="1">
      <c r="A130" s="200">
        <v>1840</v>
      </c>
      <c r="B130" s="184" t="s">
        <v>924</v>
      </c>
      <c r="C130" s="182" t="s">
        <v>1481</v>
      </c>
      <c r="D130" s="184" t="s">
        <v>1494</v>
      </c>
      <c r="E130" s="179" t="s">
        <v>1455</v>
      </c>
      <c r="F130" s="178" t="s">
        <v>1490</v>
      </c>
      <c r="G130" s="179" t="s">
        <v>1473</v>
      </c>
      <c r="H130" s="179" t="s">
        <v>106</v>
      </c>
      <c r="I130" s="180" t="s">
        <v>1483</v>
      </c>
      <c r="J130" s="202" t="s">
        <v>1484</v>
      </c>
      <c r="K130" s="560" t="s">
        <v>1485</v>
      </c>
      <c r="L130" s="173">
        <v>1</v>
      </c>
      <c r="M130" s="178" t="s">
        <v>106</v>
      </c>
      <c r="N130" s="178" t="s">
        <v>1451</v>
      </c>
      <c r="O130" s="178" t="str">
        <f t="shared" ref="O130:O193" si="32">IF(N130="Yes","Y","N")</f>
        <v>Y</v>
      </c>
      <c r="P130" s="188" t="s">
        <v>106</v>
      </c>
      <c r="Q130" s="181" t="s">
        <v>106</v>
      </c>
      <c r="R130" s="188" t="s">
        <v>1452</v>
      </c>
      <c r="S130" s="193" t="s">
        <v>912</v>
      </c>
      <c r="T130" s="193" t="s">
        <v>911</v>
      </c>
      <c r="U130" s="507" t="s">
        <v>1486</v>
      </c>
      <c r="V130" s="200">
        <v>1840</v>
      </c>
      <c r="W130" s="9" t="str">
        <f t="shared" si="28"/>
        <v>18-</v>
      </c>
      <c r="X130" s="47" t="str">
        <f t="shared" si="29"/>
        <v>XZSH</v>
      </c>
      <c r="Y130" s="47" t="str">
        <f t="shared" ref="Y130:Y193" si="33">RIGHT(B130,AB130)</f>
        <v>-61206</v>
      </c>
      <c r="Z130" s="47" t="str">
        <f t="shared" si="30"/>
        <v>18-XZSH-61206</v>
      </c>
      <c r="AA130" s="47" t="str">
        <f t="shared" si="31"/>
        <v>-</v>
      </c>
      <c r="AB130" s="193">
        <f t="shared" ref="AB130:AB152" si="34">IF(AC130&lt;&gt;"-",7,6)</f>
        <v>6</v>
      </c>
      <c r="AC130" s="193" t="s">
        <v>106</v>
      </c>
    </row>
    <row r="131" spans="1:29" ht="13.5" customHeight="1">
      <c r="A131" s="200">
        <v>1840</v>
      </c>
      <c r="B131" s="184" t="s">
        <v>926</v>
      </c>
      <c r="C131" s="182" t="s">
        <v>1481</v>
      </c>
      <c r="D131" s="184" t="s">
        <v>1494</v>
      </c>
      <c r="E131" s="179" t="s">
        <v>1455</v>
      </c>
      <c r="F131" s="178" t="s">
        <v>1491</v>
      </c>
      <c r="G131" s="179" t="s">
        <v>1473</v>
      </c>
      <c r="H131" s="179" t="s">
        <v>106</v>
      </c>
      <c r="I131" s="180" t="s">
        <v>1483</v>
      </c>
      <c r="J131" s="202" t="s">
        <v>1484</v>
      </c>
      <c r="K131" s="560" t="s">
        <v>1485</v>
      </c>
      <c r="L131" s="173">
        <v>1</v>
      </c>
      <c r="M131" s="178" t="s">
        <v>106</v>
      </c>
      <c r="N131" s="178" t="s">
        <v>1451</v>
      </c>
      <c r="O131" s="178" t="str">
        <f t="shared" si="32"/>
        <v>Y</v>
      </c>
      <c r="P131" s="188" t="s">
        <v>106</v>
      </c>
      <c r="Q131" s="181" t="s">
        <v>106</v>
      </c>
      <c r="R131" s="188" t="s">
        <v>1452</v>
      </c>
      <c r="S131" s="193" t="s">
        <v>912</v>
      </c>
      <c r="T131" s="193" t="s">
        <v>911</v>
      </c>
      <c r="U131" s="507" t="s">
        <v>1486</v>
      </c>
      <c r="V131" s="200">
        <v>1840</v>
      </c>
      <c r="W131" s="9" t="str">
        <f t="shared" si="28"/>
        <v>18-</v>
      </c>
      <c r="X131" s="47" t="str">
        <f t="shared" si="29"/>
        <v>XZSL</v>
      </c>
      <c r="Y131" s="47" t="str">
        <f t="shared" si="33"/>
        <v>-61206</v>
      </c>
      <c r="Z131" s="47" t="str">
        <f t="shared" si="30"/>
        <v>18-XZSL-61206</v>
      </c>
      <c r="AA131" s="47" t="str">
        <f t="shared" si="31"/>
        <v>-</v>
      </c>
      <c r="AB131" s="193">
        <f t="shared" si="34"/>
        <v>6</v>
      </c>
      <c r="AC131" s="193" t="s">
        <v>106</v>
      </c>
    </row>
    <row r="132" spans="1:29" ht="13.5" customHeight="1">
      <c r="A132" s="200">
        <v>1840</v>
      </c>
      <c r="B132" s="184" t="s">
        <v>858</v>
      </c>
      <c r="C132" s="182" t="s">
        <v>1481</v>
      </c>
      <c r="D132" s="184" t="s">
        <v>854</v>
      </c>
      <c r="E132" s="179" t="s">
        <v>1456</v>
      </c>
      <c r="F132" s="178" t="s">
        <v>1490</v>
      </c>
      <c r="G132" s="179" t="s">
        <v>1473</v>
      </c>
      <c r="H132" s="179" t="s">
        <v>106</v>
      </c>
      <c r="I132" s="180" t="s">
        <v>1483</v>
      </c>
      <c r="J132" s="202" t="s">
        <v>1484</v>
      </c>
      <c r="K132" s="560" t="s">
        <v>1485</v>
      </c>
      <c r="L132" s="173">
        <v>1</v>
      </c>
      <c r="M132" s="178" t="s">
        <v>106</v>
      </c>
      <c r="N132" s="178" t="s">
        <v>1451</v>
      </c>
      <c r="O132" s="178" t="str">
        <f t="shared" si="32"/>
        <v>Y</v>
      </c>
      <c r="P132" s="188" t="s">
        <v>106</v>
      </c>
      <c r="Q132" s="181" t="s">
        <v>106</v>
      </c>
      <c r="R132" s="188" t="s">
        <v>1452</v>
      </c>
      <c r="S132" s="193" t="s">
        <v>852</v>
      </c>
      <c r="T132" s="193" t="s">
        <v>851</v>
      </c>
      <c r="U132" s="507" t="s">
        <v>1486</v>
      </c>
      <c r="V132" s="200">
        <v>1840</v>
      </c>
      <c r="W132" s="9" t="str">
        <f t="shared" si="28"/>
        <v>18-</v>
      </c>
      <c r="X132" s="47" t="str">
        <f t="shared" si="29"/>
        <v>XZSH</v>
      </c>
      <c r="Y132" s="47" t="str">
        <f t="shared" si="33"/>
        <v>-62101</v>
      </c>
      <c r="Z132" s="47" t="str">
        <f t="shared" si="30"/>
        <v>18-XZSH-62101</v>
      </c>
      <c r="AA132" s="47" t="str">
        <f t="shared" si="31"/>
        <v>-</v>
      </c>
      <c r="AB132" s="193">
        <f t="shared" si="34"/>
        <v>6</v>
      </c>
      <c r="AC132" s="193" t="s">
        <v>106</v>
      </c>
    </row>
    <row r="133" spans="1:29" ht="13.5" customHeight="1">
      <c r="A133" s="200">
        <v>1840</v>
      </c>
      <c r="B133" s="184" t="s">
        <v>859</v>
      </c>
      <c r="C133" s="182" t="s">
        <v>1481</v>
      </c>
      <c r="D133" s="184" t="s">
        <v>854</v>
      </c>
      <c r="E133" s="179" t="s">
        <v>1456</v>
      </c>
      <c r="F133" s="178" t="s">
        <v>1491</v>
      </c>
      <c r="G133" s="179" t="s">
        <v>1473</v>
      </c>
      <c r="H133" s="179" t="s">
        <v>106</v>
      </c>
      <c r="I133" s="180" t="s">
        <v>1483</v>
      </c>
      <c r="J133" s="202" t="s">
        <v>1484</v>
      </c>
      <c r="K133" s="560" t="s">
        <v>1485</v>
      </c>
      <c r="L133" s="173">
        <v>1</v>
      </c>
      <c r="M133" s="178" t="s">
        <v>106</v>
      </c>
      <c r="N133" s="178" t="s">
        <v>1451</v>
      </c>
      <c r="O133" s="178" t="str">
        <f t="shared" si="32"/>
        <v>Y</v>
      </c>
      <c r="P133" s="188" t="s">
        <v>106</v>
      </c>
      <c r="Q133" s="181" t="s">
        <v>106</v>
      </c>
      <c r="R133" s="188" t="s">
        <v>1452</v>
      </c>
      <c r="S133" s="193" t="s">
        <v>852</v>
      </c>
      <c r="T133" s="193" t="s">
        <v>851</v>
      </c>
      <c r="U133" s="507" t="s">
        <v>1486</v>
      </c>
      <c r="V133" s="200">
        <v>1840</v>
      </c>
      <c r="W133" s="9" t="str">
        <f t="shared" si="28"/>
        <v>18-</v>
      </c>
      <c r="X133" s="47" t="str">
        <f t="shared" si="29"/>
        <v>XZSL</v>
      </c>
      <c r="Y133" s="47" t="str">
        <f t="shared" si="33"/>
        <v>-62101</v>
      </c>
      <c r="Z133" s="47" t="str">
        <f t="shared" si="30"/>
        <v>18-XZSL-62101</v>
      </c>
      <c r="AA133" s="47" t="str">
        <f t="shared" si="31"/>
        <v>-</v>
      </c>
      <c r="AB133" s="193">
        <f t="shared" si="34"/>
        <v>6</v>
      </c>
      <c r="AC133" s="193" t="s">
        <v>106</v>
      </c>
    </row>
    <row r="134" spans="1:29" ht="13.5" customHeight="1">
      <c r="A134" s="200">
        <v>1840</v>
      </c>
      <c r="B134" s="184" t="s">
        <v>870</v>
      </c>
      <c r="C134" s="182" t="s">
        <v>1481</v>
      </c>
      <c r="D134" s="184" t="s">
        <v>1495</v>
      </c>
      <c r="E134" s="179" t="s">
        <v>1456</v>
      </c>
      <c r="F134" s="178" t="s">
        <v>1490</v>
      </c>
      <c r="G134" s="179" t="s">
        <v>1473</v>
      </c>
      <c r="H134" s="179" t="s">
        <v>106</v>
      </c>
      <c r="I134" s="180" t="s">
        <v>1483</v>
      </c>
      <c r="J134" s="202" t="s">
        <v>1484</v>
      </c>
      <c r="K134" s="560" t="s">
        <v>1485</v>
      </c>
      <c r="L134" s="173">
        <v>1</v>
      </c>
      <c r="M134" s="178" t="s">
        <v>106</v>
      </c>
      <c r="N134" s="178" t="s">
        <v>1451</v>
      </c>
      <c r="O134" s="178" t="str">
        <f t="shared" si="32"/>
        <v>Y</v>
      </c>
      <c r="P134" s="188" t="s">
        <v>106</v>
      </c>
      <c r="Q134" s="181" t="s">
        <v>106</v>
      </c>
      <c r="R134" s="188" t="s">
        <v>1452</v>
      </c>
      <c r="S134" s="193" t="s">
        <v>863</v>
      </c>
      <c r="T134" s="193" t="s">
        <v>862</v>
      </c>
      <c r="U134" s="507" t="s">
        <v>1486</v>
      </c>
      <c r="V134" s="200">
        <v>1840</v>
      </c>
      <c r="W134" s="9" t="str">
        <f t="shared" si="28"/>
        <v>18-</v>
      </c>
      <c r="X134" s="47" t="str">
        <f t="shared" si="29"/>
        <v>XZSH</v>
      </c>
      <c r="Y134" s="47" t="str">
        <f t="shared" si="33"/>
        <v>-62105</v>
      </c>
      <c r="Z134" s="47" t="str">
        <f t="shared" si="30"/>
        <v>18-XZSH-62105</v>
      </c>
      <c r="AA134" s="47" t="str">
        <f t="shared" si="31"/>
        <v>-</v>
      </c>
      <c r="AB134" s="193">
        <f t="shared" si="34"/>
        <v>6</v>
      </c>
      <c r="AC134" s="193" t="s">
        <v>106</v>
      </c>
    </row>
    <row r="135" spans="1:29" ht="13.5" customHeight="1">
      <c r="A135" s="200">
        <v>1840</v>
      </c>
      <c r="B135" s="184" t="s">
        <v>872</v>
      </c>
      <c r="C135" s="182" t="s">
        <v>1481</v>
      </c>
      <c r="D135" s="184" t="s">
        <v>1495</v>
      </c>
      <c r="E135" s="179" t="s">
        <v>1456</v>
      </c>
      <c r="F135" s="178" t="s">
        <v>1491</v>
      </c>
      <c r="G135" s="179" t="s">
        <v>1473</v>
      </c>
      <c r="H135" s="179" t="s">
        <v>106</v>
      </c>
      <c r="I135" s="180" t="s">
        <v>1483</v>
      </c>
      <c r="J135" s="202" t="s">
        <v>1484</v>
      </c>
      <c r="K135" s="560" t="s">
        <v>1485</v>
      </c>
      <c r="L135" s="173">
        <v>1</v>
      </c>
      <c r="M135" s="178" t="s">
        <v>106</v>
      </c>
      <c r="N135" s="178" t="s">
        <v>1451</v>
      </c>
      <c r="O135" s="178" t="str">
        <f t="shared" si="32"/>
        <v>Y</v>
      </c>
      <c r="P135" s="188" t="s">
        <v>106</v>
      </c>
      <c r="Q135" s="181" t="s">
        <v>106</v>
      </c>
      <c r="R135" s="188" t="s">
        <v>1452</v>
      </c>
      <c r="S135" s="193" t="s">
        <v>863</v>
      </c>
      <c r="T135" s="193" t="s">
        <v>862</v>
      </c>
      <c r="U135" s="507" t="s">
        <v>1486</v>
      </c>
      <c r="V135" s="200">
        <v>1840</v>
      </c>
      <c r="W135" s="9" t="str">
        <f t="shared" si="28"/>
        <v>18-</v>
      </c>
      <c r="X135" s="47" t="str">
        <f t="shared" si="29"/>
        <v>XZSL</v>
      </c>
      <c r="Y135" s="47" t="str">
        <f t="shared" si="33"/>
        <v>-62105</v>
      </c>
      <c r="Z135" s="47" t="str">
        <f t="shared" si="30"/>
        <v>18-XZSL-62105</v>
      </c>
      <c r="AA135" s="47" t="str">
        <f t="shared" si="31"/>
        <v>-</v>
      </c>
      <c r="AB135" s="193">
        <f t="shared" si="34"/>
        <v>6</v>
      </c>
      <c r="AC135" s="193" t="s">
        <v>106</v>
      </c>
    </row>
    <row r="136" spans="1:29" ht="13.5" customHeight="1">
      <c r="A136" s="200">
        <v>1840</v>
      </c>
      <c r="B136" s="184" t="s">
        <v>874</v>
      </c>
      <c r="C136" s="182" t="s">
        <v>1481</v>
      </c>
      <c r="D136" s="184" t="s">
        <v>1496</v>
      </c>
      <c r="E136" s="179" t="s">
        <v>1456</v>
      </c>
      <c r="F136" s="178" t="s">
        <v>1490</v>
      </c>
      <c r="G136" s="179" t="s">
        <v>1473</v>
      </c>
      <c r="H136" s="179" t="s">
        <v>106</v>
      </c>
      <c r="I136" s="180" t="s">
        <v>1483</v>
      </c>
      <c r="J136" s="202" t="s">
        <v>1484</v>
      </c>
      <c r="K136" s="560" t="s">
        <v>1485</v>
      </c>
      <c r="L136" s="173">
        <v>1</v>
      </c>
      <c r="M136" s="178" t="s">
        <v>106</v>
      </c>
      <c r="N136" s="178" t="s">
        <v>1451</v>
      </c>
      <c r="O136" s="178" t="str">
        <f t="shared" si="32"/>
        <v>Y</v>
      </c>
      <c r="P136" s="188" t="s">
        <v>106</v>
      </c>
      <c r="Q136" s="181" t="s">
        <v>106</v>
      </c>
      <c r="R136" s="188" t="s">
        <v>1452</v>
      </c>
      <c r="S136" s="193" t="s">
        <v>863</v>
      </c>
      <c r="T136" s="193" t="s">
        <v>862</v>
      </c>
      <c r="U136" s="507" t="s">
        <v>1486</v>
      </c>
      <c r="V136" s="200">
        <v>1840</v>
      </c>
      <c r="W136" s="9" t="str">
        <f t="shared" si="28"/>
        <v>18-</v>
      </c>
      <c r="X136" s="47" t="str">
        <f t="shared" si="29"/>
        <v>XZSH</v>
      </c>
      <c r="Y136" s="47" t="str">
        <f t="shared" si="33"/>
        <v>-62106</v>
      </c>
      <c r="Z136" s="47" t="str">
        <f t="shared" si="30"/>
        <v>18-XZSH-62106</v>
      </c>
      <c r="AA136" s="47" t="str">
        <f t="shared" si="31"/>
        <v>-</v>
      </c>
      <c r="AB136" s="193">
        <f t="shared" si="34"/>
        <v>6</v>
      </c>
      <c r="AC136" s="193" t="s">
        <v>106</v>
      </c>
    </row>
    <row r="137" spans="1:29" ht="13.5" customHeight="1">
      <c r="A137" s="200">
        <v>1840</v>
      </c>
      <c r="B137" s="184" t="s">
        <v>876</v>
      </c>
      <c r="C137" s="182" t="s">
        <v>1481</v>
      </c>
      <c r="D137" s="184" t="s">
        <v>1496</v>
      </c>
      <c r="E137" s="179" t="s">
        <v>1456</v>
      </c>
      <c r="F137" s="178" t="s">
        <v>1491</v>
      </c>
      <c r="G137" s="179" t="s">
        <v>1473</v>
      </c>
      <c r="H137" s="179" t="s">
        <v>106</v>
      </c>
      <c r="I137" s="180" t="s">
        <v>1483</v>
      </c>
      <c r="J137" s="202" t="s">
        <v>1484</v>
      </c>
      <c r="K137" s="560" t="s">
        <v>1485</v>
      </c>
      <c r="L137" s="173">
        <v>1</v>
      </c>
      <c r="M137" s="178" t="s">
        <v>106</v>
      </c>
      <c r="N137" s="178" t="s">
        <v>1451</v>
      </c>
      <c r="O137" s="178" t="str">
        <f t="shared" si="32"/>
        <v>Y</v>
      </c>
      <c r="P137" s="188" t="s">
        <v>106</v>
      </c>
      <c r="Q137" s="181" t="s">
        <v>106</v>
      </c>
      <c r="R137" s="188" t="s">
        <v>1452</v>
      </c>
      <c r="S137" s="193" t="s">
        <v>863</v>
      </c>
      <c r="T137" s="193" t="s">
        <v>862</v>
      </c>
      <c r="U137" s="507" t="s">
        <v>1486</v>
      </c>
      <c r="V137" s="200">
        <v>1840</v>
      </c>
      <c r="W137" s="9" t="str">
        <f t="shared" si="28"/>
        <v>18-</v>
      </c>
      <c r="X137" s="47" t="str">
        <f t="shared" si="29"/>
        <v>XZSL</v>
      </c>
      <c r="Y137" s="47" t="str">
        <f t="shared" si="33"/>
        <v>-62106</v>
      </c>
      <c r="Z137" s="47" t="str">
        <f t="shared" si="30"/>
        <v>18-XZSL-62106</v>
      </c>
      <c r="AA137" s="47" t="str">
        <f t="shared" si="31"/>
        <v>-</v>
      </c>
      <c r="AB137" s="193">
        <f t="shared" si="34"/>
        <v>6</v>
      </c>
      <c r="AC137" s="193" t="s">
        <v>106</v>
      </c>
    </row>
    <row r="138" spans="1:29" ht="13.5" customHeight="1">
      <c r="A138" s="200">
        <v>1840</v>
      </c>
      <c r="B138" s="184" t="s">
        <v>835</v>
      </c>
      <c r="C138" s="182" t="s">
        <v>1481</v>
      </c>
      <c r="D138" s="184" t="s">
        <v>1497</v>
      </c>
      <c r="E138" s="179" t="s">
        <v>1458</v>
      </c>
      <c r="F138" s="178" t="s">
        <v>1490</v>
      </c>
      <c r="G138" s="179" t="s">
        <v>1473</v>
      </c>
      <c r="H138" s="179" t="s">
        <v>106</v>
      </c>
      <c r="I138" s="180" t="s">
        <v>1483</v>
      </c>
      <c r="J138" s="202" t="s">
        <v>1484</v>
      </c>
      <c r="K138" s="560" t="s">
        <v>1485</v>
      </c>
      <c r="L138" s="173">
        <v>1</v>
      </c>
      <c r="M138" s="178" t="s">
        <v>106</v>
      </c>
      <c r="N138" s="178" t="s">
        <v>1451</v>
      </c>
      <c r="O138" s="178" t="str">
        <f t="shared" si="32"/>
        <v>Y</v>
      </c>
      <c r="P138" s="188" t="s">
        <v>106</v>
      </c>
      <c r="Q138" s="181" t="s">
        <v>106</v>
      </c>
      <c r="R138" s="188" t="s">
        <v>1452</v>
      </c>
      <c r="S138" s="193" t="s">
        <v>838</v>
      </c>
      <c r="T138" s="193" t="s">
        <v>837</v>
      </c>
      <c r="U138" s="507" t="s">
        <v>1486</v>
      </c>
      <c r="V138" s="200">
        <v>1840</v>
      </c>
      <c r="W138" s="9" t="str">
        <f t="shared" si="28"/>
        <v>18-</v>
      </c>
      <c r="X138" s="47" t="str">
        <f t="shared" si="29"/>
        <v>XZSH</v>
      </c>
      <c r="Y138" s="47" t="str">
        <f t="shared" si="33"/>
        <v>-62301</v>
      </c>
      <c r="Z138" s="47" t="str">
        <f t="shared" si="30"/>
        <v>18-XZSH-62301</v>
      </c>
      <c r="AA138" s="47" t="str">
        <f t="shared" si="31"/>
        <v>-</v>
      </c>
      <c r="AB138" s="193">
        <f t="shared" si="34"/>
        <v>6</v>
      </c>
      <c r="AC138" s="193" t="s">
        <v>106</v>
      </c>
    </row>
    <row r="139" spans="1:29" ht="13.5" customHeight="1">
      <c r="A139" s="200">
        <v>1840</v>
      </c>
      <c r="B139" s="184" t="s">
        <v>839</v>
      </c>
      <c r="C139" s="182" t="s">
        <v>1481</v>
      </c>
      <c r="D139" s="184" t="s">
        <v>1497</v>
      </c>
      <c r="E139" s="179" t="s">
        <v>1458</v>
      </c>
      <c r="F139" s="178" t="s">
        <v>1491</v>
      </c>
      <c r="G139" s="179" t="s">
        <v>1473</v>
      </c>
      <c r="H139" s="179" t="s">
        <v>106</v>
      </c>
      <c r="I139" s="180" t="s">
        <v>1483</v>
      </c>
      <c r="J139" s="202" t="s">
        <v>1484</v>
      </c>
      <c r="K139" s="560" t="s">
        <v>1485</v>
      </c>
      <c r="L139" s="173">
        <v>1</v>
      </c>
      <c r="M139" s="178" t="s">
        <v>106</v>
      </c>
      <c r="N139" s="178" t="s">
        <v>1451</v>
      </c>
      <c r="O139" s="178" t="str">
        <f t="shared" si="32"/>
        <v>Y</v>
      </c>
      <c r="P139" s="188" t="s">
        <v>106</v>
      </c>
      <c r="Q139" s="181" t="s">
        <v>106</v>
      </c>
      <c r="R139" s="188" t="s">
        <v>1452</v>
      </c>
      <c r="S139" s="193" t="s">
        <v>838</v>
      </c>
      <c r="T139" s="193" t="s">
        <v>837</v>
      </c>
      <c r="U139" s="507" t="s">
        <v>1486</v>
      </c>
      <c r="V139" s="200">
        <v>1840</v>
      </c>
      <c r="W139" s="9" t="str">
        <f t="shared" si="28"/>
        <v>18-</v>
      </c>
      <c r="X139" s="47" t="str">
        <f t="shared" si="29"/>
        <v>XZSL</v>
      </c>
      <c r="Y139" s="47" t="str">
        <f t="shared" si="33"/>
        <v>-62301</v>
      </c>
      <c r="Z139" s="47" t="str">
        <f t="shared" si="30"/>
        <v>18-XZSL-62301</v>
      </c>
      <c r="AA139" s="47" t="str">
        <f t="shared" si="31"/>
        <v>-</v>
      </c>
      <c r="AB139" s="193">
        <f t="shared" si="34"/>
        <v>6</v>
      </c>
      <c r="AC139" s="193" t="s">
        <v>106</v>
      </c>
    </row>
    <row r="140" spans="1:29" ht="13.5" customHeight="1">
      <c r="A140" s="200">
        <v>1840</v>
      </c>
      <c r="B140" s="184" t="s">
        <v>841</v>
      </c>
      <c r="C140" s="182" t="s">
        <v>1481</v>
      </c>
      <c r="D140" s="184" t="s">
        <v>1498</v>
      </c>
      <c r="E140" s="179" t="s">
        <v>1458</v>
      </c>
      <c r="F140" s="178" t="s">
        <v>1490</v>
      </c>
      <c r="G140" s="179" t="s">
        <v>1473</v>
      </c>
      <c r="H140" s="179" t="s">
        <v>106</v>
      </c>
      <c r="I140" s="180" t="s">
        <v>1483</v>
      </c>
      <c r="J140" s="202" t="s">
        <v>1484</v>
      </c>
      <c r="K140" s="560" t="s">
        <v>1485</v>
      </c>
      <c r="L140" s="173">
        <v>1</v>
      </c>
      <c r="M140" s="178" t="s">
        <v>106</v>
      </c>
      <c r="N140" s="178" t="s">
        <v>1451</v>
      </c>
      <c r="O140" s="178" t="str">
        <f t="shared" si="32"/>
        <v>Y</v>
      </c>
      <c r="P140" s="188" t="s">
        <v>106</v>
      </c>
      <c r="Q140" s="181" t="s">
        <v>106</v>
      </c>
      <c r="R140" s="188" t="s">
        <v>1452</v>
      </c>
      <c r="S140" s="193" t="s">
        <v>838</v>
      </c>
      <c r="T140" s="193" t="s">
        <v>837</v>
      </c>
      <c r="U140" s="507" t="s">
        <v>1486</v>
      </c>
      <c r="V140" s="200">
        <v>1840</v>
      </c>
      <c r="W140" s="9" t="str">
        <f t="shared" si="28"/>
        <v>18-</v>
      </c>
      <c r="X140" s="47" t="str">
        <f t="shared" si="29"/>
        <v>XZSH</v>
      </c>
      <c r="Y140" s="47" t="str">
        <f t="shared" si="33"/>
        <v>-62302</v>
      </c>
      <c r="Z140" s="47" t="str">
        <f t="shared" si="30"/>
        <v>18-XZSH-62302</v>
      </c>
      <c r="AA140" s="47" t="str">
        <f t="shared" si="31"/>
        <v>-</v>
      </c>
      <c r="AB140" s="193">
        <f t="shared" si="34"/>
        <v>6</v>
      </c>
      <c r="AC140" s="193" t="s">
        <v>106</v>
      </c>
    </row>
    <row r="141" spans="1:29" ht="13.5" customHeight="1">
      <c r="A141" s="200">
        <v>1840</v>
      </c>
      <c r="B141" s="184" t="s">
        <v>843</v>
      </c>
      <c r="C141" s="182" t="s">
        <v>1481</v>
      </c>
      <c r="D141" s="184" t="s">
        <v>1498</v>
      </c>
      <c r="E141" s="179" t="s">
        <v>1458</v>
      </c>
      <c r="F141" s="178" t="s">
        <v>1491</v>
      </c>
      <c r="G141" s="179" t="s">
        <v>1473</v>
      </c>
      <c r="H141" s="179" t="s">
        <v>106</v>
      </c>
      <c r="I141" s="180" t="s">
        <v>1483</v>
      </c>
      <c r="J141" s="202" t="s">
        <v>1484</v>
      </c>
      <c r="K141" s="560" t="s">
        <v>1485</v>
      </c>
      <c r="L141" s="173">
        <v>1</v>
      </c>
      <c r="M141" s="178" t="s">
        <v>106</v>
      </c>
      <c r="N141" s="178" t="s">
        <v>1451</v>
      </c>
      <c r="O141" s="178" t="str">
        <f t="shared" si="32"/>
        <v>Y</v>
      </c>
      <c r="P141" s="188" t="s">
        <v>106</v>
      </c>
      <c r="Q141" s="181" t="s">
        <v>106</v>
      </c>
      <c r="R141" s="188" t="s">
        <v>1452</v>
      </c>
      <c r="S141" s="193" t="s">
        <v>838</v>
      </c>
      <c r="T141" s="193" t="s">
        <v>837</v>
      </c>
      <c r="U141" s="507" t="s">
        <v>1486</v>
      </c>
      <c r="V141" s="200">
        <v>1840</v>
      </c>
      <c r="W141" s="9" t="str">
        <f t="shared" si="28"/>
        <v>18-</v>
      </c>
      <c r="X141" s="47" t="str">
        <f t="shared" si="29"/>
        <v>XZSL</v>
      </c>
      <c r="Y141" s="47" t="str">
        <f t="shared" si="33"/>
        <v>-62302</v>
      </c>
      <c r="Z141" s="47" t="str">
        <f t="shared" si="30"/>
        <v>18-XZSL-62302</v>
      </c>
      <c r="AA141" s="47" t="str">
        <f t="shared" si="31"/>
        <v>-</v>
      </c>
      <c r="AB141" s="193">
        <f t="shared" si="34"/>
        <v>6</v>
      </c>
      <c r="AC141" s="193" t="s">
        <v>106</v>
      </c>
    </row>
    <row r="142" spans="1:29" ht="13.5" customHeight="1">
      <c r="A142" s="200">
        <v>1840</v>
      </c>
      <c r="B142" s="184" t="s">
        <v>845</v>
      </c>
      <c r="C142" s="182" t="s">
        <v>1481</v>
      </c>
      <c r="D142" s="184" t="s">
        <v>1499</v>
      </c>
      <c r="E142" s="179" t="s">
        <v>1458</v>
      </c>
      <c r="F142" s="178" t="s">
        <v>1490</v>
      </c>
      <c r="G142" s="179" t="s">
        <v>1473</v>
      </c>
      <c r="H142" s="179" t="s">
        <v>106</v>
      </c>
      <c r="I142" s="180" t="s">
        <v>1483</v>
      </c>
      <c r="J142" s="202" t="s">
        <v>1484</v>
      </c>
      <c r="K142" s="560" t="s">
        <v>1485</v>
      </c>
      <c r="L142" s="173">
        <v>1</v>
      </c>
      <c r="M142" s="178" t="s">
        <v>106</v>
      </c>
      <c r="N142" s="178" t="s">
        <v>1451</v>
      </c>
      <c r="O142" s="178" t="str">
        <f t="shared" si="32"/>
        <v>Y</v>
      </c>
      <c r="P142" s="188" t="s">
        <v>106</v>
      </c>
      <c r="Q142" s="181" t="s">
        <v>106</v>
      </c>
      <c r="R142" s="188" t="s">
        <v>1452</v>
      </c>
      <c r="S142" s="193" t="s">
        <v>838</v>
      </c>
      <c r="T142" s="193" t="s">
        <v>837</v>
      </c>
      <c r="U142" s="507" t="s">
        <v>1486</v>
      </c>
      <c r="V142" s="200">
        <v>1840</v>
      </c>
      <c r="W142" s="9" t="str">
        <f t="shared" si="28"/>
        <v>18-</v>
      </c>
      <c r="X142" s="47" t="str">
        <f t="shared" si="29"/>
        <v>XZSH</v>
      </c>
      <c r="Y142" s="47" t="str">
        <f t="shared" si="33"/>
        <v>-62303</v>
      </c>
      <c r="Z142" s="47" t="str">
        <f t="shared" si="30"/>
        <v>18-XZSH-62303</v>
      </c>
      <c r="AA142" s="47" t="str">
        <f t="shared" si="31"/>
        <v>-</v>
      </c>
      <c r="AB142" s="193">
        <f t="shared" si="34"/>
        <v>6</v>
      </c>
      <c r="AC142" s="193" t="s">
        <v>106</v>
      </c>
    </row>
    <row r="143" spans="1:29" ht="13.5" customHeight="1">
      <c r="A143" s="200">
        <v>1840</v>
      </c>
      <c r="B143" s="184" t="s">
        <v>847</v>
      </c>
      <c r="C143" s="182" t="s">
        <v>1481</v>
      </c>
      <c r="D143" s="184" t="s">
        <v>1499</v>
      </c>
      <c r="E143" s="179" t="s">
        <v>1458</v>
      </c>
      <c r="F143" s="178" t="s">
        <v>1491</v>
      </c>
      <c r="G143" s="179" t="s">
        <v>1473</v>
      </c>
      <c r="H143" s="179" t="s">
        <v>106</v>
      </c>
      <c r="I143" s="180" t="s">
        <v>1483</v>
      </c>
      <c r="J143" s="202" t="s">
        <v>1484</v>
      </c>
      <c r="K143" s="560" t="s">
        <v>1485</v>
      </c>
      <c r="L143" s="173">
        <v>1</v>
      </c>
      <c r="M143" s="178" t="s">
        <v>106</v>
      </c>
      <c r="N143" s="178" t="s">
        <v>1451</v>
      </c>
      <c r="O143" s="178" t="str">
        <f t="shared" si="32"/>
        <v>Y</v>
      </c>
      <c r="P143" s="188" t="s">
        <v>106</v>
      </c>
      <c r="Q143" s="181" t="s">
        <v>106</v>
      </c>
      <c r="R143" s="188" t="s">
        <v>1452</v>
      </c>
      <c r="S143" s="193" t="s">
        <v>838</v>
      </c>
      <c r="T143" s="193" t="s">
        <v>837</v>
      </c>
      <c r="U143" s="507" t="s">
        <v>1486</v>
      </c>
      <c r="V143" s="200">
        <v>1840</v>
      </c>
      <c r="W143" s="9" t="str">
        <f t="shared" si="28"/>
        <v>18-</v>
      </c>
      <c r="X143" s="47" t="str">
        <f t="shared" si="29"/>
        <v>XZSL</v>
      </c>
      <c r="Y143" s="47" t="str">
        <f t="shared" si="33"/>
        <v>-62303</v>
      </c>
      <c r="Z143" s="47" t="str">
        <f t="shared" si="30"/>
        <v>18-XZSL-62303</v>
      </c>
      <c r="AA143" s="47" t="str">
        <f t="shared" si="31"/>
        <v>-</v>
      </c>
      <c r="AB143" s="193">
        <f t="shared" si="34"/>
        <v>6</v>
      </c>
      <c r="AC143" s="193" t="s">
        <v>106</v>
      </c>
    </row>
    <row r="144" spans="1:29" ht="13.5" customHeight="1">
      <c r="B144" s="179"/>
      <c r="C144" s="177"/>
      <c r="D144" s="179"/>
      <c r="E144" s="179"/>
      <c r="F144" s="178"/>
      <c r="G144" s="179"/>
      <c r="H144" s="178"/>
      <c r="I144" s="180"/>
      <c r="J144" s="202"/>
      <c r="K144" s="560"/>
      <c r="L144" s="173"/>
      <c r="M144" s="178"/>
      <c r="N144" s="178"/>
      <c r="O144" s="178" t="str">
        <f t="shared" si="32"/>
        <v>N</v>
      </c>
      <c r="P144" s="178"/>
      <c r="Q144" s="181"/>
      <c r="X144" s="47"/>
      <c r="Y144" s="47" t="str">
        <f t="shared" si="33"/>
        <v/>
      </c>
      <c r="Z144" s="47"/>
      <c r="AA144" s="47"/>
      <c r="AB144" s="193">
        <f t="shared" si="34"/>
        <v>7</v>
      </c>
    </row>
    <row r="145" spans="1:29" ht="13.5" customHeight="1">
      <c r="A145" s="200">
        <v>1840</v>
      </c>
      <c r="B145" s="179" t="s">
        <v>1214</v>
      </c>
      <c r="C145" s="182" t="s">
        <v>1500</v>
      </c>
      <c r="D145" s="179" t="s">
        <v>106</v>
      </c>
      <c r="E145" s="179" t="s">
        <v>1456</v>
      </c>
      <c r="F145" s="178" t="s">
        <v>1501</v>
      </c>
      <c r="G145" s="179" t="s">
        <v>1502</v>
      </c>
      <c r="H145" s="178" t="s">
        <v>1451</v>
      </c>
      <c r="I145" s="514" t="s">
        <v>1503</v>
      </c>
      <c r="J145" s="202" t="s">
        <v>1504</v>
      </c>
      <c r="K145" s="560" t="s">
        <v>1476</v>
      </c>
      <c r="L145" s="173">
        <v>1</v>
      </c>
      <c r="M145" s="178" t="s">
        <v>530</v>
      </c>
      <c r="N145" s="178" t="s">
        <v>106</v>
      </c>
      <c r="O145" s="178" t="str">
        <f t="shared" si="32"/>
        <v>N</v>
      </c>
      <c r="P145" s="178" t="s">
        <v>106</v>
      </c>
      <c r="Q145" s="185" t="s">
        <v>106</v>
      </c>
      <c r="R145" s="189" t="s">
        <v>1452</v>
      </c>
      <c r="S145" s="193" t="s">
        <v>1217</v>
      </c>
      <c r="T145" s="193" t="s">
        <v>1216</v>
      </c>
      <c r="U145" s="507" t="s">
        <v>1505</v>
      </c>
      <c r="V145" s="200">
        <v>1840</v>
      </c>
      <c r="W145" s="9" t="str">
        <f t="shared" ref="W145:W151" si="35">LEFT(B145,3)</f>
        <v>18-</v>
      </c>
      <c r="X145" s="47" t="str">
        <f t="shared" ref="X145:X151" si="36">F145</f>
        <v>PN</v>
      </c>
      <c r="Y145" s="47" t="str">
        <f t="shared" si="33"/>
        <v>-62104</v>
      </c>
      <c r="Z145" s="47" t="str">
        <f t="shared" ref="Z145:Z151" si="37">W145&amp;X145&amp;Y145</f>
        <v>18-PN-62104</v>
      </c>
      <c r="AA145" s="47" t="str">
        <f t="shared" ref="AA145:AA151" si="38">LEFT(Y145,1)</f>
        <v>-</v>
      </c>
      <c r="AB145" s="193">
        <f t="shared" si="34"/>
        <v>6</v>
      </c>
      <c r="AC145" s="193" t="s">
        <v>106</v>
      </c>
    </row>
    <row r="146" spans="1:29" ht="13.5" customHeight="1">
      <c r="A146" s="200">
        <v>1840</v>
      </c>
      <c r="B146" s="190" t="s">
        <v>1218</v>
      </c>
      <c r="C146" s="182" t="s">
        <v>1500</v>
      </c>
      <c r="D146" s="190" t="s">
        <v>106</v>
      </c>
      <c r="E146" s="179" t="s">
        <v>1448</v>
      </c>
      <c r="F146" s="178" t="s">
        <v>1506</v>
      </c>
      <c r="G146" s="179" t="s">
        <v>1502</v>
      </c>
      <c r="H146" s="178" t="s">
        <v>1451</v>
      </c>
      <c r="I146" s="514" t="s">
        <v>1503</v>
      </c>
      <c r="J146" s="202" t="s">
        <v>1504</v>
      </c>
      <c r="K146" s="560" t="s">
        <v>1476</v>
      </c>
      <c r="L146" s="173">
        <v>1</v>
      </c>
      <c r="M146" s="178" t="s">
        <v>530</v>
      </c>
      <c r="N146" s="178" t="s">
        <v>106</v>
      </c>
      <c r="O146" s="178" t="str">
        <f t="shared" si="32"/>
        <v>N</v>
      </c>
      <c r="P146" s="178" t="s">
        <v>106</v>
      </c>
      <c r="Q146" s="181" t="s">
        <v>106</v>
      </c>
      <c r="R146" s="189" t="s">
        <v>1452</v>
      </c>
      <c r="S146" s="193" t="s">
        <v>1217</v>
      </c>
      <c r="T146" s="193" t="s">
        <v>1216</v>
      </c>
      <c r="U146" s="507" t="s">
        <v>1505</v>
      </c>
      <c r="V146" s="200">
        <v>1840</v>
      </c>
      <c r="W146" s="9" t="str">
        <f t="shared" si="35"/>
        <v>18-</v>
      </c>
      <c r="X146" s="47" t="str">
        <f t="shared" si="36"/>
        <v>XN</v>
      </c>
      <c r="Y146" s="47" t="str">
        <f t="shared" si="33"/>
        <v>-61105</v>
      </c>
      <c r="Z146" s="47" t="str">
        <f t="shared" si="37"/>
        <v>18-XN-61105</v>
      </c>
      <c r="AA146" s="47" t="str">
        <f t="shared" si="38"/>
        <v>-</v>
      </c>
      <c r="AB146" s="193">
        <f t="shared" si="34"/>
        <v>6</v>
      </c>
      <c r="AC146" s="193" t="s">
        <v>106</v>
      </c>
    </row>
    <row r="147" spans="1:29" ht="13.5" customHeight="1">
      <c r="A147" s="200">
        <v>1840</v>
      </c>
      <c r="B147" s="190" t="s">
        <v>1219</v>
      </c>
      <c r="C147" s="182" t="s">
        <v>1500</v>
      </c>
      <c r="D147" s="190" t="s">
        <v>106</v>
      </c>
      <c r="E147" s="179" t="s">
        <v>1455</v>
      </c>
      <c r="F147" s="178" t="s">
        <v>1506</v>
      </c>
      <c r="G147" s="179" t="s">
        <v>1502</v>
      </c>
      <c r="H147" s="178" t="s">
        <v>1451</v>
      </c>
      <c r="I147" s="514" t="s">
        <v>1503</v>
      </c>
      <c r="J147" s="202" t="s">
        <v>1504</v>
      </c>
      <c r="K147" s="560" t="s">
        <v>1476</v>
      </c>
      <c r="L147" s="173">
        <v>1</v>
      </c>
      <c r="M147" s="178" t="s">
        <v>530</v>
      </c>
      <c r="N147" s="178" t="s">
        <v>106</v>
      </c>
      <c r="O147" s="178" t="str">
        <f t="shared" si="32"/>
        <v>N</v>
      </c>
      <c r="P147" s="178" t="s">
        <v>106</v>
      </c>
      <c r="Q147" s="181" t="s">
        <v>106</v>
      </c>
      <c r="R147" s="189" t="s">
        <v>1452</v>
      </c>
      <c r="S147" s="193" t="s">
        <v>1217</v>
      </c>
      <c r="T147" s="193" t="s">
        <v>1216</v>
      </c>
      <c r="U147" s="507" t="s">
        <v>1505</v>
      </c>
      <c r="V147" s="200">
        <v>1840</v>
      </c>
      <c r="W147" s="9" t="str">
        <f t="shared" si="35"/>
        <v>18-</v>
      </c>
      <c r="X147" s="47" t="str">
        <f t="shared" si="36"/>
        <v>XN</v>
      </c>
      <c r="Y147" s="47" t="str">
        <f t="shared" si="33"/>
        <v>-61201</v>
      </c>
      <c r="Z147" s="47" t="str">
        <f t="shared" si="37"/>
        <v>18-XN-61201</v>
      </c>
      <c r="AA147" s="47" t="str">
        <f t="shared" si="38"/>
        <v>-</v>
      </c>
      <c r="AB147" s="193">
        <f t="shared" si="34"/>
        <v>6</v>
      </c>
      <c r="AC147" s="193" t="s">
        <v>106</v>
      </c>
    </row>
    <row r="148" spans="1:29" ht="13.5" customHeight="1">
      <c r="A148" s="200">
        <v>1840</v>
      </c>
      <c r="B148" s="190" t="s">
        <v>1220</v>
      </c>
      <c r="C148" s="182" t="s">
        <v>1500</v>
      </c>
      <c r="D148" s="190" t="s">
        <v>106</v>
      </c>
      <c r="E148" s="179" t="s">
        <v>1455</v>
      </c>
      <c r="F148" s="178" t="s">
        <v>1506</v>
      </c>
      <c r="G148" s="179" t="s">
        <v>1502</v>
      </c>
      <c r="H148" s="178" t="s">
        <v>1451</v>
      </c>
      <c r="I148" s="514" t="s">
        <v>1503</v>
      </c>
      <c r="J148" s="202" t="s">
        <v>1504</v>
      </c>
      <c r="K148" s="560" t="s">
        <v>1476</v>
      </c>
      <c r="L148" s="173">
        <v>1</v>
      </c>
      <c r="M148" s="178" t="s">
        <v>530</v>
      </c>
      <c r="N148" s="178" t="s">
        <v>106</v>
      </c>
      <c r="O148" s="178" t="str">
        <f t="shared" si="32"/>
        <v>N</v>
      </c>
      <c r="P148" s="178" t="s">
        <v>106</v>
      </c>
      <c r="Q148" s="185" t="s">
        <v>106</v>
      </c>
      <c r="R148" s="189" t="s">
        <v>1452</v>
      </c>
      <c r="S148" s="193" t="s">
        <v>1217</v>
      </c>
      <c r="T148" s="193" t="s">
        <v>1216</v>
      </c>
      <c r="U148" s="507" t="s">
        <v>1505</v>
      </c>
      <c r="V148" s="200">
        <v>1840</v>
      </c>
      <c r="W148" s="9" t="str">
        <f t="shared" si="35"/>
        <v>18-</v>
      </c>
      <c r="X148" s="47" t="str">
        <f t="shared" si="36"/>
        <v>XN</v>
      </c>
      <c r="Y148" s="47" t="str">
        <f t="shared" si="33"/>
        <v>-61206</v>
      </c>
      <c r="Z148" s="47" t="str">
        <f t="shared" si="37"/>
        <v>18-XN-61206</v>
      </c>
      <c r="AA148" s="47" t="str">
        <f t="shared" si="38"/>
        <v>-</v>
      </c>
      <c r="AB148" s="193">
        <f t="shared" si="34"/>
        <v>6</v>
      </c>
      <c r="AC148" s="193" t="s">
        <v>106</v>
      </c>
    </row>
    <row r="149" spans="1:29" ht="13.5" customHeight="1">
      <c r="A149" s="200">
        <v>1840</v>
      </c>
      <c r="B149" s="190" t="s">
        <v>1221</v>
      </c>
      <c r="C149" s="182" t="s">
        <v>1500</v>
      </c>
      <c r="D149" s="190" t="s">
        <v>106</v>
      </c>
      <c r="E149" s="179" t="s">
        <v>1456</v>
      </c>
      <c r="F149" s="178" t="s">
        <v>1506</v>
      </c>
      <c r="G149" s="179" t="s">
        <v>1502</v>
      </c>
      <c r="H149" s="178" t="s">
        <v>1451</v>
      </c>
      <c r="I149" s="514" t="s">
        <v>1503</v>
      </c>
      <c r="J149" s="202" t="s">
        <v>1504</v>
      </c>
      <c r="K149" s="560" t="s">
        <v>1476</v>
      </c>
      <c r="L149" s="173">
        <v>1</v>
      </c>
      <c r="M149" s="178" t="s">
        <v>530</v>
      </c>
      <c r="N149" s="178" t="s">
        <v>106</v>
      </c>
      <c r="O149" s="178" t="str">
        <f t="shared" si="32"/>
        <v>N</v>
      </c>
      <c r="P149" s="178" t="s">
        <v>106</v>
      </c>
      <c r="Q149" s="181" t="s">
        <v>106</v>
      </c>
      <c r="R149" s="189" t="s">
        <v>1452</v>
      </c>
      <c r="S149" s="193" t="s">
        <v>1217</v>
      </c>
      <c r="T149" s="193" t="s">
        <v>1216</v>
      </c>
      <c r="U149" s="507" t="s">
        <v>1505</v>
      </c>
      <c r="V149" s="200">
        <v>1840</v>
      </c>
      <c r="W149" s="9" t="str">
        <f t="shared" si="35"/>
        <v>18-</v>
      </c>
      <c r="X149" s="47" t="str">
        <f t="shared" si="36"/>
        <v>XN</v>
      </c>
      <c r="Y149" s="47" t="str">
        <f t="shared" si="33"/>
        <v>-62106</v>
      </c>
      <c r="Z149" s="47" t="str">
        <f t="shared" si="37"/>
        <v>18-XN-62106</v>
      </c>
      <c r="AA149" s="47" t="str">
        <f t="shared" si="38"/>
        <v>-</v>
      </c>
      <c r="AB149" s="193">
        <f t="shared" si="34"/>
        <v>6</v>
      </c>
      <c r="AC149" s="193" t="s">
        <v>106</v>
      </c>
    </row>
    <row r="150" spans="1:29" ht="13.5" customHeight="1">
      <c r="A150" s="200">
        <v>1840</v>
      </c>
      <c r="B150" s="190" t="s">
        <v>1222</v>
      </c>
      <c r="C150" s="182" t="s">
        <v>1500</v>
      </c>
      <c r="D150" s="190" t="s">
        <v>106</v>
      </c>
      <c r="E150" s="179" t="s">
        <v>1458</v>
      </c>
      <c r="F150" s="178" t="s">
        <v>1506</v>
      </c>
      <c r="G150" s="179" t="s">
        <v>1502</v>
      </c>
      <c r="H150" s="178" t="s">
        <v>1451</v>
      </c>
      <c r="I150" s="514" t="s">
        <v>1503</v>
      </c>
      <c r="J150" s="202" t="s">
        <v>1504</v>
      </c>
      <c r="K150" s="560" t="s">
        <v>1476</v>
      </c>
      <c r="L150" s="173">
        <v>1</v>
      </c>
      <c r="M150" s="178" t="s">
        <v>530</v>
      </c>
      <c r="N150" s="178" t="s">
        <v>106</v>
      </c>
      <c r="O150" s="178" t="str">
        <f t="shared" si="32"/>
        <v>N</v>
      </c>
      <c r="P150" s="178" t="s">
        <v>106</v>
      </c>
      <c r="Q150" s="185" t="s">
        <v>106</v>
      </c>
      <c r="R150" s="189" t="s">
        <v>1452</v>
      </c>
      <c r="S150" s="193" t="s">
        <v>1217</v>
      </c>
      <c r="T150" s="193" t="s">
        <v>1216</v>
      </c>
      <c r="U150" s="507" t="s">
        <v>1505</v>
      </c>
      <c r="V150" s="200">
        <v>1840</v>
      </c>
      <c r="W150" s="9" t="str">
        <f t="shared" si="35"/>
        <v>18-</v>
      </c>
      <c r="X150" s="47" t="str">
        <f t="shared" si="36"/>
        <v>XN</v>
      </c>
      <c r="Y150" s="47" t="str">
        <f t="shared" si="33"/>
        <v>-62301</v>
      </c>
      <c r="Z150" s="47" t="str">
        <f t="shared" si="37"/>
        <v>18-XN-62301</v>
      </c>
      <c r="AA150" s="47" t="str">
        <f t="shared" si="38"/>
        <v>-</v>
      </c>
      <c r="AB150" s="193">
        <f t="shared" si="34"/>
        <v>6</v>
      </c>
      <c r="AC150" s="193" t="s">
        <v>106</v>
      </c>
    </row>
    <row r="151" spans="1:29" ht="13.5" customHeight="1">
      <c r="A151" s="200">
        <v>1840</v>
      </c>
      <c r="B151" s="190" t="s">
        <v>1223</v>
      </c>
      <c r="C151" s="182" t="s">
        <v>1500</v>
      </c>
      <c r="D151" s="190" t="s">
        <v>106</v>
      </c>
      <c r="E151" s="179" t="s">
        <v>1458</v>
      </c>
      <c r="F151" s="178" t="s">
        <v>1506</v>
      </c>
      <c r="G151" s="179" t="s">
        <v>1502</v>
      </c>
      <c r="H151" s="178" t="s">
        <v>1451</v>
      </c>
      <c r="I151" s="514" t="s">
        <v>1503</v>
      </c>
      <c r="J151" s="202" t="s">
        <v>1504</v>
      </c>
      <c r="K151" s="560" t="s">
        <v>1476</v>
      </c>
      <c r="L151" s="173">
        <v>1</v>
      </c>
      <c r="M151" s="178" t="s">
        <v>530</v>
      </c>
      <c r="N151" s="178" t="s">
        <v>106</v>
      </c>
      <c r="O151" s="178" t="str">
        <f t="shared" si="32"/>
        <v>N</v>
      </c>
      <c r="P151" s="178" t="s">
        <v>106</v>
      </c>
      <c r="Q151" s="181" t="s">
        <v>106</v>
      </c>
      <c r="R151" s="189" t="s">
        <v>1452</v>
      </c>
      <c r="S151" s="193" t="s">
        <v>1217</v>
      </c>
      <c r="T151" s="193" t="s">
        <v>1216</v>
      </c>
      <c r="U151" s="507" t="s">
        <v>1505</v>
      </c>
      <c r="V151" s="200">
        <v>1840</v>
      </c>
      <c r="W151" s="9" t="str">
        <f t="shared" si="35"/>
        <v>18-</v>
      </c>
      <c r="X151" s="47" t="str">
        <f t="shared" si="36"/>
        <v>XN</v>
      </c>
      <c r="Y151" s="47" t="str">
        <f t="shared" si="33"/>
        <v>-62302</v>
      </c>
      <c r="Z151" s="47" t="str">
        <f t="shared" si="37"/>
        <v>18-XN-62302</v>
      </c>
      <c r="AA151" s="47" t="str">
        <f t="shared" si="38"/>
        <v>-</v>
      </c>
      <c r="AB151" s="193">
        <f t="shared" si="34"/>
        <v>6</v>
      </c>
      <c r="AC151" s="193" t="s">
        <v>106</v>
      </c>
    </row>
    <row r="152" spans="1:29" ht="13.5" customHeight="1">
      <c r="B152" s="179"/>
      <c r="C152" s="177"/>
      <c r="D152" s="179"/>
      <c r="E152" s="179"/>
      <c r="F152" s="178"/>
      <c r="G152" s="179"/>
      <c r="H152" s="178"/>
      <c r="I152" s="180"/>
      <c r="J152" s="202"/>
      <c r="K152" s="560"/>
      <c r="L152" s="173"/>
      <c r="M152" s="178"/>
      <c r="N152" s="178"/>
      <c r="O152" s="178" t="str">
        <f t="shared" si="32"/>
        <v>N</v>
      </c>
      <c r="P152" s="178"/>
      <c r="Q152" s="181"/>
      <c r="X152" s="47"/>
      <c r="Y152" s="47" t="str">
        <f t="shared" si="33"/>
        <v/>
      </c>
      <c r="Z152" s="47"/>
      <c r="AA152" s="47"/>
      <c r="AB152" s="193">
        <f t="shared" si="34"/>
        <v>7</v>
      </c>
    </row>
    <row r="153" spans="1:29" ht="13.5" customHeight="1">
      <c r="A153" s="200">
        <v>1840</v>
      </c>
      <c r="B153" s="179" t="s">
        <v>1124</v>
      </c>
      <c r="C153" s="179" t="s">
        <v>1507</v>
      </c>
      <c r="D153" s="179" t="s">
        <v>1125</v>
      </c>
      <c r="E153" s="179" t="s">
        <v>1448</v>
      </c>
      <c r="F153" s="178" t="s">
        <v>1508</v>
      </c>
      <c r="G153" s="179" t="s">
        <v>1473</v>
      </c>
      <c r="H153" s="178" t="s">
        <v>106</v>
      </c>
      <c r="I153" s="180" t="s">
        <v>1474</v>
      </c>
      <c r="J153" s="202" t="s">
        <v>1509</v>
      </c>
      <c r="K153" s="560" t="s">
        <v>1476</v>
      </c>
      <c r="L153" s="173">
        <v>1</v>
      </c>
      <c r="M153" s="178" t="s">
        <v>106</v>
      </c>
      <c r="N153" s="178" t="s">
        <v>106</v>
      </c>
      <c r="O153" s="178" t="str">
        <f t="shared" si="32"/>
        <v>N</v>
      </c>
      <c r="P153" s="178" t="s">
        <v>106</v>
      </c>
      <c r="Q153" s="181" t="s">
        <v>1510</v>
      </c>
      <c r="R153" s="170" t="s">
        <v>1452</v>
      </c>
      <c r="U153" s="507" t="s">
        <v>1511</v>
      </c>
      <c r="V153" s="200">
        <v>1840</v>
      </c>
      <c r="W153" s="9" t="str">
        <f>LEFT(B153,3)</f>
        <v>18-</v>
      </c>
      <c r="X153" s="47" t="str">
        <f>F153</f>
        <v>HS</v>
      </c>
      <c r="Y153" s="47" t="str">
        <f t="shared" si="33"/>
        <v>-61101A</v>
      </c>
      <c r="Z153" s="47" t="str">
        <f>W153&amp;X153&amp;Y153</f>
        <v>18-HS-61101A</v>
      </c>
      <c r="AA153" s="47" t="str">
        <f>LEFT(Y153,1)</f>
        <v>-</v>
      </c>
      <c r="AB153" s="193">
        <v>7</v>
      </c>
      <c r="AC153" s="193" t="s">
        <v>106</v>
      </c>
    </row>
    <row r="154" spans="1:29" ht="13.5" customHeight="1">
      <c r="A154" s="200">
        <v>1840</v>
      </c>
      <c r="B154" s="179" t="s">
        <v>1126</v>
      </c>
      <c r="C154" s="179" t="s">
        <v>1507</v>
      </c>
      <c r="D154" s="179" t="s">
        <v>1125</v>
      </c>
      <c r="E154" s="179" t="s">
        <v>1448</v>
      </c>
      <c r="F154" s="178" t="s">
        <v>1508</v>
      </c>
      <c r="G154" s="179" t="s">
        <v>1473</v>
      </c>
      <c r="H154" s="178" t="s">
        <v>106</v>
      </c>
      <c r="I154" s="180" t="s">
        <v>1474</v>
      </c>
      <c r="J154" s="202" t="s">
        <v>1509</v>
      </c>
      <c r="K154" s="560" t="s">
        <v>1476</v>
      </c>
      <c r="L154" s="173">
        <v>1</v>
      </c>
      <c r="M154" s="178" t="s">
        <v>106</v>
      </c>
      <c r="N154" s="178" t="s">
        <v>106</v>
      </c>
      <c r="O154" s="178" t="str">
        <f t="shared" si="32"/>
        <v>N</v>
      </c>
      <c r="P154" s="178" t="s">
        <v>106</v>
      </c>
      <c r="Q154" s="181" t="s">
        <v>106</v>
      </c>
      <c r="R154" s="170" t="s">
        <v>1452</v>
      </c>
      <c r="S154" s="193" t="s">
        <v>477</v>
      </c>
      <c r="U154" s="507" t="s">
        <v>1511</v>
      </c>
      <c r="V154" s="200">
        <v>1840</v>
      </c>
      <c r="W154" s="9" t="str">
        <f>LEFT(B154,3)</f>
        <v>18-</v>
      </c>
      <c r="X154" s="47" t="str">
        <f>F154</f>
        <v>HS</v>
      </c>
      <c r="Y154" s="47" t="str">
        <f t="shared" si="33"/>
        <v>-61101B</v>
      </c>
      <c r="Z154" s="47" t="str">
        <f>W154&amp;X154&amp;Y154</f>
        <v>18-HS-61101B</v>
      </c>
      <c r="AA154" s="47" t="str">
        <f>LEFT(Y154,1)</f>
        <v>-</v>
      </c>
      <c r="AB154" s="193">
        <v>7</v>
      </c>
      <c r="AC154" s="193" t="s">
        <v>106</v>
      </c>
    </row>
    <row r="155" spans="1:29" ht="13.5" customHeight="1">
      <c r="A155" s="200">
        <v>1840</v>
      </c>
      <c r="B155" s="179" t="s">
        <v>1127</v>
      </c>
      <c r="C155" s="179" t="s">
        <v>1507</v>
      </c>
      <c r="D155" s="179" t="s">
        <v>1128</v>
      </c>
      <c r="E155" s="179" t="s">
        <v>1448</v>
      </c>
      <c r="F155" s="178" t="s">
        <v>1508</v>
      </c>
      <c r="G155" s="179" t="s">
        <v>1473</v>
      </c>
      <c r="H155" s="178" t="s">
        <v>106</v>
      </c>
      <c r="I155" s="180" t="s">
        <v>1512</v>
      </c>
      <c r="J155" s="202" t="s">
        <v>1509</v>
      </c>
      <c r="K155" s="560" t="s">
        <v>1485</v>
      </c>
      <c r="L155" s="173">
        <v>1</v>
      </c>
      <c r="M155" s="178" t="s">
        <v>106</v>
      </c>
      <c r="N155" s="178" t="s">
        <v>106</v>
      </c>
      <c r="O155" s="178" t="str">
        <f t="shared" si="32"/>
        <v>N</v>
      </c>
      <c r="P155" s="178" t="s">
        <v>106</v>
      </c>
      <c r="Q155" s="181" t="s">
        <v>1510</v>
      </c>
      <c r="R155" s="170" t="s">
        <v>1452</v>
      </c>
      <c r="U155" s="507" t="s">
        <v>1511</v>
      </c>
      <c r="V155" s="200">
        <v>1840</v>
      </c>
      <c r="W155" s="9" t="str">
        <f>LEFT(B155,3)</f>
        <v>18-</v>
      </c>
      <c r="X155" s="47" t="str">
        <f>F155</f>
        <v>HS</v>
      </c>
      <c r="Y155" s="47" t="str">
        <f t="shared" si="33"/>
        <v>-61102</v>
      </c>
      <c r="Z155" s="47" t="str">
        <f>W155&amp;X155&amp;Y155</f>
        <v>18-HS-61102</v>
      </c>
      <c r="AA155" s="47" t="str">
        <f>LEFT(Y155,1)</f>
        <v>-</v>
      </c>
      <c r="AB155" s="193">
        <v>6</v>
      </c>
      <c r="AC155" s="193" t="s">
        <v>106</v>
      </c>
    </row>
    <row r="156" spans="1:29" ht="13.5" customHeight="1">
      <c r="B156" s="179"/>
      <c r="C156" s="177"/>
      <c r="D156" s="179"/>
      <c r="E156" s="179"/>
      <c r="F156" s="178"/>
      <c r="G156" s="179"/>
      <c r="H156" s="178"/>
      <c r="I156" s="180"/>
      <c r="J156" s="202"/>
      <c r="K156" s="560"/>
      <c r="L156" s="173"/>
      <c r="M156" s="178"/>
      <c r="N156" s="178"/>
      <c r="O156" s="178" t="str">
        <f t="shared" si="32"/>
        <v>N</v>
      </c>
      <c r="P156" s="178"/>
      <c r="Q156" s="181"/>
      <c r="X156" s="47"/>
      <c r="Y156" s="47" t="str">
        <f t="shared" si="33"/>
        <v/>
      </c>
      <c r="Z156" s="47"/>
      <c r="AA156" s="47"/>
      <c r="AB156" s="193">
        <v>7</v>
      </c>
    </row>
    <row r="157" spans="1:29" ht="13.5" customHeight="1">
      <c r="A157" s="200">
        <v>1840</v>
      </c>
      <c r="B157" s="179" t="s">
        <v>580</v>
      </c>
      <c r="C157" s="177" t="s">
        <v>1460</v>
      </c>
      <c r="D157" s="179" t="s">
        <v>581</v>
      </c>
      <c r="E157" s="179" t="s">
        <v>1455</v>
      </c>
      <c r="F157" s="178" t="s">
        <v>583</v>
      </c>
      <c r="G157" s="179" t="s">
        <v>113</v>
      </c>
      <c r="H157" s="178" t="s">
        <v>106</v>
      </c>
      <c r="I157" s="180" t="s">
        <v>1449</v>
      </c>
      <c r="J157" s="202" t="s">
        <v>111</v>
      </c>
      <c r="K157" s="560" t="s">
        <v>1450</v>
      </c>
      <c r="L157" s="173">
        <v>1</v>
      </c>
      <c r="M157" s="178" t="s">
        <v>106</v>
      </c>
      <c r="N157" s="178" t="s">
        <v>1451</v>
      </c>
      <c r="O157" s="178" t="str">
        <f t="shared" si="32"/>
        <v>Y</v>
      </c>
      <c r="P157" s="178" t="s">
        <v>106</v>
      </c>
      <c r="Q157" s="181" t="s">
        <v>106</v>
      </c>
      <c r="R157" s="170" t="s">
        <v>1452</v>
      </c>
      <c r="S157" s="193" t="s">
        <v>118</v>
      </c>
      <c r="T157" s="193" t="s">
        <v>117</v>
      </c>
      <c r="U157" s="509" t="s">
        <v>1453</v>
      </c>
      <c r="V157" s="200">
        <v>1840</v>
      </c>
      <c r="W157" s="9" t="str">
        <f>LEFT(B157,3)</f>
        <v>18-</v>
      </c>
      <c r="X157" s="47" t="str">
        <f>F157</f>
        <v>PIA</v>
      </c>
      <c r="Y157" s="47" t="str">
        <f t="shared" si="33"/>
        <v>-61281A</v>
      </c>
      <c r="Z157" s="47" t="str">
        <f>W157&amp;X157&amp;Y157</f>
        <v>18-PIA-61281A</v>
      </c>
      <c r="AA157" s="47" t="str">
        <f>LEFT(Y157,1)</f>
        <v>-</v>
      </c>
      <c r="AB157" s="193">
        <v>7</v>
      </c>
      <c r="AC157" s="193" t="s">
        <v>106</v>
      </c>
    </row>
    <row r="158" spans="1:29" ht="13.5" customHeight="1">
      <c r="A158" s="200">
        <v>1840</v>
      </c>
      <c r="B158" s="179" t="s">
        <v>584</v>
      </c>
      <c r="C158" s="177" t="s">
        <v>1460</v>
      </c>
      <c r="D158" s="179" t="s">
        <v>585</v>
      </c>
      <c r="E158" s="179" t="s">
        <v>1455</v>
      </c>
      <c r="F158" s="178" t="s">
        <v>583</v>
      </c>
      <c r="G158" s="179" t="s">
        <v>113</v>
      </c>
      <c r="H158" s="178" t="s">
        <v>106</v>
      </c>
      <c r="I158" s="180" t="s">
        <v>1449</v>
      </c>
      <c r="J158" s="202" t="s">
        <v>111</v>
      </c>
      <c r="K158" s="560" t="s">
        <v>1450</v>
      </c>
      <c r="L158" s="173">
        <v>1</v>
      </c>
      <c r="M158" s="178" t="s">
        <v>106</v>
      </c>
      <c r="N158" s="178" t="s">
        <v>1451</v>
      </c>
      <c r="O158" s="178" t="str">
        <f t="shared" si="32"/>
        <v>Y</v>
      </c>
      <c r="P158" s="178" t="s">
        <v>106</v>
      </c>
      <c r="Q158" s="181" t="s">
        <v>106</v>
      </c>
      <c r="R158" s="170" t="s">
        <v>1452</v>
      </c>
      <c r="S158" s="193" t="s">
        <v>118</v>
      </c>
      <c r="T158" s="193" t="s">
        <v>117</v>
      </c>
      <c r="U158" s="509" t="s">
        <v>1453</v>
      </c>
      <c r="V158" s="200">
        <v>1840</v>
      </c>
      <c r="W158" s="9" t="str">
        <f>LEFT(B158,3)</f>
        <v>18-</v>
      </c>
      <c r="X158" s="47" t="str">
        <f>F158</f>
        <v>PIA</v>
      </c>
      <c r="Y158" s="47" t="str">
        <f t="shared" si="33"/>
        <v>-61281B</v>
      </c>
      <c r="Z158" s="47" t="str">
        <f>W158&amp;X158&amp;Y158</f>
        <v>18-PIA-61281B</v>
      </c>
      <c r="AA158" s="47" t="str">
        <f>LEFT(Y158,1)</f>
        <v>-</v>
      </c>
      <c r="AB158" s="193">
        <v>7</v>
      </c>
      <c r="AC158" s="193" t="s">
        <v>106</v>
      </c>
    </row>
    <row r="159" spans="1:29" ht="13.5" customHeight="1">
      <c r="A159" s="200">
        <v>1840</v>
      </c>
      <c r="B159" s="179" t="s">
        <v>587</v>
      </c>
      <c r="C159" s="177" t="s">
        <v>1460</v>
      </c>
      <c r="D159" s="179" t="s">
        <v>588</v>
      </c>
      <c r="E159" s="179" t="s">
        <v>1455</v>
      </c>
      <c r="F159" s="178" t="s">
        <v>583</v>
      </c>
      <c r="G159" s="179" t="s">
        <v>113</v>
      </c>
      <c r="H159" s="178" t="s">
        <v>106</v>
      </c>
      <c r="I159" s="180" t="s">
        <v>1449</v>
      </c>
      <c r="J159" s="202" t="s">
        <v>111</v>
      </c>
      <c r="K159" s="560" t="s">
        <v>1450</v>
      </c>
      <c r="L159" s="173">
        <v>1</v>
      </c>
      <c r="M159" s="178" t="s">
        <v>106</v>
      </c>
      <c r="N159" s="178" t="s">
        <v>1451</v>
      </c>
      <c r="O159" s="178" t="str">
        <f t="shared" si="32"/>
        <v>Y</v>
      </c>
      <c r="P159" s="178" t="s">
        <v>106</v>
      </c>
      <c r="Q159" s="181" t="s">
        <v>106</v>
      </c>
      <c r="R159" s="170" t="s">
        <v>1452</v>
      </c>
      <c r="S159" s="193" t="s">
        <v>118</v>
      </c>
      <c r="T159" s="193" t="s">
        <v>117</v>
      </c>
      <c r="U159" s="509" t="s">
        <v>1453</v>
      </c>
      <c r="V159" s="200">
        <v>1840</v>
      </c>
      <c r="W159" s="9" t="str">
        <f>LEFT(B159,3)</f>
        <v>18-</v>
      </c>
      <c r="X159" s="47" t="str">
        <f>F159</f>
        <v>PIA</v>
      </c>
      <c r="Y159" s="47" t="str">
        <f t="shared" si="33"/>
        <v>-61283</v>
      </c>
      <c r="Z159" s="47" t="str">
        <f>W159&amp;X159&amp;Y159</f>
        <v>18-PIA-61283</v>
      </c>
      <c r="AA159" s="47" t="str">
        <f>LEFT(Y159,1)</f>
        <v>-</v>
      </c>
      <c r="AB159" s="193">
        <v>6</v>
      </c>
      <c r="AC159" s="193" t="s">
        <v>106</v>
      </c>
    </row>
    <row r="160" spans="1:29" ht="13.5" customHeight="1">
      <c r="A160" s="200">
        <v>1840</v>
      </c>
      <c r="B160" s="179" t="s">
        <v>590</v>
      </c>
      <c r="C160" s="177" t="s">
        <v>1460</v>
      </c>
      <c r="D160" s="179" t="s">
        <v>591</v>
      </c>
      <c r="E160" s="179" t="s">
        <v>1456</v>
      </c>
      <c r="F160" s="178" t="s">
        <v>583</v>
      </c>
      <c r="G160" s="179" t="s">
        <v>113</v>
      </c>
      <c r="H160" s="178" t="s">
        <v>106</v>
      </c>
      <c r="I160" s="180" t="s">
        <v>1449</v>
      </c>
      <c r="J160" s="202" t="s">
        <v>111</v>
      </c>
      <c r="K160" s="560" t="s">
        <v>1450</v>
      </c>
      <c r="L160" s="173">
        <v>1</v>
      </c>
      <c r="M160" s="178" t="s">
        <v>106</v>
      </c>
      <c r="N160" s="178" t="s">
        <v>1451</v>
      </c>
      <c r="O160" s="178" t="str">
        <f t="shared" si="32"/>
        <v>Y</v>
      </c>
      <c r="P160" s="178" t="s">
        <v>106</v>
      </c>
      <c r="Q160" s="181" t="s">
        <v>106</v>
      </c>
      <c r="R160" s="170" t="s">
        <v>1452</v>
      </c>
      <c r="S160" s="193" t="s">
        <v>118</v>
      </c>
      <c r="T160" s="193" t="s">
        <v>117</v>
      </c>
      <c r="U160" s="509" t="s">
        <v>1453</v>
      </c>
      <c r="V160" s="200">
        <v>1840</v>
      </c>
      <c r="W160" s="9" t="str">
        <f>LEFT(B160,3)</f>
        <v>18-</v>
      </c>
      <c r="X160" s="47" t="str">
        <f>F160</f>
        <v>PIA</v>
      </c>
      <c r="Y160" s="47" t="str">
        <f t="shared" si="33"/>
        <v>-62181A</v>
      </c>
      <c r="Z160" s="47" t="str">
        <f>W160&amp;X160&amp;Y160</f>
        <v>18-PIA-62181A</v>
      </c>
      <c r="AA160" s="47" t="str">
        <f>LEFT(Y160,1)</f>
        <v>-</v>
      </c>
      <c r="AB160" s="193">
        <v>7</v>
      </c>
      <c r="AC160" s="193" t="s">
        <v>106</v>
      </c>
    </row>
    <row r="161" spans="1:29" ht="13.5" customHeight="1">
      <c r="A161" s="200">
        <v>1840</v>
      </c>
      <c r="B161" s="179" t="s">
        <v>593</v>
      </c>
      <c r="C161" s="177" t="s">
        <v>1460</v>
      </c>
      <c r="D161" s="179" t="s">
        <v>594</v>
      </c>
      <c r="E161" s="179" t="s">
        <v>1456</v>
      </c>
      <c r="F161" s="178" t="s">
        <v>583</v>
      </c>
      <c r="G161" s="179" t="s">
        <v>113</v>
      </c>
      <c r="H161" s="178" t="s">
        <v>106</v>
      </c>
      <c r="I161" s="180" t="s">
        <v>1449</v>
      </c>
      <c r="J161" s="202" t="s">
        <v>111</v>
      </c>
      <c r="K161" s="560" t="s">
        <v>1450</v>
      </c>
      <c r="L161" s="173">
        <v>1</v>
      </c>
      <c r="M161" s="178" t="s">
        <v>106</v>
      </c>
      <c r="N161" s="178" t="s">
        <v>1451</v>
      </c>
      <c r="O161" s="178" t="str">
        <f t="shared" si="32"/>
        <v>Y</v>
      </c>
      <c r="P161" s="178" t="s">
        <v>106</v>
      </c>
      <c r="Q161" s="181" t="s">
        <v>106</v>
      </c>
      <c r="R161" s="170" t="s">
        <v>1452</v>
      </c>
      <c r="S161" s="193" t="s">
        <v>118</v>
      </c>
      <c r="T161" s="193" t="s">
        <v>117</v>
      </c>
      <c r="U161" s="509" t="s">
        <v>1453</v>
      </c>
      <c r="V161" s="200">
        <v>1840</v>
      </c>
      <c r="W161" s="9" t="str">
        <f>LEFT(B161,3)</f>
        <v>18-</v>
      </c>
      <c r="X161" s="47" t="str">
        <f>F161</f>
        <v>PIA</v>
      </c>
      <c r="Y161" s="47" t="str">
        <f t="shared" si="33"/>
        <v>-62181B</v>
      </c>
      <c r="Z161" s="47" t="str">
        <f>W161&amp;X161&amp;Y161</f>
        <v>18-PIA-62181B</v>
      </c>
      <c r="AA161" s="47" t="str">
        <f>LEFT(Y161,1)</f>
        <v>-</v>
      </c>
      <c r="AB161" s="193">
        <v>7</v>
      </c>
      <c r="AC161" s="193" t="s">
        <v>106</v>
      </c>
    </row>
    <row r="162" spans="1:29" ht="13.5" customHeight="1">
      <c r="B162" s="179"/>
      <c r="C162" s="177"/>
      <c r="D162" s="179"/>
      <c r="E162" s="179"/>
      <c r="F162" s="178"/>
      <c r="G162" s="179"/>
      <c r="H162" s="178"/>
      <c r="I162" s="180"/>
      <c r="J162" s="202"/>
      <c r="K162" s="560"/>
      <c r="L162" s="173"/>
      <c r="M162" s="178"/>
      <c r="N162" s="178"/>
      <c r="O162" s="178" t="str">
        <f t="shared" si="32"/>
        <v>N</v>
      </c>
      <c r="P162" s="178"/>
      <c r="Q162" s="181"/>
      <c r="X162" s="47"/>
      <c r="Y162" s="47" t="str">
        <f t="shared" si="33"/>
        <v/>
      </c>
      <c r="Z162" s="47"/>
      <c r="AA162" s="47"/>
      <c r="AB162" s="193">
        <f>IF(AC162&lt;&gt;"-",7,6)</f>
        <v>7</v>
      </c>
    </row>
    <row r="163" spans="1:29" ht="13.5" customHeight="1">
      <c r="A163" s="200">
        <v>1840</v>
      </c>
      <c r="B163" s="179" t="s">
        <v>1060</v>
      </c>
      <c r="C163" s="177" t="s">
        <v>115</v>
      </c>
      <c r="D163" s="179" t="s">
        <v>1061</v>
      </c>
      <c r="E163" s="179" t="s">
        <v>1455</v>
      </c>
      <c r="F163" s="178" t="s">
        <v>1508</v>
      </c>
      <c r="G163" s="179" t="s">
        <v>1502</v>
      </c>
      <c r="H163" s="178" t="s">
        <v>1451</v>
      </c>
      <c r="I163" s="180" t="s">
        <v>1474</v>
      </c>
      <c r="J163" s="202" t="s">
        <v>1509</v>
      </c>
      <c r="K163" s="560" t="s">
        <v>1476</v>
      </c>
      <c r="L163" s="173">
        <v>1</v>
      </c>
      <c r="M163" s="178" t="s">
        <v>106</v>
      </c>
      <c r="N163" s="178" t="s">
        <v>106</v>
      </c>
      <c r="O163" s="178" t="str">
        <f t="shared" si="32"/>
        <v>N</v>
      </c>
      <c r="P163" s="178" t="s">
        <v>106</v>
      </c>
      <c r="Q163" s="181" t="s">
        <v>515</v>
      </c>
      <c r="R163" s="170" t="s">
        <v>1452</v>
      </c>
      <c r="S163" s="181" t="s">
        <v>515</v>
      </c>
      <c r="U163" s="507" t="s">
        <v>1513</v>
      </c>
      <c r="V163" s="200">
        <v>1840</v>
      </c>
      <c r="W163" s="9" t="str">
        <f t="shared" ref="W163:W183" si="39">LEFT(B163,3)</f>
        <v>18-</v>
      </c>
      <c r="X163" s="47" t="str">
        <f t="shared" ref="X163:X183" si="40">F163</f>
        <v>HS</v>
      </c>
      <c r="Y163" s="47" t="str">
        <f t="shared" si="33"/>
        <v>-61201P</v>
      </c>
      <c r="Z163" s="47" t="str">
        <f t="shared" ref="Z163:Z183" si="41">W163&amp;X163&amp;Y163</f>
        <v>18-HS-61201P</v>
      </c>
      <c r="AA163" s="47" t="str">
        <f t="shared" ref="AA163:AA183" si="42">LEFT(Y163,1)</f>
        <v>-</v>
      </c>
      <c r="AB163" s="193">
        <v>7</v>
      </c>
      <c r="AC163" s="193" t="s">
        <v>106</v>
      </c>
    </row>
    <row r="164" spans="1:29" ht="13.5" customHeight="1">
      <c r="A164" s="200">
        <v>1840</v>
      </c>
      <c r="B164" s="179" t="s">
        <v>1129</v>
      </c>
      <c r="C164" s="177" t="s">
        <v>115</v>
      </c>
      <c r="D164" s="179" t="s">
        <v>1130</v>
      </c>
      <c r="E164" s="179" t="s">
        <v>1455</v>
      </c>
      <c r="F164" s="178" t="s">
        <v>1514</v>
      </c>
      <c r="G164" s="179" t="s">
        <v>1473</v>
      </c>
      <c r="H164" s="178" t="s">
        <v>106</v>
      </c>
      <c r="I164" s="180" t="s">
        <v>1512</v>
      </c>
      <c r="J164" s="202" t="s">
        <v>1509</v>
      </c>
      <c r="K164" s="560" t="s">
        <v>1485</v>
      </c>
      <c r="L164" s="173">
        <v>1</v>
      </c>
      <c r="M164" s="178" t="s">
        <v>106</v>
      </c>
      <c r="N164" s="178" t="s">
        <v>106</v>
      </c>
      <c r="O164" s="178" t="str">
        <f t="shared" si="32"/>
        <v>N</v>
      </c>
      <c r="P164" s="178" t="s">
        <v>106</v>
      </c>
      <c r="Q164" s="181" t="s">
        <v>515</v>
      </c>
      <c r="R164" s="170" t="s">
        <v>1452</v>
      </c>
      <c r="S164" s="181" t="s">
        <v>515</v>
      </c>
      <c r="U164" s="507" t="s">
        <v>1511</v>
      </c>
      <c r="V164" s="200">
        <v>1840</v>
      </c>
      <c r="W164" s="9" t="str">
        <f t="shared" si="39"/>
        <v>18-</v>
      </c>
      <c r="X164" s="47" t="str">
        <f t="shared" si="40"/>
        <v>YL</v>
      </c>
      <c r="Y164" s="47" t="str">
        <f t="shared" si="33"/>
        <v>-61201R</v>
      </c>
      <c r="Z164" s="47" t="str">
        <f t="shared" si="41"/>
        <v>18-YL-61201R</v>
      </c>
      <c r="AA164" s="47" t="str">
        <f t="shared" si="42"/>
        <v>-</v>
      </c>
      <c r="AB164" s="193">
        <v>7</v>
      </c>
      <c r="AC164" s="193" t="s">
        <v>106</v>
      </c>
    </row>
    <row r="165" spans="1:29" ht="13.5" customHeight="1">
      <c r="A165" s="200">
        <v>1840</v>
      </c>
      <c r="B165" s="179" t="s">
        <v>1131</v>
      </c>
      <c r="C165" s="177" t="s">
        <v>115</v>
      </c>
      <c r="D165" s="179" t="s">
        <v>1132</v>
      </c>
      <c r="E165" s="179" t="s">
        <v>1455</v>
      </c>
      <c r="F165" s="178" t="s">
        <v>1514</v>
      </c>
      <c r="G165" s="179" t="s">
        <v>1473</v>
      </c>
      <c r="H165" s="178" t="s">
        <v>106</v>
      </c>
      <c r="I165" s="180" t="s">
        <v>1512</v>
      </c>
      <c r="J165" s="202" t="s">
        <v>1509</v>
      </c>
      <c r="K165" s="560" t="s">
        <v>1485</v>
      </c>
      <c r="L165" s="173">
        <v>1</v>
      </c>
      <c r="M165" s="178" t="s">
        <v>106</v>
      </c>
      <c r="N165" s="178" t="s">
        <v>106</v>
      </c>
      <c r="O165" s="178" t="str">
        <f t="shared" si="32"/>
        <v>N</v>
      </c>
      <c r="P165" s="178" t="s">
        <v>106</v>
      </c>
      <c r="Q165" s="181" t="s">
        <v>515</v>
      </c>
      <c r="R165" s="170" t="s">
        <v>1452</v>
      </c>
      <c r="S165" s="181" t="s">
        <v>515</v>
      </c>
      <c r="U165" s="507" t="s">
        <v>1511</v>
      </c>
      <c r="V165" s="200">
        <v>1840</v>
      </c>
      <c r="W165" s="9" t="str">
        <f t="shared" si="39"/>
        <v>18-</v>
      </c>
      <c r="X165" s="47" t="str">
        <f t="shared" si="40"/>
        <v>YL</v>
      </c>
      <c r="Y165" s="47" t="str">
        <f t="shared" si="33"/>
        <v>-61201F</v>
      </c>
      <c r="Z165" s="47" t="str">
        <f t="shared" si="41"/>
        <v>18-YL-61201F</v>
      </c>
      <c r="AA165" s="47" t="str">
        <f t="shared" si="42"/>
        <v>-</v>
      </c>
      <c r="AB165" s="193">
        <v>7</v>
      </c>
      <c r="AC165" s="193" t="s">
        <v>106</v>
      </c>
    </row>
    <row r="166" spans="1:29" ht="13.5" customHeight="1">
      <c r="A166" s="200">
        <v>1840</v>
      </c>
      <c r="B166" s="179" t="s">
        <v>1064</v>
      </c>
      <c r="C166" s="177" t="s">
        <v>115</v>
      </c>
      <c r="D166" s="179" t="s">
        <v>1065</v>
      </c>
      <c r="E166" s="179" t="s">
        <v>1455</v>
      </c>
      <c r="F166" s="178" t="s">
        <v>1508</v>
      </c>
      <c r="G166" s="179" t="s">
        <v>1502</v>
      </c>
      <c r="H166" s="178" t="s">
        <v>1451</v>
      </c>
      <c r="I166" s="180" t="s">
        <v>1474</v>
      </c>
      <c r="J166" s="202" t="s">
        <v>1509</v>
      </c>
      <c r="K166" s="560" t="s">
        <v>1476</v>
      </c>
      <c r="L166" s="173">
        <v>1</v>
      </c>
      <c r="M166" s="178" t="s">
        <v>106</v>
      </c>
      <c r="N166" s="178" t="s">
        <v>106</v>
      </c>
      <c r="O166" s="178" t="str">
        <f t="shared" si="32"/>
        <v>N</v>
      </c>
      <c r="P166" s="178" t="s">
        <v>106</v>
      </c>
      <c r="Q166" s="181" t="s">
        <v>515</v>
      </c>
      <c r="R166" s="170" t="s">
        <v>1452</v>
      </c>
      <c r="S166" s="181" t="s">
        <v>515</v>
      </c>
      <c r="U166" s="507" t="s">
        <v>1513</v>
      </c>
      <c r="V166" s="200">
        <v>1840</v>
      </c>
      <c r="W166" s="9" t="str">
        <f t="shared" si="39"/>
        <v>18-</v>
      </c>
      <c r="X166" s="47" t="str">
        <f t="shared" si="40"/>
        <v>HS</v>
      </c>
      <c r="Y166" s="47" t="str">
        <f t="shared" si="33"/>
        <v>-61202P</v>
      </c>
      <c r="Z166" s="47" t="str">
        <f t="shared" si="41"/>
        <v>18-HS-61202P</v>
      </c>
      <c r="AA166" s="47" t="str">
        <f t="shared" si="42"/>
        <v>-</v>
      </c>
      <c r="AB166" s="193">
        <v>7</v>
      </c>
      <c r="AC166" s="193" t="s">
        <v>106</v>
      </c>
    </row>
    <row r="167" spans="1:29" ht="13.5" customHeight="1">
      <c r="A167" s="200">
        <v>1840</v>
      </c>
      <c r="B167" s="179" t="s">
        <v>1133</v>
      </c>
      <c r="C167" s="179" t="s">
        <v>115</v>
      </c>
      <c r="D167" s="179" t="s">
        <v>1134</v>
      </c>
      <c r="E167" s="561" t="s">
        <v>1455</v>
      </c>
      <c r="F167" s="178" t="s">
        <v>1514</v>
      </c>
      <c r="G167" s="179" t="s">
        <v>1473</v>
      </c>
      <c r="H167" s="178" t="s">
        <v>106</v>
      </c>
      <c r="I167" s="180" t="s">
        <v>1512</v>
      </c>
      <c r="J167" s="202" t="s">
        <v>1509</v>
      </c>
      <c r="K167" s="560" t="s">
        <v>1485</v>
      </c>
      <c r="L167" s="173">
        <v>1</v>
      </c>
      <c r="M167" s="178" t="s">
        <v>106</v>
      </c>
      <c r="N167" s="178" t="s">
        <v>106</v>
      </c>
      <c r="O167" s="178" t="str">
        <f t="shared" si="32"/>
        <v>N</v>
      </c>
      <c r="P167" s="178" t="s">
        <v>106</v>
      </c>
      <c r="Q167" s="181" t="s">
        <v>515</v>
      </c>
      <c r="R167" s="170" t="s">
        <v>1452</v>
      </c>
      <c r="S167" s="181" t="s">
        <v>515</v>
      </c>
      <c r="U167" s="507" t="s">
        <v>1511</v>
      </c>
      <c r="V167" s="200">
        <v>1840</v>
      </c>
      <c r="W167" s="9" t="str">
        <f t="shared" si="39"/>
        <v>18-</v>
      </c>
      <c r="X167" s="47" t="str">
        <f t="shared" si="40"/>
        <v>YL</v>
      </c>
      <c r="Y167" s="47" t="str">
        <f t="shared" si="33"/>
        <v>-61202R</v>
      </c>
      <c r="Z167" s="47" t="str">
        <f t="shared" si="41"/>
        <v>18-YL-61202R</v>
      </c>
      <c r="AA167" s="47" t="str">
        <f t="shared" si="42"/>
        <v>-</v>
      </c>
      <c r="AB167" s="193">
        <v>7</v>
      </c>
      <c r="AC167" s="193" t="s">
        <v>106</v>
      </c>
    </row>
    <row r="168" spans="1:29" ht="13.5" customHeight="1">
      <c r="A168" s="200">
        <v>1840</v>
      </c>
      <c r="B168" s="179" t="s">
        <v>1135</v>
      </c>
      <c r="C168" s="179" t="s">
        <v>115</v>
      </c>
      <c r="D168" s="179" t="s">
        <v>1136</v>
      </c>
      <c r="E168" s="561" t="s">
        <v>1455</v>
      </c>
      <c r="F168" s="178" t="s">
        <v>1514</v>
      </c>
      <c r="G168" s="179" t="s">
        <v>1473</v>
      </c>
      <c r="H168" s="178" t="s">
        <v>106</v>
      </c>
      <c r="I168" s="180" t="s">
        <v>1512</v>
      </c>
      <c r="J168" s="202" t="s">
        <v>1509</v>
      </c>
      <c r="K168" s="560" t="s">
        <v>1485</v>
      </c>
      <c r="L168" s="173">
        <v>1</v>
      </c>
      <c r="M168" s="178" t="s">
        <v>106</v>
      </c>
      <c r="N168" s="178" t="s">
        <v>106</v>
      </c>
      <c r="O168" s="178" t="str">
        <f t="shared" si="32"/>
        <v>N</v>
      </c>
      <c r="P168" s="178" t="s">
        <v>106</v>
      </c>
      <c r="Q168" s="181" t="s">
        <v>515</v>
      </c>
      <c r="R168" s="170" t="s">
        <v>1452</v>
      </c>
      <c r="S168" s="181" t="s">
        <v>515</v>
      </c>
      <c r="U168" s="507" t="s">
        <v>1511</v>
      </c>
      <c r="V168" s="200">
        <v>1840</v>
      </c>
      <c r="W168" s="9" t="str">
        <f t="shared" si="39"/>
        <v>18-</v>
      </c>
      <c r="X168" s="47" t="str">
        <f t="shared" si="40"/>
        <v>YL</v>
      </c>
      <c r="Y168" s="47" t="str">
        <f t="shared" si="33"/>
        <v>-61202F</v>
      </c>
      <c r="Z168" s="47" t="str">
        <f t="shared" si="41"/>
        <v>18-YL-61202F</v>
      </c>
      <c r="AA168" s="47" t="str">
        <f t="shared" si="42"/>
        <v>-</v>
      </c>
      <c r="AB168" s="193">
        <v>7</v>
      </c>
      <c r="AC168" s="193" t="s">
        <v>106</v>
      </c>
    </row>
    <row r="169" spans="1:29" ht="13.5" customHeight="1">
      <c r="A169" s="200">
        <v>1840</v>
      </c>
      <c r="B169" s="179" t="s">
        <v>1066</v>
      </c>
      <c r="C169" s="179" t="s">
        <v>115</v>
      </c>
      <c r="D169" s="179" t="s">
        <v>1067</v>
      </c>
      <c r="E169" s="561" t="s">
        <v>1455</v>
      </c>
      <c r="F169" s="178" t="s">
        <v>1508</v>
      </c>
      <c r="G169" s="179" t="s">
        <v>1502</v>
      </c>
      <c r="H169" s="178" t="s">
        <v>1451</v>
      </c>
      <c r="I169" s="180" t="s">
        <v>1474</v>
      </c>
      <c r="J169" s="202" t="s">
        <v>1509</v>
      </c>
      <c r="K169" s="560" t="s">
        <v>1476</v>
      </c>
      <c r="L169" s="173">
        <v>1</v>
      </c>
      <c r="M169" s="178" t="s">
        <v>106</v>
      </c>
      <c r="N169" s="178" t="s">
        <v>106</v>
      </c>
      <c r="O169" s="178" t="str">
        <f t="shared" si="32"/>
        <v>N</v>
      </c>
      <c r="P169" s="178" t="s">
        <v>106</v>
      </c>
      <c r="Q169" s="181" t="s">
        <v>515</v>
      </c>
      <c r="R169" s="170" t="s">
        <v>1452</v>
      </c>
      <c r="S169" s="181" t="s">
        <v>515</v>
      </c>
      <c r="U169" s="507" t="s">
        <v>1513</v>
      </c>
      <c r="V169" s="200">
        <v>1840</v>
      </c>
      <c r="W169" s="9" t="str">
        <f t="shared" si="39"/>
        <v>18-</v>
      </c>
      <c r="X169" s="47" t="str">
        <f t="shared" si="40"/>
        <v>HS</v>
      </c>
      <c r="Y169" s="47" t="str">
        <f t="shared" si="33"/>
        <v>-61203P</v>
      </c>
      <c r="Z169" s="47" t="str">
        <f t="shared" si="41"/>
        <v>18-HS-61203P</v>
      </c>
      <c r="AA169" s="47" t="str">
        <f t="shared" si="42"/>
        <v>-</v>
      </c>
      <c r="AB169" s="193">
        <v>7</v>
      </c>
      <c r="AC169" s="193" t="s">
        <v>106</v>
      </c>
    </row>
    <row r="170" spans="1:29" ht="13.5" customHeight="1">
      <c r="A170" s="200">
        <v>1840</v>
      </c>
      <c r="B170" s="179" t="s">
        <v>1137</v>
      </c>
      <c r="C170" s="179" t="s">
        <v>115</v>
      </c>
      <c r="D170" s="179" t="s">
        <v>1138</v>
      </c>
      <c r="E170" s="561" t="s">
        <v>1455</v>
      </c>
      <c r="F170" s="178" t="s">
        <v>1514</v>
      </c>
      <c r="G170" s="179" t="s">
        <v>1473</v>
      </c>
      <c r="H170" s="178" t="s">
        <v>106</v>
      </c>
      <c r="I170" s="180" t="s">
        <v>1512</v>
      </c>
      <c r="J170" s="202" t="s">
        <v>1509</v>
      </c>
      <c r="K170" s="560" t="s">
        <v>1485</v>
      </c>
      <c r="L170" s="173">
        <v>1</v>
      </c>
      <c r="M170" s="178" t="s">
        <v>106</v>
      </c>
      <c r="N170" s="178" t="s">
        <v>106</v>
      </c>
      <c r="O170" s="178" t="str">
        <f t="shared" si="32"/>
        <v>N</v>
      </c>
      <c r="P170" s="178" t="s">
        <v>106</v>
      </c>
      <c r="Q170" s="181" t="s">
        <v>515</v>
      </c>
      <c r="R170" s="170" t="s">
        <v>1452</v>
      </c>
      <c r="S170" s="181" t="s">
        <v>515</v>
      </c>
      <c r="U170" s="507" t="s">
        <v>1511</v>
      </c>
      <c r="V170" s="200">
        <v>1840</v>
      </c>
      <c r="W170" s="9" t="str">
        <f t="shared" si="39"/>
        <v>18-</v>
      </c>
      <c r="X170" s="47" t="str">
        <f t="shared" si="40"/>
        <v>YL</v>
      </c>
      <c r="Y170" s="47" t="str">
        <f t="shared" si="33"/>
        <v>-61203R</v>
      </c>
      <c r="Z170" s="47" t="str">
        <f t="shared" si="41"/>
        <v>18-YL-61203R</v>
      </c>
      <c r="AA170" s="47" t="str">
        <f t="shared" si="42"/>
        <v>-</v>
      </c>
      <c r="AB170" s="193">
        <v>7</v>
      </c>
      <c r="AC170" s="193" t="s">
        <v>106</v>
      </c>
    </row>
    <row r="171" spans="1:29" ht="13.5" customHeight="1">
      <c r="A171" s="200">
        <v>1840</v>
      </c>
      <c r="B171" s="179" t="s">
        <v>1139</v>
      </c>
      <c r="C171" s="179" t="s">
        <v>115</v>
      </c>
      <c r="D171" s="179" t="s">
        <v>1140</v>
      </c>
      <c r="E171" s="561" t="s">
        <v>1455</v>
      </c>
      <c r="F171" s="178" t="s">
        <v>1514</v>
      </c>
      <c r="G171" s="179" t="s">
        <v>1473</v>
      </c>
      <c r="H171" s="178" t="s">
        <v>106</v>
      </c>
      <c r="I171" s="180" t="s">
        <v>1512</v>
      </c>
      <c r="J171" s="202" t="s">
        <v>1509</v>
      </c>
      <c r="K171" s="560" t="s">
        <v>1485</v>
      </c>
      <c r="L171" s="173">
        <v>1</v>
      </c>
      <c r="M171" s="178" t="s">
        <v>106</v>
      </c>
      <c r="N171" s="178" t="s">
        <v>106</v>
      </c>
      <c r="O171" s="178" t="str">
        <f t="shared" si="32"/>
        <v>N</v>
      </c>
      <c r="P171" s="178" t="s">
        <v>106</v>
      </c>
      <c r="Q171" s="181" t="s">
        <v>515</v>
      </c>
      <c r="R171" s="170" t="s">
        <v>1452</v>
      </c>
      <c r="S171" s="181" t="s">
        <v>515</v>
      </c>
      <c r="U171" s="507" t="s">
        <v>1511</v>
      </c>
      <c r="V171" s="200">
        <v>1840</v>
      </c>
      <c r="W171" s="9" t="str">
        <f t="shared" si="39"/>
        <v>18-</v>
      </c>
      <c r="X171" s="47" t="str">
        <f t="shared" si="40"/>
        <v>YL</v>
      </c>
      <c r="Y171" s="47" t="str">
        <f t="shared" si="33"/>
        <v>-61203F</v>
      </c>
      <c r="Z171" s="47" t="str">
        <f t="shared" si="41"/>
        <v>18-YL-61203F</v>
      </c>
      <c r="AA171" s="47" t="str">
        <f t="shared" si="42"/>
        <v>-</v>
      </c>
      <c r="AB171" s="193">
        <v>7</v>
      </c>
      <c r="AC171" s="193" t="s">
        <v>106</v>
      </c>
    </row>
    <row r="172" spans="1:29" ht="13.5" customHeight="1">
      <c r="A172" s="200">
        <v>1840</v>
      </c>
      <c r="B172" s="179" t="s">
        <v>1398</v>
      </c>
      <c r="C172" s="179" t="s">
        <v>115</v>
      </c>
      <c r="D172" s="179" t="s">
        <v>1399</v>
      </c>
      <c r="E172" s="561" t="s">
        <v>1456</v>
      </c>
      <c r="F172" s="178" t="s">
        <v>1508</v>
      </c>
      <c r="G172" s="179" t="s">
        <v>1502</v>
      </c>
      <c r="H172" s="178" t="s">
        <v>106</v>
      </c>
      <c r="I172" s="180" t="s">
        <v>1515</v>
      </c>
      <c r="J172" s="202" t="s">
        <v>1509</v>
      </c>
      <c r="K172" s="560" t="s">
        <v>1485</v>
      </c>
      <c r="L172" s="173">
        <v>1</v>
      </c>
      <c r="M172" s="178" t="s">
        <v>106</v>
      </c>
      <c r="N172" s="178" t="s">
        <v>106</v>
      </c>
      <c r="O172" s="178" t="str">
        <f t="shared" si="32"/>
        <v>N</v>
      </c>
      <c r="P172" s="178" t="s">
        <v>106</v>
      </c>
      <c r="Q172" s="181" t="s">
        <v>515</v>
      </c>
      <c r="R172" s="170" t="s">
        <v>1452</v>
      </c>
      <c r="S172" s="181" t="s">
        <v>515</v>
      </c>
      <c r="U172" s="507" t="s">
        <v>1516</v>
      </c>
      <c r="V172" s="200">
        <v>1840</v>
      </c>
      <c r="W172" s="9" t="str">
        <f t="shared" si="39"/>
        <v>18-</v>
      </c>
      <c r="X172" s="47" t="str">
        <f t="shared" si="40"/>
        <v>HS</v>
      </c>
      <c r="Y172" s="47" t="str">
        <f t="shared" si="33"/>
        <v>-62101S</v>
      </c>
      <c r="Z172" s="47" t="str">
        <f t="shared" si="41"/>
        <v>18-HS-62101S</v>
      </c>
      <c r="AA172" s="47" t="str">
        <f t="shared" si="42"/>
        <v>-</v>
      </c>
      <c r="AB172" s="193">
        <v>7</v>
      </c>
      <c r="AC172" s="193" t="s">
        <v>106</v>
      </c>
    </row>
    <row r="173" spans="1:29" ht="13.5" customHeight="1">
      <c r="A173" s="200">
        <v>1840</v>
      </c>
      <c r="B173" s="179" t="s">
        <v>1068</v>
      </c>
      <c r="C173" s="179" t="s">
        <v>115</v>
      </c>
      <c r="D173" s="179" t="s">
        <v>1069</v>
      </c>
      <c r="E173" s="561" t="s">
        <v>1456</v>
      </c>
      <c r="F173" s="178" t="s">
        <v>1508</v>
      </c>
      <c r="G173" s="179" t="s">
        <v>1502</v>
      </c>
      <c r="H173" s="178" t="s">
        <v>1451</v>
      </c>
      <c r="I173" s="180" t="s">
        <v>1474</v>
      </c>
      <c r="J173" s="202" t="s">
        <v>1509</v>
      </c>
      <c r="K173" s="560" t="s">
        <v>1476</v>
      </c>
      <c r="L173" s="173">
        <v>1</v>
      </c>
      <c r="M173" s="178" t="s">
        <v>106</v>
      </c>
      <c r="N173" s="178" t="s">
        <v>106</v>
      </c>
      <c r="O173" s="178" t="str">
        <f t="shared" si="32"/>
        <v>N</v>
      </c>
      <c r="P173" s="178" t="s">
        <v>106</v>
      </c>
      <c r="Q173" s="181" t="s">
        <v>515</v>
      </c>
      <c r="R173" s="170" t="s">
        <v>1452</v>
      </c>
      <c r="S173" s="181" t="s">
        <v>515</v>
      </c>
      <c r="U173" s="507" t="s">
        <v>1513</v>
      </c>
      <c r="V173" s="200">
        <v>1840</v>
      </c>
      <c r="W173" s="9" t="str">
        <f t="shared" si="39"/>
        <v>18-</v>
      </c>
      <c r="X173" s="47" t="str">
        <f t="shared" si="40"/>
        <v>HS</v>
      </c>
      <c r="Y173" s="47" t="str">
        <f t="shared" si="33"/>
        <v>-62101P</v>
      </c>
      <c r="Z173" s="47" t="str">
        <f t="shared" si="41"/>
        <v>18-HS-62101P</v>
      </c>
      <c r="AA173" s="47" t="str">
        <f t="shared" si="42"/>
        <v>-</v>
      </c>
      <c r="AB173" s="193">
        <v>7</v>
      </c>
      <c r="AC173" s="193" t="s">
        <v>106</v>
      </c>
    </row>
    <row r="174" spans="1:29" ht="13.5" customHeight="1">
      <c r="A174" s="200">
        <v>1840</v>
      </c>
      <c r="B174" s="179" t="s">
        <v>1141</v>
      </c>
      <c r="C174" s="179" t="s">
        <v>115</v>
      </c>
      <c r="D174" s="179" t="s">
        <v>1142</v>
      </c>
      <c r="E174" s="561" t="s">
        <v>1456</v>
      </c>
      <c r="F174" s="178" t="s">
        <v>1514</v>
      </c>
      <c r="G174" s="179" t="s">
        <v>1473</v>
      </c>
      <c r="H174" s="178" t="s">
        <v>106</v>
      </c>
      <c r="I174" s="180" t="s">
        <v>1512</v>
      </c>
      <c r="J174" s="202" t="s">
        <v>1509</v>
      </c>
      <c r="K174" s="560" t="s">
        <v>1485</v>
      </c>
      <c r="L174" s="173">
        <v>1</v>
      </c>
      <c r="M174" s="178" t="s">
        <v>106</v>
      </c>
      <c r="N174" s="178" t="s">
        <v>106</v>
      </c>
      <c r="O174" s="178" t="str">
        <f t="shared" si="32"/>
        <v>N</v>
      </c>
      <c r="P174" s="178" t="s">
        <v>106</v>
      </c>
      <c r="Q174" s="181" t="s">
        <v>515</v>
      </c>
      <c r="R174" s="170" t="s">
        <v>1452</v>
      </c>
      <c r="S174" s="181" t="s">
        <v>515</v>
      </c>
      <c r="U174" s="507" t="s">
        <v>1511</v>
      </c>
      <c r="V174" s="200">
        <v>1840</v>
      </c>
      <c r="W174" s="9" t="str">
        <f t="shared" si="39"/>
        <v>18-</v>
      </c>
      <c r="X174" s="47" t="str">
        <f t="shared" si="40"/>
        <v>YL</v>
      </c>
      <c r="Y174" s="47" t="str">
        <f t="shared" si="33"/>
        <v>-62101L</v>
      </c>
      <c r="Z174" s="47" t="str">
        <f t="shared" si="41"/>
        <v>18-YL-62101L</v>
      </c>
      <c r="AA174" s="47" t="str">
        <f t="shared" si="42"/>
        <v>-</v>
      </c>
      <c r="AB174" s="193">
        <v>7</v>
      </c>
      <c r="AC174" s="193" t="s">
        <v>106</v>
      </c>
    </row>
    <row r="175" spans="1:29" ht="13.5" customHeight="1">
      <c r="A175" s="200">
        <v>1840</v>
      </c>
      <c r="B175" s="179" t="s">
        <v>1143</v>
      </c>
      <c r="C175" s="179" t="s">
        <v>115</v>
      </c>
      <c r="D175" s="179" t="s">
        <v>1144</v>
      </c>
      <c r="E175" s="561" t="s">
        <v>1456</v>
      </c>
      <c r="F175" s="178" t="s">
        <v>1514</v>
      </c>
      <c r="G175" s="179" t="s">
        <v>1473</v>
      </c>
      <c r="H175" s="178" t="s">
        <v>106</v>
      </c>
      <c r="I175" s="180" t="s">
        <v>1512</v>
      </c>
      <c r="J175" s="202" t="s">
        <v>1509</v>
      </c>
      <c r="K175" s="560" t="s">
        <v>1485</v>
      </c>
      <c r="L175" s="173">
        <v>1</v>
      </c>
      <c r="M175" s="178" t="s">
        <v>106</v>
      </c>
      <c r="N175" s="178" t="s">
        <v>106</v>
      </c>
      <c r="O175" s="178" t="str">
        <f t="shared" si="32"/>
        <v>N</v>
      </c>
      <c r="P175" s="178" t="s">
        <v>106</v>
      </c>
      <c r="Q175" s="181" t="s">
        <v>515</v>
      </c>
      <c r="R175" s="170" t="s">
        <v>1452</v>
      </c>
      <c r="S175" s="181" t="s">
        <v>515</v>
      </c>
      <c r="U175" s="507" t="s">
        <v>1511</v>
      </c>
      <c r="V175" s="200">
        <v>1840</v>
      </c>
      <c r="W175" s="9" t="str">
        <f t="shared" si="39"/>
        <v>18-</v>
      </c>
      <c r="X175" s="47" t="str">
        <f t="shared" si="40"/>
        <v>YL</v>
      </c>
      <c r="Y175" s="47" t="str">
        <f t="shared" si="33"/>
        <v>-62101R</v>
      </c>
      <c r="Z175" s="47" t="str">
        <f t="shared" si="41"/>
        <v>18-YL-62101R</v>
      </c>
      <c r="AA175" s="47" t="str">
        <f t="shared" si="42"/>
        <v>-</v>
      </c>
      <c r="AB175" s="193">
        <v>7</v>
      </c>
      <c r="AC175" s="193" t="s">
        <v>106</v>
      </c>
    </row>
    <row r="176" spans="1:29" ht="13.5" customHeight="1">
      <c r="A176" s="200">
        <v>1840</v>
      </c>
      <c r="B176" s="179" t="s">
        <v>1145</v>
      </c>
      <c r="C176" s="179" t="s">
        <v>115</v>
      </c>
      <c r="D176" s="179" t="s">
        <v>1146</v>
      </c>
      <c r="E176" s="561" t="s">
        <v>1456</v>
      </c>
      <c r="F176" s="178" t="s">
        <v>1514</v>
      </c>
      <c r="G176" s="179" t="s">
        <v>1473</v>
      </c>
      <c r="H176" s="178" t="s">
        <v>106</v>
      </c>
      <c r="I176" s="180" t="s">
        <v>1512</v>
      </c>
      <c r="J176" s="202" t="s">
        <v>1509</v>
      </c>
      <c r="K176" s="560" t="s">
        <v>1485</v>
      </c>
      <c r="L176" s="173">
        <v>1</v>
      </c>
      <c r="M176" s="178" t="s">
        <v>106</v>
      </c>
      <c r="N176" s="178" t="s">
        <v>106</v>
      </c>
      <c r="O176" s="178" t="str">
        <f t="shared" si="32"/>
        <v>N</v>
      </c>
      <c r="P176" s="178" t="s">
        <v>106</v>
      </c>
      <c r="Q176" s="181" t="s">
        <v>515</v>
      </c>
      <c r="R176" s="170" t="s">
        <v>1452</v>
      </c>
      <c r="S176" s="181" t="s">
        <v>515</v>
      </c>
      <c r="U176" s="507" t="s">
        <v>1511</v>
      </c>
      <c r="V176" s="200">
        <v>1840</v>
      </c>
      <c r="W176" s="9" t="str">
        <f t="shared" si="39"/>
        <v>18-</v>
      </c>
      <c r="X176" s="47" t="str">
        <f t="shared" si="40"/>
        <v>YL</v>
      </c>
      <c r="Y176" s="47" t="str">
        <f t="shared" si="33"/>
        <v>-62101F</v>
      </c>
      <c r="Z176" s="47" t="str">
        <f t="shared" si="41"/>
        <v>18-YL-62101F</v>
      </c>
      <c r="AA176" s="47" t="str">
        <f t="shared" si="42"/>
        <v>-</v>
      </c>
      <c r="AB176" s="193">
        <v>7</v>
      </c>
      <c r="AC176" s="193" t="s">
        <v>106</v>
      </c>
    </row>
    <row r="177" spans="1:29" ht="13.5" customHeight="1">
      <c r="A177" s="200">
        <v>1840</v>
      </c>
      <c r="B177" s="179" t="s">
        <v>784</v>
      </c>
      <c r="C177" s="179" t="s">
        <v>115</v>
      </c>
      <c r="D177" s="179" t="s">
        <v>785</v>
      </c>
      <c r="E177" s="561" t="s">
        <v>1456</v>
      </c>
      <c r="F177" s="178" t="s">
        <v>786</v>
      </c>
      <c r="G177" s="179" t="s">
        <v>113</v>
      </c>
      <c r="H177" s="178" t="s">
        <v>106</v>
      </c>
      <c r="I177" s="180" t="s">
        <v>111</v>
      </c>
      <c r="J177" s="202" t="s">
        <v>111</v>
      </c>
      <c r="K177" s="560"/>
      <c r="L177" s="173">
        <v>1</v>
      </c>
      <c r="M177" s="178" t="s">
        <v>106</v>
      </c>
      <c r="N177" s="178" t="s">
        <v>106</v>
      </c>
      <c r="O177" s="178" t="str">
        <f t="shared" si="32"/>
        <v>N</v>
      </c>
      <c r="P177" s="178" t="s">
        <v>106</v>
      </c>
      <c r="Q177" s="181" t="s">
        <v>515</v>
      </c>
      <c r="R177" s="170" t="s">
        <v>1452</v>
      </c>
      <c r="S177" s="181" t="s">
        <v>515</v>
      </c>
      <c r="U177" s="509" t="s">
        <v>1466</v>
      </c>
      <c r="V177" s="200">
        <v>1840</v>
      </c>
      <c r="W177" s="9" t="str">
        <f t="shared" si="39"/>
        <v>18-</v>
      </c>
      <c r="X177" s="47" t="str">
        <f t="shared" si="40"/>
        <v>II</v>
      </c>
      <c r="Y177" s="47" t="str">
        <f t="shared" si="33"/>
        <v>-62101</v>
      </c>
      <c r="Z177" s="47" t="str">
        <f t="shared" si="41"/>
        <v>18-II-62101</v>
      </c>
      <c r="AA177" s="47" t="str">
        <f t="shared" si="42"/>
        <v>-</v>
      </c>
      <c r="AB177" s="193">
        <v>6</v>
      </c>
      <c r="AC177" s="193" t="s">
        <v>106</v>
      </c>
    </row>
    <row r="178" spans="1:29" ht="13.5" customHeight="1">
      <c r="A178" s="200">
        <v>1840</v>
      </c>
      <c r="B178" s="179" t="s">
        <v>1400</v>
      </c>
      <c r="C178" s="179" t="s">
        <v>115</v>
      </c>
      <c r="D178" s="179" t="s">
        <v>1401</v>
      </c>
      <c r="E178" s="561" t="s">
        <v>1456</v>
      </c>
      <c r="F178" s="178" t="s">
        <v>1508</v>
      </c>
      <c r="G178" s="179" t="s">
        <v>1502</v>
      </c>
      <c r="H178" s="178" t="s">
        <v>106</v>
      </c>
      <c r="I178" s="180" t="s">
        <v>1515</v>
      </c>
      <c r="J178" s="202" t="s">
        <v>1509</v>
      </c>
      <c r="K178" s="560" t="s">
        <v>1485</v>
      </c>
      <c r="L178" s="173">
        <v>1</v>
      </c>
      <c r="M178" s="178" t="s">
        <v>106</v>
      </c>
      <c r="N178" s="178" t="s">
        <v>106</v>
      </c>
      <c r="O178" s="178" t="str">
        <f t="shared" si="32"/>
        <v>N</v>
      </c>
      <c r="P178" s="178" t="s">
        <v>106</v>
      </c>
      <c r="Q178" s="181" t="s">
        <v>515</v>
      </c>
      <c r="R178" s="170" t="s">
        <v>1452</v>
      </c>
      <c r="S178" s="181" t="s">
        <v>515</v>
      </c>
      <c r="U178" s="507" t="s">
        <v>1516</v>
      </c>
      <c r="V178" s="200">
        <v>1840</v>
      </c>
      <c r="W178" s="9" t="str">
        <f t="shared" si="39"/>
        <v>18-</v>
      </c>
      <c r="X178" s="47" t="str">
        <f t="shared" si="40"/>
        <v>HS</v>
      </c>
      <c r="Y178" s="47" t="str">
        <f t="shared" si="33"/>
        <v>-62102S</v>
      </c>
      <c r="Z178" s="47" t="str">
        <f t="shared" si="41"/>
        <v>18-HS-62102S</v>
      </c>
      <c r="AA178" s="47" t="str">
        <f t="shared" si="42"/>
        <v>-</v>
      </c>
      <c r="AB178" s="193">
        <v>7</v>
      </c>
      <c r="AC178" s="193" t="s">
        <v>106</v>
      </c>
    </row>
    <row r="179" spans="1:29" ht="13.5" customHeight="1">
      <c r="A179" s="200">
        <v>1840</v>
      </c>
      <c r="B179" s="179" t="s">
        <v>1070</v>
      </c>
      <c r="C179" s="179" t="s">
        <v>115</v>
      </c>
      <c r="D179" s="179" t="s">
        <v>1071</v>
      </c>
      <c r="E179" s="561" t="s">
        <v>1456</v>
      </c>
      <c r="F179" s="178" t="s">
        <v>1508</v>
      </c>
      <c r="G179" s="179" t="s">
        <v>1502</v>
      </c>
      <c r="H179" s="178" t="s">
        <v>1451</v>
      </c>
      <c r="I179" s="180" t="s">
        <v>1474</v>
      </c>
      <c r="J179" s="202" t="s">
        <v>1509</v>
      </c>
      <c r="K179" s="560" t="s">
        <v>1476</v>
      </c>
      <c r="L179" s="173">
        <v>1</v>
      </c>
      <c r="M179" s="178" t="s">
        <v>106</v>
      </c>
      <c r="N179" s="178" t="s">
        <v>106</v>
      </c>
      <c r="O179" s="178" t="str">
        <f t="shared" si="32"/>
        <v>N</v>
      </c>
      <c r="P179" s="178" t="s">
        <v>106</v>
      </c>
      <c r="Q179" s="181" t="s">
        <v>515</v>
      </c>
      <c r="R179" s="170" t="s">
        <v>1452</v>
      </c>
      <c r="S179" s="181" t="s">
        <v>515</v>
      </c>
      <c r="U179" s="507" t="s">
        <v>1513</v>
      </c>
      <c r="V179" s="200">
        <v>1840</v>
      </c>
      <c r="W179" s="9" t="str">
        <f t="shared" si="39"/>
        <v>18-</v>
      </c>
      <c r="X179" s="47" t="str">
        <f t="shared" si="40"/>
        <v>HS</v>
      </c>
      <c r="Y179" s="47" t="str">
        <f t="shared" si="33"/>
        <v>-62102P</v>
      </c>
      <c r="Z179" s="47" t="str">
        <f t="shared" si="41"/>
        <v>18-HS-62102P</v>
      </c>
      <c r="AA179" s="47" t="str">
        <f t="shared" si="42"/>
        <v>-</v>
      </c>
      <c r="AB179" s="193">
        <v>7</v>
      </c>
      <c r="AC179" s="193" t="s">
        <v>106</v>
      </c>
    </row>
    <row r="180" spans="1:29" ht="13.5" customHeight="1">
      <c r="A180" s="200">
        <v>1840</v>
      </c>
      <c r="B180" s="179" t="s">
        <v>1147</v>
      </c>
      <c r="C180" s="179" t="s">
        <v>115</v>
      </c>
      <c r="D180" s="179" t="s">
        <v>1148</v>
      </c>
      <c r="E180" s="561" t="s">
        <v>1456</v>
      </c>
      <c r="F180" s="178" t="s">
        <v>1514</v>
      </c>
      <c r="G180" s="179" t="s">
        <v>1473</v>
      </c>
      <c r="H180" s="178" t="s">
        <v>106</v>
      </c>
      <c r="I180" s="180" t="s">
        <v>1512</v>
      </c>
      <c r="J180" s="202" t="s">
        <v>1509</v>
      </c>
      <c r="K180" s="560" t="s">
        <v>1485</v>
      </c>
      <c r="L180" s="173">
        <v>1</v>
      </c>
      <c r="M180" s="178" t="s">
        <v>106</v>
      </c>
      <c r="N180" s="178" t="s">
        <v>106</v>
      </c>
      <c r="O180" s="178" t="str">
        <f t="shared" si="32"/>
        <v>N</v>
      </c>
      <c r="P180" s="178" t="s">
        <v>106</v>
      </c>
      <c r="Q180" s="181" t="s">
        <v>515</v>
      </c>
      <c r="R180" s="170" t="s">
        <v>1452</v>
      </c>
      <c r="S180" s="181" t="s">
        <v>515</v>
      </c>
      <c r="U180" s="507" t="s">
        <v>1511</v>
      </c>
      <c r="V180" s="200">
        <v>1840</v>
      </c>
      <c r="W180" s="9" t="str">
        <f t="shared" si="39"/>
        <v>18-</v>
      </c>
      <c r="X180" s="47" t="str">
        <f t="shared" si="40"/>
        <v>YL</v>
      </c>
      <c r="Y180" s="47" t="str">
        <f t="shared" si="33"/>
        <v>-62102L</v>
      </c>
      <c r="Z180" s="47" t="str">
        <f t="shared" si="41"/>
        <v>18-YL-62102L</v>
      </c>
      <c r="AA180" s="47" t="str">
        <f t="shared" si="42"/>
        <v>-</v>
      </c>
      <c r="AB180" s="193">
        <v>7</v>
      </c>
      <c r="AC180" s="193" t="s">
        <v>106</v>
      </c>
    </row>
    <row r="181" spans="1:29" ht="13.5" customHeight="1">
      <c r="A181" s="200">
        <v>1840</v>
      </c>
      <c r="B181" s="179" t="s">
        <v>1149</v>
      </c>
      <c r="C181" s="179" t="s">
        <v>115</v>
      </c>
      <c r="D181" s="179" t="s">
        <v>1150</v>
      </c>
      <c r="E181" s="561" t="s">
        <v>1456</v>
      </c>
      <c r="F181" s="178" t="s">
        <v>1514</v>
      </c>
      <c r="G181" s="179" t="s">
        <v>1473</v>
      </c>
      <c r="H181" s="178" t="s">
        <v>106</v>
      </c>
      <c r="I181" s="180" t="s">
        <v>1512</v>
      </c>
      <c r="J181" s="202" t="s">
        <v>1509</v>
      </c>
      <c r="K181" s="560" t="s">
        <v>1485</v>
      </c>
      <c r="L181" s="173">
        <v>1</v>
      </c>
      <c r="M181" s="178" t="s">
        <v>106</v>
      </c>
      <c r="N181" s="178" t="s">
        <v>106</v>
      </c>
      <c r="O181" s="178" t="str">
        <f t="shared" si="32"/>
        <v>N</v>
      </c>
      <c r="P181" s="178" t="s">
        <v>106</v>
      </c>
      <c r="Q181" s="181" t="s">
        <v>515</v>
      </c>
      <c r="R181" s="170" t="s">
        <v>1452</v>
      </c>
      <c r="S181" s="181" t="s">
        <v>515</v>
      </c>
      <c r="U181" s="507" t="s">
        <v>1511</v>
      </c>
      <c r="V181" s="200">
        <v>1840</v>
      </c>
      <c r="W181" s="9" t="str">
        <f t="shared" si="39"/>
        <v>18-</v>
      </c>
      <c r="X181" s="47" t="str">
        <f t="shared" si="40"/>
        <v>YL</v>
      </c>
      <c r="Y181" s="47" t="str">
        <f t="shared" si="33"/>
        <v>-62102R</v>
      </c>
      <c r="Z181" s="47" t="str">
        <f t="shared" si="41"/>
        <v>18-YL-62102R</v>
      </c>
      <c r="AA181" s="47" t="str">
        <f t="shared" si="42"/>
        <v>-</v>
      </c>
      <c r="AB181" s="193">
        <v>7</v>
      </c>
      <c r="AC181" s="193" t="s">
        <v>106</v>
      </c>
    </row>
    <row r="182" spans="1:29" ht="13.5" customHeight="1">
      <c r="A182" s="200">
        <v>1840</v>
      </c>
      <c r="B182" s="179" t="s">
        <v>1151</v>
      </c>
      <c r="C182" s="179" t="s">
        <v>115</v>
      </c>
      <c r="D182" s="179" t="s">
        <v>1152</v>
      </c>
      <c r="E182" s="561" t="s">
        <v>1456</v>
      </c>
      <c r="F182" s="178" t="s">
        <v>1514</v>
      </c>
      <c r="G182" s="179" t="s">
        <v>1473</v>
      </c>
      <c r="H182" s="178" t="s">
        <v>106</v>
      </c>
      <c r="I182" s="180" t="s">
        <v>1512</v>
      </c>
      <c r="J182" s="202" t="s">
        <v>1509</v>
      </c>
      <c r="K182" s="560" t="s">
        <v>1485</v>
      </c>
      <c r="L182" s="173">
        <v>1</v>
      </c>
      <c r="M182" s="178" t="s">
        <v>106</v>
      </c>
      <c r="N182" s="178" t="s">
        <v>106</v>
      </c>
      <c r="O182" s="178" t="str">
        <f t="shared" si="32"/>
        <v>N</v>
      </c>
      <c r="P182" s="178" t="s">
        <v>106</v>
      </c>
      <c r="Q182" s="181" t="s">
        <v>515</v>
      </c>
      <c r="R182" s="170" t="s">
        <v>1452</v>
      </c>
      <c r="S182" s="181" t="s">
        <v>515</v>
      </c>
      <c r="U182" s="507" t="s">
        <v>1511</v>
      </c>
      <c r="V182" s="200">
        <v>1840</v>
      </c>
      <c r="W182" s="9" t="str">
        <f t="shared" si="39"/>
        <v>18-</v>
      </c>
      <c r="X182" s="47" t="str">
        <f t="shared" si="40"/>
        <v>YL</v>
      </c>
      <c r="Y182" s="47" t="str">
        <f t="shared" si="33"/>
        <v>-62102F</v>
      </c>
      <c r="Z182" s="47" t="str">
        <f t="shared" si="41"/>
        <v>18-YL-62102F</v>
      </c>
      <c r="AA182" s="47" t="str">
        <f t="shared" si="42"/>
        <v>-</v>
      </c>
      <c r="AB182" s="193">
        <v>7</v>
      </c>
      <c r="AC182" s="193" t="s">
        <v>106</v>
      </c>
    </row>
    <row r="183" spans="1:29" ht="13.5" customHeight="1">
      <c r="A183" s="200">
        <v>1840</v>
      </c>
      <c r="B183" s="179" t="s">
        <v>787</v>
      </c>
      <c r="C183" s="179" t="s">
        <v>115</v>
      </c>
      <c r="D183" s="179" t="s">
        <v>788</v>
      </c>
      <c r="E183" s="561" t="s">
        <v>1456</v>
      </c>
      <c r="F183" s="178" t="s">
        <v>786</v>
      </c>
      <c r="G183" s="179" t="s">
        <v>113</v>
      </c>
      <c r="H183" s="178" t="s">
        <v>106</v>
      </c>
      <c r="I183" s="180" t="s">
        <v>111</v>
      </c>
      <c r="J183" s="202" t="s">
        <v>111</v>
      </c>
      <c r="K183" s="560"/>
      <c r="L183" s="173">
        <v>1</v>
      </c>
      <c r="M183" s="178" t="s">
        <v>106</v>
      </c>
      <c r="N183" s="178" t="s">
        <v>106</v>
      </c>
      <c r="O183" s="178" t="str">
        <f t="shared" si="32"/>
        <v>N</v>
      </c>
      <c r="P183" s="178" t="s">
        <v>106</v>
      </c>
      <c r="Q183" s="181" t="s">
        <v>515</v>
      </c>
      <c r="R183" s="170" t="s">
        <v>1452</v>
      </c>
      <c r="S183" s="181" t="s">
        <v>515</v>
      </c>
      <c r="U183" s="509" t="s">
        <v>1466</v>
      </c>
      <c r="V183" s="200">
        <v>1840</v>
      </c>
      <c r="W183" s="9" t="str">
        <f t="shared" si="39"/>
        <v>18-</v>
      </c>
      <c r="X183" s="47" t="str">
        <f t="shared" si="40"/>
        <v>II</v>
      </c>
      <c r="Y183" s="47" t="str">
        <f t="shared" si="33"/>
        <v>-62102</v>
      </c>
      <c r="Z183" s="47" t="str">
        <f t="shared" si="41"/>
        <v>18-II-62102</v>
      </c>
      <c r="AA183" s="47" t="str">
        <f t="shared" si="42"/>
        <v>-</v>
      </c>
      <c r="AB183" s="193">
        <f t="shared" ref="AB183:AB246" si="43">IF(AC183&lt;&gt;"-",7,6)</f>
        <v>6</v>
      </c>
      <c r="AC183" s="193" t="s">
        <v>106</v>
      </c>
    </row>
    <row r="184" spans="1:29" ht="13.5" customHeight="1">
      <c r="B184" s="179"/>
      <c r="C184" s="179"/>
      <c r="D184" s="179"/>
      <c r="E184" s="561"/>
      <c r="F184" s="178"/>
      <c r="G184" s="179"/>
      <c r="H184" s="178"/>
      <c r="I184" s="180"/>
      <c r="J184" s="202"/>
      <c r="K184" s="560"/>
      <c r="L184" s="173"/>
      <c r="M184" s="178"/>
      <c r="N184" s="178"/>
      <c r="O184" s="178" t="str">
        <f t="shared" si="32"/>
        <v>N</v>
      </c>
      <c r="P184" s="178"/>
      <c r="Q184" s="181"/>
      <c r="X184" s="47"/>
      <c r="Y184" s="47" t="str">
        <f t="shared" si="33"/>
        <v/>
      </c>
      <c r="Z184" s="47"/>
      <c r="AA184" s="47"/>
      <c r="AB184" s="193">
        <f t="shared" si="43"/>
        <v>7</v>
      </c>
    </row>
    <row r="185" spans="1:29" ht="13.5" customHeight="1">
      <c r="A185" s="201">
        <v>1812</v>
      </c>
      <c r="B185" s="187" t="s">
        <v>351</v>
      </c>
      <c r="C185" s="182" t="s">
        <v>1517</v>
      </c>
      <c r="D185" s="187" t="s">
        <v>352</v>
      </c>
      <c r="E185" s="187" t="s">
        <v>1518</v>
      </c>
      <c r="F185" s="192" t="s">
        <v>148</v>
      </c>
      <c r="G185" s="193" t="s">
        <v>113</v>
      </c>
      <c r="H185" s="192" t="s">
        <v>1451</v>
      </c>
      <c r="I185" s="194" t="s">
        <v>1519</v>
      </c>
      <c r="J185" s="202" t="s">
        <v>111</v>
      </c>
      <c r="K185" s="560" t="s">
        <v>1450</v>
      </c>
      <c r="L185" s="175">
        <v>1</v>
      </c>
      <c r="M185" s="192" t="s">
        <v>106</v>
      </c>
      <c r="N185" s="192" t="s">
        <v>1451</v>
      </c>
      <c r="O185" s="178" t="str">
        <f t="shared" si="32"/>
        <v>Y</v>
      </c>
      <c r="P185" s="192" t="s">
        <v>106</v>
      </c>
      <c r="Q185" s="195" t="s">
        <v>106</v>
      </c>
      <c r="R185" s="191" t="s">
        <v>1452</v>
      </c>
      <c r="S185" s="193" t="s">
        <v>355</v>
      </c>
      <c r="T185" s="193" t="s">
        <v>354</v>
      </c>
      <c r="U185" s="508" t="s">
        <v>1454</v>
      </c>
      <c r="V185" s="201">
        <v>1812</v>
      </c>
      <c r="W185" s="9" t="str">
        <f t="shared" ref="W185:W248" si="44">LEFT(B185,3)</f>
        <v>18-</v>
      </c>
      <c r="X185" s="47" t="str">
        <f t="shared" ref="X185:X216" si="45">F185</f>
        <v>TISA</v>
      </c>
      <c r="Y185" s="47" t="str">
        <f t="shared" si="33"/>
        <v>-17104</v>
      </c>
      <c r="Z185" s="47" t="str">
        <f t="shared" ref="Z185:Z216" si="46">W185&amp;X185&amp;Y185</f>
        <v>18-TISA-17104</v>
      </c>
      <c r="AA185" s="47" t="str">
        <f t="shared" ref="AA185:AA216" si="47">LEFT(Y185,1)</f>
        <v>-</v>
      </c>
      <c r="AB185" s="193">
        <f t="shared" si="43"/>
        <v>6</v>
      </c>
      <c r="AC185" s="193" t="s">
        <v>106</v>
      </c>
    </row>
    <row r="186" spans="1:29" ht="13.5" customHeight="1">
      <c r="A186" s="201">
        <v>1812</v>
      </c>
      <c r="B186" s="187" t="s">
        <v>364</v>
      </c>
      <c r="C186" s="182" t="s">
        <v>1520</v>
      </c>
      <c r="D186" s="187" t="s">
        <v>365</v>
      </c>
      <c r="E186" s="187" t="s">
        <v>1518</v>
      </c>
      <c r="F186" s="192" t="s">
        <v>209</v>
      </c>
      <c r="G186" s="193" t="s">
        <v>113</v>
      </c>
      <c r="H186" s="192" t="s">
        <v>1451</v>
      </c>
      <c r="I186" s="194" t="s">
        <v>1519</v>
      </c>
      <c r="J186" s="202" t="s">
        <v>111</v>
      </c>
      <c r="K186" s="560" t="s">
        <v>1450</v>
      </c>
      <c r="L186" s="175">
        <v>1</v>
      </c>
      <c r="M186" s="192" t="s">
        <v>106</v>
      </c>
      <c r="N186" s="192" t="s">
        <v>1451</v>
      </c>
      <c r="O186" s="178" t="str">
        <f t="shared" si="32"/>
        <v>Y</v>
      </c>
      <c r="P186" s="192" t="s">
        <v>106</v>
      </c>
      <c r="Q186" s="195" t="s">
        <v>106</v>
      </c>
      <c r="R186" s="191" t="s">
        <v>1452</v>
      </c>
      <c r="S186" s="193" t="s">
        <v>368</v>
      </c>
      <c r="T186" s="193" t="s">
        <v>367</v>
      </c>
      <c r="U186" s="508" t="s">
        <v>1454</v>
      </c>
      <c r="V186" s="201">
        <v>1812</v>
      </c>
      <c r="W186" s="9" t="str">
        <f t="shared" si="44"/>
        <v>18-</v>
      </c>
      <c r="X186" s="47" t="str">
        <f t="shared" si="45"/>
        <v>PICSA</v>
      </c>
      <c r="Y186" s="47" t="str">
        <f t="shared" si="33"/>
        <v>-17106</v>
      </c>
      <c r="Z186" s="47" t="str">
        <f t="shared" si="46"/>
        <v>18-PICSA-17106</v>
      </c>
      <c r="AA186" s="47" t="str">
        <f t="shared" si="47"/>
        <v>-</v>
      </c>
      <c r="AB186" s="193">
        <f t="shared" si="43"/>
        <v>6</v>
      </c>
      <c r="AC186" s="193" t="s">
        <v>106</v>
      </c>
    </row>
    <row r="187" spans="1:29" ht="13.5" customHeight="1">
      <c r="A187" s="201">
        <v>1812</v>
      </c>
      <c r="B187" s="187" t="s">
        <v>320</v>
      </c>
      <c r="C187" s="182" t="s">
        <v>1478</v>
      </c>
      <c r="D187" s="187" t="s">
        <v>322</v>
      </c>
      <c r="E187" s="187" t="s">
        <v>1518</v>
      </c>
      <c r="F187" s="192" t="s">
        <v>169</v>
      </c>
      <c r="G187" s="193" t="s">
        <v>166</v>
      </c>
      <c r="H187" s="192" t="s">
        <v>1451</v>
      </c>
      <c r="I187" s="194" t="s">
        <v>1519</v>
      </c>
      <c r="J187" s="202" t="s">
        <v>111</v>
      </c>
      <c r="K187" s="560" t="s">
        <v>1450</v>
      </c>
      <c r="L187" s="175">
        <v>1</v>
      </c>
      <c r="M187" s="192" t="s">
        <v>106</v>
      </c>
      <c r="N187" s="191" t="s">
        <v>1451</v>
      </c>
      <c r="O187" s="178" t="str">
        <f t="shared" si="32"/>
        <v>Y</v>
      </c>
      <c r="P187" s="192" t="s">
        <v>106</v>
      </c>
      <c r="Q187" s="196" t="s">
        <v>106</v>
      </c>
      <c r="R187" s="191" t="s">
        <v>1452</v>
      </c>
      <c r="S187" s="193" t="s">
        <v>324</v>
      </c>
      <c r="T187" s="193" t="s">
        <v>323</v>
      </c>
      <c r="U187" s="510" t="s">
        <v>1479</v>
      </c>
      <c r="V187" s="201">
        <v>1812</v>
      </c>
      <c r="W187" s="9" t="str">
        <f t="shared" si="44"/>
        <v>18-</v>
      </c>
      <c r="X187" s="47" t="str">
        <f t="shared" si="45"/>
        <v>PV</v>
      </c>
      <c r="Y187" s="47" t="str">
        <f t="shared" si="33"/>
        <v>-17106A</v>
      </c>
      <c r="Z187" s="47" t="str">
        <f t="shared" si="46"/>
        <v>18-PV-17106A</v>
      </c>
      <c r="AA187" s="47" t="str">
        <f t="shared" si="47"/>
        <v>-</v>
      </c>
      <c r="AB187" s="193">
        <f t="shared" si="43"/>
        <v>7</v>
      </c>
      <c r="AC187" s="193" t="s">
        <v>321</v>
      </c>
    </row>
    <row r="188" spans="1:29" ht="13.5" customHeight="1">
      <c r="A188" s="201">
        <v>1812</v>
      </c>
      <c r="B188" s="187" t="s">
        <v>325</v>
      </c>
      <c r="C188" s="182" t="s">
        <v>1521</v>
      </c>
      <c r="D188" s="187" t="s">
        <v>326</v>
      </c>
      <c r="E188" s="187" t="s">
        <v>1518</v>
      </c>
      <c r="F188" s="192" t="s">
        <v>169</v>
      </c>
      <c r="G188" s="193" t="s">
        <v>166</v>
      </c>
      <c r="H188" s="192" t="s">
        <v>1451</v>
      </c>
      <c r="I188" s="194" t="s">
        <v>1519</v>
      </c>
      <c r="J188" s="202" t="s">
        <v>111</v>
      </c>
      <c r="K188" s="560" t="s">
        <v>1450</v>
      </c>
      <c r="L188" s="175">
        <v>1</v>
      </c>
      <c r="M188" s="192" t="s">
        <v>106</v>
      </c>
      <c r="N188" s="191" t="s">
        <v>1451</v>
      </c>
      <c r="O188" s="178" t="str">
        <f t="shared" si="32"/>
        <v>Y</v>
      </c>
      <c r="P188" s="192" t="s">
        <v>106</v>
      </c>
      <c r="Q188" s="196" t="s">
        <v>106</v>
      </c>
      <c r="R188" s="191" t="s">
        <v>1452</v>
      </c>
      <c r="S188" s="193" t="s">
        <v>324</v>
      </c>
      <c r="T188" s="193" t="s">
        <v>323</v>
      </c>
      <c r="U188" s="510" t="s">
        <v>1479</v>
      </c>
      <c r="V188" s="201">
        <v>1812</v>
      </c>
      <c r="W188" s="9" t="str">
        <f t="shared" si="44"/>
        <v>18-</v>
      </c>
      <c r="X188" s="47" t="str">
        <f t="shared" si="45"/>
        <v>PV</v>
      </c>
      <c r="Y188" s="47" t="str">
        <f t="shared" si="33"/>
        <v>-17106B</v>
      </c>
      <c r="Z188" s="47" t="str">
        <f t="shared" si="46"/>
        <v>18-PV-17106B</v>
      </c>
      <c r="AA188" s="47" t="str">
        <f t="shared" si="47"/>
        <v>-</v>
      </c>
      <c r="AB188" s="193">
        <f t="shared" si="43"/>
        <v>7</v>
      </c>
      <c r="AC188" s="193" t="s">
        <v>321</v>
      </c>
    </row>
    <row r="189" spans="1:29" ht="13.5" customHeight="1">
      <c r="A189" s="201">
        <v>1812</v>
      </c>
      <c r="B189" s="187" t="s">
        <v>686</v>
      </c>
      <c r="C189" s="182" t="s">
        <v>1520</v>
      </c>
      <c r="D189" s="187" t="s">
        <v>687</v>
      </c>
      <c r="E189" s="187" t="s">
        <v>1522</v>
      </c>
      <c r="F189" s="192" t="s">
        <v>583</v>
      </c>
      <c r="G189" s="193" t="s">
        <v>113</v>
      </c>
      <c r="H189" s="192" t="s">
        <v>106</v>
      </c>
      <c r="I189" s="194" t="s">
        <v>1519</v>
      </c>
      <c r="J189" s="202" t="s">
        <v>111</v>
      </c>
      <c r="K189" s="560" t="s">
        <v>1450</v>
      </c>
      <c r="L189" s="175">
        <v>1</v>
      </c>
      <c r="M189" s="192" t="s">
        <v>106</v>
      </c>
      <c r="N189" s="192" t="s">
        <v>1451</v>
      </c>
      <c r="O189" s="178" t="str">
        <f t="shared" si="32"/>
        <v>Y</v>
      </c>
      <c r="P189" s="192" t="s">
        <v>106</v>
      </c>
      <c r="Q189" s="195" t="s">
        <v>106</v>
      </c>
      <c r="R189" s="191" t="s">
        <v>1452</v>
      </c>
      <c r="S189" s="193" t="s">
        <v>355</v>
      </c>
      <c r="T189" s="193" t="s">
        <v>354</v>
      </c>
      <c r="U189" s="509" t="s">
        <v>1453</v>
      </c>
      <c r="V189" s="201">
        <v>1812</v>
      </c>
      <c r="W189" s="9" t="str">
        <f t="shared" si="44"/>
        <v>18-</v>
      </c>
      <c r="X189" s="47" t="str">
        <f t="shared" si="45"/>
        <v>PIA</v>
      </c>
      <c r="Y189" s="47" t="str">
        <f t="shared" si="33"/>
        <v>-17202</v>
      </c>
      <c r="Z189" s="47" t="str">
        <f t="shared" si="46"/>
        <v>18-PIA-17202</v>
      </c>
      <c r="AA189" s="47" t="str">
        <f t="shared" si="47"/>
        <v>-</v>
      </c>
      <c r="AB189" s="193">
        <f t="shared" si="43"/>
        <v>6</v>
      </c>
      <c r="AC189" s="193" t="s">
        <v>106</v>
      </c>
    </row>
    <row r="190" spans="1:29" ht="13.5" customHeight="1">
      <c r="A190" s="201">
        <v>1812</v>
      </c>
      <c r="B190" s="187" t="s">
        <v>689</v>
      </c>
      <c r="C190" s="182" t="s">
        <v>1520</v>
      </c>
      <c r="D190" s="187" t="s">
        <v>690</v>
      </c>
      <c r="E190" s="187" t="s">
        <v>1522</v>
      </c>
      <c r="F190" s="192" t="s">
        <v>583</v>
      </c>
      <c r="G190" s="193" t="s">
        <v>113</v>
      </c>
      <c r="H190" s="192" t="s">
        <v>106</v>
      </c>
      <c r="I190" s="194" t="s">
        <v>1519</v>
      </c>
      <c r="J190" s="202" t="s">
        <v>111</v>
      </c>
      <c r="K190" s="560" t="s">
        <v>1450</v>
      </c>
      <c r="L190" s="175">
        <v>1</v>
      </c>
      <c r="M190" s="192" t="s">
        <v>106</v>
      </c>
      <c r="N190" s="192" t="s">
        <v>1451</v>
      </c>
      <c r="O190" s="178" t="str">
        <f t="shared" si="32"/>
        <v>Y</v>
      </c>
      <c r="P190" s="192" t="s">
        <v>106</v>
      </c>
      <c r="Q190" s="195" t="s">
        <v>106</v>
      </c>
      <c r="R190" s="191" t="s">
        <v>1452</v>
      </c>
      <c r="S190" s="193" t="s">
        <v>355</v>
      </c>
      <c r="T190" s="193" t="s">
        <v>354</v>
      </c>
      <c r="U190" s="509" t="s">
        <v>1453</v>
      </c>
      <c r="V190" s="201">
        <v>1812</v>
      </c>
      <c r="W190" s="9" t="str">
        <f t="shared" si="44"/>
        <v>18-</v>
      </c>
      <c r="X190" s="47" t="str">
        <f t="shared" si="45"/>
        <v>PIA</v>
      </c>
      <c r="Y190" s="47" t="str">
        <f t="shared" si="33"/>
        <v>-17204</v>
      </c>
      <c r="Z190" s="47" t="str">
        <f t="shared" si="46"/>
        <v>18-PIA-17204</v>
      </c>
      <c r="AA190" s="47" t="str">
        <f t="shared" si="47"/>
        <v>-</v>
      </c>
      <c r="AB190" s="193">
        <f t="shared" si="43"/>
        <v>6</v>
      </c>
      <c r="AC190" s="193" t="s">
        <v>106</v>
      </c>
    </row>
    <row r="191" spans="1:29" ht="13.5" customHeight="1">
      <c r="A191" s="201">
        <v>1812</v>
      </c>
      <c r="B191" s="187" t="s">
        <v>692</v>
      </c>
      <c r="C191" s="182" t="s">
        <v>1520</v>
      </c>
      <c r="D191" s="187" t="s">
        <v>693</v>
      </c>
      <c r="E191" s="187" t="s">
        <v>1522</v>
      </c>
      <c r="F191" s="192" t="s">
        <v>583</v>
      </c>
      <c r="G191" s="193" t="s">
        <v>113</v>
      </c>
      <c r="H191" s="192" t="s">
        <v>106</v>
      </c>
      <c r="I191" s="194" t="s">
        <v>1519</v>
      </c>
      <c r="J191" s="202" t="s">
        <v>111</v>
      </c>
      <c r="K191" s="560" t="s">
        <v>1450</v>
      </c>
      <c r="L191" s="175">
        <v>1</v>
      </c>
      <c r="M191" s="192" t="s">
        <v>106</v>
      </c>
      <c r="N191" s="192" t="s">
        <v>1451</v>
      </c>
      <c r="O191" s="178" t="str">
        <f t="shared" si="32"/>
        <v>Y</v>
      </c>
      <c r="P191" s="191" t="s">
        <v>106</v>
      </c>
      <c r="Q191" s="195" t="s">
        <v>106</v>
      </c>
      <c r="R191" s="191" t="s">
        <v>1452</v>
      </c>
      <c r="S191" s="193" t="s">
        <v>355</v>
      </c>
      <c r="T191" s="193" t="s">
        <v>354</v>
      </c>
      <c r="U191" s="509" t="s">
        <v>1453</v>
      </c>
      <c r="V191" s="201">
        <v>1812</v>
      </c>
      <c r="W191" s="9" t="str">
        <f t="shared" si="44"/>
        <v>18-</v>
      </c>
      <c r="X191" s="47" t="str">
        <f t="shared" si="45"/>
        <v>PIA</v>
      </c>
      <c r="Y191" s="47" t="str">
        <f t="shared" si="33"/>
        <v>-17206</v>
      </c>
      <c r="Z191" s="47" t="str">
        <f t="shared" si="46"/>
        <v>18-PIA-17206</v>
      </c>
      <c r="AA191" s="47" t="str">
        <f t="shared" si="47"/>
        <v>-</v>
      </c>
      <c r="AB191" s="193">
        <f t="shared" si="43"/>
        <v>6</v>
      </c>
      <c r="AC191" s="193" t="s">
        <v>106</v>
      </c>
    </row>
    <row r="192" spans="1:29" ht="13.5" customHeight="1">
      <c r="A192" s="201">
        <v>1812</v>
      </c>
      <c r="B192" s="187" t="s">
        <v>695</v>
      </c>
      <c r="C192" s="182" t="s">
        <v>1520</v>
      </c>
      <c r="D192" s="187" t="s">
        <v>696</v>
      </c>
      <c r="E192" s="187" t="s">
        <v>1522</v>
      </c>
      <c r="F192" s="192" t="s">
        <v>583</v>
      </c>
      <c r="G192" s="193" t="s">
        <v>113</v>
      </c>
      <c r="H192" s="192" t="s">
        <v>106</v>
      </c>
      <c r="I192" s="194" t="s">
        <v>1519</v>
      </c>
      <c r="J192" s="202" t="s">
        <v>111</v>
      </c>
      <c r="K192" s="560" t="s">
        <v>1450</v>
      </c>
      <c r="L192" s="175">
        <v>1</v>
      </c>
      <c r="M192" s="192" t="s">
        <v>106</v>
      </c>
      <c r="N192" s="191" t="s">
        <v>1451</v>
      </c>
      <c r="O192" s="178" t="str">
        <f t="shared" si="32"/>
        <v>Y</v>
      </c>
      <c r="P192" s="192" t="s">
        <v>106</v>
      </c>
      <c r="Q192" s="196" t="s">
        <v>106</v>
      </c>
      <c r="R192" s="191" t="s">
        <v>1452</v>
      </c>
      <c r="S192" s="193" t="s">
        <v>355</v>
      </c>
      <c r="T192" s="193" t="s">
        <v>354</v>
      </c>
      <c r="U192" s="509" t="s">
        <v>1453</v>
      </c>
      <c r="V192" s="201">
        <v>1812</v>
      </c>
      <c r="W192" s="9" t="str">
        <f t="shared" si="44"/>
        <v>18-</v>
      </c>
      <c r="X192" s="47" t="str">
        <f t="shared" si="45"/>
        <v>PIA</v>
      </c>
      <c r="Y192" s="47" t="str">
        <f t="shared" si="33"/>
        <v>-17208</v>
      </c>
      <c r="Z192" s="47" t="str">
        <f t="shared" si="46"/>
        <v>18-PIA-17208</v>
      </c>
      <c r="AA192" s="47" t="str">
        <f t="shared" si="47"/>
        <v>-</v>
      </c>
      <c r="AB192" s="193">
        <f t="shared" si="43"/>
        <v>6</v>
      </c>
      <c r="AC192" s="193" t="s">
        <v>106</v>
      </c>
    </row>
    <row r="193" spans="1:29" ht="13.5" customHeight="1">
      <c r="A193" s="201">
        <v>1812</v>
      </c>
      <c r="B193" s="187" t="s">
        <v>369</v>
      </c>
      <c r="C193" s="182" t="s">
        <v>1523</v>
      </c>
      <c r="D193" s="187" t="s">
        <v>370</v>
      </c>
      <c r="E193" s="187" t="s">
        <v>1524</v>
      </c>
      <c r="F193" s="192" t="s">
        <v>244</v>
      </c>
      <c r="G193" s="193" t="s">
        <v>113</v>
      </c>
      <c r="H193" s="192" t="s">
        <v>1451</v>
      </c>
      <c r="I193" s="194" t="s">
        <v>1519</v>
      </c>
      <c r="J193" s="202" t="s">
        <v>111</v>
      </c>
      <c r="K193" s="560" t="s">
        <v>1450</v>
      </c>
      <c r="L193" s="175">
        <v>1</v>
      </c>
      <c r="M193" s="192" t="s">
        <v>106</v>
      </c>
      <c r="N193" s="192" t="s">
        <v>1451</v>
      </c>
      <c r="O193" s="178" t="str">
        <f t="shared" si="32"/>
        <v>Y</v>
      </c>
      <c r="P193" s="192" t="s">
        <v>106</v>
      </c>
      <c r="Q193" s="195" t="s">
        <v>106</v>
      </c>
      <c r="R193" s="191" t="s">
        <v>1452</v>
      </c>
      <c r="S193" s="193" t="s">
        <v>368</v>
      </c>
      <c r="T193" s="193" t="s">
        <v>367</v>
      </c>
      <c r="U193" s="508" t="s">
        <v>1454</v>
      </c>
      <c r="V193" s="201">
        <v>1812</v>
      </c>
      <c r="W193" s="9" t="str">
        <f t="shared" si="44"/>
        <v>18-</v>
      </c>
      <c r="X193" s="47" t="str">
        <f t="shared" si="45"/>
        <v>PIC</v>
      </c>
      <c r="Y193" s="47" t="str">
        <f t="shared" si="33"/>
        <v>-17301</v>
      </c>
      <c r="Z193" s="47" t="str">
        <f t="shared" si="46"/>
        <v>18-PIC-17301</v>
      </c>
      <c r="AA193" s="47" t="str">
        <f t="shared" si="47"/>
        <v>-</v>
      </c>
      <c r="AB193" s="193">
        <f t="shared" si="43"/>
        <v>6</v>
      </c>
      <c r="AC193" s="193" t="s">
        <v>106</v>
      </c>
    </row>
    <row r="194" spans="1:29" ht="13.5" customHeight="1">
      <c r="A194" s="201">
        <v>1812</v>
      </c>
      <c r="B194" s="187" t="s">
        <v>327</v>
      </c>
      <c r="C194" s="182" t="s">
        <v>1478</v>
      </c>
      <c r="D194" s="187" t="s">
        <v>328</v>
      </c>
      <c r="E194" s="187" t="s">
        <v>1524</v>
      </c>
      <c r="F194" s="192" t="s">
        <v>169</v>
      </c>
      <c r="G194" s="193" t="s">
        <v>166</v>
      </c>
      <c r="H194" s="192" t="s">
        <v>1451</v>
      </c>
      <c r="I194" s="194" t="s">
        <v>1519</v>
      </c>
      <c r="J194" s="202" t="s">
        <v>111</v>
      </c>
      <c r="K194" s="560" t="s">
        <v>1450</v>
      </c>
      <c r="L194" s="175">
        <v>1</v>
      </c>
      <c r="M194" s="192" t="s">
        <v>106</v>
      </c>
      <c r="N194" s="191" t="s">
        <v>1451</v>
      </c>
      <c r="O194" s="178" t="str">
        <f t="shared" ref="O194:O257" si="48">IF(N194="Yes","Y","N")</f>
        <v>Y</v>
      </c>
      <c r="P194" s="192" t="s">
        <v>106</v>
      </c>
      <c r="Q194" s="196" t="s">
        <v>106</v>
      </c>
      <c r="R194" s="191" t="s">
        <v>1452</v>
      </c>
      <c r="S194" s="193" t="s">
        <v>324</v>
      </c>
      <c r="T194" s="193" t="s">
        <v>323</v>
      </c>
      <c r="U194" s="510" t="s">
        <v>1479</v>
      </c>
      <c r="V194" s="201">
        <v>1812</v>
      </c>
      <c r="W194" s="9" t="str">
        <f t="shared" si="44"/>
        <v>18-</v>
      </c>
      <c r="X194" s="47" t="str">
        <f t="shared" si="45"/>
        <v>PV</v>
      </c>
      <c r="Y194" s="47" t="str">
        <f t="shared" ref="Y194:Y257" si="49">RIGHT(B194,AB194)</f>
        <v>-17301</v>
      </c>
      <c r="Z194" s="47" t="str">
        <f t="shared" si="46"/>
        <v>18-PV-17301</v>
      </c>
      <c r="AA194" s="47" t="str">
        <f t="shared" si="47"/>
        <v>-</v>
      </c>
      <c r="AB194" s="193">
        <f t="shared" si="43"/>
        <v>6</v>
      </c>
      <c r="AC194" s="193" t="s">
        <v>106</v>
      </c>
    </row>
    <row r="195" spans="1:29" ht="13.5" customHeight="1">
      <c r="A195" s="201">
        <v>1812</v>
      </c>
      <c r="B195" s="187" t="s">
        <v>372</v>
      </c>
      <c r="C195" s="182" t="s">
        <v>1523</v>
      </c>
      <c r="D195" s="187" t="s">
        <v>373</v>
      </c>
      <c r="E195" s="187" t="s">
        <v>1524</v>
      </c>
      <c r="F195" s="192" t="s">
        <v>279</v>
      </c>
      <c r="G195" s="193" t="s">
        <v>113</v>
      </c>
      <c r="H195" s="192" t="s">
        <v>1451</v>
      </c>
      <c r="I195" s="194" t="s">
        <v>1519</v>
      </c>
      <c r="J195" s="202" t="s">
        <v>111</v>
      </c>
      <c r="K195" s="560" t="s">
        <v>1450</v>
      </c>
      <c r="L195" s="175">
        <v>1</v>
      </c>
      <c r="M195" s="192" t="s">
        <v>106</v>
      </c>
      <c r="N195" s="192" t="s">
        <v>1451</v>
      </c>
      <c r="O195" s="178" t="str">
        <f t="shared" si="48"/>
        <v>Y</v>
      </c>
      <c r="P195" s="192" t="s">
        <v>106</v>
      </c>
      <c r="Q195" s="195" t="s">
        <v>106</v>
      </c>
      <c r="R195" s="191" t="s">
        <v>1452</v>
      </c>
      <c r="S195" s="193" t="s">
        <v>368</v>
      </c>
      <c r="T195" s="193" t="s">
        <v>367</v>
      </c>
      <c r="U195" s="508" t="s">
        <v>1454</v>
      </c>
      <c r="V195" s="201">
        <v>1812</v>
      </c>
      <c r="W195" s="9" t="str">
        <f t="shared" si="44"/>
        <v>18-</v>
      </c>
      <c r="X195" s="47" t="str">
        <f t="shared" si="45"/>
        <v>PICA</v>
      </c>
      <c r="Y195" s="47" t="str">
        <f t="shared" si="49"/>
        <v>-17302</v>
      </c>
      <c r="Z195" s="47" t="str">
        <f t="shared" si="46"/>
        <v>18-PICA-17302</v>
      </c>
      <c r="AA195" s="47" t="str">
        <f t="shared" si="47"/>
        <v>-</v>
      </c>
      <c r="AB195" s="193">
        <f t="shared" si="43"/>
        <v>6</v>
      </c>
      <c r="AC195" s="193" t="s">
        <v>106</v>
      </c>
    </row>
    <row r="196" spans="1:29" ht="13.5" customHeight="1">
      <c r="A196" s="201">
        <v>1812</v>
      </c>
      <c r="B196" s="187" t="s">
        <v>329</v>
      </c>
      <c r="C196" s="182" t="s">
        <v>1478</v>
      </c>
      <c r="D196" s="187" t="s">
        <v>330</v>
      </c>
      <c r="E196" s="187" t="s">
        <v>1524</v>
      </c>
      <c r="F196" s="192" t="s">
        <v>169</v>
      </c>
      <c r="G196" s="193" t="s">
        <v>166</v>
      </c>
      <c r="H196" s="192" t="s">
        <v>1451</v>
      </c>
      <c r="I196" s="194" t="s">
        <v>1519</v>
      </c>
      <c r="J196" s="202" t="s">
        <v>111</v>
      </c>
      <c r="K196" s="560" t="s">
        <v>1450</v>
      </c>
      <c r="L196" s="175">
        <v>1</v>
      </c>
      <c r="M196" s="192" t="s">
        <v>106</v>
      </c>
      <c r="N196" s="191" t="s">
        <v>1451</v>
      </c>
      <c r="O196" s="178" t="str">
        <f t="shared" si="48"/>
        <v>Y</v>
      </c>
      <c r="P196" s="192" t="s">
        <v>106</v>
      </c>
      <c r="Q196" s="196" t="s">
        <v>106</v>
      </c>
      <c r="R196" s="191" t="s">
        <v>1452</v>
      </c>
      <c r="S196" s="193" t="s">
        <v>324</v>
      </c>
      <c r="T196" s="193" t="s">
        <v>323</v>
      </c>
      <c r="U196" s="510" t="s">
        <v>1479</v>
      </c>
      <c r="V196" s="201">
        <v>1812</v>
      </c>
      <c r="W196" s="9" t="str">
        <f t="shared" si="44"/>
        <v>18-</v>
      </c>
      <c r="X196" s="47" t="str">
        <f t="shared" si="45"/>
        <v>PV</v>
      </c>
      <c r="Y196" s="47" t="str">
        <f t="shared" si="49"/>
        <v>-17302A</v>
      </c>
      <c r="Z196" s="47" t="str">
        <f t="shared" si="46"/>
        <v>18-PV-17302A</v>
      </c>
      <c r="AA196" s="47" t="str">
        <f t="shared" si="47"/>
        <v>-</v>
      </c>
      <c r="AB196" s="193">
        <f t="shared" si="43"/>
        <v>7</v>
      </c>
      <c r="AC196" s="193" t="s">
        <v>321</v>
      </c>
    </row>
    <row r="197" spans="1:29" ht="13.5" customHeight="1">
      <c r="A197" s="201">
        <v>1812</v>
      </c>
      <c r="B197" s="187" t="s">
        <v>331</v>
      </c>
      <c r="C197" s="182" t="s">
        <v>1478</v>
      </c>
      <c r="D197" s="187" t="s">
        <v>332</v>
      </c>
      <c r="E197" s="187" t="s">
        <v>1524</v>
      </c>
      <c r="F197" s="192" t="s">
        <v>169</v>
      </c>
      <c r="G197" s="193" t="s">
        <v>166</v>
      </c>
      <c r="H197" s="192" t="s">
        <v>1451</v>
      </c>
      <c r="I197" s="194" t="s">
        <v>1519</v>
      </c>
      <c r="J197" s="202" t="s">
        <v>111</v>
      </c>
      <c r="K197" s="560" t="s">
        <v>1450</v>
      </c>
      <c r="L197" s="175">
        <v>1</v>
      </c>
      <c r="M197" s="192" t="s">
        <v>106</v>
      </c>
      <c r="N197" s="191" t="s">
        <v>1451</v>
      </c>
      <c r="O197" s="178" t="str">
        <f t="shared" si="48"/>
        <v>Y</v>
      </c>
      <c r="P197" s="192" t="s">
        <v>106</v>
      </c>
      <c r="Q197" s="196" t="s">
        <v>106</v>
      </c>
      <c r="R197" s="191" t="s">
        <v>1452</v>
      </c>
      <c r="S197" s="193" t="s">
        <v>324</v>
      </c>
      <c r="T197" s="193" t="s">
        <v>323</v>
      </c>
      <c r="U197" s="510" t="s">
        <v>1479</v>
      </c>
      <c r="V197" s="201">
        <v>1812</v>
      </c>
      <c r="W197" s="9" t="str">
        <f t="shared" si="44"/>
        <v>18-</v>
      </c>
      <c r="X197" s="47" t="str">
        <f t="shared" si="45"/>
        <v>PV</v>
      </c>
      <c r="Y197" s="47" t="str">
        <f t="shared" si="49"/>
        <v>-17302B</v>
      </c>
      <c r="Z197" s="47" t="str">
        <f t="shared" si="46"/>
        <v>18-PV-17302B</v>
      </c>
      <c r="AA197" s="47" t="str">
        <f t="shared" si="47"/>
        <v>-</v>
      </c>
      <c r="AB197" s="193">
        <f t="shared" si="43"/>
        <v>7</v>
      </c>
      <c r="AC197" s="193" t="s">
        <v>321</v>
      </c>
    </row>
    <row r="198" spans="1:29" ht="13.5" customHeight="1">
      <c r="A198" s="201">
        <v>1812</v>
      </c>
      <c r="B198" s="187" t="s">
        <v>1037</v>
      </c>
      <c r="C198" s="182" t="s">
        <v>1525</v>
      </c>
      <c r="D198" s="187" t="s">
        <v>1038</v>
      </c>
      <c r="E198" s="187" t="s">
        <v>1522</v>
      </c>
      <c r="F198" s="192" t="s">
        <v>1526</v>
      </c>
      <c r="G198" s="193" t="s">
        <v>1473</v>
      </c>
      <c r="H198" s="193" t="s">
        <v>1451</v>
      </c>
      <c r="I198" s="180" t="s">
        <v>1512</v>
      </c>
      <c r="J198" s="202" t="s">
        <v>1527</v>
      </c>
      <c r="K198" s="560" t="s">
        <v>1485</v>
      </c>
      <c r="L198" s="175">
        <v>1</v>
      </c>
      <c r="M198" s="192" t="s">
        <v>106</v>
      </c>
      <c r="N198" s="191" t="s">
        <v>106</v>
      </c>
      <c r="O198" s="178" t="str">
        <f t="shared" si="48"/>
        <v>N</v>
      </c>
      <c r="P198" s="191" t="s">
        <v>106</v>
      </c>
      <c r="Q198" s="196" t="s">
        <v>106</v>
      </c>
      <c r="R198" s="191" t="s">
        <v>1452</v>
      </c>
      <c r="S198" s="193" t="s">
        <v>1041</v>
      </c>
      <c r="T198" s="193" t="s">
        <v>1040</v>
      </c>
      <c r="U198" s="507" t="s">
        <v>1477</v>
      </c>
      <c r="V198" s="201">
        <v>1812</v>
      </c>
      <c r="W198" s="9" t="str">
        <f t="shared" si="44"/>
        <v>18-</v>
      </c>
      <c r="X198" s="47" t="str">
        <f t="shared" si="45"/>
        <v>PSH</v>
      </c>
      <c r="Y198" s="47" t="str">
        <f t="shared" si="49"/>
        <v>-17211</v>
      </c>
      <c r="Z198" s="47" t="str">
        <f t="shared" si="46"/>
        <v>18-PSH-17211</v>
      </c>
      <c r="AA198" s="47" t="str">
        <f t="shared" si="47"/>
        <v>-</v>
      </c>
      <c r="AB198" s="193">
        <f t="shared" si="43"/>
        <v>6</v>
      </c>
      <c r="AC198" s="193" t="s">
        <v>106</v>
      </c>
    </row>
    <row r="199" spans="1:29" ht="13.5" customHeight="1">
      <c r="A199" s="201">
        <v>1812</v>
      </c>
      <c r="B199" s="187" t="s">
        <v>1042</v>
      </c>
      <c r="C199" s="182" t="s">
        <v>1525</v>
      </c>
      <c r="D199" s="187" t="s">
        <v>1043</v>
      </c>
      <c r="E199" s="187" t="s">
        <v>1522</v>
      </c>
      <c r="F199" s="192" t="s">
        <v>1526</v>
      </c>
      <c r="G199" s="193" t="s">
        <v>1473</v>
      </c>
      <c r="H199" s="193" t="s">
        <v>1451</v>
      </c>
      <c r="I199" s="180" t="s">
        <v>1512</v>
      </c>
      <c r="J199" s="202" t="s">
        <v>1527</v>
      </c>
      <c r="K199" s="560" t="s">
        <v>1485</v>
      </c>
      <c r="L199" s="175">
        <v>1</v>
      </c>
      <c r="M199" s="192" t="s">
        <v>106</v>
      </c>
      <c r="N199" s="191" t="s">
        <v>106</v>
      </c>
      <c r="O199" s="178" t="str">
        <f t="shared" si="48"/>
        <v>N</v>
      </c>
      <c r="P199" s="191" t="s">
        <v>106</v>
      </c>
      <c r="Q199" s="196" t="s">
        <v>106</v>
      </c>
      <c r="R199" s="191" t="s">
        <v>1452</v>
      </c>
      <c r="S199" s="193" t="s">
        <v>1041</v>
      </c>
      <c r="T199" s="193" t="s">
        <v>1040</v>
      </c>
      <c r="U199" s="507" t="s">
        <v>1477</v>
      </c>
      <c r="V199" s="201">
        <v>1812</v>
      </c>
      <c r="W199" s="9" t="str">
        <f t="shared" si="44"/>
        <v>18-</v>
      </c>
      <c r="X199" s="47" t="str">
        <f t="shared" si="45"/>
        <v>PSH</v>
      </c>
      <c r="Y199" s="47" t="str">
        <f t="shared" si="49"/>
        <v>-17212</v>
      </c>
      <c r="Z199" s="47" t="str">
        <f t="shared" si="46"/>
        <v>18-PSH-17212</v>
      </c>
      <c r="AA199" s="47" t="str">
        <f t="shared" si="47"/>
        <v>-</v>
      </c>
      <c r="AB199" s="193">
        <f t="shared" si="43"/>
        <v>6</v>
      </c>
      <c r="AC199" s="193" t="s">
        <v>106</v>
      </c>
    </row>
    <row r="200" spans="1:29" ht="13.5" customHeight="1">
      <c r="A200" s="201">
        <v>1812</v>
      </c>
      <c r="B200" s="187" t="s">
        <v>1045</v>
      </c>
      <c r="C200" s="182" t="s">
        <v>1525</v>
      </c>
      <c r="D200" s="187" t="s">
        <v>1046</v>
      </c>
      <c r="E200" s="187" t="s">
        <v>1522</v>
      </c>
      <c r="F200" s="192" t="s">
        <v>1526</v>
      </c>
      <c r="G200" s="193" t="s">
        <v>1473</v>
      </c>
      <c r="H200" s="193" t="s">
        <v>1451</v>
      </c>
      <c r="I200" s="180" t="s">
        <v>1512</v>
      </c>
      <c r="J200" s="202" t="s">
        <v>1527</v>
      </c>
      <c r="K200" s="560" t="s">
        <v>1485</v>
      </c>
      <c r="L200" s="175">
        <v>1</v>
      </c>
      <c r="M200" s="192" t="s">
        <v>106</v>
      </c>
      <c r="N200" s="191" t="s">
        <v>106</v>
      </c>
      <c r="O200" s="178" t="str">
        <f t="shared" si="48"/>
        <v>N</v>
      </c>
      <c r="P200" s="191" t="s">
        <v>106</v>
      </c>
      <c r="Q200" s="196" t="s">
        <v>106</v>
      </c>
      <c r="R200" s="191" t="s">
        <v>1452</v>
      </c>
      <c r="S200" s="193" t="s">
        <v>1041</v>
      </c>
      <c r="T200" s="193" t="s">
        <v>1040</v>
      </c>
      <c r="U200" s="507" t="s">
        <v>1477</v>
      </c>
      <c r="V200" s="201">
        <v>1812</v>
      </c>
      <c r="W200" s="9" t="str">
        <f t="shared" si="44"/>
        <v>18-</v>
      </c>
      <c r="X200" s="47" t="str">
        <f t="shared" si="45"/>
        <v>PSH</v>
      </c>
      <c r="Y200" s="47" t="str">
        <f t="shared" si="49"/>
        <v>-17213</v>
      </c>
      <c r="Z200" s="47" t="str">
        <f t="shared" si="46"/>
        <v>18-PSH-17213</v>
      </c>
      <c r="AA200" s="47" t="str">
        <f t="shared" si="47"/>
        <v>-</v>
      </c>
      <c r="AB200" s="193">
        <f t="shared" si="43"/>
        <v>6</v>
      </c>
      <c r="AC200" s="193" t="s">
        <v>106</v>
      </c>
    </row>
    <row r="201" spans="1:29" ht="13.5" customHeight="1">
      <c r="A201" s="201">
        <v>1812</v>
      </c>
      <c r="B201" s="187" t="s">
        <v>1048</v>
      </c>
      <c r="C201" s="182" t="s">
        <v>1525</v>
      </c>
      <c r="D201" s="187" t="s">
        <v>1049</v>
      </c>
      <c r="E201" s="187" t="s">
        <v>1522</v>
      </c>
      <c r="F201" s="192" t="s">
        <v>1526</v>
      </c>
      <c r="G201" s="193" t="s">
        <v>1473</v>
      </c>
      <c r="H201" s="193" t="s">
        <v>1451</v>
      </c>
      <c r="I201" s="180" t="s">
        <v>1512</v>
      </c>
      <c r="J201" s="202" t="s">
        <v>1527</v>
      </c>
      <c r="K201" s="560" t="s">
        <v>1485</v>
      </c>
      <c r="L201" s="175">
        <v>1</v>
      </c>
      <c r="M201" s="192" t="s">
        <v>106</v>
      </c>
      <c r="N201" s="191" t="s">
        <v>106</v>
      </c>
      <c r="O201" s="178" t="str">
        <f t="shared" si="48"/>
        <v>N</v>
      </c>
      <c r="P201" s="191" t="s">
        <v>106</v>
      </c>
      <c r="Q201" s="196" t="s">
        <v>106</v>
      </c>
      <c r="R201" s="191" t="s">
        <v>1452</v>
      </c>
      <c r="S201" s="193" t="s">
        <v>1041</v>
      </c>
      <c r="T201" s="193" t="s">
        <v>1040</v>
      </c>
      <c r="U201" s="507" t="s">
        <v>1477</v>
      </c>
      <c r="V201" s="201">
        <v>1812</v>
      </c>
      <c r="W201" s="9" t="str">
        <f t="shared" si="44"/>
        <v>18-</v>
      </c>
      <c r="X201" s="47" t="str">
        <f t="shared" si="45"/>
        <v>PSH</v>
      </c>
      <c r="Y201" s="47" t="str">
        <f t="shared" si="49"/>
        <v>-17214</v>
      </c>
      <c r="Z201" s="47" t="str">
        <f t="shared" si="46"/>
        <v>18-PSH-17214</v>
      </c>
      <c r="AA201" s="47" t="str">
        <f t="shared" si="47"/>
        <v>-</v>
      </c>
      <c r="AB201" s="193">
        <f t="shared" si="43"/>
        <v>6</v>
      </c>
      <c r="AC201" s="193" t="s">
        <v>106</v>
      </c>
    </row>
    <row r="202" spans="1:29" ht="13.5" customHeight="1">
      <c r="A202" s="201">
        <v>1812</v>
      </c>
      <c r="B202" s="187" t="s">
        <v>1051</v>
      </c>
      <c r="C202" s="182" t="s">
        <v>1525</v>
      </c>
      <c r="D202" s="187" t="s">
        <v>1052</v>
      </c>
      <c r="E202" s="187" t="s">
        <v>1524</v>
      </c>
      <c r="F202" s="192" t="s">
        <v>1526</v>
      </c>
      <c r="G202" s="193" t="s">
        <v>1473</v>
      </c>
      <c r="H202" s="193" t="s">
        <v>1451</v>
      </c>
      <c r="I202" s="180" t="s">
        <v>1512</v>
      </c>
      <c r="J202" s="202" t="s">
        <v>1527</v>
      </c>
      <c r="K202" s="560" t="s">
        <v>1485</v>
      </c>
      <c r="L202" s="175">
        <v>1</v>
      </c>
      <c r="M202" s="192" t="s">
        <v>106</v>
      </c>
      <c r="N202" s="191" t="s">
        <v>106</v>
      </c>
      <c r="O202" s="178" t="str">
        <f t="shared" si="48"/>
        <v>N</v>
      </c>
      <c r="P202" s="191" t="s">
        <v>106</v>
      </c>
      <c r="Q202" s="196" t="s">
        <v>106</v>
      </c>
      <c r="R202" s="191" t="s">
        <v>1452</v>
      </c>
      <c r="S202" s="193" t="s">
        <v>1041</v>
      </c>
      <c r="T202" s="193" t="s">
        <v>1040</v>
      </c>
      <c r="U202" s="507" t="s">
        <v>1477</v>
      </c>
      <c r="V202" s="201">
        <v>1812</v>
      </c>
      <c r="W202" s="9" t="str">
        <f t="shared" si="44"/>
        <v>18-</v>
      </c>
      <c r="X202" s="47" t="str">
        <f t="shared" si="45"/>
        <v>PSH</v>
      </c>
      <c r="Y202" s="47" t="str">
        <f t="shared" si="49"/>
        <v>-17303</v>
      </c>
      <c r="Z202" s="47" t="str">
        <f t="shared" si="46"/>
        <v>18-PSH-17303</v>
      </c>
      <c r="AA202" s="47" t="str">
        <f t="shared" si="47"/>
        <v>-</v>
      </c>
      <c r="AB202" s="193">
        <f t="shared" si="43"/>
        <v>6</v>
      </c>
      <c r="AC202" s="193" t="s">
        <v>106</v>
      </c>
    </row>
    <row r="203" spans="1:29" ht="13.5" customHeight="1">
      <c r="A203" s="201">
        <v>1812</v>
      </c>
      <c r="B203" s="187" t="s">
        <v>765</v>
      </c>
      <c r="C203" s="182" t="s">
        <v>1528</v>
      </c>
      <c r="D203" s="187" t="s">
        <v>766</v>
      </c>
      <c r="E203" s="187" t="s">
        <v>1518</v>
      </c>
      <c r="F203" s="192" t="s">
        <v>770</v>
      </c>
      <c r="G203" s="193" t="s">
        <v>113</v>
      </c>
      <c r="H203" s="192" t="s">
        <v>106</v>
      </c>
      <c r="I203" s="194" t="s">
        <v>1519</v>
      </c>
      <c r="J203" s="202" t="s">
        <v>111</v>
      </c>
      <c r="K203" s="560" t="s">
        <v>1450</v>
      </c>
      <c r="L203" s="175">
        <v>1</v>
      </c>
      <c r="M203" s="192" t="s">
        <v>530</v>
      </c>
      <c r="N203" s="192" t="s">
        <v>106</v>
      </c>
      <c r="O203" s="178" t="str">
        <f t="shared" si="48"/>
        <v>N</v>
      </c>
      <c r="P203" s="192" t="s">
        <v>106</v>
      </c>
      <c r="Q203" s="195" t="s">
        <v>106</v>
      </c>
      <c r="R203" s="191" t="s">
        <v>1452</v>
      </c>
      <c r="S203" s="193" t="s">
        <v>769</v>
      </c>
      <c r="T203" s="193" t="s">
        <v>768</v>
      </c>
      <c r="U203" s="509" t="s">
        <v>1466</v>
      </c>
      <c r="V203" s="201">
        <v>1812</v>
      </c>
      <c r="W203" s="9" t="str">
        <f t="shared" si="44"/>
        <v>18-</v>
      </c>
      <c r="X203" s="47" t="str">
        <f t="shared" si="45"/>
        <v>FQIA</v>
      </c>
      <c r="Y203" s="47" t="str">
        <f t="shared" si="49"/>
        <v>-17101</v>
      </c>
      <c r="Z203" s="47" t="str">
        <f t="shared" si="46"/>
        <v>18-FQIA-17101</v>
      </c>
      <c r="AA203" s="47" t="str">
        <f t="shared" si="47"/>
        <v>-</v>
      </c>
      <c r="AB203" s="193">
        <f t="shared" si="43"/>
        <v>6</v>
      </c>
      <c r="AC203" s="193" t="s">
        <v>106</v>
      </c>
    </row>
    <row r="204" spans="1:29" ht="13.5" customHeight="1">
      <c r="A204" s="201">
        <v>1812</v>
      </c>
      <c r="B204" s="187" t="s">
        <v>771</v>
      </c>
      <c r="C204" s="182" t="s">
        <v>1528</v>
      </c>
      <c r="D204" s="187" t="s">
        <v>334</v>
      </c>
      <c r="E204" s="187" t="s">
        <v>1518</v>
      </c>
      <c r="F204" s="192" t="s">
        <v>337</v>
      </c>
      <c r="G204" s="193" t="s">
        <v>113</v>
      </c>
      <c r="H204" s="192" t="s">
        <v>106</v>
      </c>
      <c r="I204" s="194" t="s">
        <v>1519</v>
      </c>
      <c r="J204" s="202" t="s">
        <v>111</v>
      </c>
      <c r="K204" s="560" t="s">
        <v>1450</v>
      </c>
      <c r="L204" s="175">
        <v>1</v>
      </c>
      <c r="M204" s="192" t="s">
        <v>530</v>
      </c>
      <c r="N204" s="192" t="s">
        <v>106</v>
      </c>
      <c r="O204" s="178" t="str">
        <f t="shared" si="48"/>
        <v>N</v>
      </c>
      <c r="P204" s="192" t="s">
        <v>106</v>
      </c>
      <c r="Q204" s="195" t="s">
        <v>106</v>
      </c>
      <c r="R204" s="191" t="s">
        <v>1452</v>
      </c>
      <c r="S204" s="193" t="s">
        <v>769</v>
      </c>
      <c r="T204" s="193" t="s">
        <v>768</v>
      </c>
      <c r="U204" s="509" t="s">
        <v>1466</v>
      </c>
      <c r="V204" s="201">
        <v>1812</v>
      </c>
      <c r="W204" s="9" t="str">
        <f t="shared" si="44"/>
        <v>18-</v>
      </c>
      <c r="X204" s="47" t="str">
        <f t="shared" si="45"/>
        <v>FI</v>
      </c>
      <c r="Y204" s="47" t="str">
        <f t="shared" si="49"/>
        <v>-17105</v>
      </c>
      <c r="Z204" s="47" t="str">
        <f t="shared" si="46"/>
        <v>18-FI-17105</v>
      </c>
      <c r="AA204" s="47" t="str">
        <f t="shared" si="47"/>
        <v>-</v>
      </c>
      <c r="AB204" s="193">
        <f t="shared" si="43"/>
        <v>6</v>
      </c>
      <c r="AC204" s="193" t="s">
        <v>106</v>
      </c>
    </row>
    <row r="205" spans="1:29" ht="13.5" customHeight="1">
      <c r="A205" s="201">
        <v>1812</v>
      </c>
      <c r="B205" s="187" t="s">
        <v>333</v>
      </c>
      <c r="C205" s="182" t="s">
        <v>1529</v>
      </c>
      <c r="D205" s="187" t="s">
        <v>334</v>
      </c>
      <c r="E205" s="187" t="s">
        <v>1518</v>
      </c>
      <c r="F205" s="192" t="s">
        <v>337</v>
      </c>
      <c r="G205" s="193" t="s">
        <v>166</v>
      </c>
      <c r="H205" s="192" t="s">
        <v>1451</v>
      </c>
      <c r="I205" s="194" t="s">
        <v>111</v>
      </c>
      <c r="J205" s="202" t="s">
        <v>111</v>
      </c>
      <c r="K205" s="560" t="s">
        <v>1530</v>
      </c>
      <c r="L205" s="175">
        <v>1</v>
      </c>
      <c r="M205" s="192" t="s">
        <v>106</v>
      </c>
      <c r="N205" s="191" t="s">
        <v>1451</v>
      </c>
      <c r="O205" s="178" t="str">
        <f t="shared" si="48"/>
        <v>Y</v>
      </c>
      <c r="P205" s="192" t="s">
        <v>106</v>
      </c>
      <c r="Q205" s="196" t="s">
        <v>106</v>
      </c>
      <c r="R205" s="191" t="s">
        <v>1452</v>
      </c>
      <c r="S205" s="193" t="s">
        <v>336</v>
      </c>
      <c r="T205" s="193" t="s">
        <v>335</v>
      </c>
      <c r="U205" s="510" t="s">
        <v>1479</v>
      </c>
      <c r="V205" s="201">
        <v>1812</v>
      </c>
      <c r="W205" s="9" t="str">
        <f t="shared" si="44"/>
        <v>18-</v>
      </c>
      <c r="X205" s="47" t="str">
        <f t="shared" si="45"/>
        <v>FI</v>
      </c>
      <c r="Y205" s="47" t="str">
        <f t="shared" si="49"/>
        <v>-17105B</v>
      </c>
      <c r="Z205" s="47" t="str">
        <f t="shared" si="46"/>
        <v>18-FI-17105B</v>
      </c>
      <c r="AA205" s="47" t="str">
        <f t="shared" si="47"/>
        <v>-</v>
      </c>
      <c r="AB205" s="193">
        <f t="shared" si="43"/>
        <v>7</v>
      </c>
      <c r="AC205" s="193" t="s">
        <v>321</v>
      </c>
    </row>
    <row r="206" spans="1:29" ht="13.5" customHeight="1">
      <c r="A206" s="201">
        <v>1812</v>
      </c>
      <c r="B206" s="187" t="s">
        <v>375</v>
      </c>
      <c r="C206" s="182" t="s">
        <v>1464</v>
      </c>
      <c r="D206" s="187" t="s">
        <v>376</v>
      </c>
      <c r="E206" s="187" t="s">
        <v>1518</v>
      </c>
      <c r="F206" s="192" t="s">
        <v>378</v>
      </c>
      <c r="G206" s="193" t="s">
        <v>113</v>
      </c>
      <c r="H206" s="192" t="s">
        <v>1451</v>
      </c>
      <c r="I206" s="194" t="s">
        <v>1519</v>
      </c>
      <c r="J206" s="202" t="s">
        <v>111</v>
      </c>
      <c r="K206" s="560" t="s">
        <v>1450</v>
      </c>
      <c r="L206" s="175">
        <v>1</v>
      </c>
      <c r="M206" s="192" t="s">
        <v>106</v>
      </c>
      <c r="N206" s="192" t="s">
        <v>1451</v>
      </c>
      <c r="O206" s="178" t="str">
        <f t="shared" si="48"/>
        <v>Y</v>
      </c>
      <c r="P206" s="192" t="s">
        <v>106</v>
      </c>
      <c r="Q206" s="193" t="s">
        <v>106</v>
      </c>
      <c r="R206" s="191" t="s">
        <v>1452</v>
      </c>
      <c r="S206" s="193" t="s">
        <v>368</v>
      </c>
      <c r="T206" s="193" t="s">
        <v>367</v>
      </c>
      <c r="U206" s="508" t="s">
        <v>1454</v>
      </c>
      <c r="V206" s="201">
        <v>1812</v>
      </c>
      <c r="W206" s="9" t="str">
        <f t="shared" si="44"/>
        <v>18-</v>
      </c>
      <c r="X206" s="47" t="str">
        <f t="shared" si="45"/>
        <v>FQISA</v>
      </c>
      <c r="Y206" s="47" t="str">
        <f t="shared" si="49"/>
        <v>-17108</v>
      </c>
      <c r="Z206" s="47" t="str">
        <f t="shared" si="46"/>
        <v>18-FQISA-17108</v>
      </c>
      <c r="AA206" s="47" t="str">
        <f t="shared" si="47"/>
        <v>-</v>
      </c>
      <c r="AB206" s="193">
        <f t="shared" si="43"/>
        <v>6</v>
      </c>
      <c r="AC206" s="193" t="s">
        <v>106</v>
      </c>
    </row>
    <row r="207" spans="1:29" ht="13.5" customHeight="1">
      <c r="A207" s="201">
        <v>1812</v>
      </c>
      <c r="B207" s="187" t="s">
        <v>773</v>
      </c>
      <c r="C207" s="182" t="s">
        <v>1528</v>
      </c>
      <c r="D207" s="187" t="s">
        <v>774</v>
      </c>
      <c r="E207" s="187" t="s">
        <v>1518</v>
      </c>
      <c r="F207" s="192" t="s">
        <v>776</v>
      </c>
      <c r="G207" s="193" t="s">
        <v>113</v>
      </c>
      <c r="H207" s="192" t="s">
        <v>106</v>
      </c>
      <c r="I207" s="194" t="s">
        <v>1519</v>
      </c>
      <c r="J207" s="202" t="s">
        <v>111</v>
      </c>
      <c r="K207" s="560" t="s">
        <v>1450</v>
      </c>
      <c r="L207" s="175">
        <v>1</v>
      </c>
      <c r="M207" s="192" t="s">
        <v>530</v>
      </c>
      <c r="N207" s="192" t="s">
        <v>106</v>
      </c>
      <c r="O207" s="178" t="str">
        <f t="shared" si="48"/>
        <v>N</v>
      </c>
      <c r="P207" s="192" t="s">
        <v>106</v>
      </c>
      <c r="Q207" s="196" t="s">
        <v>106</v>
      </c>
      <c r="R207" s="191" t="s">
        <v>1452</v>
      </c>
      <c r="S207" s="193" t="s">
        <v>769</v>
      </c>
      <c r="T207" s="193" t="s">
        <v>768</v>
      </c>
      <c r="U207" s="509" t="s">
        <v>1466</v>
      </c>
      <c r="V207" s="201">
        <v>1812</v>
      </c>
      <c r="W207" s="9" t="str">
        <f t="shared" si="44"/>
        <v>18-</v>
      </c>
      <c r="X207" s="47" t="str">
        <f t="shared" si="45"/>
        <v>FQI</v>
      </c>
      <c r="Y207" s="47" t="str">
        <f t="shared" si="49"/>
        <v>-17114</v>
      </c>
      <c r="Z207" s="47" t="str">
        <f t="shared" si="46"/>
        <v>18-FQI-17114</v>
      </c>
      <c r="AA207" s="47" t="str">
        <f t="shared" si="47"/>
        <v>-</v>
      </c>
      <c r="AB207" s="193">
        <f t="shared" si="43"/>
        <v>6</v>
      </c>
      <c r="AC207" s="193" t="s">
        <v>106</v>
      </c>
    </row>
    <row r="208" spans="1:29" ht="13.5" customHeight="1">
      <c r="A208" s="201">
        <v>1812</v>
      </c>
      <c r="B208" s="187" t="s">
        <v>379</v>
      </c>
      <c r="C208" s="182" t="s">
        <v>1531</v>
      </c>
      <c r="D208" s="187" t="s">
        <v>339</v>
      </c>
      <c r="E208" s="187" t="s">
        <v>1518</v>
      </c>
      <c r="F208" s="192" t="s">
        <v>137</v>
      </c>
      <c r="G208" s="193" t="s">
        <v>113</v>
      </c>
      <c r="H208" s="192" t="s">
        <v>1451</v>
      </c>
      <c r="I208" s="194" t="s">
        <v>1519</v>
      </c>
      <c r="J208" s="202" t="s">
        <v>111</v>
      </c>
      <c r="K208" s="560" t="s">
        <v>1450</v>
      </c>
      <c r="L208" s="175">
        <v>1</v>
      </c>
      <c r="M208" s="192" t="s">
        <v>106</v>
      </c>
      <c r="N208" s="192" t="s">
        <v>1451</v>
      </c>
      <c r="O208" s="178" t="str">
        <f t="shared" si="48"/>
        <v>Y</v>
      </c>
      <c r="P208" s="192" t="s">
        <v>106</v>
      </c>
      <c r="Q208" s="193" t="s">
        <v>106</v>
      </c>
      <c r="R208" s="191" t="s">
        <v>1452</v>
      </c>
      <c r="S208" s="193" t="s">
        <v>368</v>
      </c>
      <c r="T208" s="193" t="s">
        <v>367</v>
      </c>
      <c r="U208" s="508" t="s">
        <v>1454</v>
      </c>
      <c r="V208" s="201">
        <v>1812</v>
      </c>
      <c r="W208" s="9" t="str">
        <f t="shared" si="44"/>
        <v>18-</v>
      </c>
      <c r="X208" s="47" t="str">
        <f t="shared" si="45"/>
        <v>LISA</v>
      </c>
      <c r="Y208" s="47" t="str">
        <f t="shared" si="49"/>
        <v>-17101</v>
      </c>
      <c r="Z208" s="47" t="str">
        <f t="shared" si="46"/>
        <v>18-LISA-17101</v>
      </c>
      <c r="AA208" s="47" t="str">
        <f t="shared" si="47"/>
        <v>-</v>
      </c>
      <c r="AB208" s="193">
        <f t="shared" si="43"/>
        <v>6</v>
      </c>
      <c r="AC208" s="193" t="s">
        <v>106</v>
      </c>
    </row>
    <row r="209" spans="1:29" ht="13.5" customHeight="1">
      <c r="A209" s="201">
        <v>1812</v>
      </c>
      <c r="B209" s="187" t="s">
        <v>381</v>
      </c>
      <c r="C209" s="182" t="s">
        <v>1531</v>
      </c>
      <c r="D209" s="187" t="s">
        <v>339</v>
      </c>
      <c r="E209" s="187" t="s">
        <v>1518</v>
      </c>
      <c r="F209" s="192" t="s">
        <v>137</v>
      </c>
      <c r="G209" s="193" t="s">
        <v>113</v>
      </c>
      <c r="H209" s="192" t="s">
        <v>1451</v>
      </c>
      <c r="I209" s="194" t="s">
        <v>1519</v>
      </c>
      <c r="J209" s="202" t="s">
        <v>111</v>
      </c>
      <c r="K209" s="560" t="s">
        <v>1450</v>
      </c>
      <c r="L209" s="175">
        <v>1</v>
      </c>
      <c r="M209" s="192" t="s">
        <v>106</v>
      </c>
      <c r="N209" s="191" t="s">
        <v>1451</v>
      </c>
      <c r="O209" s="178" t="str">
        <f t="shared" si="48"/>
        <v>Y</v>
      </c>
      <c r="P209" s="192" t="s">
        <v>106</v>
      </c>
      <c r="Q209" s="196" t="s">
        <v>106</v>
      </c>
      <c r="R209" s="191" t="s">
        <v>1452</v>
      </c>
      <c r="S209" s="193" t="s">
        <v>368</v>
      </c>
      <c r="T209" s="193" t="s">
        <v>367</v>
      </c>
      <c r="U209" s="508" t="s">
        <v>1454</v>
      </c>
      <c r="V209" s="201">
        <v>1812</v>
      </c>
      <c r="W209" s="9" t="str">
        <f t="shared" si="44"/>
        <v>18-</v>
      </c>
      <c r="X209" s="47" t="str">
        <f t="shared" si="45"/>
        <v>LISA</v>
      </c>
      <c r="Y209" s="47" t="str">
        <f t="shared" si="49"/>
        <v>-17102</v>
      </c>
      <c r="Z209" s="47" t="str">
        <f t="shared" si="46"/>
        <v>18-LISA-17102</v>
      </c>
      <c r="AA209" s="47" t="str">
        <f t="shared" si="47"/>
        <v>-</v>
      </c>
      <c r="AB209" s="193">
        <f t="shared" si="43"/>
        <v>6</v>
      </c>
      <c r="AC209" s="193" t="s">
        <v>106</v>
      </c>
    </row>
    <row r="210" spans="1:29" ht="13.5" customHeight="1">
      <c r="A210" s="201">
        <v>1812</v>
      </c>
      <c r="B210" s="187" t="s">
        <v>338</v>
      </c>
      <c r="C210" s="182" t="s">
        <v>1529</v>
      </c>
      <c r="D210" s="187" t="s">
        <v>339</v>
      </c>
      <c r="E210" s="187" t="s">
        <v>1518</v>
      </c>
      <c r="F210" s="192" t="s">
        <v>340</v>
      </c>
      <c r="G210" s="193" t="s">
        <v>166</v>
      </c>
      <c r="H210" s="192" t="s">
        <v>1451</v>
      </c>
      <c r="I210" s="194" t="s">
        <v>111</v>
      </c>
      <c r="J210" s="202" t="s">
        <v>111</v>
      </c>
      <c r="K210" s="560"/>
      <c r="L210" s="175">
        <v>1</v>
      </c>
      <c r="M210" s="192" t="s">
        <v>106</v>
      </c>
      <c r="N210" s="191" t="s">
        <v>1451</v>
      </c>
      <c r="O210" s="178" t="str">
        <f t="shared" si="48"/>
        <v>Y</v>
      </c>
      <c r="P210" s="192" t="s">
        <v>106</v>
      </c>
      <c r="Q210" s="196" t="s">
        <v>106</v>
      </c>
      <c r="R210" s="191" t="s">
        <v>1452</v>
      </c>
      <c r="S210" s="193" t="s">
        <v>336</v>
      </c>
      <c r="T210" s="193" t="s">
        <v>335</v>
      </c>
      <c r="U210" s="510" t="s">
        <v>1479</v>
      </c>
      <c r="V210" s="201">
        <v>1812</v>
      </c>
      <c r="W210" s="9" t="str">
        <f t="shared" si="44"/>
        <v>18-</v>
      </c>
      <c r="X210" s="47" t="str">
        <f t="shared" si="45"/>
        <v>LI</v>
      </c>
      <c r="Y210" s="47" t="str">
        <f t="shared" si="49"/>
        <v>-17102</v>
      </c>
      <c r="Z210" s="47" t="str">
        <f t="shared" si="46"/>
        <v>18-LI-17102</v>
      </c>
      <c r="AA210" s="47" t="str">
        <f t="shared" si="47"/>
        <v>-</v>
      </c>
      <c r="AB210" s="193">
        <f t="shared" si="43"/>
        <v>6</v>
      </c>
      <c r="AC210" s="193" t="s">
        <v>106</v>
      </c>
    </row>
    <row r="211" spans="1:29" ht="13.5" customHeight="1">
      <c r="A211" s="201">
        <v>1812</v>
      </c>
      <c r="B211" s="187" t="s">
        <v>383</v>
      </c>
      <c r="C211" s="182" t="s">
        <v>1532</v>
      </c>
      <c r="D211" s="187" t="s">
        <v>342</v>
      </c>
      <c r="E211" s="187" t="s">
        <v>1518</v>
      </c>
      <c r="F211" s="192" t="s">
        <v>137</v>
      </c>
      <c r="G211" s="193" t="s">
        <v>113</v>
      </c>
      <c r="H211" s="192" t="s">
        <v>1451</v>
      </c>
      <c r="I211" s="194" t="s">
        <v>1519</v>
      </c>
      <c r="J211" s="202" t="s">
        <v>111</v>
      </c>
      <c r="K211" s="560" t="s">
        <v>1450</v>
      </c>
      <c r="L211" s="175">
        <v>1</v>
      </c>
      <c r="M211" s="192" t="s">
        <v>106</v>
      </c>
      <c r="N211" s="191" t="s">
        <v>1451</v>
      </c>
      <c r="O211" s="178" t="str">
        <f t="shared" si="48"/>
        <v>Y</v>
      </c>
      <c r="P211" s="192" t="s">
        <v>106</v>
      </c>
      <c r="Q211" s="196" t="s">
        <v>106</v>
      </c>
      <c r="R211" s="191" t="s">
        <v>1452</v>
      </c>
      <c r="S211" s="193" t="s">
        <v>368</v>
      </c>
      <c r="T211" s="193" t="s">
        <v>367</v>
      </c>
      <c r="U211" s="508" t="s">
        <v>1454</v>
      </c>
      <c r="V211" s="201">
        <v>1812</v>
      </c>
      <c r="W211" s="9" t="str">
        <f t="shared" si="44"/>
        <v>18-</v>
      </c>
      <c r="X211" s="47" t="str">
        <f t="shared" si="45"/>
        <v>LISA</v>
      </c>
      <c r="Y211" s="47" t="str">
        <f t="shared" si="49"/>
        <v>-17103</v>
      </c>
      <c r="Z211" s="47" t="str">
        <f t="shared" si="46"/>
        <v>18-LISA-17103</v>
      </c>
      <c r="AA211" s="47" t="str">
        <f t="shared" si="47"/>
        <v>-</v>
      </c>
      <c r="AB211" s="193">
        <f t="shared" si="43"/>
        <v>6</v>
      </c>
      <c r="AC211" s="193" t="s">
        <v>106</v>
      </c>
    </row>
    <row r="212" spans="1:29" ht="13.5" customHeight="1">
      <c r="A212" s="201">
        <v>1812</v>
      </c>
      <c r="B212" s="187" t="s">
        <v>341</v>
      </c>
      <c r="C212" s="182" t="s">
        <v>1529</v>
      </c>
      <c r="D212" s="187" t="s">
        <v>342</v>
      </c>
      <c r="E212" s="187" t="s">
        <v>1518</v>
      </c>
      <c r="F212" s="192" t="s">
        <v>340</v>
      </c>
      <c r="G212" s="193" t="s">
        <v>166</v>
      </c>
      <c r="H212" s="192" t="s">
        <v>1451</v>
      </c>
      <c r="I212" s="194" t="s">
        <v>111</v>
      </c>
      <c r="J212" s="202" t="s">
        <v>111</v>
      </c>
      <c r="K212" s="560"/>
      <c r="L212" s="175">
        <v>1</v>
      </c>
      <c r="M212" s="192" t="s">
        <v>106</v>
      </c>
      <c r="N212" s="191" t="s">
        <v>1451</v>
      </c>
      <c r="O212" s="178" t="str">
        <f t="shared" si="48"/>
        <v>Y</v>
      </c>
      <c r="P212" s="192" t="s">
        <v>106</v>
      </c>
      <c r="Q212" s="196" t="s">
        <v>106</v>
      </c>
      <c r="R212" s="191" t="s">
        <v>1452</v>
      </c>
      <c r="S212" s="193" t="s">
        <v>336</v>
      </c>
      <c r="T212" s="193" t="s">
        <v>335</v>
      </c>
      <c r="U212" s="510" t="s">
        <v>1479</v>
      </c>
      <c r="V212" s="201">
        <v>1812</v>
      </c>
      <c r="W212" s="9" t="str">
        <f t="shared" si="44"/>
        <v>18-</v>
      </c>
      <c r="X212" s="47" t="str">
        <f t="shared" si="45"/>
        <v>LI</v>
      </c>
      <c r="Y212" s="47" t="str">
        <f t="shared" si="49"/>
        <v>-17103</v>
      </c>
      <c r="Z212" s="47" t="str">
        <f t="shared" si="46"/>
        <v>18-LI-17103</v>
      </c>
      <c r="AA212" s="47" t="str">
        <f t="shared" si="47"/>
        <v>-</v>
      </c>
      <c r="AB212" s="193">
        <f t="shared" si="43"/>
        <v>6</v>
      </c>
      <c r="AC212" s="193" t="s">
        <v>106</v>
      </c>
    </row>
    <row r="213" spans="1:29" ht="13.5" customHeight="1">
      <c r="A213" s="201">
        <v>1812</v>
      </c>
      <c r="B213" s="187" t="s">
        <v>356</v>
      </c>
      <c r="C213" s="182" t="s">
        <v>1532</v>
      </c>
      <c r="D213" s="187" t="s">
        <v>352</v>
      </c>
      <c r="E213" s="187" t="s">
        <v>1518</v>
      </c>
      <c r="F213" s="192" t="s">
        <v>137</v>
      </c>
      <c r="G213" s="193" t="s">
        <v>113</v>
      </c>
      <c r="H213" s="192" t="s">
        <v>1451</v>
      </c>
      <c r="I213" s="194" t="s">
        <v>1519</v>
      </c>
      <c r="J213" s="202" t="s">
        <v>111</v>
      </c>
      <c r="K213" s="560" t="s">
        <v>1450</v>
      </c>
      <c r="L213" s="175">
        <v>1</v>
      </c>
      <c r="M213" s="192" t="s">
        <v>106</v>
      </c>
      <c r="N213" s="191" t="s">
        <v>1451</v>
      </c>
      <c r="O213" s="178" t="str">
        <f t="shared" si="48"/>
        <v>Y</v>
      </c>
      <c r="P213" s="192" t="s">
        <v>106</v>
      </c>
      <c r="Q213" s="196" t="s">
        <v>106</v>
      </c>
      <c r="R213" s="191" t="s">
        <v>1452</v>
      </c>
      <c r="S213" s="193" t="s">
        <v>355</v>
      </c>
      <c r="T213" s="193" t="s">
        <v>354</v>
      </c>
      <c r="U213" s="508" t="s">
        <v>1454</v>
      </c>
      <c r="V213" s="201">
        <v>1812</v>
      </c>
      <c r="W213" s="9" t="str">
        <f t="shared" si="44"/>
        <v>18-</v>
      </c>
      <c r="X213" s="47" t="str">
        <f t="shared" si="45"/>
        <v>LISA</v>
      </c>
      <c r="Y213" s="47" t="str">
        <f t="shared" si="49"/>
        <v>-17104</v>
      </c>
      <c r="Z213" s="47" t="str">
        <f t="shared" si="46"/>
        <v>18-LISA-17104</v>
      </c>
      <c r="AA213" s="47" t="str">
        <f t="shared" si="47"/>
        <v>-</v>
      </c>
      <c r="AB213" s="193">
        <f t="shared" si="43"/>
        <v>6</v>
      </c>
      <c r="AC213" s="193" t="s">
        <v>106</v>
      </c>
    </row>
    <row r="214" spans="1:29" ht="13.5" customHeight="1">
      <c r="A214" s="201">
        <v>1812</v>
      </c>
      <c r="B214" s="187" t="s">
        <v>343</v>
      </c>
      <c r="C214" s="182" t="s">
        <v>1529</v>
      </c>
      <c r="D214" s="187" t="s">
        <v>342</v>
      </c>
      <c r="E214" s="187" t="s">
        <v>1518</v>
      </c>
      <c r="F214" s="192" t="s">
        <v>340</v>
      </c>
      <c r="G214" s="193" t="s">
        <v>166</v>
      </c>
      <c r="H214" s="192" t="s">
        <v>1451</v>
      </c>
      <c r="I214" s="194" t="s">
        <v>111</v>
      </c>
      <c r="J214" s="202" t="s">
        <v>111</v>
      </c>
      <c r="K214" s="560"/>
      <c r="L214" s="175">
        <v>1</v>
      </c>
      <c r="M214" s="192" t="s">
        <v>106</v>
      </c>
      <c r="N214" s="191" t="s">
        <v>1451</v>
      </c>
      <c r="O214" s="178" t="str">
        <f t="shared" si="48"/>
        <v>Y</v>
      </c>
      <c r="P214" s="192" t="s">
        <v>106</v>
      </c>
      <c r="Q214" s="196" t="s">
        <v>106</v>
      </c>
      <c r="R214" s="191" t="s">
        <v>1452</v>
      </c>
      <c r="S214" s="193" t="s">
        <v>336</v>
      </c>
      <c r="T214" s="193" t="s">
        <v>335</v>
      </c>
      <c r="U214" s="510" t="s">
        <v>1479</v>
      </c>
      <c r="V214" s="201">
        <v>1812</v>
      </c>
      <c r="W214" s="9" t="str">
        <f t="shared" si="44"/>
        <v>18-</v>
      </c>
      <c r="X214" s="47" t="str">
        <f t="shared" si="45"/>
        <v>LI</v>
      </c>
      <c r="Y214" s="47" t="str">
        <f t="shared" si="49"/>
        <v>-17104B</v>
      </c>
      <c r="Z214" s="47" t="str">
        <f t="shared" si="46"/>
        <v>18-LI-17104B</v>
      </c>
      <c r="AA214" s="47" t="str">
        <f t="shared" si="47"/>
        <v>-</v>
      </c>
      <c r="AB214" s="193">
        <f t="shared" si="43"/>
        <v>7</v>
      </c>
      <c r="AC214" s="193" t="s">
        <v>321</v>
      </c>
    </row>
    <row r="215" spans="1:29" ht="13.5" customHeight="1">
      <c r="A215" s="201">
        <v>1812</v>
      </c>
      <c r="B215" s="187" t="s">
        <v>698</v>
      </c>
      <c r="C215" s="182" t="s">
        <v>1533</v>
      </c>
      <c r="D215" s="187" t="s">
        <v>699</v>
      </c>
      <c r="E215" s="187" t="s">
        <v>1518</v>
      </c>
      <c r="F215" s="192" t="s">
        <v>626</v>
      </c>
      <c r="G215" s="193" t="s">
        <v>113</v>
      </c>
      <c r="H215" s="192" t="s">
        <v>106</v>
      </c>
      <c r="I215" s="194" t="s">
        <v>1519</v>
      </c>
      <c r="J215" s="202" t="s">
        <v>111</v>
      </c>
      <c r="K215" s="560" t="s">
        <v>1450</v>
      </c>
      <c r="L215" s="175">
        <v>1</v>
      </c>
      <c r="M215" s="192" t="s">
        <v>106</v>
      </c>
      <c r="N215" s="192" t="s">
        <v>1451</v>
      </c>
      <c r="O215" s="178" t="str">
        <f t="shared" si="48"/>
        <v>Y</v>
      </c>
      <c r="P215" s="192" t="s">
        <v>106</v>
      </c>
      <c r="Q215" s="195" t="s">
        <v>106</v>
      </c>
      <c r="R215" s="191" t="s">
        <v>1452</v>
      </c>
      <c r="S215" s="193" t="s">
        <v>355</v>
      </c>
      <c r="T215" s="193" t="s">
        <v>354</v>
      </c>
      <c r="U215" s="509" t="s">
        <v>1453</v>
      </c>
      <c r="V215" s="201">
        <v>1812</v>
      </c>
      <c r="W215" s="9" t="str">
        <f t="shared" si="44"/>
        <v>18-</v>
      </c>
      <c r="X215" s="47" t="str">
        <f t="shared" si="45"/>
        <v>LIA</v>
      </c>
      <c r="Y215" s="47" t="str">
        <f t="shared" si="49"/>
        <v>-17107</v>
      </c>
      <c r="Z215" s="47" t="str">
        <f t="shared" si="46"/>
        <v>18-LIA-17107</v>
      </c>
      <c r="AA215" s="47" t="str">
        <f t="shared" si="47"/>
        <v>-</v>
      </c>
      <c r="AB215" s="193">
        <f t="shared" si="43"/>
        <v>6</v>
      </c>
      <c r="AC215" s="193" t="s">
        <v>106</v>
      </c>
    </row>
    <row r="216" spans="1:29" ht="13.5" customHeight="1">
      <c r="A216" s="201">
        <v>1812</v>
      </c>
      <c r="B216" s="187" t="s">
        <v>878</v>
      </c>
      <c r="C216" s="182" t="s">
        <v>1534</v>
      </c>
      <c r="D216" s="187" t="s">
        <v>352</v>
      </c>
      <c r="E216" s="187" t="s">
        <v>1518</v>
      </c>
      <c r="F216" s="192" t="s">
        <v>1535</v>
      </c>
      <c r="G216" s="193" t="s">
        <v>1473</v>
      </c>
      <c r="H216" s="193" t="s">
        <v>106</v>
      </c>
      <c r="I216" s="193" t="s">
        <v>1536</v>
      </c>
      <c r="J216" s="202" t="s">
        <v>1537</v>
      </c>
      <c r="K216" s="560" t="s">
        <v>1476</v>
      </c>
      <c r="L216" s="175">
        <v>1</v>
      </c>
      <c r="M216" s="192" t="s">
        <v>106</v>
      </c>
      <c r="N216" s="191" t="s">
        <v>1451</v>
      </c>
      <c r="O216" s="178" t="str">
        <f t="shared" si="48"/>
        <v>Y</v>
      </c>
      <c r="P216" s="191" t="s">
        <v>106</v>
      </c>
      <c r="Q216" s="196" t="s">
        <v>106</v>
      </c>
      <c r="R216" s="191" t="s">
        <v>1452</v>
      </c>
      <c r="S216" s="193" t="s">
        <v>881</v>
      </c>
      <c r="T216" s="193" t="s">
        <v>880</v>
      </c>
      <c r="U216" s="507" t="s">
        <v>1486</v>
      </c>
      <c r="V216" s="201">
        <v>1812</v>
      </c>
      <c r="W216" s="9" t="str">
        <f t="shared" si="44"/>
        <v>18-</v>
      </c>
      <c r="X216" s="47" t="str">
        <f t="shared" si="45"/>
        <v>LAH</v>
      </c>
      <c r="Y216" s="47" t="str">
        <f t="shared" si="49"/>
        <v>-17108</v>
      </c>
      <c r="Z216" s="47" t="str">
        <f t="shared" si="46"/>
        <v>18-LAH-17108</v>
      </c>
      <c r="AA216" s="47" t="str">
        <f t="shared" si="47"/>
        <v>-</v>
      </c>
      <c r="AB216" s="193">
        <f t="shared" si="43"/>
        <v>6</v>
      </c>
      <c r="AC216" s="193" t="s">
        <v>106</v>
      </c>
    </row>
    <row r="217" spans="1:29" ht="13.5" customHeight="1">
      <c r="A217" s="201">
        <v>1812</v>
      </c>
      <c r="B217" s="187" t="s">
        <v>358</v>
      </c>
      <c r="C217" s="182" t="s">
        <v>1538</v>
      </c>
      <c r="D217" s="187" t="s">
        <v>359</v>
      </c>
      <c r="E217" s="187" t="s">
        <v>1518</v>
      </c>
      <c r="F217" s="192" t="s">
        <v>137</v>
      </c>
      <c r="G217" s="193" t="s">
        <v>113</v>
      </c>
      <c r="H217" s="192" t="s">
        <v>1451</v>
      </c>
      <c r="I217" s="194" t="s">
        <v>1519</v>
      </c>
      <c r="J217" s="202" t="s">
        <v>111</v>
      </c>
      <c r="K217" s="560" t="s">
        <v>1450</v>
      </c>
      <c r="L217" s="175">
        <v>1</v>
      </c>
      <c r="M217" s="192" t="s">
        <v>106</v>
      </c>
      <c r="N217" s="192" t="s">
        <v>1451</v>
      </c>
      <c r="O217" s="178" t="str">
        <f t="shared" si="48"/>
        <v>Y</v>
      </c>
      <c r="P217" s="192" t="s">
        <v>106</v>
      </c>
      <c r="Q217" s="193" t="s">
        <v>1539</v>
      </c>
      <c r="R217" s="191" t="s">
        <v>1452</v>
      </c>
      <c r="S217" s="193" t="s">
        <v>355</v>
      </c>
      <c r="T217" s="193" t="s">
        <v>354</v>
      </c>
      <c r="U217" s="508" t="s">
        <v>1454</v>
      </c>
      <c r="V217" s="201">
        <v>1812</v>
      </c>
      <c r="W217" s="9" t="str">
        <f t="shared" si="44"/>
        <v>18-</v>
      </c>
      <c r="X217" s="47" t="str">
        <f t="shared" ref="X217:X248" si="50">F217</f>
        <v>LISA</v>
      </c>
      <c r="Y217" s="47" t="str">
        <f t="shared" si="49"/>
        <v>-17109</v>
      </c>
      <c r="Z217" s="47" t="str">
        <f t="shared" ref="Z217:Z248" si="51">W217&amp;X217&amp;Y217</f>
        <v>18-LISA-17109</v>
      </c>
      <c r="AA217" s="47" t="str">
        <f t="shared" ref="AA217:AA248" si="52">LEFT(Y217,1)</f>
        <v>-</v>
      </c>
      <c r="AB217" s="193">
        <f t="shared" si="43"/>
        <v>6</v>
      </c>
      <c r="AC217" s="193" t="s">
        <v>106</v>
      </c>
    </row>
    <row r="218" spans="1:29" ht="13.5" customHeight="1">
      <c r="A218" s="201">
        <v>1812</v>
      </c>
      <c r="B218" s="187" t="s">
        <v>361</v>
      </c>
      <c r="C218" s="182" t="s">
        <v>1533</v>
      </c>
      <c r="D218" s="187" t="s">
        <v>362</v>
      </c>
      <c r="E218" s="187" t="s">
        <v>1524</v>
      </c>
      <c r="F218" s="192" t="s">
        <v>137</v>
      </c>
      <c r="G218" s="193" t="s">
        <v>113</v>
      </c>
      <c r="H218" s="192" t="s">
        <v>1451</v>
      </c>
      <c r="I218" s="194" t="s">
        <v>1519</v>
      </c>
      <c r="J218" s="202" t="s">
        <v>111</v>
      </c>
      <c r="K218" s="560" t="s">
        <v>1450</v>
      </c>
      <c r="L218" s="175">
        <v>1</v>
      </c>
      <c r="M218" s="192" t="s">
        <v>106</v>
      </c>
      <c r="N218" s="191" t="s">
        <v>1451</v>
      </c>
      <c r="O218" s="178" t="str">
        <f t="shared" si="48"/>
        <v>Y</v>
      </c>
      <c r="P218" s="192" t="s">
        <v>106</v>
      </c>
      <c r="Q218" s="196" t="s">
        <v>106</v>
      </c>
      <c r="R218" s="191" t="s">
        <v>1452</v>
      </c>
      <c r="S218" s="193" t="s">
        <v>355</v>
      </c>
      <c r="T218" s="193" t="s">
        <v>354</v>
      </c>
      <c r="U218" s="508" t="s">
        <v>1454</v>
      </c>
      <c r="V218" s="201">
        <v>1812</v>
      </c>
      <c r="W218" s="9" t="str">
        <f t="shared" si="44"/>
        <v>18-</v>
      </c>
      <c r="X218" s="47" t="str">
        <f t="shared" si="50"/>
        <v>LISA</v>
      </c>
      <c r="Y218" s="47" t="str">
        <f t="shared" si="49"/>
        <v>-17301</v>
      </c>
      <c r="Z218" s="47" t="str">
        <f t="shared" si="51"/>
        <v>18-LISA-17301</v>
      </c>
      <c r="AA218" s="47" t="str">
        <f t="shared" si="52"/>
        <v>-</v>
      </c>
      <c r="AB218" s="193">
        <f t="shared" si="43"/>
        <v>6</v>
      </c>
      <c r="AC218" s="193" t="s">
        <v>106</v>
      </c>
    </row>
    <row r="219" spans="1:29" ht="13.5" customHeight="1">
      <c r="A219" s="201">
        <v>1812</v>
      </c>
      <c r="B219" s="187" t="s">
        <v>1224</v>
      </c>
      <c r="C219" s="182" t="s">
        <v>1500</v>
      </c>
      <c r="D219" s="187" t="s">
        <v>929</v>
      </c>
      <c r="E219" s="187" t="s">
        <v>1518</v>
      </c>
      <c r="F219" s="192" t="s">
        <v>1506</v>
      </c>
      <c r="G219" s="193" t="s">
        <v>1502</v>
      </c>
      <c r="H219" s="192" t="s">
        <v>1451</v>
      </c>
      <c r="I219" s="514" t="s">
        <v>1503</v>
      </c>
      <c r="J219" s="202" t="s">
        <v>1540</v>
      </c>
      <c r="K219" s="560" t="s">
        <v>1476</v>
      </c>
      <c r="L219" s="175">
        <v>1</v>
      </c>
      <c r="M219" s="192" t="s">
        <v>530</v>
      </c>
      <c r="N219" s="192" t="s">
        <v>106</v>
      </c>
      <c r="O219" s="178" t="str">
        <f t="shared" si="48"/>
        <v>N</v>
      </c>
      <c r="P219" s="192" t="s">
        <v>106</v>
      </c>
      <c r="Q219" s="195" t="s">
        <v>106</v>
      </c>
      <c r="R219" s="191" t="s">
        <v>1452</v>
      </c>
      <c r="S219" s="193" t="s">
        <v>1226</v>
      </c>
      <c r="T219" s="193" t="s">
        <v>1225</v>
      </c>
      <c r="U219" s="507" t="s">
        <v>1505</v>
      </c>
      <c r="V219" s="201">
        <v>1812</v>
      </c>
      <c r="W219" s="9" t="str">
        <f t="shared" si="44"/>
        <v>18-</v>
      </c>
      <c r="X219" s="47" t="str">
        <f t="shared" si="50"/>
        <v>XN</v>
      </c>
      <c r="Y219" s="47" t="str">
        <f t="shared" si="49"/>
        <v>-17101</v>
      </c>
      <c r="Z219" s="47" t="str">
        <f t="shared" si="51"/>
        <v>18-XN-17101</v>
      </c>
      <c r="AA219" s="47" t="str">
        <f t="shared" si="52"/>
        <v>-</v>
      </c>
      <c r="AB219" s="193">
        <f t="shared" si="43"/>
        <v>6</v>
      </c>
      <c r="AC219" s="193" t="s">
        <v>106</v>
      </c>
    </row>
    <row r="220" spans="1:29" ht="13.5" customHeight="1">
      <c r="A220" s="201">
        <v>1812</v>
      </c>
      <c r="B220" s="187" t="s">
        <v>928</v>
      </c>
      <c r="C220" s="182" t="s">
        <v>1481</v>
      </c>
      <c r="D220" s="187" t="s">
        <v>929</v>
      </c>
      <c r="E220" s="187" t="s">
        <v>1518</v>
      </c>
      <c r="F220" s="192" t="s">
        <v>1490</v>
      </c>
      <c r="G220" s="193" t="s">
        <v>1473</v>
      </c>
      <c r="H220" s="193" t="s">
        <v>106</v>
      </c>
      <c r="I220" s="511" t="s">
        <v>1483</v>
      </c>
      <c r="J220" s="202" t="s">
        <v>1537</v>
      </c>
      <c r="K220" s="560" t="s">
        <v>1485</v>
      </c>
      <c r="L220" s="175">
        <v>1</v>
      </c>
      <c r="M220" s="192" t="s">
        <v>106</v>
      </c>
      <c r="N220" s="191" t="s">
        <v>1451</v>
      </c>
      <c r="O220" s="178" t="str">
        <f t="shared" si="48"/>
        <v>Y</v>
      </c>
      <c r="P220" s="191" t="s">
        <v>106</v>
      </c>
      <c r="Q220" s="196" t="s">
        <v>106</v>
      </c>
      <c r="R220" s="191" t="s">
        <v>1452</v>
      </c>
      <c r="S220" s="193" t="s">
        <v>931</v>
      </c>
      <c r="T220" s="193" t="s">
        <v>930</v>
      </c>
      <c r="U220" s="507" t="s">
        <v>1486</v>
      </c>
      <c r="V220" s="201">
        <v>1812</v>
      </c>
      <c r="W220" s="9" t="str">
        <f t="shared" si="44"/>
        <v>18-</v>
      </c>
      <c r="X220" s="47" t="str">
        <f t="shared" si="50"/>
        <v>XZSH</v>
      </c>
      <c r="Y220" s="47" t="str">
        <f t="shared" si="49"/>
        <v>-17101</v>
      </c>
      <c r="Z220" s="47" t="str">
        <f t="shared" si="51"/>
        <v>18-XZSH-17101</v>
      </c>
      <c r="AA220" s="47" t="str">
        <f t="shared" si="52"/>
        <v>-</v>
      </c>
      <c r="AB220" s="193">
        <f t="shared" si="43"/>
        <v>6</v>
      </c>
      <c r="AC220" s="193" t="s">
        <v>106</v>
      </c>
    </row>
    <row r="221" spans="1:29" ht="13.5" customHeight="1">
      <c r="A221" s="201">
        <v>1812</v>
      </c>
      <c r="B221" s="187" t="s">
        <v>932</v>
      </c>
      <c r="C221" s="182" t="s">
        <v>1481</v>
      </c>
      <c r="D221" s="187" t="s">
        <v>929</v>
      </c>
      <c r="E221" s="187" t="s">
        <v>1518</v>
      </c>
      <c r="F221" s="192" t="s">
        <v>1491</v>
      </c>
      <c r="G221" s="193" t="s">
        <v>1473</v>
      </c>
      <c r="H221" s="193" t="s">
        <v>106</v>
      </c>
      <c r="I221" s="193" t="s">
        <v>1483</v>
      </c>
      <c r="J221" s="202" t="s">
        <v>1537</v>
      </c>
      <c r="K221" s="560" t="s">
        <v>1485</v>
      </c>
      <c r="L221" s="175">
        <v>1</v>
      </c>
      <c r="M221" s="192" t="s">
        <v>106</v>
      </c>
      <c r="N221" s="191" t="s">
        <v>1451</v>
      </c>
      <c r="O221" s="178" t="str">
        <f t="shared" si="48"/>
        <v>Y</v>
      </c>
      <c r="P221" s="191" t="s">
        <v>106</v>
      </c>
      <c r="Q221" s="196" t="s">
        <v>106</v>
      </c>
      <c r="R221" s="191" t="s">
        <v>1452</v>
      </c>
      <c r="S221" s="193" t="s">
        <v>931</v>
      </c>
      <c r="T221" s="193" t="s">
        <v>930</v>
      </c>
      <c r="U221" s="507" t="s">
        <v>1486</v>
      </c>
      <c r="V221" s="201">
        <v>1812</v>
      </c>
      <c r="W221" s="9" t="str">
        <f t="shared" si="44"/>
        <v>18-</v>
      </c>
      <c r="X221" s="47" t="str">
        <f t="shared" si="50"/>
        <v>XZSL</v>
      </c>
      <c r="Y221" s="47" t="str">
        <f t="shared" si="49"/>
        <v>-17101</v>
      </c>
      <c r="Z221" s="47" t="str">
        <f t="shared" si="51"/>
        <v>18-XZSL-17101</v>
      </c>
      <c r="AA221" s="47" t="str">
        <f t="shared" si="52"/>
        <v>-</v>
      </c>
      <c r="AB221" s="193">
        <f t="shared" si="43"/>
        <v>6</v>
      </c>
      <c r="AC221" s="193" t="s">
        <v>106</v>
      </c>
    </row>
    <row r="222" spans="1:29" ht="13.5" customHeight="1">
      <c r="A222" s="201">
        <v>1812</v>
      </c>
      <c r="B222" s="187" t="s">
        <v>1227</v>
      </c>
      <c r="C222" s="182" t="s">
        <v>1500</v>
      </c>
      <c r="D222" s="187" t="s">
        <v>322</v>
      </c>
      <c r="E222" s="187" t="s">
        <v>1518</v>
      </c>
      <c r="F222" s="192" t="s">
        <v>1506</v>
      </c>
      <c r="G222" s="193" t="s">
        <v>1502</v>
      </c>
      <c r="H222" s="192" t="s">
        <v>1451</v>
      </c>
      <c r="I222" s="514" t="s">
        <v>1503</v>
      </c>
      <c r="J222" s="202" t="s">
        <v>1540</v>
      </c>
      <c r="K222" s="560" t="s">
        <v>1476</v>
      </c>
      <c r="L222" s="175">
        <v>1</v>
      </c>
      <c r="M222" s="192" t="s">
        <v>530</v>
      </c>
      <c r="N222" s="192" t="s">
        <v>106</v>
      </c>
      <c r="O222" s="178" t="str">
        <f t="shared" si="48"/>
        <v>N</v>
      </c>
      <c r="P222" s="192" t="s">
        <v>106</v>
      </c>
      <c r="Q222" s="195" t="s">
        <v>106</v>
      </c>
      <c r="R222" s="191" t="s">
        <v>1452</v>
      </c>
      <c r="S222" s="193" t="s">
        <v>1226</v>
      </c>
      <c r="T222" s="193" t="s">
        <v>1225</v>
      </c>
      <c r="U222" s="507" t="s">
        <v>1505</v>
      </c>
      <c r="V222" s="201">
        <v>1812</v>
      </c>
      <c r="W222" s="9" t="str">
        <f t="shared" si="44"/>
        <v>18-</v>
      </c>
      <c r="X222" s="47" t="str">
        <f t="shared" si="50"/>
        <v>XN</v>
      </c>
      <c r="Y222" s="47" t="str">
        <f t="shared" si="49"/>
        <v>-17102</v>
      </c>
      <c r="Z222" s="47" t="str">
        <f t="shared" si="51"/>
        <v>18-XN-17102</v>
      </c>
      <c r="AA222" s="47" t="str">
        <f t="shared" si="52"/>
        <v>-</v>
      </c>
      <c r="AB222" s="193">
        <f t="shared" si="43"/>
        <v>6</v>
      </c>
      <c r="AC222" s="193" t="s">
        <v>106</v>
      </c>
    </row>
    <row r="223" spans="1:29" ht="13.5" customHeight="1">
      <c r="A223" s="201">
        <v>1812</v>
      </c>
      <c r="B223" s="187" t="s">
        <v>933</v>
      </c>
      <c r="C223" s="182" t="s">
        <v>1481</v>
      </c>
      <c r="D223" s="187" t="s">
        <v>322</v>
      </c>
      <c r="E223" s="187" t="s">
        <v>1518</v>
      </c>
      <c r="F223" s="192" t="s">
        <v>1490</v>
      </c>
      <c r="G223" s="193" t="s">
        <v>1473</v>
      </c>
      <c r="H223" s="193" t="s">
        <v>106</v>
      </c>
      <c r="I223" s="511" t="s">
        <v>1483</v>
      </c>
      <c r="J223" s="202" t="s">
        <v>1537</v>
      </c>
      <c r="K223" s="560" t="s">
        <v>1485</v>
      </c>
      <c r="L223" s="175">
        <v>1</v>
      </c>
      <c r="M223" s="192" t="s">
        <v>106</v>
      </c>
      <c r="N223" s="191" t="s">
        <v>1451</v>
      </c>
      <c r="O223" s="178" t="str">
        <f t="shared" si="48"/>
        <v>Y</v>
      </c>
      <c r="P223" s="191" t="s">
        <v>106</v>
      </c>
      <c r="Q223" s="196" t="s">
        <v>106</v>
      </c>
      <c r="R223" s="191" t="s">
        <v>1452</v>
      </c>
      <c r="S223" s="193" t="s">
        <v>931</v>
      </c>
      <c r="T223" s="193" t="s">
        <v>930</v>
      </c>
      <c r="U223" s="507" t="s">
        <v>1486</v>
      </c>
      <c r="V223" s="201">
        <v>1812</v>
      </c>
      <c r="W223" s="9" t="str">
        <f t="shared" si="44"/>
        <v>18-</v>
      </c>
      <c r="X223" s="47" t="str">
        <f t="shared" si="50"/>
        <v>XZSH</v>
      </c>
      <c r="Y223" s="47" t="str">
        <f t="shared" si="49"/>
        <v>-17102</v>
      </c>
      <c r="Z223" s="47" t="str">
        <f t="shared" si="51"/>
        <v>18-XZSH-17102</v>
      </c>
      <c r="AA223" s="47" t="str">
        <f t="shared" si="52"/>
        <v>-</v>
      </c>
      <c r="AB223" s="193">
        <f t="shared" si="43"/>
        <v>6</v>
      </c>
      <c r="AC223" s="193" t="s">
        <v>106</v>
      </c>
    </row>
    <row r="224" spans="1:29" ht="13.5" customHeight="1">
      <c r="A224" s="201">
        <v>1812</v>
      </c>
      <c r="B224" s="187" t="s">
        <v>934</v>
      </c>
      <c r="C224" s="182" t="s">
        <v>1481</v>
      </c>
      <c r="D224" s="187" t="s">
        <v>322</v>
      </c>
      <c r="E224" s="187" t="s">
        <v>1518</v>
      </c>
      <c r="F224" s="192" t="s">
        <v>1491</v>
      </c>
      <c r="G224" s="193" t="s">
        <v>1473</v>
      </c>
      <c r="H224" s="193" t="s">
        <v>106</v>
      </c>
      <c r="I224" s="511" t="s">
        <v>1483</v>
      </c>
      <c r="J224" s="202" t="s">
        <v>1537</v>
      </c>
      <c r="K224" s="560" t="s">
        <v>1485</v>
      </c>
      <c r="L224" s="175">
        <v>1</v>
      </c>
      <c r="M224" s="192" t="s">
        <v>106</v>
      </c>
      <c r="N224" s="191" t="s">
        <v>1451</v>
      </c>
      <c r="O224" s="178" t="str">
        <f t="shared" si="48"/>
        <v>Y</v>
      </c>
      <c r="P224" s="191" t="s">
        <v>106</v>
      </c>
      <c r="Q224" s="196" t="s">
        <v>106</v>
      </c>
      <c r="R224" s="191" t="s">
        <v>1452</v>
      </c>
      <c r="S224" s="193" t="s">
        <v>931</v>
      </c>
      <c r="T224" s="193" t="s">
        <v>930</v>
      </c>
      <c r="U224" s="507" t="s">
        <v>1486</v>
      </c>
      <c r="V224" s="201">
        <v>1812</v>
      </c>
      <c r="W224" s="9" t="str">
        <f t="shared" si="44"/>
        <v>18-</v>
      </c>
      <c r="X224" s="47" t="str">
        <f t="shared" si="50"/>
        <v>XZSL</v>
      </c>
      <c r="Y224" s="47" t="str">
        <f t="shared" si="49"/>
        <v>-17102</v>
      </c>
      <c r="Z224" s="47" t="str">
        <f t="shared" si="51"/>
        <v>18-XZSL-17102</v>
      </c>
      <c r="AA224" s="47" t="str">
        <f t="shared" si="52"/>
        <v>-</v>
      </c>
      <c r="AB224" s="193">
        <f t="shared" si="43"/>
        <v>6</v>
      </c>
      <c r="AC224" s="193" t="s">
        <v>106</v>
      </c>
    </row>
    <row r="225" spans="1:29" ht="13.5" customHeight="1">
      <c r="A225" s="201">
        <v>1812</v>
      </c>
      <c r="B225" s="187" t="s">
        <v>1228</v>
      </c>
      <c r="C225" s="182" t="s">
        <v>1500</v>
      </c>
      <c r="D225" s="187" t="s">
        <v>326</v>
      </c>
      <c r="E225" s="187" t="s">
        <v>1518</v>
      </c>
      <c r="F225" s="192" t="s">
        <v>1506</v>
      </c>
      <c r="G225" s="193" t="s">
        <v>1502</v>
      </c>
      <c r="H225" s="192" t="s">
        <v>1451</v>
      </c>
      <c r="I225" s="514" t="s">
        <v>1503</v>
      </c>
      <c r="J225" s="202" t="s">
        <v>1540</v>
      </c>
      <c r="K225" s="560" t="s">
        <v>1476</v>
      </c>
      <c r="L225" s="175">
        <v>1</v>
      </c>
      <c r="M225" s="192" t="s">
        <v>530</v>
      </c>
      <c r="N225" s="192" t="s">
        <v>106</v>
      </c>
      <c r="O225" s="178" t="str">
        <f t="shared" si="48"/>
        <v>N</v>
      </c>
      <c r="P225" s="192" t="s">
        <v>106</v>
      </c>
      <c r="Q225" s="195" t="s">
        <v>106</v>
      </c>
      <c r="R225" s="191" t="s">
        <v>1452</v>
      </c>
      <c r="S225" s="193" t="s">
        <v>1226</v>
      </c>
      <c r="T225" s="193" t="s">
        <v>1225</v>
      </c>
      <c r="U225" s="507" t="s">
        <v>1505</v>
      </c>
      <c r="V225" s="201">
        <v>1812</v>
      </c>
      <c r="W225" s="9" t="str">
        <f t="shared" si="44"/>
        <v>18-</v>
      </c>
      <c r="X225" s="47" t="str">
        <f t="shared" si="50"/>
        <v>XN</v>
      </c>
      <c r="Y225" s="47" t="str">
        <f t="shared" si="49"/>
        <v>-17103</v>
      </c>
      <c r="Z225" s="47" t="str">
        <f t="shared" si="51"/>
        <v>18-XN-17103</v>
      </c>
      <c r="AA225" s="47" t="str">
        <f t="shared" si="52"/>
        <v>-</v>
      </c>
      <c r="AB225" s="193">
        <f t="shared" si="43"/>
        <v>6</v>
      </c>
      <c r="AC225" s="193" t="s">
        <v>106</v>
      </c>
    </row>
    <row r="226" spans="1:29" ht="13.5" customHeight="1">
      <c r="A226" s="201">
        <v>1812</v>
      </c>
      <c r="B226" s="187" t="s">
        <v>935</v>
      </c>
      <c r="C226" s="182" t="s">
        <v>1481</v>
      </c>
      <c r="D226" s="187" t="s">
        <v>326</v>
      </c>
      <c r="E226" s="187" t="s">
        <v>1518</v>
      </c>
      <c r="F226" s="192" t="s">
        <v>1490</v>
      </c>
      <c r="G226" s="193" t="s">
        <v>1473</v>
      </c>
      <c r="H226" s="193" t="s">
        <v>106</v>
      </c>
      <c r="I226" s="511" t="s">
        <v>1483</v>
      </c>
      <c r="J226" s="202" t="s">
        <v>1537</v>
      </c>
      <c r="K226" s="560" t="s">
        <v>1485</v>
      </c>
      <c r="L226" s="175">
        <v>1</v>
      </c>
      <c r="M226" s="192" t="s">
        <v>106</v>
      </c>
      <c r="N226" s="191" t="s">
        <v>1451</v>
      </c>
      <c r="O226" s="178" t="str">
        <f t="shared" si="48"/>
        <v>Y</v>
      </c>
      <c r="P226" s="191" t="s">
        <v>106</v>
      </c>
      <c r="Q226" s="196" t="s">
        <v>106</v>
      </c>
      <c r="R226" s="191" t="s">
        <v>1452</v>
      </c>
      <c r="S226" s="193" t="s">
        <v>931</v>
      </c>
      <c r="T226" s="193" t="s">
        <v>930</v>
      </c>
      <c r="U226" s="507" t="s">
        <v>1486</v>
      </c>
      <c r="V226" s="201">
        <v>1812</v>
      </c>
      <c r="W226" s="9" t="str">
        <f t="shared" si="44"/>
        <v>18-</v>
      </c>
      <c r="X226" s="47" t="str">
        <f t="shared" si="50"/>
        <v>XZSH</v>
      </c>
      <c r="Y226" s="47" t="str">
        <f t="shared" si="49"/>
        <v>-17103</v>
      </c>
      <c r="Z226" s="47" t="str">
        <f t="shared" si="51"/>
        <v>18-XZSH-17103</v>
      </c>
      <c r="AA226" s="47" t="str">
        <f t="shared" si="52"/>
        <v>-</v>
      </c>
      <c r="AB226" s="193">
        <f t="shared" si="43"/>
        <v>6</v>
      </c>
      <c r="AC226" s="193" t="s">
        <v>106</v>
      </c>
    </row>
    <row r="227" spans="1:29" ht="13.5" customHeight="1">
      <c r="A227" s="201">
        <v>1812</v>
      </c>
      <c r="B227" s="187" t="s">
        <v>936</v>
      </c>
      <c r="C227" s="182" t="s">
        <v>1481</v>
      </c>
      <c r="D227" s="187" t="s">
        <v>326</v>
      </c>
      <c r="E227" s="187" t="s">
        <v>1518</v>
      </c>
      <c r="F227" s="192" t="s">
        <v>1491</v>
      </c>
      <c r="G227" s="193" t="s">
        <v>1473</v>
      </c>
      <c r="H227" s="193" t="s">
        <v>106</v>
      </c>
      <c r="I227" s="511" t="s">
        <v>1483</v>
      </c>
      <c r="J227" s="202" t="s">
        <v>1537</v>
      </c>
      <c r="K227" s="560" t="s">
        <v>1485</v>
      </c>
      <c r="L227" s="175">
        <v>1</v>
      </c>
      <c r="M227" s="192" t="s">
        <v>106</v>
      </c>
      <c r="N227" s="191" t="s">
        <v>1451</v>
      </c>
      <c r="O227" s="178" t="str">
        <f t="shared" si="48"/>
        <v>Y</v>
      </c>
      <c r="P227" s="191" t="s">
        <v>106</v>
      </c>
      <c r="Q227" s="196" t="s">
        <v>106</v>
      </c>
      <c r="R227" s="191" t="s">
        <v>1452</v>
      </c>
      <c r="S227" s="193" t="s">
        <v>931</v>
      </c>
      <c r="T227" s="193" t="s">
        <v>930</v>
      </c>
      <c r="U227" s="507" t="s">
        <v>1486</v>
      </c>
      <c r="V227" s="201">
        <v>1812</v>
      </c>
      <c r="W227" s="9" t="str">
        <f t="shared" si="44"/>
        <v>18-</v>
      </c>
      <c r="X227" s="47" t="str">
        <f t="shared" si="50"/>
        <v>XZSL</v>
      </c>
      <c r="Y227" s="47" t="str">
        <f t="shared" si="49"/>
        <v>-17103</v>
      </c>
      <c r="Z227" s="47" t="str">
        <f t="shared" si="51"/>
        <v>18-XZSL-17103</v>
      </c>
      <c r="AA227" s="47" t="str">
        <f t="shared" si="52"/>
        <v>-</v>
      </c>
      <c r="AB227" s="193">
        <f t="shared" si="43"/>
        <v>6</v>
      </c>
      <c r="AC227" s="193" t="s">
        <v>106</v>
      </c>
    </row>
    <row r="228" spans="1:29" ht="13.5" customHeight="1">
      <c r="A228" s="201">
        <v>1812</v>
      </c>
      <c r="B228" s="187" t="s">
        <v>1229</v>
      </c>
      <c r="C228" s="182" t="s">
        <v>1500</v>
      </c>
      <c r="D228" s="187" t="s">
        <v>766</v>
      </c>
      <c r="E228" s="187" t="s">
        <v>1518</v>
      </c>
      <c r="F228" s="192" t="s">
        <v>1506</v>
      </c>
      <c r="G228" s="193" t="s">
        <v>1502</v>
      </c>
      <c r="H228" s="192" t="s">
        <v>1451</v>
      </c>
      <c r="I228" s="514" t="s">
        <v>1503</v>
      </c>
      <c r="J228" s="202" t="s">
        <v>1540</v>
      </c>
      <c r="K228" s="560" t="s">
        <v>1476</v>
      </c>
      <c r="L228" s="175">
        <v>1</v>
      </c>
      <c r="M228" s="192" t="s">
        <v>530</v>
      </c>
      <c r="N228" s="192" t="s">
        <v>106</v>
      </c>
      <c r="O228" s="178" t="str">
        <f t="shared" si="48"/>
        <v>N</v>
      </c>
      <c r="P228" s="192" t="s">
        <v>106</v>
      </c>
      <c r="Q228" s="195" t="s">
        <v>106</v>
      </c>
      <c r="R228" s="191" t="s">
        <v>1452</v>
      </c>
      <c r="S228" s="193" t="s">
        <v>1226</v>
      </c>
      <c r="T228" s="193" t="s">
        <v>1225</v>
      </c>
      <c r="U228" s="507" t="s">
        <v>1505</v>
      </c>
      <c r="V228" s="201">
        <v>1812</v>
      </c>
      <c r="W228" s="9" t="str">
        <f t="shared" si="44"/>
        <v>18-</v>
      </c>
      <c r="X228" s="47" t="str">
        <f t="shared" si="50"/>
        <v>XN</v>
      </c>
      <c r="Y228" s="47" t="str">
        <f t="shared" si="49"/>
        <v>-17104</v>
      </c>
      <c r="Z228" s="47" t="str">
        <f t="shared" si="51"/>
        <v>18-XN-17104</v>
      </c>
      <c r="AA228" s="47" t="str">
        <f t="shared" si="52"/>
        <v>-</v>
      </c>
      <c r="AB228" s="193">
        <f t="shared" si="43"/>
        <v>6</v>
      </c>
      <c r="AC228" s="193" t="s">
        <v>106</v>
      </c>
    </row>
    <row r="229" spans="1:29" ht="13.5" customHeight="1">
      <c r="A229" s="201">
        <v>1812</v>
      </c>
      <c r="B229" s="187" t="s">
        <v>941</v>
      </c>
      <c r="C229" s="182" t="s">
        <v>1481</v>
      </c>
      <c r="D229" s="187" t="s">
        <v>766</v>
      </c>
      <c r="E229" s="187" t="s">
        <v>1518</v>
      </c>
      <c r="F229" s="192" t="s">
        <v>1490</v>
      </c>
      <c r="G229" s="193" t="s">
        <v>1473</v>
      </c>
      <c r="H229" s="193" t="s">
        <v>106</v>
      </c>
      <c r="I229" s="511" t="s">
        <v>1483</v>
      </c>
      <c r="J229" s="202" t="s">
        <v>1537</v>
      </c>
      <c r="K229" s="560" t="s">
        <v>1485</v>
      </c>
      <c r="L229" s="175">
        <v>1</v>
      </c>
      <c r="M229" s="192" t="s">
        <v>106</v>
      </c>
      <c r="N229" s="191" t="s">
        <v>1451</v>
      </c>
      <c r="O229" s="178" t="str">
        <f t="shared" si="48"/>
        <v>Y</v>
      </c>
      <c r="P229" s="191" t="s">
        <v>106</v>
      </c>
      <c r="Q229" s="196" t="s">
        <v>106</v>
      </c>
      <c r="R229" s="191" t="s">
        <v>1452</v>
      </c>
      <c r="S229" s="193" t="s">
        <v>943</v>
      </c>
      <c r="T229" s="193" t="s">
        <v>942</v>
      </c>
      <c r="U229" s="507" t="s">
        <v>1486</v>
      </c>
      <c r="V229" s="201">
        <v>1812</v>
      </c>
      <c r="W229" s="9" t="str">
        <f t="shared" si="44"/>
        <v>18-</v>
      </c>
      <c r="X229" s="47" t="str">
        <f t="shared" si="50"/>
        <v>XZSH</v>
      </c>
      <c r="Y229" s="47" t="str">
        <f t="shared" si="49"/>
        <v>-17104</v>
      </c>
      <c r="Z229" s="47" t="str">
        <f t="shared" si="51"/>
        <v>18-XZSH-17104</v>
      </c>
      <c r="AA229" s="47" t="str">
        <f t="shared" si="52"/>
        <v>-</v>
      </c>
      <c r="AB229" s="193">
        <f t="shared" si="43"/>
        <v>6</v>
      </c>
      <c r="AC229" s="193" t="s">
        <v>106</v>
      </c>
    </row>
    <row r="230" spans="1:29" ht="13.5" customHeight="1">
      <c r="A230" s="201">
        <v>1812</v>
      </c>
      <c r="B230" s="187" t="s">
        <v>944</v>
      </c>
      <c r="C230" s="182" t="s">
        <v>1481</v>
      </c>
      <c r="D230" s="187" t="s">
        <v>766</v>
      </c>
      <c r="E230" s="187" t="s">
        <v>1518</v>
      </c>
      <c r="F230" s="192" t="s">
        <v>1491</v>
      </c>
      <c r="G230" s="193" t="s">
        <v>1473</v>
      </c>
      <c r="H230" s="193" t="s">
        <v>106</v>
      </c>
      <c r="I230" s="511" t="s">
        <v>1483</v>
      </c>
      <c r="J230" s="202" t="s">
        <v>1537</v>
      </c>
      <c r="K230" s="560" t="s">
        <v>1485</v>
      </c>
      <c r="L230" s="175">
        <v>1</v>
      </c>
      <c r="M230" s="192" t="s">
        <v>106</v>
      </c>
      <c r="N230" s="191" t="s">
        <v>1451</v>
      </c>
      <c r="O230" s="178" t="str">
        <f t="shared" si="48"/>
        <v>Y</v>
      </c>
      <c r="P230" s="191" t="s">
        <v>106</v>
      </c>
      <c r="Q230" s="196" t="s">
        <v>106</v>
      </c>
      <c r="R230" s="191" t="s">
        <v>1452</v>
      </c>
      <c r="S230" s="193" t="s">
        <v>943</v>
      </c>
      <c r="T230" s="193" t="s">
        <v>942</v>
      </c>
      <c r="U230" s="507" t="s">
        <v>1486</v>
      </c>
      <c r="V230" s="201">
        <v>1812</v>
      </c>
      <c r="W230" s="9" t="str">
        <f t="shared" si="44"/>
        <v>18-</v>
      </c>
      <c r="X230" s="47" t="str">
        <f t="shared" si="50"/>
        <v>XZSL</v>
      </c>
      <c r="Y230" s="47" t="str">
        <f t="shared" si="49"/>
        <v>-17104</v>
      </c>
      <c r="Z230" s="47" t="str">
        <f t="shared" si="51"/>
        <v>18-XZSL-17104</v>
      </c>
      <c r="AA230" s="47" t="str">
        <f t="shared" si="52"/>
        <v>-</v>
      </c>
      <c r="AB230" s="193">
        <f t="shared" si="43"/>
        <v>6</v>
      </c>
      <c r="AC230" s="193" t="s">
        <v>106</v>
      </c>
    </row>
    <row r="231" spans="1:29" ht="13.5" customHeight="1">
      <c r="A231" s="201">
        <v>1812</v>
      </c>
      <c r="B231" s="187" t="s">
        <v>1230</v>
      </c>
      <c r="C231" s="182" t="s">
        <v>1500</v>
      </c>
      <c r="D231" s="187" t="s">
        <v>1541</v>
      </c>
      <c r="E231" s="187" t="s">
        <v>1518</v>
      </c>
      <c r="F231" s="192" t="s">
        <v>1506</v>
      </c>
      <c r="G231" s="193" t="s">
        <v>1502</v>
      </c>
      <c r="H231" s="192" t="s">
        <v>1451</v>
      </c>
      <c r="I231" s="514" t="s">
        <v>1503</v>
      </c>
      <c r="J231" s="202" t="s">
        <v>1540</v>
      </c>
      <c r="K231" s="560" t="s">
        <v>1476</v>
      </c>
      <c r="L231" s="175">
        <v>1</v>
      </c>
      <c r="M231" s="192" t="s">
        <v>530</v>
      </c>
      <c r="N231" s="192" t="s">
        <v>106</v>
      </c>
      <c r="O231" s="178" t="str">
        <f t="shared" si="48"/>
        <v>N</v>
      </c>
      <c r="P231" s="192" t="s">
        <v>106</v>
      </c>
      <c r="Q231" s="195" t="s">
        <v>106</v>
      </c>
      <c r="R231" s="191" t="s">
        <v>1452</v>
      </c>
      <c r="S231" s="193" t="s">
        <v>1226</v>
      </c>
      <c r="T231" s="193" t="s">
        <v>1225</v>
      </c>
      <c r="U231" s="507" t="s">
        <v>1505</v>
      </c>
      <c r="V231" s="201">
        <v>1812</v>
      </c>
      <c r="W231" s="9" t="str">
        <f t="shared" si="44"/>
        <v>18-</v>
      </c>
      <c r="X231" s="47" t="str">
        <f t="shared" si="50"/>
        <v>XN</v>
      </c>
      <c r="Y231" s="47" t="str">
        <f t="shared" si="49"/>
        <v>-17105</v>
      </c>
      <c r="Z231" s="47" t="str">
        <f t="shared" si="51"/>
        <v>18-XN-17105</v>
      </c>
      <c r="AA231" s="47" t="str">
        <f t="shared" si="52"/>
        <v>-</v>
      </c>
      <c r="AB231" s="193">
        <f t="shared" si="43"/>
        <v>6</v>
      </c>
      <c r="AC231" s="193" t="s">
        <v>106</v>
      </c>
    </row>
    <row r="232" spans="1:29" ht="13.5" customHeight="1">
      <c r="A232" s="201">
        <v>1812</v>
      </c>
      <c r="B232" s="187" t="s">
        <v>937</v>
      </c>
      <c r="C232" s="182" t="s">
        <v>1481</v>
      </c>
      <c r="D232" s="187" t="s">
        <v>1541</v>
      </c>
      <c r="E232" s="187" t="s">
        <v>1518</v>
      </c>
      <c r="F232" s="192" t="s">
        <v>1490</v>
      </c>
      <c r="G232" s="193" t="s">
        <v>1473</v>
      </c>
      <c r="H232" s="193" t="s">
        <v>106</v>
      </c>
      <c r="I232" s="511" t="s">
        <v>1483</v>
      </c>
      <c r="J232" s="202" t="s">
        <v>1537</v>
      </c>
      <c r="K232" s="560" t="s">
        <v>1485</v>
      </c>
      <c r="L232" s="175">
        <v>1</v>
      </c>
      <c r="M232" s="192" t="s">
        <v>106</v>
      </c>
      <c r="N232" s="191" t="s">
        <v>1451</v>
      </c>
      <c r="O232" s="178" t="str">
        <f t="shared" si="48"/>
        <v>Y</v>
      </c>
      <c r="P232" s="191" t="s">
        <v>106</v>
      </c>
      <c r="Q232" s="196" t="s">
        <v>106</v>
      </c>
      <c r="R232" s="191" t="s">
        <v>1452</v>
      </c>
      <c r="S232" s="193" t="s">
        <v>931</v>
      </c>
      <c r="T232" s="193" t="s">
        <v>930</v>
      </c>
      <c r="U232" s="507" t="s">
        <v>1486</v>
      </c>
      <c r="V232" s="201">
        <v>1812</v>
      </c>
      <c r="W232" s="9" t="str">
        <f t="shared" si="44"/>
        <v>18-</v>
      </c>
      <c r="X232" s="47" t="str">
        <f t="shared" si="50"/>
        <v>XZSH</v>
      </c>
      <c r="Y232" s="47" t="str">
        <f t="shared" si="49"/>
        <v>-17105</v>
      </c>
      <c r="Z232" s="47" t="str">
        <f t="shared" si="51"/>
        <v>18-XZSH-17105</v>
      </c>
      <c r="AA232" s="47" t="str">
        <f t="shared" si="52"/>
        <v>-</v>
      </c>
      <c r="AB232" s="193">
        <f t="shared" si="43"/>
        <v>6</v>
      </c>
      <c r="AC232" s="193" t="s">
        <v>106</v>
      </c>
    </row>
    <row r="233" spans="1:29" ht="13.5" customHeight="1">
      <c r="A233" s="201">
        <v>1812</v>
      </c>
      <c r="B233" s="187" t="s">
        <v>939</v>
      </c>
      <c r="C233" s="182" t="s">
        <v>1481</v>
      </c>
      <c r="D233" s="187" t="s">
        <v>1541</v>
      </c>
      <c r="E233" s="187" t="s">
        <v>1518</v>
      </c>
      <c r="F233" s="192" t="s">
        <v>1491</v>
      </c>
      <c r="G233" s="193" t="s">
        <v>1473</v>
      </c>
      <c r="H233" s="193" t="s">
        <v>106</v>
      </c>
      <c r="I233" s="511" t="s">
        <v>1483</v>
      </c>
      <c r="J233" s="202" t="s">
        <v>1537</v>
      </c>
      <c r="K233" s="560" t="s">
        <v>1485</v>
      </c>
      <c r="L233" s="175">
        <v>1</v>
      </c>
      <c r="M233" s="192" t="s">
        <v>106</v>
      </c>
      <c r="N233" s="191" t="s">
        <v>1451</v>
      </c>
      <c r="O233" s="178" t="str">
        <f t="shared" si="48"/>
        <v>Y</v>
      </c>
      <c r="P233" s="191" t="s">
        <v>106</v>
      </c>
      <c r="Q233" s="196" t="s">
        <v>106</v>
      </c>
      <c r="R233" s="191" t="s">
        <v>1452</v>
      </c>
      <c r="S233" s="193" t="s">
        <v>931</v>
      </c>
      <c r="T233" s="193" t="s">
        <v>930</v>
      </c>
      <c r="U233" s="507" t="s">
        <v>1486</v>
      </c>
      <c r="V233" s="201">
        <v>1812</v>
      </c>
      <c r="W233" s="9" t="str">
        <f t="shared" si="44"/>
        <v>18-</v>
      </c>
      <c r="X233" s="47" t="str">
        <f t="shared" si="50"/>
        <v>XZSL</v>
      </c>
      <c r="Y233" s="47" t="str">
        <f t="shared" si="49"/>
        <v>-17105</v>
      </c>
      <c r="Z233" s="47" t="str">
        <f t="shared" si="51"/>
        <v>18-XZSL-17105</v>
      </c>
      <c r="AA233" s="47" t="str">
        <f t="shared" si="52"/>
        <v>-</v>
      </c>
      <c r="AB233" s="193">
        <f t="shared" si="43"/>
        <v>6</v>
      </c>
      <c r="AC233" s="193" t="s">
        <v>106</v>
      </c>
    </row>
    <row r="234" spans="1:29" ht="13.5" customHeight="1">
      <c r="A234" s="201">
        <v>1812</v>
      </c>
      <c r="B234" s="187" t="s">
        <v>1165</v>
      </c>
      <c r="C234" s="182" t="s">
        <v>1507</v>
      </c>
      <c r="D234" s="187" t="s">
        <v>1166</v>
      </c>
      <c r="E234" s="187" t="s">
        <v>1518</v>
      </c>
      <c r="F234" s="192" t="s">
        <v>1508</v>
      </c>
      <c r="G234" s="193" t="s">
        <v>1473</v>
      </c>
      <c r="H234" s="193" t="s">
        <v>106</v>
      </c>
      <c r="I234" s="180" t="s">
        <v>1512</v>
      </c>
      <c r="J234" s="202" t="s">
        <v>1509</v>
      </c>
      <c r="K234" s="560" t="s">
        <v>1485</v>
      </c>
      <c r="L234" s="175">
        <v>1</v>
      </c>
      <c r="M234" s="192" t="s">
        <v>106</v>
      </c>
      <c r="N234" s="191" t="s">
        <v>106</v>
      </c>
      <c r="O234" s="178" t="str">
        <f t="shared" si="48"/>
        <v>N</v>
      </c>
      <c r="P234" s="191" t="s">
        <v>106</v>
      </c>
      <c r="Q234" s="196" t="s">
        <v>106</v>
      </c>
      <c r="R234" s="191" t="s">
        <v>1452</v>
      </c>
      <c r="S234" s="193" t="s">
        <v>1168</v>
      </c>
      <c r="T234" s="193" t="s">
        <v>1167</v>
      </c>
      <c r="U234" s="507" t="s">
        <v>1511</v>
      </c>
      <c r="V234" s="201">
        <v>1812</v>
      </c>
      <c r="W234" s="9" t="str">
        <f t="shared" si="44"/>
        <v>18-</v>
      </c>
      <c r="X234" s="47" t="str">
        <f t="shared" si="50"/>
        <v>HS</v>
      </c>
      <c r="Y234" s="47" t="str">
        <f t="shared" si="49"/>
        <v>-17108</v>
      </c>
      <c r="Z234" s="47" t="str">
        <f t="shared" si="51"/>
        <v>18-HS-17108</v>
      </c>
      <c r="AA234" s="47" t="str">
        <f t="shared" si="52"/>
        <v>-</v>
      </c>
      <c r="AB234" s="193">
        <f t="shared" si="43"/>
        <v>6</v>
      </c>
      <c r="AC234" s="193" t="s">
        <v>106</v>
      </c>
    </row>
    <row r="235" spans="1:29" ht="13.5" customHeight="1">
      <c r="A235" s="201">
        <v>1812</v>
      </c>
      <c r="B235" s="187" t="s">
        <v>1232</v>
      </c>
      <c r="C235" s="182" t="s">
        <v>1500</v>
      </c>
      <c r="D235" s="187" t="s">
        <v>946</v>
      </c>
      <c r="E235" s="187" t="s">
        <v>1518</v>
      </c>
      <c r="F235" s="192" t="s">
        <v>1506</v>
      </c>
      <c r="G235" s="193" t="s">
        <v>1502</v>
      </c>
      <c r="H235" s="192" t="s">
        <v>1451</v>
      </c>
      <c r="I235" s="514" t="s">
        <v>1503</v>
      </c>
      <c r="J235" s="202" t="s">
        <v>1540</v>
      </c>
      <c r="K235" s="560" t="s">
        <v>1476</v>
      </c>
      <c r="L235" s="175">
        <v>1</v>
      </c>
      <c r="M235" s="192" t="s">
        <v>530</v>
      </c>
      <c r="N235" s="192" t="s">
        <v>106</v>
      </c>
      <c r="O235" s="178" t="str">
        <f t="shared" si="48"/>
        <v>N</v>
      </c>
      <c r="P235" s="192" t="s">
        <v>106</v>
      </c>
      <c r="Q235" s="195" t="s">
        <v>106</v>
      </c>
      <c r="R235" s="191" t="s">
        <v>1452</v>
      </c>
      <c r="S235" s="193" t="s">
        <v>1226</v>
      </c>
      <c r="T235" s="193" t="s">
        <v>1225</v>
      </c>
      <c r="U235" s="507" t="s">
        <v>1505</v>
      </c>
      <c r="V235" s="201">
        <v>1812</v>
      </c>
      <c r="W235" s="9" t="str">
        <f t="shared" si="44"/>
        <v>18-</v>
      </c>
      <c r="X235" s="47" t="str">
        <f t="shared" si="50"/>
        <v>XN</v>
      </c>
      <c r="Y235" s="47" t="str">
        <f t="shared" si="49"/>
        <v>-17106</v>
      </c>
      <c r="Z235" s="47" t="str">
        <f t="shared" si="51"/>
        <v>18-XN-17106</v>
      </c>
      <c r="AA235" s="47" t="str">
        <f t="shared" si="52"/>
        <v>-</v>
      </c>
      <c r="AB235" s="193">
        <f t="shared" si="43"/>
        <v>6</v>
      </c>
      <c r="AC235" s="193" t="s">
        <v>106</v>
      </c>
    </row>
    <row r="236" spans="1:29" ht="13.5" customHeight="1">
      <c r="A236" s="201">
        <v>1812</v>
      </c>
      <c r="B236" s="187" t="s">
        <v>945</v>
      </c>
      <c r="C236" s="182" t="s">
        <v>1481</v>
      </c>
      <c r="D236" s="187" t="s">
        <v>946</v>
      </c>
      <c r="E236" s="187" t="s">
        <v>1518</v>
      </c>
      <c r="F236" s="192" t="s">
        <v>1490</v>
      </c>
      <c r="G236" s="193" t="s">
        <v>1473</v>
      </c>
      <c r="H236" s="193" t="s">
        <v>106</v>
      </c>
      <c r="I236" s="511" t="s">
        <v>1483</v>
      </c>
      <c r="J236" s="202" t="s">
        <v>1537</v>
      </c>
      <c r="K236" s="560" t="s">
        <v>1485</v>
      </c>
      <c r="L236" s="175">
        <v>1</v>
      </c>
      <c r="M236" s="192" t="s">
        <v>106</v>
      </c>
      <c r="N236" s="191" t="s">
        <v>1451</v>
      </c>
      <c r="O236" s="178" t="str">
        <f t="shared" si="48"/>
        <v>Y</v>
      </c>
      <c r="P236" s="191" t="s">
        <v>106</v>
      </c>
      <c r="Q236" s="196" t="s">
        <v>106</v>
      </c>
      <c r="R236" s="191" t="s">
        <v>1452</v>
      </c>
      <c r="S236" s="193" t="s">
        <v>943</v>
      </c>
      <c r="T236" s="193" t="s">
        <v>942</v>
      </c>
      <c r="U236" s="507" t="s">
        <v>1486</v>
      </c>
      <c r="V236" s="201">
        <v>1812</v>
      </c>
      <c r="W236" s="9" t="str">
        <f t="shared" si="44"/>
        <v>18-</v>
      </c>
      <c r="X236" s="47" t="str">
        <f t="shared" si="50"/>
        <v>XZSH</v>
      </c>
      <c r="Y236" s="47" t="str">
        <f t="shared" si="49"/>
        <v>-17106</v>
      </c>
      <c r="Z236" s="47" t="str">
        <f t="shared" si="51"/>
        <v>18-XZSH-17106</v>
      </c>
      <c r="AA236" s="47" t="str">
        <f t="shared" si="52"/>
        <v>-</v>
      </c>
      <c r="AB236" s="193">
        <f t="shared" si="43"/>
        <v>6</v>
      </c>
      <c r="AC236" s="193" t="s">
        <v>106</v>
      </c>
    </row>
    <row r="237" spans="1:29" ht="13.5" customHeight="1">
      <c r="A237" s="201">
        <v>1812</v>
      </c>
      <c r="B237" s="187" t="s">
        <v>947</v>
      </c>
      <c r="C237" s="182" t="s">
        <v>1481</v>
      </c>
      <c r="D237" s="187" t="s">
        <v>946</v>
      </c>
      <c r="E237" s="187" t="s">
        <v>1518</v>
      </c>
      <c r="F237" s="192" t="s">
        <v>1491</v>
      </c>
      <c r="G237" s="193" t="s">
        <v>1473</v>
      </c>
      <c r="H237" s="193" t="s">
        <v>106</v>
      </c>
      <c r="I237" s="511" t="s">
        <v>1483</v>
      </c>
      <c r="J237" s="202" t="s">
        <v>1537</v>
      </c>
      <c r="K237" s="560" t="s">
        <v>1485</v>
      </c>
      <c r="L237" s="175">
        <v>1</v>
      </c>
      <c r="M237" s="192" t="s">
        <v>106</v>
      </c>
      <c r="N237" s="191" t="s">
        <v>1451</v>
      </c>
      <c r="O237" s="178" t="str">
        <f t="shared" si="48"/>
        <v>Y</v>
      </c>
      <c r="P237" s="191" t="s">
        <v>106</v>
      </c>
      <c r="Q237" s="196" t="s">
        <v>106</v>
      </c>
      <c r="R237" s="191" t="s">
        <v>1452</v>
      </c>
      <c r="S237" s="193" t="s">
        <v>943</v>
      </c>
      <c r="T237" s="193" t="s">
        <v>942</v>
      </c>
      <c r="U237" s="507" t="s">
        <v>1486</v>
      </c>
      <c r="V237" s="201">
        <v>1812</v>
      </c>
      <c r="W237" s="9" t="str">
        <f t="shared" si="44"/>
        <v>18-</v>
      </c>
      <c r="X237" s="47" t="str">
        <f t="shared" si="50"/>
        <v>XZSL</v>
      </c>
      <c r="Y237" s="47" t="str">
        <f t="shared" si="49"/>
        <v>-17106</v>
      </c>
      <c r="Z237" s="47" t="str">
        <f t="shared" si="51"/>
        <v>18-XZSL-17106</v>
      </c>
      <c r="AA237" s="47" t="str">
        <f t="shared" si="52"/>
        <v>-</v>
      </c>
      <c r="AB237" s="193">
        <f t="shared" si="43"/>
        <v>6</v>
      </c>
      <c r="AC237" s="193" t="s">
        <v>106</v>
      </c>
    </row>
    <row r="238" spans="1:29" ht="13.5" customHeight="1">
      <c r="A238" s="201">
        <v>1812</v>
      </c>
      <c r="B238" s="187" t="s">
        <v>1169</v>
      </c>
      <c r="C238" s="182" t="s">
        <v>1507</v>
      </c>
      <c r="D238" s="187" t="s">
        <v>946</v>
      </c>
      <c r="E238" s="187" t="s">
        <v>1518</v>
      </c>
      <c r="F238" s="192" t="s">
        <v>1542</v>
      </c>
      <c r="G238" s="193" t="s">
        <v>1473</v>
      </c>
      <c r="H238" s="193" t="s">
        <v>106</v>
      </c>
      <c r="I238" s="180" t="s">
        <v>1512</v>
      </c>
      <c r="J238" s="202" t="s">
        <v>1509</v>
      </c>
      <c r="K238" s="560" t="s">
        <v>1485</v>
      </c>
      <c r="L238" s="175">
        <v>1</v>
      </c>
      <c r="M238" s="192" t="s">
        <v>106</v>
      </c>
      <c r="N238" s="191" t="s">
        <v>106</v>
      </c>
      <c r="O238" s="178" t="str">
        <f t="shared" si="48"/>
        <v>N</v>
      </c>
      <c r="P238" s="191" t="s">
        <v>106</v>
      </c>
      <c r="Q238" s="196" t="s">
        <v>106</v>
      </c>
      <c r="R238" s="191" t="s">
        <v>1452</v>
      </c>
      <c r="S238" s="193" t="s">
        <v>1168</v>
      </c>
      <c r="T238" s="193" t="s">
        <v>1167</v>
      </c>
      <c r="U238" s="507" t="s">
        <v>1511</v>
      </c>
      <c r="V238" s="201">
        <v>1812</v>
      </c>
      <c r="W238" s="9" t="str">
        <f t="shared" si="44"/>
        <v>18-</v>
      </c>
      <c r="X238" s="47" t="str">
        <f t="shared" si="50"/>
        <v>XHSO</v>
      </c>
      <c r="Y238" s="47" t="str">
        <f t="shared" si="49"/>
        <v>-17106</v>
      </c>
      <c r="Z238" s="47" t="str">
        <f t="shared" si="51"/>
        <v>18-XHSO-17106</v>
      </c>
      <c r="AA238" s="47" t="str">
        <f t="shared" si="52"/>
        <v>-</v>
      </c>
      <c r="AB238" s="193">
        <f t="shared" si="43"/>
        <v>6</v>
      </c>
      <c r="AC238" s="193" t="s">
        <v>106</v>
      </c>
    </row>
    <row r="239" spans="1:29" ht="13.5" customHeight="1">
      <c r="A239" s="201">
        <v>1812</v>
      </c>
      <c r="B239" s="187" t="s">
        <v>1170</v>
      </c>
      <c r="C239" s="182" t="s">
        <v>1507</v>
      </c>
      <c r="D239" s="187" t="s">
        <v>946</v>
      </c>
      <c r="E239" s="187" t="s">
        <v>1518</v>
      </c>
      <c r="F239" s="192" t="s">
        <v>1543</v>
      </c>
      <c r="G239" s="193" t="s">
        <v>1473</v>
      </c>
      <c r="H239" s="193" t="s">
        <v>106</v>
      </c>
      <c r="I239" s="180" t="s">
        <v>1512</v>
      </c>
      <c r="J239" s="202" t="s">
        <v>1509</v>
      </c>
      <c r="K239" s="560" t="s">
        <v>1485</v>
      </c>
      <c r="L239" s="175">
        <v>1</v>
      </c>
      <c r="M239" s="192" t="s">
        <v>106</v>
      </c>
      <c r="N239" s="191" t="s">
        <v>106</v>
      </c>
      <c r="O239" s="178" t="str">
        <f t="shared" si="48"/>
        <v>N</v>
      </c>
      <c r="P239" s="191" t="s">
        <v>106</v>
      </c>
      <c r="Q239" s="196" t="s">
        <v>106</v>
      </c>
      <c r="R239" s="191" t="s">
        <v>1452</v>
      </c>
      <c r="S239" s="193" t="s">
        <v>1168</v>
      </c>
      <c r="T239" s="193" t="s">
        <v>1167</v>
      </c>
      <c r="U239" s="507" t="s">
        <v>1511</v>
      </c>
      <c r="V239" s="201">
        <v>1812</v>
      </c>
      <c r="W239" s="9" t="str">
        <f t="shared" si="44"/>
        <v>18-</v>
      </c>
      <c r="X239" s="47" t="str">
        <f t="shared" si="50"/>
        <v>XHSC</v>
      </c>
      <c r="Y239" s="47" t="str">
        <f t="shared" si="49"/>
        <v>-17106</v>
      </c>
      <c r="Z239" s="47" t="str">
        <f t="shared" si="51"/>
        <v>18-XHSC-17106</v>
      </c>
      <c r="AA239" s="47" t="str">
        <f t="shared" si="52"/>
        <v>-</v>
      </c>
      <c r="AB239" s="193">
        <f t="shared" si="43"/>
        <v>6</v>
      </c>
      <c r="AC239" s="193" t="s">
        <v>106</v>
      </c>
    </row>
    <row r="240" spans="1:29" ht="13.5" customHeight="1">
      <c r="A240" s="201">
        <v>1812</v>
      </c>
      <c r="B240" s="187" t="s">
        <v>1233</v>
      </c>
      <c r="C240" s="182" t="s">
        <v>1500</v>
      </c>
      <c r="D240" s="187" t="s">
        <v>334</v>
      </c>
      <c r="E240" s="187" t="s">
        <v>1518</v>
      </c>
      <c r="F240" s="192" t="s">
        <v>1506</v>
      </c>
      <c r="G240" s="193" t="s">
        <v>1502</v>
      </c>
      <c r="H240" s="192" t="s">
        <v>1451</v>
      </c>
      <c r="I240" s="514" t="s">
        <v>1503</v>
      </c>
      <c r="J240" s="202" t="s">
        <v>1540</v>
      </c>
      <c r="K240" s="560" t="s">
        <v>1476</v>
      </c>
      <c r="L240" s="175">
        <v>1</v>
      </c>
      <c r="M240" s="192" t="s">
        <v>530</v>
      </c>
      <c r="N240" s="192" t="s">
        <v>106</v>
      </c>
      <c r="O240" s="178" t="str">
        <f t="shared" si="48"/>
        <v>N</v>
      </c>
      <c r="P240" s="192" t="s">
        <v>106</v>
      </c>
      <c r="Q240" s="195" t="s">
        <v>106</v>
      </c>
      <c r="R240" s="191" t="s">
        <v>1452</v>
      </c>
      <c r="S240" s="193" t="s">
        <v>1226</v>
      </c>
      <c r="T240" s="193" t="s">
        <v>1225</v>
      </c>
      <c r="U240" s="507" t="s">
        <v>1505</v>
      </c>
      <c r="V240" s="201">
        <v>1812</v>
      </c>
      <c r="W240" s="9" t="str">
        <f t="shared" si="44"/>
        <v>18-</v>
      </c>
      <c r="X240" s="47" t="str">
        <f t="shared" si="50"/>
        <v>XN</v>
      </c>
      <c r="Y240" s="47" t="str">
        <f t="shared" si="49"/>
        <v>-17107</v>
      </c>
      <c r="Z240" s="47" t="str">
        <f t="shared" si="51"/>
        <v>18-XN-17107</v>
      </c>
      <c r="AA240" s="47" t="str">
        <f t="shared" si="52"/>
        <v>-</v>
      </c>
      <c r="AB240" s="193">
        <f t="shared" si="43"/>
        <v>6</v>
      </c>
      <c r="AC240" s="193" t="s">
        <v>106</v>
      </c>
    </row>
    <row r="241" spans="1:29" ht="13.5" customHeight="1">
      <c r="A241" s="201">
        <v>1812</v>
      </c>
      <c r="B241" s="187" t="s">
        <v>948</v>
      </c>
      <c r="C241" s="182" t="s">
        <v>1481</v>
      </c>
      <c r="D241" s="187" t="s">
        <v>334</v>
      </c>
      <c r="E241" s="187" t="s">
        <v>1518</v>
      </c>
      <c r="F241" s="192" t="s">
        <v>1490</v>
      </c>
      <c r="G241" s="193" t="s">
        <v>1473</v>
      </c>
      <c r="H241" s="193" t="s">
        <v>106</v>
      </c>
      <c r="I241" s="511" t="s">
        <v>1483</v>
      </c>
      <c r="J241" s="202" t="s">
        <v>1537</v>
      </c>
      <c r="K241" s="560" t="s">
        <v>1485</v>
      </c>
      <c r="L241" s="175">
        <v>1</v>
      </c>
      <c r="M241" s="192" t="s">
        <v>106</v>
      </c>
      <c r="N241" s="191" t="s">
        <v>1451</v>
      </c>
      <c r="O241" s="178" t="str">
        <f t="shared" si="48"/>
        <v>Y</v>
      </c>
      <c r="P241" s="191" t="s">
        <v>106</v>
      </c>
      <c r="Q241" s="196" t="s">
        <v>106</v>
      </c>
      <c r="R241" s="191" t="s">
        <v>1452</v>
      </c>
      <c r="S241" s="193" t="s">
        <v>943</v>
      </c>
      <c r="T241" s="193" t="s">
        <v>942</v>
      </c>
      <c r="U241" s="507" t="s">
        <v>1486</v>
      </c>
      <c r="V241" s="201">
        <v>1812</v>
      </c>
      <c r="W241" s="9" t="str">
        <f t="shared" si="44"/>
        <v>18-</v>
      </c>
      <c r="X241" s="47" t="str">
        <f t="shared" si="50"/>
        <v>XZSH</v>
      </c>
      <c r="Y241" s="47" t="str">
        <f t="shared" si="49"/>
        <v>-17107</v>
      </c>
      <c r="Z241" s="47" t="str">
        <f t="shared" si="51"/>
        <v>18-XZSH-17107</v>
      </c>
      <c r="AA241" s="47" t="str">
        <f t="shared" si="52"/>
        <v>-</v>
      </c>
      <c r="AB241" s="193">
        <f t="shared" si="43"/>
        <v>6</v>
      </c>
      <c r="AC241" s="193" t="s">
        <v>106</v>
      </c>
    </row>
    <row r="242" spans="1:29" ht="13.5" customHeight="1">
      <c r="A242" s="201">
        <v>1812</v>
      </c>
      <c r="B242" s="187" t="s">
        <v>949</v>
      </c>
      <c r="C242" s="182" t="s">
        <v>1481</v>
      </c>
      <c r="D242" s="187" t="s">
        <v>334</v>
      </c>
      <c r="E242" s="187" t="s">
        <v>1518</v>
      </c>
      <c r="F242" s="192" t="s">
        <v>1491</v>
      </c>
      <c r="G242" s="193" t="s">
        <v>1473</v>
      </c>
      <c r="H242" s="193" t="s">
        <v>106</v>
      </c>
      <c r="I242" s="511" t="s">
        <v>1483</v>
      </c>
      <c r="J242" s="202" t="s">
        <v>1537</v>
      </c>
      <c r="K242" s="560" t="s">
        <v>1485</v>
      </c>
      <c r="L242" s="175">
        <v>1</v>
      </c>
      <c r="M242" s="192" t="s">
        <v>106</v>
      </c>
      <c r="N242" s="191" t="s">
        <v>1451</v>
      </c>
      <c r="O242" s="178" t="str">
        <f t="shared" si="48"/>
        <v>Y</v>
      </c>
      <c r="P242" s="191" t="s">
        <v>106</v>
      </c>
      <c r="Q242" s="196" t="s">
        <v>106</v>
      </c>
      <c r="R242" s="191" t="s">
        <v>1452</v>
      </c>
      <c r="S242" s="193" t="s">
        <v>943</v>
      </c>
      <c r="T242" s="193" t="s">
        <v>942</v>
      </c>
      <c r="U242" s="507" t="s">
        <v>1486</v>
      </c>
      <c r="V242" s="201">
        <v>1812</v>
      </c>
      <c r="W242" s="9" t="str">
        <f t="shared" si="44"/>
        <v>18-</v>
      </c>
      <c r="X242" s="47" t="str">
        <f t="shared" si="50"/>
        <v>XZSL</v>
      </c>
      <c r="Y242" s="47" t="str">
        <f t="shared" si="49"/>
        <v>-17107</v>
      </c>
      <c r="Z242" s="47" t="str">
        <f t="shared" si="51"/>
        <v>18-XZSL-17107</v>
      </c>
      <c r="AA242" s="47" t="str">
        <f t="shared" si="52"/>
        <v>-</v>
      </c>
      <c r="AB242" s="193">
        <f t="shared" si="43"/>
        <v>6</v>
      </c>
      <c r="AC242" s="193" t="s">
        <v>106</v>
      </c>
    </row>
    <row r="243" spans="1:29" ht="13.5" customHeight="1">
      <c r="A243" s="201">
        <v>1812</v>
      </c>
      <c r="B243" s="187" t="s">
        <v>1171</v>
      </c>
      <c r="C243" s="182" t="s">
        <v>1507</v>
      </c>
      <c r="D243" s="187" t="s">
        <v>334</v>
      </c>
      <c r="E243" s="187" t="s">
        <v>1518</v>
      </c>
      <c r="F243" s="192" t="s">
        <v>1542</v>
      </c>
      <c r="G243" s="193" t="s">
        <v>1473</v>
      </c>
      <c r="H243" s="193" t="s">
        <v>106</v>
      </c>
      <c r="I243" s="180" t="s">
        <v>1512</v>
      </c>
      <c r="J243" s="202" t="s">
        <v>1509</v>
      </c>
      <c r="K243" s="560" t="s">
        <v>1485</v>
      </c>
      <c r="L243" s="175">
        <v>1</v>
      </c>
      <c r="M243" s="192" t="s">
        <v>106</v>
      </c>
      <c r="N243" s="191" t="s">
        <v>106</v>
      </c>
      <c r="O243" s="178" t="str">
        <f t="shared" si="48"/>
        <v>N</v>
      </c>
      <c r="P243" s="191" t="s">
        <v>106</v>
      </c>
      <c r="Q243" s="196" t="s">
        <v>106</v>
      </c>
      <c r="R243" s="191" t="s">
        <v>1452</v>
      </c>
      <c r="S243" s="193" t="s">
        <v>1168</v>
      </c>
      <c r="T243" s="193" t="s">
        <v>1167</v>
      </c>
      <c r="U243" s="507" t="s">
        <v>1511</v>
      </c>
      <c r="V243" s="201">
        <v>1812</v>
      </c>
      <c r="W243" s="9" t="str">
        <f t="shared" si="44"/>
        <v>18-</v>
      </c>
      <c r="X243" s="47" t="str">
        <f t="shared" si="50"/>
        <v>XHSO</v>
      </c>
      <c r="Y243" s="47" t="str">
        <f t="shared" si="49"/>
        <v>-17107</v>
      </c>
      <c r="Z243" s="47" t="str">
        <f t="shared" si="51"/>
        <v>18-XHSO-17107</v>
      </c>
      <c r="AA243" s="47" t="str">
        <f t="shared" si="52"/>
        <v>-</v>
      </c>
      <c r="AB243" s="193">
        <f t="shared" si="43"/>
        <v>6</v>
      </c>
      <c r="AC243" s="193" t="s">
        <v>106</v>
      </c>
    </row>
    <row r="244" spans="1:29" ht="13.5" customHeight="1">
      <c r="A244" s="201">
        <v>1812</v>
      </c>
      <c r="B244" s="187" t="s">
        <v>1172</v>
      </c>
      <c r="C244" s="182" t="s">
        <v>1507</v>
      </c>
      <c r="D244" s="187" t="s">
        <v>334</v>
      </c>
      <c r="E244" s="187" t="s">
        <v>1518</v>
      </c>
      <c r="F244" s="192" t="s">
        <v>1543</v>
      </c>
      <c r="G244" s="193" t="s">
        <v>1473</v>
      </c>
      <c r="H244" s="193" t="s">
        <v>106</v>
      </c>
      <c r="I244" s="180" t="s">
        <v>1512</v>
      </c>
      <c r="J244" s="202" t="s">
        <v>1509</v>
      </c>
      <c r="K244" s="560" t="s">
        <v>1485</v>
      </c>
      <c r="L244" s="175">
        <v>1</v>
      </c>
      <c r="M244" s="192" t="s">
        <v>106</v>
      </c>
      <c r="N244" s="191" t="s">
        <v>106</v>
      </c>
      <c r="O244" s="178" t="str">
        <f t="shared" si="48"/>
        <v>N</v>
      </c>
      <c r="P244" s="191" t="s">
        <v>106</v>
      </c>
      <c r="Q244" s="196" t="s">
        <v>106</v>
      </c>
      <c r="R244" s="191" t="s">
        <v>1452</v>
      </c>
      <c r="S244" s="193" t="s">
        <v>1168</v>
      </c>
      <c r="T244" s="193" t="s">
        <v>1167</v>
      </c>
      <c r="U244" s="507" t="s">
        <v>1511</v>
      </c>
      <c r="V244" s="201">
        <v>1812</v>
      </c>
      <c r="W244" s="9" t="str">
        <f t="shared" si="44"/>
        <v>18-</v>
      </c>
      <c r="X244" s="47" t="str">
        <f t="shared" si="50"/>
        <v>XHSC</v>
      </c>
      <c r="Y244" s="47" t="str">
        <f t="shared" si="49"/>
        <v>-17107</v>
      </c>
      <c r="Z244" s="47" t="str">
        <f t="shared" si="51"/>
        <v>18-XHSC-17107</v>
      </c>
      <c r="AA244" s="47" t="str">
        <f t="shared" si="52"/>
        <v>-</v>
      </c>
      <c r="AB244" s="193">
        <f t="shared" si="43"/>
        <v>6</v>
      </c>
      <c r="AC244" s="193" t="s">
        <v>106</v>
      </c>
    </row>
    <row r="245" spans="1:29" ht="13.5" customHeight="1">
      <c r="A245" s="201">
        <v>1812</v>
      </c>
      <c r="B245" s="187" t="s">
        <v>882</v>
      </c>
      <c r="C245" s="182" t="s">
        <v>1481</v>
      </c>
      <c r="D245" s="187" t="s">
        <v>1544</v>
      </c>
      <c r="E245" s="187" t="s">
        <v>1518</v>
      </c>
      <c r="F245" s="192" t="s">
        <v>1490</v>
      </c>
      <c r="G245" s="193" t="s">
        <v>1473</v>
      </c>
      <c r="H245" s="193" t="s">
        <v>106</v>
      </c>
      <c r="I245" s="511" t="s">
        <v>1483</v>
      </c>
      <c r="J245" s="202" t="s">
        <v>1537</v>
      </c>
      <c r="K245" s="560" t="s">
        <v>1485</v>
      </c>
      <c r="L245" s="175">
        <v>1</v>
      </c>
      <c r="M245" s="192" t="s">
        <v>106</v>
      </c>
      <c r="N245" s="191" t="s">
        <v>1451</v>
      </c>
      <c r="O245" s="178" t="str">
        <f t="shared" si="48"/>
        <v>Y</v>
      </c>
      <c r="P245" s="191" t="s">
        <v>106</v>
      </c>
      <c r="Q245" s="196" t="s">
        <v>106</v>
      </c>
      <c r="R245" s="191" t="s">
        <v>1452</v>
      </c>
      <c r="S245" s="193" t="s">
        <v>881</v>
      </c>
      <c r="T245" s="193" t="s">
        <v>880</v>
      </c>
      <c r="U245" s="507" t="s">
        <v>1486</v>
      </c>
      <c r="V245" s="201">
        <v>1812</v>
      </c>
      <c r="W245" s="9" t="str">
        <f t="shared" si="44"/>
        <v>18-</v>
      </c>
      <c r="X245" s="47" t="str">
        <f t="shared" si="50"/>
        <v>XZSH</v>
      </c>
      <c r="Y245" s="47" t="str">
        <f t="shared" si="49"/>
        <v>-17108</v>
      </c>
      <c r="Z245" s="47" t="str">
        <f t="shared" si="51"/>
        <v>18-XZSH-17108</v>
      </c>
      <c r="AA245" s="47" t="str">
        <f t="shared" si="52"/>
        <v>-</v>
      </c>
      <c r="AB245" s="193">
        <f t="shared" si="43"/>
        <v>6</v>
      </c>
      <c r="AC245" s="193" t="s">
        <v>106</v>
      </c>
    </row>
    <row r="246" spans="1:29" ht="13.5" customHeight="1">
      <c r="A246" s="201">
        <v>1812</v>
      </c>
      <c r="B246" s="187" t="s">
        <v>884</v>
      </c>
      <c r="C246" s="182" t="s">
        <v>1481</v>
      </c>
      <c r="D246" s="187" t="s">
        <v>1544</v>
      </c>
      <c r="E246" s="187" t="s">
        <v>1518</v>
      </c>
      <c r="F246" s="192" t="s">
        <v>1491</v>
      </c>
      <c r="G246" s="193" t="s">
        <v>1473</v>
      </c>
      <c r="H246" s="193" t="s">
        <v>106</v>
      </c>
      <c r="I246" s="511" t="s">
        <v>1483</v>
      </c>
      <c r="J246" s="202" t="s">
        <v>1537</v>
      </c>
      <c r="K246" s="560" t="s">
        <v>1485</v>
      </c>
      <c r="L246" s="175">
        <v>1</v>
      </c>
      <c r="M246" s="192" t="s">
        <v>106</v>
      </c>
      <c r="N246" s="191" t="s">
        <v>1451</v>
      </c>
      <c r="O246" s="178" t="str">
        <f t="shared" si="48"/>
        <v>Y</v>
      </c>
      <c r="P246" s="191" t="s">
        <v>106</v>
      </c>
      <c r="Q246" s="196" t="s">
        <v>106</v>
      </c>
      <c r="R246" s="191" t="s">
        <v>1452</v>
      </c>
      <c r="S246" s="193" t="s">
        <v>881</v>
      </c>
      <c r="T246" s="193" t="s">
        <v>880</v>
      </c>
      <c r="U246" s="507" t="s">
        <v>1486</v>
      </c>
      <c r="V246" s="201">
        <v>1812</v>
      </c>
      <c r="W246" s="9" t="str">
        <f t="shared" si="44"/>
        <v>18-</v>
      </c>
      <c r="X246" s="47" t="str">
        <f t="shared" si="50"/>
        <v>XZSL</v>
      </c>
      <c r="Y246" s="47" t="str">
        <f t="shared" si="49"/>
        <v>-17108</v>
      </c>
      <c r="Z246" s="47" t="str">
        <f t="shared" si="51"/>
        <v>18-XZSL-17108</v>
      </c>
      <c r="AA246" s="47" t="str">
        <f t="shared" si="52"/>
        <v>-</v>
      </c>
      <c r="AB246" s="193">
        <f t="shared" si="43"/>
        <v>6</v>
      </c>
      <c r="AC246" s="193" t="s">
        <v>106</v>
      </c>
    </row>
    <row r="247" spans="1:29" ht="13.5" customHeight="1">
      <c r="A247" s="201">
        <v>1812</v>
      </c>
      <c r="B247" s="187" t="s">
        <v>1234</v>
      </c>
      <c r="C247" s="182" t="s">
        <v>1500</v>
      </c>
      <c r="D247" s="187" t="s">
        <v>886</v>
      </c>
      <c r="E247" s="187" t="s">
        <v>1518</v>
      </c>
      <c r="F247" s="192" t="s">
        <v>1506</v>
      </c>
      <c r="G247" s="193" t="s">
        <v>1502</v>
      </c>
      <c r="H247" s="192" t="s">
        <v>1451</v>
      </c>
      <c r="I247" s="514" t="s">
        <v>1503</v>
      </c>
      <c r="J247" s="202" t="s">
        <v>1540</v>
      </c>
      <c r="K247" s="560" t="s">
        <v>1476</v>
      </c>
      <c r="L247" s="175">
        <v>1</v>
      </c>
      <c r="M247" s="192" t="s">
        <v>530</v>
      </c>
      <c r="N247" s="192" t="s">
        <v>106</v>
      </c>
      <c r="O247" s="178" t="str">
        <f t="shared" si="48"/>
        <v>N</v>
      </c>
      <c r="P247" s="192" t="s">
        <v>106</v>
      </c>
      <c r="Q247" s="195" t="s">
        <v>106</v>
      </c>
      <c r="R247" s="191" t="s">
        <v>1452</v>
      </c>
      <c r="S247" s="193" t="s">
        <v>1226</v>
      </c>
      <c r="T247" s="193" t="s">
        <v>1225</v>
      </c>
      <c r="U247" s="507" t="s">
        <v>1505</v>
      </c>
      <c r="V247" s="201">
        <v>1812</v>
      </c>
      <c r="W247" s="9" t="str">
        <f t="shared" si="44"/>
        <v>18-</v>
      </c>
      <c r="X247" s="47" t="str">
        <f t="shared" si="50"/>
        <v>XN</v>
      </c>
      <c r="Y247" s="47" t="str">
        <f t="shared" si="49"/>
        <v>-17111</v>
      </c>
      <c r="Z247" s="47" t="str">
        <f t="shared" si="51"/>
        <v>18-XN-17111</v>
      </c>
      <c r="AA247" s="47" t="str">
        <f t="shared" si="52"/>
        <v>-</v>
      </c>
      <c r="AB247" s="193">
        <f t="shared" ref="AB247:AB310" si="53">IF(AC247&lt;&gt;"-",7,6)</f>
        <v>6</v>
      </c>
      <c r="AC247" s="193" t="s">
        <v>106</v>
      </c>
    </row>
    <row r="248" spans="1:29" ht="13.5" customHeight="1">
      <c r="A248" s="201">
        <v>1812</v>
      </c>
      <c r="B248" s="187" t="s">
        <v>885</v>
      </c>
      <c r="C248" s="182" t="s">
        <v>1481</v>
      </c>
      <c r="D248" s="187" t="s">
        <v>886</v>
      </c>
      <c r="E248" s="187" t="s">
        <v>1518</v>
      </c>
      <c r="F248" s="192" t="s">
        <v>1490</v>
      </c>
      <c r="G248" s="193" t="s">
        <v>1473</v>
      </c>
      <c r="H248" s="193" t="s">
        <v>106</v>
      </c>
      <c r="I248" s="511" t="s">
        <v>1483</v>
      </c>
      <c r="J248" s="202" t="s">
        <v>1537</v>
      </c>
      <c r="K248" s="560" t="s">
        <v>1485</v>
      </c>
      <c r="L248" s="175">
        <v>1</v>
      </c>
      <c r="M248" s="192" t="s">
        <v>106</v>
      </c>
      <c r="N248" s="191" t="s">
        <v>1451</v>
      </c>
      <c r="O248" s="178" t="str">
        <f t="shared" si="48"/>
        <v>Y</v>
      </c>
      <c r="P248" s="191" t="s">
        <v>106</v>
      </c>
      <c r="Q248" s="196" t="s">
        <v>106</v>
      </c>
      <c r="R248" s="191" t="s">
        <v>1452</v>
      </c>
      <c r="S248" s="193" t="s">
        <v>881</v>
      </c>
      <c r="T248" s="193" t="s">
        <v>880</v>
      </c>
      <c r="U248" s="507" t="s">
        <v>1486</v>
      </c>
      <c r="V248" s="201">
        <v>1812</v>
      </c>
      <c r="W248" s="9" t="str">
        <f t="shared" si="44"/>
        <v>18-</v>
      </c>
      <c r="X248" s="47" t="str">
        <f t="shared" si="50"/>
        <v>XZSH</v>
      </c>
      <c r="Y248" s="47" t="str">
        <f t="shared" si="49"/>
        <v>-17111</v>
      </c>
      <c r="Z248" s="47" t="str">
        <f t="shared" si="51"/>
        <v>18-XZSH-17111</v>
      </c>
      <c r="AA248" s="47" t="str">
        <f t="shared" si="52"/>
        <v>-</v>
      </c>
      <c r="AB248" s="193">
        <f t="shared" si="53"/>
        <v>6</v>
      </c>
      <c r="AC248" s="193" t="s">
        <v>106</v>
      </c>
    </row>
    <row r="249" spans="1:29" ht="13.5" customHeight="1">
      <c r="A249" s="201">
        <v>1812</v>
      </c>
      <c r="B249" s="187" t="s">
        <v>887</v>
      </c>
      <c r="C249" s="182" t="s">
        <v>1481</v>
      </c>
      <c r="D249" s="187" t="s">
        <v>886</v>
      </c>
      <c r="E249" s="187" t="s">
        <v>1518</v>
      </c>
      <c r="F249" s="192" t="s">
        <v>1491</v>
      </c>
      <c r="G249" s="193" t="s">
        <v>1473</v>
      </c>
      <c r="H249" s="193" t="s">
        <v>106</v>
      </c>
      <c r="I249" s="511" t="s">
        <v>1483</v>
      </c>
      <c r="J249" s="202" t="s">
        <v>1537</v>
      </c>
      <c r="K249" s="560" t="s">
        <v>1485</v>
      </c>
      <c r="L249" s="175">
        <v>1</v>
      </c>
      <c r="M249" s="192" t="s">
        <v>106</v>
      </c>
      <c r="N249" s="191" t="s">
        <v>1451</v>
      </c>
      <c r="O249" s="178" t="str">
        <f t="shared" si="48"/>
        <v>Y</v>
      </c>
      <c r="P249" s="191" t="s">
        <v>106</v>
      </c>
      <c r="Q249" s="196" t="s">
        <v>106</v>
      </c>
      <c r="R249" s="191" t="s">
        <v>1452</v>
      </c>
      <c r="S249" s="193" t="s">
        <v>881</v>
      </c>
      <c r="T249" s="193" t="s">
        <v>880</v>
      </c>
      <c r="U249" s="507" t="s">
        <v>1486</v>
      </c>
      <c r="V249" s="201">
        <v>1812</v>
      </c>
      <c r="W249" s="9" t="str">
        <f t="shared" ref="W249:W312" si="54">LEFT(B249,3)</f>
        <v>18-</v>
      </c>
      <c r="X249" s="47" t="str">
        <f t="shared" ref="X249:X280" si="55">F249</f>
        <v>XZSL</v>
      </c>
      <c r="Y249" s="47" t="str">
        <f t="shared" si="49"/>
        <v>-17111</v>
      </c>
      <c r="Z249" s="47" t="str">
        <f t="shared" ref="Z249:Z280" si="56">W249&amp;X249&amp;Y249</f>
        <v>18-XZSL-17111</v>
      </c>
      <c r="AA249" s="47" t="str">
        <f t="shared" ref="AA249:AA280" si="57">LEFT(Y249,1)</f>
        <v>-</v>
      </c>
      <c r="AB249" s="193">
        <f t="shared" si="53"/>
        <v>6</v>
      </c>
      <c r="AC249" s="193" t="s">
        <v>106</v>
      </c>
    </row>
    <row r="250" spans="1:29" ht="13.5" customHeight="1">
      <c r="A250" s="201">
        <v>1812</v>
      </c>
      <c r="B250" s="187" t="s">
        <v>1177</v>
      </c>
      <c r="C250" s="182" t="s">
        <v>1507</v>
      </c>
      <c r="D250" s="187" t="s">
        <v>886</v>
      </c>
      <c r="E250" s="187" t="s">
        <v>1518</v>
      </c>
      <c r="F250" s="192" t="s">
        <v>1542</v>
      </c>
      <c r="G250" s="193" t="s">
        <v>1473</v>
      </c>
      <c r="H250" s="193" t="s">
        <v>106</v>
      </c>
      <c r="I250" s="180" t="s">
        <v>1512</v>
      </c>
      <c r="J250" s="202" t="s">
        <v>1475</v>
      </c>
      <c r="K250" s="560" t="s">
        <v>1485</v>
      </c>
      <c r="L250" s="175">
        <v>1</v>
      </c>
      <c r="M250" s="192" t="s">
        <v>106</v>
      </c>
      <c r="N250" s="191" t="s">
        <v>106</v>
      </c>
      <c r="O250" s="178" t="str">
        <f t="shared" si="48"/>
        <v>N</v>
      </c>
      <c r="P250" s="191" t="s">
        <v>106</v>
      </c>
      <c r="Q250" s="196" t="s">
        <v>106</v>
      </c>
      <c r="R250" s="191" t="s">
        <v>1452</v>
      </c>
      <c r="S250" s="193" t="s">
        <v>1041</v>
      </c>
      <c r="T250" s="193" t="s">
        <v>1040</v>
      </c>
      <c r="U250" s="507" t="s">
        <v>1511</v>
      </c>
      <c r="V250" s="201">
        <v>1812</v>
      </c>
      <c r="W250" s="9" t="str">
        <f t="shared" si="54"/>
        <v>18-</v>
      </c>
      <c r="X250" s="47" t="str">
        <f t="shared" si="55"/>
        <v>XHSO</v>
      </c>
      <c r="Y250" s="47" t="str">
        <f t="shared" si="49"/>
        <v>-17111</v>
      </c>
      <c r="Z250" s="47" t="str">
        <f t="shared" si="56"/>
        <v>18-XHSO-17111</v>
      </c>
      <c r="AA250" s="47" t="str">
        <f t="shared" si="57"/>
        <v>-</v>
      </c>
      <c r="AB250" s="193">
        <f t="shared" si="53"/>
        <v>6</v>
      </c>
      <c r="AC250" s="193" t="s">
        <v>106</v>
      </c>
    </row>
    <row r="251" spans="1:29" ht="13.5" customHeight="1">
      <c r="A251" s="201">
        <v>1812</v>
      </c>
      <c r="B251" s="187" t="s">
        <v>1178</v>
      </c>
      <c r="C251" s="182" t="s">
        <v>1507</v>
      </c>
      <c r="D251" s="187" t="s">
        <v>886</v>
      </c>
      <c r="E251" s="187" t="s">
        <v>1518</v>
      </c>
      <c r="F251" s="192" t="s">
        <v>1543</v>
      </c>
      <c r="G251" s="193" t="s">
        <v>1473</v>
      </c>
      <c r="H251" s="193" t="s">
        <v>106</v>
      </c>
      <c r="I251" s="180" t="s">
        <v>1512</v>
      </c>
      <c r="J251" s="202" t="s">
        <v>1475</v>
      </c>
      <c r="K251" s="560" t="s">
        <v>1485</v>
      </c>
      <c r="L251" s="175">
        <v>1</v>
      </c>
      <c r="M251" s="192" t="s">
        <v>106</v>
      </c>
      <c r="N251" s="191" t="s">
        <v>106</v>
      </c>
      <c r="O251" s="178" t="str">
        <f t="shared" si="48"/>
        <v>N</v>
      </c>
      <c r="P251" s="191" t="s">
        <v>106</v>
      </c>
      <c r="Q251" s="196" t="s">
        <v>106</v>
      </c>
      <c r="R251" s="191" t="s">
        <v>1452</v>
      </c>
      <c r="S251" s="193" t="s">
        <v>1041</v>
      </c>
      <c r="T251" s="193" t="s">
        <v>1040</v>
      </c>
      <c r="U251" s="507" t="s">
        <v>1511</v>
      </c>
      <c r="V251" s="201">
        <v>1812</v>
      </c>
      <c r="W251" s="9" t="str">
        <f t="shared" si="54"/>
        <v>18-</v>
      </c>
      <c r="X251" s="47" t="str">
        <f t="shared" si="55"/>
        <v>XHSC</v>
      </c>
      <c r="Y251" s="47" t="str">
        <f t="shared" si="49"/>
        <v>-17111</v>
      </c>
      <c r="Z251" s="47" t="str">
        <f t="shared" si="56"/>
        <v>18-XHSC-17111</v>
      </c>
      <c r="AA251" s="47" t="str">
        <f t="shared" si="57"/>
        <v>-</v>
      </c>
      <c r="AB251" s="193">
        <f t="shared" si="53"/>
        <v>6</v>
      </c>
      <c r="AC251" s="193" t="s">
        <v>106</v>
      </c>
    </row>
    <row r="252" spans="1:29" ht="13.5" customHeight="1">
      <c r="A252" s="201">
        <v>1812</v>
      </c>
      <c r="B252" s="187" t="s">
        <v>1024</v>
      </c>
      <c r="C252" s="182" t="s">
        <v>1545</v>
      </c>
      <c r="D252" s="187" t="s">
        <v>1025</v>
      </c>
      <c r="E252" s="187" t="s">
        <v>1518</v>
      </c>
      <c r="F252" s="192" t="s">
        <v>1546</v>
      </c>
      <c r="G252" s="193" t="s">
        <v>1473</v>
      </c>
      <c r="H252" s="193" t="s">
        <v>1451</v>
      </c>
      <c r="I252" s="180" t="s">
        <v>1474</v>
      </c>
      <c r="J252" s="202" t="s">
        <v>1475</v>
      </c>
      <c r="K252" s="560" t="s">
        <v>1476</v>
      </c>
      <c r="L252" s="175">
        <v>1</v>
      </c>
      <c r="M252" s="192" t="s">
        <v>530</v>
      </c>
      <c r="N252" s="193" t="s">
        <v>1451</v>
      </c>
      <c r="O252" s="178" t="str">
        <f t="shared" si="48"/>
        <v>Y</v>
      </c>
      <c r="P252" s="192" t="s">
        <v>106</v>
      </c>
      <c r="Q252" s="195" t="s">
        <v>106</v>
      </c>
      <c r="R252" s="191" t="s">
        <v>1452</v>
      </c>
      <c r="S252" s="193" t="s">
        <v>769</v>
      </c>
      <c r="T252" s="193" t="s">
        <v>768</v>
      </c>
      <c r="U252" s="507" t="s">
        <v>1547</v>
      </c>
      <c r="V252" s="201">
        <v>1812</v>
      </c>
      <c r="W252" s="9" t="str">
        <f t="shared" si="54"/>
        <v>18-</v>
      </c>
      <c r="X252" s="47" t="str">
        <f t="shared" si="55"/>
        <v>YSA</v>
      </c>
      <c r="Y252" s="47" t="str">
        <f t="shared" si="49"/>
        <v>-17101</v>
      </c>
      <c r="Z252" s="47" t="str">
        <f t="shared" si="56"/>
        <v>18-YSA-17101</v>
      </c>
      <c r="AA252" s="47" t="str">
        <f t="shared" si="57"/>
        <v>-</v>
      </c>
      <c r="AB252" s="193">
        <f t="shared" si="53"/>
        <v>6</v>
      </c>
      <c r="AC252" s="193" t="s">
        <v>106</v>
      </c>
    </row>
    <row r="253" spans="1:29" ht="13.5" customHeight="1">
      <c r="A253" s="201">
        <v>1812</v>
      </c>
      <c r="B253" s="187" t="s">
        <v>1027</v>
      </c>
      <c r="C253" s="182" t="s">
        <v>1545</v>
      </c>
      <c r="D253" s="187" t="s">
        <v>1028</v>
      </c>
      <c r="E253" s="187" t="s">
        <v>1518</v>
      </c>
      <c r="F253" s="192" t="s">
        <v>1546</v>
      </c>
      <c r="G253" s="193" t="s">
        <v>1473</v>
      </c>
      <c r="H253" s="193" t="s">
        <v>1451</v>
      </c>
      <c r="I253" s="180" t="s">
        <v>1474</v>
      </c>
      <c r="J253" s="202" t="s">
        <v>1475</v>
      </c>
      <c r="K253" s="560" t="s">
        <v>1476</v>
      </c>
      <c r="L253" s="175">
        <v>1</v>
      </c>
      <c r="M253" s="192" t="s">
        <v>530</v>
      </c>
      <c r="N253" s="193" t="s">
        <v>1451</v>
      </c>
      <c r="O253" s="178" t="str">
        <f t="shared" si="48"/>
        <v>Y</v>
      </c>
      <c r="P253" s="192" t="s">
        <v>106</v>
      </c>
      <c r="Q253" s="195" t="s">
        <v>106</v>
      </c>
      <c r="R253" s="191" t="s">
        <v>1452</v>
      </c>
      <c r="S253" s="193" t="s">
        <v>769</v>
      </c>
      <c r="T253" s="193" t="s">
        <v>768</v>
      </c>
      <c r="U253" s="507" t="s">
        <v>1547</v>
      </c>
      <c r="V253" s="201">
        <v>1812</v>
      </c>
      <c r="W253" s="9" t="str">
        <f t="shared" si="54"/>
        <v>18-</v>
      </c>
      <c r="X253" s="47" t="str">
        <f t="shared" si="55"/>
        <v>YSA</v>
      </c>
      <c r="Y253" s="47" t="str">
        <f t="shared" si="49"/>
        <v>-17102</v>
      </c>
      <c r="Z253" s="47" t="str">
        <f t="shared" si="56"/>
        <v>18-YSA-17102</v>
      </c>
      <c r="AA253" s="47" t="str">
        <f t="shared" si="57"/>
        <v>-</v>
      </c>
      <c r="AB253" s="193">
        <f t="shared" si="53"/>
        <v>6</v>
      </c>
      <c r="AC253" s="193" t="s">
        <v>106</v>
      </c>
    </row>
    <row r="254" spans="1:29" ht="13.5" customHeight="1">
      <c r="A254" s="201">
        <v>1812</v>
      </c>
      <c r="B254" s="187" t="s">
        <v>1153</v>
      </c>
      <c r="C254" s="182" t="s">
        <v>1507</v>
      </c>
      <c r="D254" s="187" t="s">
        <v>1154</v>
      </c>
      <c r="E254" s="187" t="s">
        <v>1518</v>
      </c>
      <c r="F254" s="192" t="s">
        <v>1508</v>
      </c>
      <c r="G254" s="193" t="s">
        <v>1473</v>
      </c>
      <c r="H254" s="193" t="s">
        <v>106</v>
      </c>
      <c r="I254" s="180" t="s">
        <v>1512</v>
      </c>
      <c r="J254" s="202" t="s">
        <v>1475</v>
      </c>
      <c r="K254" s="560" t="s">
        <v>1485</v>
      </c>
      <c r="L254" s="175">
        <v>1</v>
      </c>
      <c r="M254" s="192" t="s">
        <v>106</v>
      </c>
      <c r="N254" s="191" t="s">
        <v>106</v>
      </c>
      <c r="O254" s="178" t="str">
        <f t="shared" si="48"/>
        <v>N</v>
      </c>
      <c r="P254" s="191" t="s">
        <v>106</v>
      </c>
      <c r="Q254" s="196" t="s">
        <v>106</v>
      </c>
      <c r="R254" s="191" t="s">
        <v>1452</v>
      </c>
      <c r="S254" s="193" t="s">
        <v>1156</v>
      </c>
      <c r="T254" s="193" t="s">
        <v>1155</v>
      </c>
      <c r="U254" s="507" t="s">
        <v>1511</v>
      </c>
      <c r="V254" s="201">
        <v>1812</v>
      </c>
      <c r="W254" s="9" t="str">
        <f t="shared" si="54"/>
        <v>18-</v>
      </c>
      <c r="X254" s="47" t="str">
        <f t="shared" si="55"/>
        <v>HS</v>
      </c>
      <c r="Y254" s="47" t="str">
        <f t="shared" si="49"/>
        <v>-17102B</v>
      </c>
      <c r="Z254" s="47" t="str">
        <f t="shared" si="56"/>
        <v>18-HS-17102B</v>
      </c>
      <c r="AA254" s="47" t="str">
        <f t="shared" si="57"/>
        <v>-</v>
      </c>
      <c r="AB254" s="193">
        <f t="shared" si="53"/>
        <v>7</v>
      </c>
      <c r="AC254" s="193" t="s">
        <v>321</v>
      </c>
    </row>
    <row r="255" spans="1:29" ht="13.5" customHeight="1">
      <c r="A255" s="201">
        <v>1812</v>
      </c>
      <c r="B255" s="187" t="s">
        <v>1157</v>
      </c>
      <c r="C255" s="182" t="s">
        <v>1507</v>
      </c>
      <c r="D255" s="187" t="s">
        <v>1158</v>
      </c>
      <c r="E255" s="187" t="s">
        <v>1518</v>
      </c>
      <c r="F255" s="192" t="s">
        <v>1508</v>
      </c>
      <c r="G255" s="193" t="s">
        <v>1473</v>
      </c>
      <c r="H255" s="193" t="s">
        <v>106</v>
      </c>
      <c r="I255" s="180" t="s">
        <v>1512</v>
      </c>
      <c r="J255" s="202" t="s">
        <v>1475</v>
      </c>
      <c r="K255" s="560" t="s">
        <v>1485</v>
      </c>
      <c r="L255" s="175">
        <v>1</v>
      </c>
      <c r="M255" s="192" t="s">
        <v>106</v>
      </c>
      <c r="N255" s="191" t="s">
        <v>106</v>
      </c>
      <c r="O255" s="178" t="str">
        <f t="shared" si="48"/>
        <v>N</v>
      </c>
      <c r="P255" s="191" t="s">
        <v>106</v>
      </c>
      <c r="Q255" s="196" t="s">
        <v>106</v>
      </c>
      <c r="R255" s="191" t="s">
        <v>1452</v>
      </c>
      <c r="S255" s="193" t="s">
        <v>1156</v>
      </c>
      <c r="T255" s="193" t="s">
        <v>1155</v>
      </c>
      <c r="U255" s="507" t="s">
        <v>1511</v>
      </c>
      <c r="V255" s="201">
        <v>1812</v>
      </c>
      <c r="W255" s="9" t="str">
        <f t="shared" si="54"/>
        <v>18-</v>
      </c>
      <c r="X255" s="47" t="str">
        <f t="shared" si="55"/>
        <v>HS</v>
      </c>
      <c r="Y255" s="47" t="str">
        <f t="shared" si="49"/>
        <v>-17103</v>
      </c>
      <c r="Z255" s="47" t="str">
        <f t="shared" si="56"/>
        <v>18-HS-17103</v>
      </c>
      <c r="AA255" s="47" t="str">
        <f t="shared" si="57"/>
        <v>-</v>
      </c>
      <c r="AB255" s="193">
        <f t="shared" si="53"/>
        <v>6</v>
      </c>
      <c r="AC255" s="193" t="s">
        <v>106</v>
      </c>
    </row>
    <row r="256" spans="1:29" ht="13.5" customHeight="1">
      <c r="A256" s="201">
        <v>1812</v>
      </c>
      <c r="B256" s="187" t="s">
        <v>1159</v>
      </c>
      <c r="C256" s="182" t="s">
        <v>1507</v>
      </c>
      <c r="D256" s="187" t="s">
        <v>1160</v>
      </c>
      <c r="E256" s="187" t="s">
        <v>1518</v>
      </c>
      <c r="F256" s="192" t="s">
        <v>1508</v>
      </c>
      <c r="G256" s="193" t="s">
        <v>1473</v>
      </c>
      <c r="H256" s="193" t="s">
        <v>106</v>
      </c>
      <c r="I256" s="180" t="s">
        <v>1512</v>
      </c>
      <c r="J256" s="202" t="s">
        <v>1475</v>
      </c>
      <c r="K256" s="560" t="s">
        <v>1485</v>
      </c>
      <c r="L256" s="175">
        <v>1</v>
      </c>
      <c r="M256" s="192" t="s">
        <v>106</v>
      </c>
      <c r="N256" s="191" t="s">
        <v>106</v>
      </c>
      <c r="O256" s="178" t="str">
        <f t="shared" si="48"/>
        <v>N</v>
      </c>
      <c r="P256" s="191" t="s">
        <v>106</v>
      </c>
      <c r="Q256" s="196" t="s">
        <v>106</v>
      </c>
      <c r="R256" s="191" t="s">
        <v>1452</v>
      </c>
      <c r="S256" s="193" t="s">
        <v>1156</v>
      </c>
      <c r="T256" s="193" t="s">
        <v>1155</v>
      </c>
      <c r="U256" s="507" t="s">
        <v>1511</v>
      </c>
      <c r="V256" s="201">
        <v>1812</v>
      </c>
      <c r="W256" s="9" t="str">
        <f t="shared" si="54"/>
        <v>18-</v>
      </c>
      <c r="X256" s="47" t="str">
        <f t="shared" si="55"/>
        <v>HS</v>
      </c>
      <c r="Y256" s="47" t="str">
        <f t="shared" si="49"/>
        <v>-17104</v>
      </c>
      <c r="Z256" s="47" t="str">
        <f t="shared" si="56"/>
        <v>18-HS-17104</v>
      </c>
      <c r="AA256" s="47" t="str">
        <f t="shared" si="57"/>
        <v>-</v>
      </c>
      <c r="AB256" s="193">
        <f t="shared" si="53"/>
        <v>6</v>
      </c>
      <c r="AC256" s="193" t="s">
        <v>106</v>
      </c>
    </row>
    <row r="257" spans="1:29" ht="13.5" customHeight="1">
      <c r="A257" s="201">
        <v>1812</v>
      </c>
      <c r="B257" s="187" t="s">
        <v>1161</v>
      </c>
      <c r="C257" s="182" t="s">
        <v>1507</v>
      </c>
      <c r="D257" s="187" t="s">
        <v>1162</v>
      </c>
      <c r="E257" s="187" t="s">
        <v>1518</v>
      </c>
      <c r="F257" s="192" t="s">
        <v>1508</v>
      </c>
      <c r="G257" s="193" t="s">
        <v>1473</v>
      </c>
      <c r="H257" s="193" t="s">
        <v>106</v>
      </c>
      <c r="I257" s="180" t="s">
        <v>1512</v>
      </c>
      <c r="J257" s="202" t="s">
        <v>1475</v>
      </c>
      <c r="K257" s="560" t="s">
        <v>1485</v>
      </c>
      <c r="L257" s="175">
        <v>1</v>
      </c>
      <c r="M257" s="192" t="s">
        <v>106</v>
      </c>
      <c r="N257" s="191" t="s">
        <v>106</v>
      </c>
      <c r="O257" s="178" t="str">
        <f t="shared" si="48"/>
        <v>N</v>
      </c>
      <c r="P257" s="191" t="s">
        <v>106</v>
      </c>
      <c r="Q257" s="196" t="s">
        <v>106</v>
      </c>
      <c r="R257" s="191" t="s">
        <v>1452</v>
      </c>
      <c r="S257" s="193" t="s">
        <v>1156</v>
      </c>
      <c r="T257" s="193" t="s">
        <v>1155</v>
      </c>
      <c r="U257" s="507" t="s">
        <v>1511</v>
      </c>
      <c r="V257" s="201">
        <v>1812</v>
      </c>
      <c r="W257" s="9" t="str">
        <f t="shared" si="54"/>
        <v>18-</v>
      </c>
      <c r="X257" s="47" t="str">
        <f t="shared" si="55"/>
        <v>HS</v>
      </c>
      <c r="Y257" s="47" t="str">
        <f t="shared" si="49"/>
        <v>-17105</v>
      </c>
      <c r="Z257" s="47" t="str">
        <f t="shared" si="56"/>
        <v>18-HS-17105</v>
      </c>
      <c r="AA257" s="47" t="str">
        <f t="shared" si="57"/>
        <v>-</v>
      </c>
      <c r="AB257" s="193">
        <f t="shared" si="53"/>
        <v>6</v>
      </c>
      <c r="AC257" s="193" t="s">
        <v>106</v>
      </c>
    </row>
    <row r="258" spans="1:29" ht="13.5" customHeight="1">
      <c r="A258" s="201">
        <v>1812</v>
      </c>
      <c r="B258" s="187" t="s">
        <v>1163</v>
      </c>
      <c r="C258" s="182" t="s">
        <v>1507</v>
      </c>
      <c r="D258" s="187" t="s">
        <v>1164</v>
      </c>
      <c r="E258" s="187" t="s">
        <v>1518</v>
      </c>
      <c r="F258" s="192" t="s">
        <v>1508</v>
      </c>
      <c r="G258" s="193" t="s">
        <v>1473</v>
      </c>
      <c r="H258" s="193" t="s">
        <v>106</v>
      </c>
      <c r="I258" s="180" t="s">
        <v>1512</v>
      </c>
      <c r="J258" s="202" t="s">
        <v>1475</v>
      </c>
      <c r="K258" s="560" t="s">
        <v>1485</v>
      </c>
      <c r="L258" s="175">
        <v>1</v>
      </c>
      <c r="M258" s="192" t="s">
        <v>106</v>
      </c>
      <c r="N258" s="191" t="s">
        <v>106</v>
      </c>
      <c r="O258" s="178" t="str">
        <f t="shared" ref="O258:O321" si="58">IF(N258="Yes","Y","N")</f>
        <v>N</v>
      </c>
      <c r="P258" s="191" t="s">
        <v>106</v>
      </c>
      <c r="Q258" s="196" t="s">
        <v>106</v>
      </c>
      <c r="R258" s="191" t="s">
        <v>1452</v>
      </c>
      <c r="S258" s="193" t="s">
        <v>1156</v>
      </c>
      <c r="T258" s="193" t="s">
        <v>1155</v>
      </c>
      <c r="U258" s="507" t="s">
        <v>1511</v>
      </c>
      <c r="V258" s="201">
        <v>1812</v>
      </c>
      <c r="W258" s="9" t="str">
        <f t="shared" si="54"/>
        <v>18-</v>
      </c>
      <c r="X258" s="47" t="str">
        <f t="shared" si="55"/>
        <v>HS</v>
      </c>
      <c r="Y258" s="47" t="str">
        <f t="shared" ref="Y258:Y321" si="59">RIGHT(B258,AB258)</f>
        <v>-17106</v>
      </c>
      <c r="Z258" s="47" t="str">
        <f t="shared" si="56"/>
        <v>18-HS-17106</v>
      </c>
      <c r="AA258" s="47" t="str">
        <f t="shared" si="57"/>
        <v>-</v>
      </c>
      <c r="AB258" s="193">
        <f t="shared" si="53"/>
        <v>6</v>
      </c>
      <c r="AC258" s="193" t="s">
        <v>106</v>
      </c>
    </row>
    <row r="259" spans="1:29" ht="13.5" customHeight="1">
      <c r="A259" s="201">
        <v>1812</v>
      </c>
      <c r="B259" s="187" t="s">
        <v>1371</v>
      </c>
      <c r="C259" s="182" t="s">
        <v>1548</v>
      </c>
      <c r="D259" s="187" t="s">
        <v>1372</v>
      </c>
      <c r="E259" s="187" t="s">
        <v>1518</v>
      </c>
      <c r="F259" s="192" t="s">
        <v>1549</v>
      </c>
      <c r="G259" s="193" t="s">
        <v>1502</v>
      </c>
      <c r="H259" s="193" t="s">
        <v>106</v>
      </c>
      <c r="I259" s="193" t="s">
        <v>1550</v>
      </c>
      <c r="J259" s="202" t="s">
        <v>1540</v>
      </c>
      <c r="K259" s="560" t="s">
        <v>1476</v>
      </c>
      <c r="L259" s="175">
        <v>1</v>
      </c>
      <c r="M259" s="192" t="s">
        <v>530</v>
      </c>
      <c r="N259" s="192" t="s">
        <v>106</v>
      </c>
      <c r="O259" s="178" t="str">
        <f t="shared" si="58"/>
        <v>N</v>
      </c>
      <c r="P259" s="192" t="s">
        <v>106</v>
      </c>
      <c r="Q259" s="195" t="s">
        <v>106</v>
      </c>
      <c r="R259" s="191" t="s">
        <v>1452</v>
      </c>
      <c r="S259" s="193" t="s">
        <v>1156</v>
      </c>
      <c r="T259" s="193" t="s">
        <v>1155</v>
      </c>
      <c r="U259" s="507" t="s">
        <v>1551</v>
      </c>
      <c r="V259" s="201">
        <v>1812</v>
      </c>
      <c r="W259" s="9" t="str">
        <f t="shared" si="54"/>
        <v>18-</v>
      </c>
      <c r="X259" s="47" t="str">
        <f t="shared" si="55"/>
        <v>UL</v>
      </c>
      <c r="Y259" s="47" t="str">
        <f t="shared" si="59"/>
        <v>-17110B</v>
      </c>
      <c r="Z259" s="47" t="str">
        <f t="shared" si="56"/>
        <v>18-UL-17110B</v>
      </c>
      <c r="AA259" s="47" t="str">
        <f t="shared" si="57"/>
        <v>-</v>
      </c>
      <c r="AB259" s="193">
        <f t="shared" si="53"/>
        <v>7</v>
      </c>
      <c r="AC259" s="193" t="s">
        <v>321</v>
      </c>
    </row>
    <row r="260" spans="1:29" ht="13.5" customHeight="1">
      <c r="A260" s="201">
        <v>1812</v>
      </c>
      <c r="B260" s="187" t="s">
        <v>1373</v>
      </c>
      <c r="C260" s="182" t="s">
        <v>1548</v>
      </c>
      <c r="D260" s="187" t="s">
        <v>1552</v>
      </c>
      <c r="E260" s="187" t="s">
        <v>1518</v>
      </c>
      <c r="F260" s="192" t="s">
        <v>1549</v>
      </c>
      <c r="G260" s="193" t="s">
        <v>1502</v>
      </c>
      <c r="H260" s="193" t="s">
        <v>106</v>
      </c>
      <c r="I260" s="193" t="s">
        <v>1550</v>
      </c>
      <c r="J260" s="202" t="s">
        <v>1540</v>
      </c>
      <c r="K260" s="560" t="s">
        <v>1476</v>
      </c>
      <c r="L260" s="175">
        <v>1</v>
      </c>
      <c r="M260" s="192" t="s">
        <v>530</v>
      </c>
      <c r="N260" s="192" t="s">
        <v>106</v>
      </c>
      <c r="O260" s="178" t="str">
        <f t="shared" si="58"/>
        <v>N</v>
      </c>
      <c r="P260" s="192" t="s">
        <v>106</v>
      </c>
      <c r="Q260" s="195" t="s">
        <v>106</v>
      </c>
      <c r="R260" s="191" t="s">
        <v>1452</v>
      </c>
      <c r="S260" s="193" t="s">
        <v>1156</v>
      </c>
      <c r="T260" s="193" t="s">
        <v>1155</v>
      </c>
      <c r="U260" s="507" t="s">
        <v>1551</v>
      </c>
      <c r="V260" s="201">
        <v>1812</v>
      </c>
      <c r="W260" s="9" t="str">
        <f t="shared" si="54"/>
        <v>18-</v>
      </c>
      <c r="X260" s="47" t="str">
        <f t="shared" si="55"/>
        <v>UL</v>
      </c>
      <c r="Y260" s="47" t="str">
        <f t="shared" si="59"/>
        <v>-17121</v>
      </c>
      <c r="Z260" s="47" t="str">
        <f t="shared" si="56"/>
        <v>18-UL-17121</v>
      </c>
      <c r="AA260" s="47" t="str">
        <f t="shared" si="57"/>
        <v>-</v>
      </c>
      <c r="AB260" s="193">
        <f t="shared" si="53"/>
        <v>6</v>
      </c>
      <c r="AC260" s="193" t="s">
        <v>106</v>
      </c>
    </row>
    <row r="261" spans="1:29" ht="13.5" customHeight="1">
      <c r="A261" s="201">
        <v>1812</v>
      </c>
      <c r="B261" s="187" t="s">
        <v>1173</v>
      </c>
      <c r="C261" s="182" t="s">
        <v>1507</v>
      </c>
      <c r="D261" s="187" t="s">
        <v>1174</v>
      </c>
      <c r="E261" s="187" t="s">
        <v>1518</v>
      </c>
      <c r="F261" s="192" t="s">
        <v>1508</v>
      </c>
      <c r="G261" s="193" t="s">
        <v>1473</v>
      </c>
      <c r="H261" s="193" t="s">
        <v>106</v>
      </c>
      <c r="I261" s="180" t="s">
        <v>1512</v>
      </c>
      <c r="J261" s="202" t="s">
        <v>1475</v>
      </c>
      <c r="K261" s="560" t="s">
        <v>1485</v>
      </c>
      <c r="L261" s="175">
        <v>1</v>
      </c>
      <c r="M261" s="192" t="s">
        <v>106</v>
      </c>
      <c r="N261" s="191" t="s">
        <v>106</v>
      </c>
      <c r="O261" s="178" t="str">
        <f t="shared" si="58"/>
        <v>N</v>
      </c>
      <c r="P261" s="191" t="s">
        <v>106</v>
      </c>
      <c r="Q261" s="196" t="s">
        <v>106</v>
      </c>
      <c r="R261" s="191" t="s">
        <v>1452</v>
      </c>
      <c r="S261" s="193" t="s">
        <v>1168</v>
      </c>
      <c r="T261" s="193" t="s">
        <v>1167</v>
      </c>
      <c r="U261" s="507" t="s">
        <v>1511</v>
      </c>
      <c r="V261" s="201">
        <v>1812</v>
      </c>
      <c r="W261" s="9" t="str">
        <f t="shared" si="54"/>
        <v>18-</v>
      </c>
      <c r="X261" s="47" t="str">
        <f t="shared" si="55"/>
        <v>HS</v>
      </c>
      <c r="Y261" s="47" t="str">
        <f t="shared" si="59"/>
        <v>-17109A</v>
      </c>
      <c r="Z261" s="47" t="str">
        <f t="shared" si="56"/>
        <v>18-HS-17109A</v>
      </c>
      <c r="AA261" s="47" t="str">
        <f t="shared" si="57"/>
        <v>-</v>
      </c>
      <c r="AB261" s="193">
        <f t="shared" si="53"/>
        <v>7</v>
      </c>
      <c r="AC261" s="193" t="s">
        <v>321</v>
      </c>
    </row>
    <row r="262" spans="1:29" ht="13.5" customHeight="1">
      <c r="A262" s="201">
        <v>1812</v>
      </c>
      <c r="B262" s="187" t="s">
        <v>1175</v>
      </c>
      <c r="C262" s="182" t="s">
        <v>1507</v>
      </c>
      <c r="D262" s="187" t="s">
        <v>1176</v>
      </c>
      <c r="E262" s="187" t="s">
        <v>1518</v>
      </c>
      <c r="F262" s="192" t="s">
        <v>1508</v>
      </c>
      <c r="G262" s="193" t="s">
        <v>1473</v>
      </c>
      <c r="H262" s="193" t="s">
        <v>106</v>
      </c>
      <c r="I262" s="180" t="s">
        <v>1512</v>
      </c>
      <c r="J262" s="202" t="s">
        <v>1475</v>
      </c>
      <c r="K262" s="560" t="s">
        <v>1485</v>
      </c>
      <c r="L262" s="175">
        <v>1</v>
      </c>
      <c r="M262" s="192" t="s">
        <v>106</v>
      </c>
      <c r="N262" s="191" t="s">
        <v>106</v>
      </c>
      <c r="O262" s="178" t="str">
        <f t="shared" si="58"/>
        <v>N</v>
      </c>
      <c r="P262" s="191" t="s">
        <v>106</v>
      </c>
      <c r="Q262" s="196" t="s">
        <v>106</v>
      </c>
      <c r="R262" s="191" t="s">
        <v>1452</v>
      </c>
      <c r="S262" s="193" t="s">
        <v>1168</v>
      </c>
      <c r="T262" s="193" t="s">
        <v>1167</v>
      </c>
      <c r="U262" s="507" t="s">
        <v>1511</v>
      </c>
      <c r="V262" s="201">
        <v>1812</v>
      </c>
      <c r="W262" s="9" t="str">
        <f t="shared" si="54"/>
        <v>18-</v>
      </c>
      <c r="X262" s="47" t="str">
        <f t="shared" si="55"/>
        <v>HS</v>
      </c>
      <c r="Y262" s="47" t="str">
        <f t="shared" si="59"/>
        <v>-17109B</v>
      </c>
      <c r="Z262" s="47" t="str">
        <f t="shared" si="56"/>
        <v>18-HS-17109B</v>
      </c>
      <c r="AA262" s="47" t="str">
        <f t="shared" si="57"/>
        <v>-</v>
      </c>
      <c r="AB262" s="193">
        <f t="shared" si="53"/>
        <v>7</v>
      </c>
      <c r="AC262" s="193" t="s">
        <v>321</v>
      </c>
    </row>
    <row r="263" spans="1:29" ht="13.5" customHeight="1">
      <c r="A263" s="201">
        <v>1812</v>
      </c>
      <c r="B263" s="187" t="s">
        <v>1072</v>
      </c>
      <c r="C263" s="182" t="s">
        <v>115</v>
      </c>
      <c r="D263" s="187" t="s">
        <v>1073</v>
      </c>
      <c r="E263" s="187" t="s">
        <v>1522</v>
      </c>
      <c r="F263" s="192" t="s">
        <v>1508</v>
      </c>
      <c r="G263" s="193" t="s">
        <v>1502</v>
      </c>
      <c r="H263" s="193" t="s">
        <v>1451</v>
      </c>
      <c r="I263" s="180" t="s">
        <v>1474</v>
      </c>
      <c r="J263" s="202" t="s">
        <v>1475</v>
      </c>
      <c r="K263" s="560" t="s">
        <v>1476</v>
      </c>
      <c r="L263" s="175">
        <v>1</v>
      </c>
      <c r="M263" s="192" t="s">
        <v>106</v>
      </c>
      <c r="N263" s="192" t="s">
        <v>106</v>
      </c>
      <c r="O263" s="178" t="str">
        <f t="shared" si="58"/>
        <v>N</v>
      </c>
      <c r="P263" s="192" t="s">
        <v>106</v>
      </c>
      <c r="Q263" s="196" t="s">
        <v>515</v>
      </c>
      <c r="R263" s="191" t="s">
        <v>1452</v>
      </c>
      <c r="S263" s="196" t="s">
        <v>515</v>
      </c>
      <c r="U263" s="507" t="s">
        <v>1513</v>
      </c>
      <c r="V263" s="201">
        <v>1812</v>
      </c>
      <c r="W263" s="9" t="str">
        <f t="shared" si="54"/>
        <v>18-</v>
      </c>
      <c r="X263" s="47" t="str">
        <f t="shared" si="55"/>
        <v>HS</v>
      </c>
      <c r="Y263" s="47" t="str">
        <f t="shared" si="59"/>
        <v>-17201P</v>
      </c>
      <c r="Z263" s="47" t="str">
        <f t="shared" si="56"/>
        <v>18-HS-17201P</v>
      </c>
      <c r="AA263" s="47" t="str">
        <f t="shared" si="57"/>
        <v>-</v>
      </c>
      <c r="AB263" s="193">
        <f t="shared" si="53"/>
        <v>7</v>
      </c>
      <c r="AC263" s="193" t="s">
        <v>321</v>
      </c>
    </row>
    <row r="264" spans="1:29" ht="13.5" customHeight="1">
      <c r="A264" s="201">
        <v>1812</v>
      </c>
      <c r="B264" s="187" t="s">
        <v>1179</v>
      </c>
      <c r="C264" s="182" t="s">
        <v>115</v>
      </c>
      <c r="D264" s="187" t="s">
        <v>1180</v>
      </c>
      <c r="E264" s="187" t="s">
        <v>1522</v>
      </c>
      <c r="F264" s="192" t="s">
        <v>1514</v>
      </c>
      <c r="G264" s="193" t="s">
        <v>1473</v>
      </c>
      <c r="H264" s="193" t="s">
        <v>106</v>
      </c>
      <c r="I264" s="180" t="s">
        <v>1512</v>
      </c>
      <c r="J264" s="202" t="s">
        <v>1475</v>
      </c>
      <c r="K264" s="560" t="s">
        <v>1485</v>
      </c>
      <c r="L264" s="175">
        <v>1</v>
      </c>
      <c r="M264" s="192" t="s">
        <v>106</v>
      </c>
      <c r="N264" s="191" t="s">
        <v>106</v>
      </c>
      <c r="O264" s="178" t="str">
        <f t="shared" si="58"/>
        <v>N</v>
      </c>
      <c r="P264" s="191" t="s">
        <v>106</v>
      </c>
      <c r="Q264" s="196" t="s">
        <v>515</v>
      </c>
      <c r="R264" s="191" t="s">
        <v>1452</v>
      </c>
      <c r="S264" s="196" t="s">
        <v>515</v>
      </c>
      <c r="U264" s="507" t="s">
        <v>1511</v>
      </c>
      <c r="V264" s="201">
        <v>1812</v>
      </c>
      <c r="W264" s="9" t="str">
        <f t="shared" si="54"/>
        <v>18-</v>
      </c>
      <c r="X264" s="47" t="str">
        <f t="shared" si="55"/>
        <v>YL</v>
      </c>
      <c r="Y264" s="47" t="str">
        <f t="shared" si="59"/>
        <v>-17201R</v>
      </c>
      <c r="Z264" s="47" t="str">
        <f t="shared" si="56"/>
        <v>18-YL-17201R</v>
      </c>
      <c r="AA264" s="47" t="str">
        <f t="shared" si="57"/>
        <v>-</v>
      </c>
      <c r="AB264" s="193">
        <f t="shared" si="53"/>
        <v>7</v>
      </c>
      <c r="AC264" s="193" t="s">
        <v>321</v>
      </c>
    </row>
    <row r="265" spans="1:29" ht="13.5" customHeight="1">
      <c r="A265" s="201">
        <v>1812</v>
      </c>
      <c r="B265" s="187" t="s">
        <v>1181</v>
      </c>
      <c r="C265" s="182" t="s">
        <v>115</v>
      </c>
      <c r="D265" s="187" t="s">
        <v>1182</v>
      </c>
      <c r="E265" s="187" t="s">
        <v>1522</v>
      </c>
      <c r="F265" s="192" t="s">
        <v>1514</v>
      </c>
      <c r="G265" s="193" t="s">
        <v>1473</v>
      </c>
      <c r="H265" s="193" t="s">
        <v>106</v>
      </c>
      <c r="I265" s="180" t="s">
        <v>1512</v>
      </c>
      <c r="J265" s="202" t="s">
        <v>1475</v>
      </c>
      <c r="K265" s="560" t="s">
        <v>1485</v>
      </c>
      <c r="L265" s="175">
        <v>1</v>
      </c>
      <c r="M265" s="192" t="s">
        <v>106</v>
      </c>
      <c r="N265" s="191" t="s">
        <v>106</v>
      </c>
      <c r="O265" s="178" t="str">
        <f t="shared" si="58"/>
        <v>N</v>
      </c>
      <c r="P265" s="191" t="s">
        <v>106</v>
      </c>
      <c r="Q265" s="196" t="s">
        <v>515</v>
      </c>
      <c r="R265" s="191" t="s">
        <v>1452</v>
      </c>
      <c r="S265" s="196" t="s">
        <v>515</v>
      </c>
      <c r="U265" s="507" t="s">
        <v>1511</v>
      </c>
      <c r="V265" s="201">
        <v>1812</v>
      </c>
      <c r="W265" s="9" t="str">
        <f t="shared" si="54"/>
        <v>18-</v>
      </c>
      <c r="X265" s="47" t="str">
        <f t="shared" si="55"/>
        <v>YL</v>
      </c>
      <c r="Y265" s="47" t="str">
        <f t="shared" si="59"/>
        <v>-17201F</v>
      </c>
      <c r="Z265" s="47" t="str">
        <f t="shared" si="56"/>
        <v>18-YL-17201F</v>
      </c>
      <c r="AA265" s="47" t="str">
        <f t="shared" si="57"/>
        <v>-</v>
      </c>
      <c r="AB265" s="193">
        <f t="shared" si="53"/>
        <v>7</v>
      </c>
      <c r="AC265" s="193" t="s">
        <v>321</v>
      </c>
    </row>
    <row r="266" spans="1:29" ht="13.5" customHeight="1">
      <c r="A266" s="201">
        <v>1812</v>
      </c>
      <c r="B266" s="187" t="s">
        <v>797</v>
      </c>
      <c r="C266" s="182" t="s">
        <v>115</v>
      </c>
      <c r="D266" s="187" t="s">
        <v>798</v>
      </c>
      <c r="E266" s="187" t="s">
        <v>1522</v>
      </c>
      <c r="F266" s="192" t="s">
        <v>799</v>
      </c>
      <c r="G266" s="193" t="s">
        <v>113</v>
      </c>
      <c r="H266" s="192" t="s">
        <v>106</v>
      </c>
      <c r="I266" s="194" t="s">
        <v>111</v>
      </c>
      <c r="J266" s="202" t="s">
        <v>111</v>
      </c>
      <c r="K266" s="560"/>
      <c r="L266" s="175">
        <v>1</v>
      </c>
      <c r="M266" s="192" t="s">
        <v>106</v>
      </c>
      <c r="N266" s="191" t="s">
        <v>106</v>
      </c>
      <c r="O266" s="178" t="str">
        <f t="shared" si="58"/>
        <v>N</v>
      </c>
      <c r="P266" s="192" t="s">
        <v>106</v>
      </c>
      <c r="Q266" s="196" t="s">
        <v>515</v>
      </c>
      <c r="R266" s="191" t="s">
        <v>1452</v>
      </c>
      <c r="S266" s="196" t="s">
        <v>515</v>
      </c>
      <c r="U266" s="509" t="s">
        <v>1466</v>
      </c>
      <c r="V266" s="201">
        <v>1812</v>
      </c>
      <c r="W266" s="9" t="str">
        <f t="shared" si="54"/>
        <v>18-</v>
      </c>
      <c r="X266" s="47" t="str">
        <f t="shared" si="55"/>
        <v>SI</v>
      </c>
      <c r="Y266" s="47" t="str">
        <f t="shared" si="59"/>
        <v>-17201</v>
      </c>
      <c r="Z266" s="47" t="str">
        <f t="shared" si="56"/>
        <v>18-SI-17201</v>
      </c>
      <c r="AA266" s="47" t="str">
        <f t="shared" si="57"/>
        <v>-</v>
      </c>
      <c r="AB266" s="193">
        <f t="shared" si="53"/>
        <v>6</v>
      </c>
      <c r="AC266" s="193" t="s">
        <v>106</v>
      </c>
    </row>
    <row r="267" spans="1:29" ht="13.5" customHeight="1">
      <c r="A267" s="201">
        <v>1812</v>
      </c>
      <c r="B267" s="187" t="s">
        <v>511</v>
      </c>
      <c r="C267" s="182" t="s">
        <v>115</v>
      </c>
      <c r="D267" s="187" t="s">
        <v>512</v>
      </c>
      <c r="E267" s="187" t="s">
        <v>1522</v>
      </c>
      <c r="F267" s="192" t="s">
        <v>516</v>
      </c>
      <c r="G267" s="193" t="s">
        <v>166</v>
      </c>
      <c r="H267" s="192" t="s">
        <v>1451</v>
      </c>
      <c r="I267" s="194" t="s">
        <v>111</v>
      </c>
      <c r="J267" s="202" t="s">
        <v>111</v>
      </c>
      <c r="K267" s="560"/>
      <c r="L267" s="175">
        <v>1</v>
      </c>
      <c r="M267" s="192" t="s">
        <v>106</v>
      </c>
      <c r="N267" s="191" t="s">
        <v>106</v>
      </c>
      <c r="O267" s="178" t="str">
        <f t="shared" si="58"/>
        <v>N</v>
      </c>
      <c r="P267" s="192" t="s">
        <v>106</v>
      </c>
      <c r="Q267" s="196" t="s">
        <v>515</v>
      </c>
      <c r="R267" s="191" t="s">
        <v>1452</v>
      </c>
      <c r="S267" s="196" t="s">
        <v>515</v>
      </c>
      <c r="U267" s="510" t="s">
        <v>1553</v>
      </c>
      <c r="V267" s="201">
        <v>1812</v>
      </c>
      <c r="W267" s="9" t="str">
        <f t="shared" si="54"/>
        <v>18-</v>
      </c>
      <c r="X267" s="47" t="str">
        <f t="shared" si="55"/>
        <v>SC</v>
      </c>
      <c r="Y267" s="47" t="str">
        <f t="shared" si="59"/>
        <v>-17201</v>
      </c>
      <c r="Z267" s="47" t="str">
        <f t="shared" si="56"/>
        <v>18-SC-17201</v>
      </c>
      <c r="AA267" s="47" t="str">
        <f t="shared" si="57"/>
        <v>-</v>
      </c>
      <c r="AB267" s="193">
        <f t="shared" si="53"/>
        <v>6</v>
      </c>
      <c r="AC267" s="193" t="s">
        <v>106</v>
      </c>
    </row>
    <row r="268" spans="1:29" ht="13.5" customHeight="1">
      <c r="A268" s="201">
        <v>1812</v>
      </c>
      <c r="B268" s="187" t="s">
        <v>1074</v>
      </c>
      <c r="C268" s="182" t="s">
        <v>115</v>
      </c>
      <c r="D268" s="187" t="s">
        <v>1075</v>
      </c>
      <c r="E268" s="187" t="s">
        <v>1522</v>
      </c>
      <c r="F268" s="192" t="s">
        <v>1508</v>
      </c>
      <c r="G268" s="193" t="s">
        <v>1502</v>
      </c>
      <c r="H268" s="193" t="s">
        <v>1451</v>
      </c>
      <c r="I268" s="180" t="s">
        <v>1474</v>
      </c>
      <c r="J268" s="202" t="s">
        <v>1475</v>
      </c>
      <c r="K268" s="560" t="s">
        <v>1476</v>
      </c>
      <c r="L268" s="175">
        <v>1</v>
      </c>
      <c r="M268" s="192" t="s">
        <v>106</v>
      </c>
      <c r="N268" s="192" t="s">
        <v>106</v>
      </c>
      <c r="O268" s="178" t="str">
        <f t="shared" si="58"/>
        <v>N</v>
      </c>
      <c r="P268" s="192" t="s">
        <v>106</v>
      </c>
      <c r="Q268" s="196" t="s">
        <v>515</v>
      </c>
      <c r="R268" s="191" t="s">
        <v>1452</v>
      </c>
      <c r="S268" s="196" t="s">
        <v>515</v>
      </c>
      <c r="U268" s="507" t="s">
        <v>1513</v>
      </c>
      <c r="V268" s="201">
        <v>1812</v>
      </c>
      <c r="W268" s="9" t="str">
        <f t="shared" si="54"/>
        <v>18-</v>
      </c>
      <c r="X268" s="47" t="str">
        <f t="shared" si="55"/>
        <v>HS</v>
      </c>
      <c r="Y268" s="47" t="str">
        <f t="shared" si="59"/>
        <v>-17202P</v>
      </c>
      <c r="Z268" s="47" t="str">
        <f t="shared" si="56"/>
        <v>18-HS-17202P</v>
      </c>
      <c r="AA268" s="47" t="str">
        <f t="shared" si="57"/>
        <v>-</v>
      </c>
      <c r="AB268" s="193">
        <f t="shared" si="53"/>
        <v>7</v>
      </c>
      <c r="AC268" s="193" t="s">
        <v>321</v>
      </c>
    </row>
    <row r="269" spans="1:29" ht="13.5" customHeight="1">
      <c r="A269" s="201">
        <v>1812</v>
      </c>
      <c r="B269" s="187" t="s">
        <v>1183</v>
      </c>
      <c r="C269" s="182" t="s">
        <v>115</v>
      </c>
      <c r="D269" s="187" t="s">
        <v>1184</v>
      </c>
      <c r="E269" s="187" t="s">
        <v>1522</v>
      </c>
      <c r="F269" s="192" t="s">
        <v>1514</v>
      </c>
      <c r="G269" s="193" t="s">
        <v>1473</v>
      </c>
      <c r="H269" s="193" t="s">
        <v>106</v>
      </c>
      <c r="I269" s="180" t="s">
        <v>1512</v>
      </c>
      <c r="J269" s="202" t="s">
        <v>1475</v>
      </c>
      <c r="K269" s="560" t="s">
        <v>1485</v>
      </c>
      <c r="L269" s="175">
        <v>1</v>
      </c>
      <c r="M269" s="192" t="s">
        <v>106</v>
      </c>
      <c r="N269" s="191" t="s">
        <v>106</v>
      </c>
      <c r="O269" s="178" t="str">
        <f t="shared" si="58"/>
        <v>N</v>
      </c>
      <c r="P269" s="191" t="s">
        <v>106</v>
      </c>
      <c r="Q269" s="196" t="s">
        <v>515</v>
      </c>
      <c r="R269" s="191" t="s">
        <v>1452</v>
      </c>
      <c r="S269" s="196" t="s">
        <v>515</v>
      </c>
      <c r="U269" s="507" t="s">
        <v>1511</v>
      </c>
      <c r="V269" s="201">
        <v>1812</v>
      </c>
      <c r="W269" s="9" t="str">
        <f t="shared" si="54"/>
        <v>18-</v>
      </c>
      <c r="X269" s="47" t="str">
        <f t="shared" si="55"/>
        <v>YL</v>
      </c>
      <c r="Y269" s="47" t="str">
        <f t="shared" si="59"/>
        <v>-17202R</v>
      </c>
      <c r="Z269" s="47" t="str">
        <f t="shared" si="56"/>
        <v>18-YL-17202R</v>
      </c>
      <c r="AA269" s="47" t="str">
        <f t="shared" si="57"/>
        <v>-</v>
      </c>
      <c r="AB269" s="193">
        <f t="shared" si="53"/>
        <v>7</v>
      </c>
      <c r="AC269" s="193" t="s">
        <v>321</v>
      </c>
    </row>
    <row r="270" spans="1:29" ht="13.5" customHeight="1">
      <c r="A270" s="201">
        <v>1812</v>
      </c>
      <c r="B270" s="187" t="s">
        <v>1185</v>
      </c>
      <c r="C270" s="182" t="s">
        <v>115</v>
      </c>
      <c r="D270" s="187" t="s">
        <v>1186</v>
      </c>
      <c r="E270" s="187" t="s">
        <v>1522</v>
      </c>
      <c r="F270" s="192" t="s">
        <v>1514</v>
      </c>
      <c r="G270" s="193" t="s">
        <v>1473</v>
      </c>
      <c r="H270" s="193" t="s">
        <v>106</v>
      </c>
      <c r="I270" s="180" t="s">
        <v>1512</v>
      </c>
      <c r="J270" s="202" t="s">
        <v>1475</v>
      </c>
      <c r="K270" s="560" t="s">
        <v>1485</v>
      </c>
      <c r="L270" s="175">
        <v>1</v>
      </c>
      <c r="M270" s="192" t="s">
        <v>106</v>
      </c>
      <c r="N270" s="191" t="s">
        <v>106</v>
      </c>
      <c r="O270" s="178" t="str">
        <f t="shared" si="58"/>
        <v>N</v>
      </c>
      <c r="P270" s="191" t="s">
        <v>106</v>
      </c>
      <c r="Q270" s="196" t="s">
        <v>515</v>
      </c>
      <c r="R270" s="191" t="s">
        <v>1452</v>
      </c>
      <c r="S270" s="196" t="s">
        <v>515</v>
      </c>
      <c r="U270" s="507" t="s">
        <v>1511</v>
      </c>
      <c r="V270" s="201">
        <v>1812</v>
      </c>
      <c r="W270" s="9" t="str">
        <f t="shared" si="54"/>
        <v>18-</v>
      </c>
      <c r="X270" s="47" t="str">
        <f t="shared" si="55"/>
        <v>YL</v>
      </c>
      <c r="Y270" s="47" t="str">
        <f t="shared" si="59"/>
        <v>-17202F</v>
      </c>
      <c r="Z270" s="47" t="str">
        <f t="shared" si="56"/>
        <v>18-YL-17202F</v>
      </c>
      <c r="AA270" s="47" t="str">
        <f t="shared" si="57"/>
        <v>-</v>
      </c>
      <c r="AB270" s="193">
        <f t="shared" si="53"/>
        <v>7</v>
      </c>
      <c r="AC270" s="193" t="s">
        <v>321</v>
      </c>
    </row>
    <row r="271" spans="1:29" ht="13.5" customHeight="1">
      <c r="A271" s="201">
        <v>1812</v>
      </c>
      <c r="B271" s="187" t="s">
        <v>800</v>
      </c>
      <c r="C271" s="182" t="s">
        <v>115</v>
      </c>
      <c r="D271" s="187" t="s">
        <v>801</v>
      </c>
      <c r="E271" s="187" t="s">
        <v>1522</v>
      </c>
      <c r="F271" s="192" t="s">
        <v>799</v>
      </c>
      <c r="G271" s="193" t="s">
        <v>113</v>
      </c>
      <c r="H271" s="192" t="s">
        <v>106</v>
      </c>
      <c r="I271" s="194" t="s">
        <v>111</v>
      </c>
      <c r="J271" s="202" t="s">
        <v>111</v>
      </c>
      <c r="K271" s="560"/>
      <c r="L271" s="175">
        <v>1</v>
      </c>
      <c r="M271" s="192" t="s">
        <v>106</v>
      </c>
      <c r="N271" s="191" t="s">
        <v>106</v>
      </c>
      <c r="O271" s="178" t="str">
        <f t="shared" si="58"/>
        <v>N</v>
      </c>
      <c r="P271" s="192" t="s">
        <v>106</v>
      </c>
      <c r="Q271" s="196" t="s">
        <v>515</v>
      </c>
      <c r="R271" s="191" t="s">
        <v>1452</v>
      </c>
      <c r="S271" s="196" t="s">
        <v>515</v>
      </c>
      <c r="U271" s="509" t="s">
        <v>1466</v>
      </c>
      <c r="V271" s="201">
        <v>1812</v>
      </c>
      <c r="W271" s="9" t="str">
        <f t="shared" si="54"/>
        <v>18-</v>
      </c>
      <c r="X271" s="47" t="str">
        <f t="shared" si="55"/>
        <v>SI</v>
      </c>
      <c r="Y271" s="47" t="str">
        <f t="shared" si="59"/>
        <v>-17202</v>
      </c>
      <c r="Z271" s="47" t="str">
        <f t="shared" si="56"/>
        <v>18-SI-17202</v>
      </c>
      <c r="AA271" s="47" t="str">
        <f t="shared" si="57"/>
        <v>-</v>
      </c>
      <c r="AB271" s="193">
        <f t="shared" si="53"/>
        <v>6</v>
      </c>
      <c r="AC271" s="193" t="s">
        <v>106</v>
      </c>
    </row>
    <row r="272" spans="1:29" ht="13.5" customHeight="1">
      <c r="A272" s="201">
        <v>1812</v>
      </c>
      <c r="B272" s="187" t="s">
        <v>517</v>
      </c>
      <c r="C272" s="182" t="s">
        <v>115</v>
      </c>
      <c r="D272" s="187" t="s">
        <v>518</v>
      </c>
      <c r="E272" s="187" t="s">
        <v>1522</v>
      </c>
      <c r="F272" s="192" t="s">
        <v>516</v>
      </c>
      <c r="G272" s="193" t="s">
        <v>166</v>
      </c>
      <c r="H272" s="192" t="s">
        <v>1451</v>
      </c>
      <c r="I272" s="194" t="s">
        <v>111</v>
      </c>
      <c r="J272" s="202" t="s">
        <v>111</v>
      </c>
      <c r="K272" s="560"/>
      <c r="L272" s="175">
        <v>1</v>
      </c>
      <c r="M272" s="192" t="s">
        <v>106</v>
      </c>
      <c r="N272" s="191" t="s">
        <v>106</v>
      </c>
      <c r="O272" s="178" t="str">
        <f t="shared" si="58"/>
        <v>N</v>
      </c>
      <c r="P272" s="192" t="s">
        <v>106</v>
      </c>
      <c r="Q272" s="196" t="s">
        <v>515</v>
      </c>
      <c r="R272" s="191" t="s">
        <v>1452</v>
      </c>
      <c r="S272" s="196" t="s">
        <v>515</v>
      </c>
      <c r="U272" s="510" t="s">
        <v>1553</v>
      </c>
      <c r="V272" s="201">
        <v>1812</v>
      </c>
      <c r="W272" s="9" t="str">
        <f t="shared" si="54"/>
        <v>18-</v>
      </c>
      <c r="X272" s="47" t="str">
        <f t="shared" si="55"/>
        <v>SC</v>
      </c>
      <c r="Y272" s="47" t="str">
        <f t="shared" si="59"/>
        <v>-17202</v>
      </c>
      <c r="Z272" s="47" t="str">
        <f t="shared" si="56"/>
        <v>18-SC-17202</v>
      </c>
      <c r="AA272" s="47" t="str">
        <f t="shared" si="57"/>
        <v>-</v>
      </c>
      <c r="AB272" s="193">
        <f t="shared" si="53"/>
        <v>6</v>
      </c>
      <c r="AC272" s="193" t="s">
        <v>106</v>
      </c>
    </row>
    <row r="273" spans="1:29" ht="13.5" customHeight="1">
      <c r="A273" s="201">
        <v>1812</v>
      </c>
      <c r="B273" s="187" t="s">
        <v>1076</v>
      </c>
      <c r="C273" s="182" t="s">
        <v>115</v>
      </c>
      <c r="D273" s="187" t="s">
        <v>1077</v>
      </c>
      <c r="E273" s="187" t="s">
        <v>1522</v>
      </c>
      <c r="F273" s="192" t="s">
        <v>1508</v>
      </c>
      <c r="G273" s="193" t="s">
        <v>1502</v>
      </c>
      <c r="H273" s="193" t="s">
        <v>1451</v>
      </c>
      <c r="I273" s="180" t="s">
        <v>1474</v>
      </c>
      <c r="J273" s="202" t="s">
        <v>1475</v>
      </c>
      <c r="K273" s="560" t="s">
        <v>1476</v>
      </c>
      <c r="L273" s="175">
        <v>1</v>
      </c>
      <c r="M273" s="192" t="s">
        <v>106</v>
      </c>
      <c r="N273" s="192" t="s">
        <v>106</v>
      </c>
      <c r="O273" s="178" t="str">
        <f t="shared" si="58"/>
        <v>N</v>
      </c>
      <c r="P273" s="192" t="s">
        <v>106</v>
      </c>
      <c r="Q273" s="196" t="s">
        <v>515</v>
      </c>
      <c r="R273" s="191" t="s">
        <v>1452</v>
      </c>
      <c r="S273" s="196" t="s">
        <v>515</v>
      </c>
      <c r="U273" s="507" t="s">
        <v>1513</v>
      </c>
      <c r="V273" s="201">
        <v>1812</v>
      </c>
      <c r="W273" s="9" t="str">
        <f t="shared" si="54"/>
        <v>18-</v>
      </c>
      <c r="X273" s="47" t="str">
        <f t="shared" si="55"/>
        <v>HS</v>
      </c>
      <c r="Y273" s="47" t="str">
        <f t="shared" si="59"/>
        <v>-17203P</v>
      </c>
      <c r="Z273" s="47" t="str">
        <f t="shared" si="56"/>
        <v>18-HS-17203P</v>
      </c>
      <c r="AA273" s="47" t="str">
        <f t="shared" si="57"/>
        <v>-</v>
      </c>
      <c r="AB273" s="193">
        <f t="shared" si="53"/>
        <v>7</v>
      </c>
      <c r="AC273" s="193" t="s">
        <v>321</v>
      </c>
    </row>
    <row r="274" spans="1:29" ht="13.5" customHeight="1">
      <c r="A274" s="201">
        <v>1812</v>
      </c>
      <c r="B274" s="187" t="s">
        <v>1187</v>
      </c>
      <c r="C274" s="182" t="s">
        <v>115</v>
      </c>
      <c r="D274" s="187" t="s">
        <v>1188</v>
      </c>
      <c r="E274" s="187" t="s">
        <v>1522</v>
      </c>
      <c r="F274" s="192" t="s">
        <v>1514</v>
      </c>
      <c r="G274" s="193" t="s">
        <v>1473</v>
      </c>
      <c r="H274" s="193" t="s">
        <v>106</v>
      </c>
      <c r="I274" s="180" t="s">
        <v>1512</v>
      </c>
      <c r="J274" s="202" t="s">
        <v>1475</v>
      </c>
      <c r="K274" s="560" t="s">
        <v>1485</v>
      </c>
      <c r="L274" s="175">
        <v>1</v>
      </c>
      <c r="M274" s="192" t="s">
        <v>106</v>
      </c>
      <c r="N274" s="191" t="s">
        <v>106</v>
      </c>
      <c r="O274" s="178" t="str">
        <f t="shared" si="58"/>
        <v>N</v>
      </c>
      <c r="P274" s="191" t="s">
        <v>106</v>
      </c>
      <c r="Q274" s="196" t="s">
        <v>515</v>
      </c>
      <c r="R274" s="191" t="s">
        <v>1452</v>
      </c>
      <c r="S274" s="196" t="s">
        <v>515</v>
      </c>
      <c r="U274" s="507" t="s">
        <v>1511</v>
      </c>
      <c r="V274" s="201">
        <v>1812</v>
      </c>
      <c r="W274" s="9" t="str">
        <f t="shared" si="54"/>
        <v>18-</v>
      </c>
      <c r="X274" s="47" t="str">
        <f t="shared" si="55"/>
        <v>YL</v>
      </c>
      <c r="Y274" s="47" t="str">
        <f t="shared" si="59"/>
        <v>-17203R</v>
      </c>
      <c r="Z274" s="47" t="str">
        <f t="shared" si="56"/>
        <v>18-YL-17203R</v>
      </c>
      <c r="AA274" s="47" t="str">
        <f t="shared" si="57"/>
        <v>-</v>
      </c>
      <c r="AB274" s="193">
        <f t="shared" si="53"/>
        <v>7</v>
      </c>
      <c r="AC274" s="193" t="s">
        <v>321</v>
      </c>
    </row>
    <row r="275" spans="1:29" ht="13.5" customHeight="1">
      <c r="A275" s="201">
        <v>1812</v>
      </c>
      <c r="B275" s="187" t="s">
        <v>1189</v>
      </c>
      <c r="C275" s="182" t="s">
        <v>115</v>
      </c>
      <c r="D275" s="187" t="s">
        <v>1190</v>
      </c>
      <c r="E275" s="187" t="s">
        <v>1522</v>
      </c>
      <c r="F275" s="192" t="s">
        <v>1514</v>
      </c>
      <c r="G275" s="193" t="s">
        <v>1473</v>
      </c>
      <c r="H275" s="193" t="s">
        <v>106</v>
      </c>
      <c r="I275" s="180" t="s">
        <v>1512</v>
      </c>
      <c r="J275" s="202" t="s">
        <v>1475</v>
      </c>
      <c r="K275" s="560" t="s">
        <v>1485</v>
      </c>
      <c r="L275" s="175">
        <v>1</v>
      </c>
      <c r="M275" s="192" t="s">
        <v>106</v>
      </c>
      <c r="N275" s="191" t="s">
        <v>106</v>
      </c>
      <c r="O275" s="178" t="str">
        <f t="shared" si="58"/>
        <v>N</v>
      </c>
      <c r="P275" s="191" t="s">
        <v>106</v>
      </c>
      <c r="Q275" s="196" t="s">
        <v>515</v>
      </c>
      <c r="R275" s="191" t="s">
        <v>1452</v>
      </c>
      <c r="S275" s="196" t="s">
        <v>515</v>
      </c>
      <c r="U275" s="507" t="s">
        <v>1511</v>
      </c>
      <c r="V275" s="201">
        <v>1812</v>
      </c>
      <c r="W275" s="9" t="str">
        <f t="shared" si="54"/>
        <v>18-</v>
      </c>
      <c r="X275" s="47" t="str">
        <f t="shared" si="55"/>
        <v>YL</v>
      </c>
      <c r="Y275" s="47" t="str">
        <f t="shared" si="59"/>
        <v>-17203F</v>
      </c>
      <c r="Z275" s="47" t="str">
        <f t="shared" si="56"/>
        <v>18-YL-17203F</v>
      </c>
      <c r="AA275" s="47" t="str">
        <f t="shared" si="57"/>
        <v>-</v>
      </c>
      <c r="AB275" s="193">
        <f t="shared" si="53"/>
        <v>7</v>
      </c>
      <c r="AC275" s="193" t="s">
        <v>321</v>
      </c>
    </row>
    <row r="276" spans="1:29" ht="13.5" customHeight="1">
      <c r="A276" s="201">
        <v>1812</v>
      </c>
      <c r="B276" s="187" t="s">
        <v>802</v>
      </c>
      <c r="C276" s="182" t="s">
        <v>115</v>
      </c>
      <c r="D276" s="187" t="s">
        <v>803</v>
      </c>
      <c r="E276" s="187" t="s">
        <v>1522</v>
      </c>
      <c r="F276" s="192" t="s">
        <v>799</v>
      </c>
      <c r="G276" s="193" t="s">
        <v>113</v>
      </c>
      <c r="H276" s="192" t="s">
        <v>106</v>
      </c>
      <c r="I276" s="194" t="s">
        <v>111</v>
      </c>
      <c r="J276" s="202" t="s">
        <v>111</v>
      </c>
      <c r="K276" s="560"/>
      <c r="L276" s="175">
        <v>1</v>
      </c>
      <c r="M276" s="192" t="s">
        <v>106</v>
      </c>
      <c r="N276" s="191" t="s">
        <v>106</v>
      </c>
      <c r="O276" s="178" t="str">
        <f t="shared" si="58"/>
        <v>N</v>
      </c>
      <c r="P276" s="192" t="s">
        <v>106</v>
      </c>
      <c r="Q276" s="196" t="s">
        <v>515</v>
      </c>
      <c r="R276" s="191" t="s">
        <v>1452</v>
      </c>
      <c r="S276" s="196" t="s">
        <v>515</v>
      </c>
      <c r="U276" s="509" t="s">
        <v>1466</v>
      </c>
      <c r="V276" s="201">
        <v>1812</v>
      </c>
      <c r="W276" s="9" t="str">
        <f t="shared" si="54"/>
        <v>18-</v>
      </c>
      <c r="X276" s="47" t="str">
        <f t="shared" si="55"/>
        <v>SI</v>
      </c>
      <c r="Y276" s="47" t="str">
        <f t="shared" si="59"/>
        <v>-17203</v>
      </c>
      <c r="Z276" s="47" t="str">
        <f t="shared" si="56"/>
        <v>18-SI-17203</v>
      </c>
      <c r="AA276" s="47" t="str">
        <f t="shared" si="57"/>
        <v>-</v>
      </c>
      <c r="AB276" s="193">
        <f t="shared" si="53"/>
        <v>6</v>
      </c>
      <c r="AC276" s="193" t="s">
        <v>106</v>
      </c>
    </row>
    <row r="277" spans="1:29" ht="13.5" customHeight="1">
      <c r="A277" s="201">
        <v>1812</v>
      </c>
      <c r="B277" s="187" t="s">
        <v>519</v>
      </c>
      <c r="C277" s="182" t="s">
        <v>115</v>
      </c>
      <c r="D277" s="187" t="s">
        <v>520</v>
      </c>
      <c r="E277" s="187" t="s">
        <v>1522</v>
      </c>
      <c r="F277" s="192" t="s">
        <v>516</v>
      </c>
      <c r="G277" s="193" t="s">
        <v>166</v>
      </c>
      <c r="H277" s="192" t="s">
        <v>1451</v>
      </c>
      <c r="I277" s="194" t="s">
        <v>111</v>
      </c>
      <c r="J277" s="202" t="s">
        <v>111</v>
      </c>
      <c r="K277" s="560"/>
      <c r="L277" s="175">
        <v>1</v>
      </c>
      <c r="M277" s="192" t="s">
        <v>106</v>
      </c>
      <c r="N277" s="191" t="s">
        <v>106</v>
      </c>
      <c r="O277" s="178" t="str">
        <f t="shared" si="58"/>
        <v>N</v>
      </c>
      <c r="P277" s="192" t="s">
        <v>106</v>
      </c>
      <c r="Q277" s="196" t="s">
        <v>515</v>
      </c>
      <c r="R277" s="191" t="s">
        <v>1452</v>
      </c>
      <c r="S277" s="196" t="s">
        <v>515</v>
      </c>
      <c r="U277" s="510" t="s">
        <v>1553</v>
      </c>
      <c r="V277" s="201">
        <v>1812</v>
      </c>
      <c r="W277" s="9" t="str">
        <f t="shared" si="54"/>
        <v>18-</v>
      </c>
      <c r="X277" s="47" t="str">
        <f t="shared" si="55"/>
        <v>SC</v>
      </c>
      <c r="Y277" s="47" t="str">
        <f t="shared" si="59"/>
        <v>-17203</v>
      </c>
      <c r="Z277" s="47" t="str">
        <f t="shared" si="56"/>
        <v>18-SC-17203</v>
      </c>
      <c r="AA277" s="47" t="str">
        <f t="shared" si="57"/>
        <v>-</v>
      </c>
      <c r="AB277" s="193">
        <f t="shared" si="53"/>
        <v>6</v>
      </c>
      <c r="AC277" s="193" t="s">
        <v>106</v>
      </c>
    </row>
    <row r="278" spans="1:29" ht="13.5" customHeight="1">
      <c r="A278" s="201">
        <v>1812</v>
      </c>
      <c r="B278" s="187" t="s">
        <v>1078</v>
      </c>
      <c r="C278" s="182" t="s">
        <v>115</v>
      </c>
      <c r="D278" s="187" t="s">
        <v>1079</v>
      </c>
      <c r="E278" s="187" t="s">
        <v>1522</v>
      </c>
      <c r="F278" s="192" t="s">
        <v>1508</v>
      </c>
      <c r="G278" s="193" t="s">
        <v>1502</v>
      </c>
      <c r="H278" s="193" t="s">
        <v>1451</v>
      </c>
      <c r="I278" s="180" t="s">
        <v>1474</v>
      </c>
      <c r="J278" s="202" t="s">
        <v>1475</v>
      </c>
      <c r="K278" s="560" t="s">
        <v>1476</v>
      </c>
      <c r="L278" s="175">
        <v>1</v>
      </c>
      <c r="M278" s="192" t="s">
        <v>106</v>
      </c>
      <c r="N278" s="192" t="s">
        <v>106</v>
      </c>
      <c r="O278" s="178" t="str">
        <f t="shared" si="58"/>
        <v>N</v>
      </c>
      <c r="P278" s="192" t="s">
        <v>106</v>
      </c>
      <c r="Q278" s="196" t="s">
        <v>515</v>
      </c>
      <c r="R278" s="191" t="s">
        <v>1452</v>
      </c>
      <c r="S278" s="196" t="s">
        <v>515</v>
      </c>
      <c r="U278" s="507" t="s">
        <v>1513</v>
      </c>
      <c r="V278" s="201">
        <v>1812</v>
      </c>
      <c r="W278" s="9" t="str">
        <f t="shared" si="54"/>
        <v>18-</v>
      </c>
      <c r="X278" s="47" t="str">
        <f t="shared" si="55"/>
        <v>HS</v>
      </c>
      <c r="Y278" s="47" t="str">
        <f t="shared" si="59"/>
        <v>-17204P</v>
      </c>
      <c r="Z278" s="47" t="str">
        <f t="shared" si="56"/>
        <v>18-HS-17204P</v>
      </c>
      <c r="AA278" s="47" t="str">
        <f t="shared" si="57"/>
        <v>-</v>
      </c>
      <c r="AB278" s="193">
        <f t="shared" si="53"/>
        <v>7</v>
      </c>
      <c r="AC278" s="193" t="s">
        <v>321</v>
      </c>
    </row>
    <row r="279" spans="1:29" ht="13.5" customHeight="1">
      <c r="A279" s="201">
        <v>1812</v>
      </c>
      <c r="B279" s="187" t="s">
        <v>1191</v>
      </c>
      <c r="C279" s="182" t="s">
        <v>115</v>
      </c>
      <c r="D279" s="187" t="s">
        <v>1192</v>
      </c>
      <c r="E279" s="187" t="s">
        <v>1522</v>
      </c>
      <c r="F279" s="192" t="s">
        <v>1514</v>
      </c>
      <c r="G279" s="193" t="s">
        <v>1473</v>
      </c>
      <c r="H279" s="193" t="s">
        <v>106</v>
      </c>
      <c r="I279" s="180" t="s">
        <v>1512</v>
      </c>
      <c r="J279" s="202" t="s">
        <v>1475</v>
      </c>
      <c r="K279" s="560" t="s">
        <v>1485</v>
      </c>
      <c r="L279" s="175">
        <v>1</v>
      </c>
      <c r="M279" s="192" t="s">
        <v>106</v>
      </c>
      <c r="N279" s="191" t="s">
        <v>106</v>
      </c>
      <c r="O279" s="178" t="str">
        <f t="shared" si="58"/>
        <v>N</v>
      </c>
      <c r="P279" s="191" t="s">
        <v>106</v>
      </c>
      <c r="Q279" s="196" t="s">
        <v>515</v>
      </c>
      <c r="R279" s="191" t="s">
        <v>1452</v>
      </c>
      <c r="S279" s="196" t="s">
        <v>515</v>
      </c>
      <c r="U279" s="507" t="s">
        <v>1511</v>
      </c>
      <c r="V279" s="201">
        <v>1812</v>
      </c>
      <c r="W279" s="9" t="str">
        <f t="shared" si="54"/>
        <v>18-</v>
      </c>
      <c r="X279" s="47" t="str">
        <f t="shared" si="55"/>
        <v>YL</v>
      </c>
      <c r="Y279" s="47" t="str">
        <f t="shared" si="59"/>
        <v>-17204R</v>
      </c>
      <c r="Z279" s="47" t="str">
        <f t="shared" si="56"/>
        <v>18-YL-17204R</v>
      </c>
      <c r="AA279" s="47" t="str">
        <f t="shared" si="57"/>
        <v>-</v>
      </c>
      <c r="AB279" s="193">
        <f t="shared" si="53"/>
        <v>7</v>
      </c>
      <c r="AC279" s="193" t="s">
        <v>321</v>
      </c>
    </row>
    <row r="280" spans="1:29" ht="13.5" customHeight="1">
      <c r="A280" s="201">
        <v>1812</v>
      </c>
      <c r="B280" s="187" t="s">
        <v>1193</v>
      </c>
      <c r="C280" s="182" t="s">
        <v>115</v>
      </c>
      <c r="D280" s="187" t="s">
        <v>1194</v>
      </c>
      <c r="E280" s="187" t="s">
        <v>1522</v>
      </c>
      <c r="F280" s="192" t="s">
        <v>1514</v>
      </c>
      <c r="G280" s="193" t="s">
        <v>1473</v>
      </c>
      <c r="H280" s="193" t="s">
        <v>106</v>
      </c>
      <c r="I280" s="180" t="s">
        <v>1512</v>
      </c>
      <c r="J280" s="202" t="s">
        <v>1475</v>
      </c>
      <c r="K280" s="560" t="s">
        <v>1485</v>
      </c>
      <c r="L280" s="175">
        <v>1</v>
      </c>
      <c r="M280" s="192" t="s">
        <v>106</v>
      </c>
      <c r="N280" s="191" t="s">
        <v>106</v>
      </c>
      <c r="O280" s="178" t="str">
        <f t="shared" si="58"/>
        <v>N</v>
      </c>
      <c r="P280" s="191" t="s">
        <v>106</v>
      </c>
      <c r="Q280" s="196" t="s">
        <v>515</v>
      </c>
      <c r="R280" s="191" t="s">
        <v>1452</v>
      </c>
      <c r="S280" s="196" t="s">
        <v>515</v>
      </c>
      <c r="U280" s="507" t="s">
        <v>1511</v>
      </c>
      <c r="V280" s="201">
        <v>1812</v>
      </c>
      <c r="W280" s="9" t="str">
        <f t="shared" si="54"/>
        <v>18-</v>
      </c>
      <c r="X280" s="47" t="str">
        <f t="shared" si="55"/>
        <v>YL</v>
      </c>
      <c r="Y280" s="47" t="str">
        <f t="shared" si="59"/>
        <v>-17204F</v>
      </c>
      <c r="Z280" s="47" t="str">
        <f t="shared" si="56"/>
        <v>18-YL-17204F</v>
      </c>
      <c r="AA280" s="47" t="str">
        <f t="shared" si="57"/>
        <v>-</v>
      </c>
      <c r="AB280" s="193">
        <f t="shared" si="53"/>
        <v>7</v>
      </c>
      <c r="AC280" s="193" t="s">
        <v>321</v>
      </c>
    </row>
    <row r="281" spans="1:29" ht="13.5" customHeight="1">
      <c r="A281" s="201">
        <v>1812</v>
      </c>
      <c r="B281" s="187" t="s">
        <v>804</v>
      </c>
      <c r="C281" s="182" t="s">
        <v>115</v>
      </c>
      <c r="D281" s="187" t="s">
        <v>805</v>
      </c>
      <c r="E281" s="187" t="s">
        <v>1522</v>
      </c>
      <c r="F281" s="192" t="s">
        <v>799</v>
      </c>
      <c r="G281" s="193" t="s">
        <v>113</v>
      </c>
      <c r="H281" s="192" t="s">
        <v>106</v>
      </c>
      <c r="I281" s="194" t="s">
        <v>111</v>
      </c>
      <c r="J281" s="202" t="s">
        <v>111</v>
      </c>
      <c r="K281" s="560"/>
      <c r="L281" s="175">
        <v>1</v>
      </c>
      <c r="M281" s="192" t="s">
        <v>106</v>
      </c>
      <c r="N281" s="191" t="s">
        <v>106</v>
      </c>
      <c r="O281" s="178" t="str">
        <f t="shared" si="58"/>
        <v>N</v>
      </c>
      <c r="P281" s="192" t="s">
        <v>106</v>
      </c>
      <c r="Q281" s="196" t="s">
        <v>515</v>
      </c>
      <c r="R281" s="191" t="s">
        <v>1452</v>
      </c>
      <c r="S281" s="196" t="s">
        <v>515</v>
      </c>
      <c r="U281" s="509" t="s">
        <v>1466</v>
      </c>
      <c r="V281" s="201">
        <v>1812</v>
      </c>
      <c r="W281" s="9" t="str">
        <f t="shared" si="54"/>
        <v>18-</v>
      </c>
      <c r="X281" s="47" t="str">
        <f t="shared" ref="X281:X312" si="60">F281</f>
        <v>SI</v>
      </c>
      <c r="Y281" s="47" t="str">
        <f t="shared" si="59"/>
        <v>-17204</v>
      </c>
      <c r="Z281" s="47" t="str">
        <f t="shared" ref="Z281:Z312" si="61">W281&amp;X281&amp;Y281</f>
        <v>18-SI-17204</v>
      </c>
      <c r="AA281" s="47" t="str">
        <f t="shared" ref="AA281:AA312" si="62">LEFT(Y281,1)</f>
        <v>-</v>
      </c>
      <c r="AB281" s="193">
        <f t="shared" si="53"/>
        <v>6</v>
      </c>
      <c r="AC281" s="193" t="s">
        <v>106</v>
      </c>
    </row>
    <row r="282" spans="1:29" ht="13.5" customHeight="1">
      <c r="A282" s="201">
        <v>1812</v>
      </c>
      <c r="B282" s="187" t="s">
        <v>522</v>
      </c>
      <c r="C282" s="182" t="s">
        <v>115</v>
      </c>
      <c r="D282" s="187" t="s">
        <v>523</v>
      </c>
      <c r="E282" s="187" t="s">
        <v>1522</v>
      </c>
      <c r="F282" s="192" t="s">
        <v>516</v>
      </c>
      <c r="G282" s="193" t="s">
        <v>166</v>
      </c>
      <c r="H282" s="192" t="s">
        <v>1451</v>
      </c>
      <c r="I282" s="194" t="s">
        <v>111</v>
      </c>
      <c r="J282" s="202" t="s">
        <v>111</v>
      </c>
      <c r="K282" s="560"/>
      <c r="L282" s="175">
        <v>1</v>
      </c>
      <c r="M282" s="192" t="s">
        <v>106</v>
      </c>
      <c r="N282" s="191" t="s">
        <v>106</v>
      </c>
      <c r="O282" s="178" t="str">
        <f t="shared" si="58"/>
        <v>N</v>
      </c>
      <c r="P282" s="192" t="s">
        <v>106</v>
      </c>
      <c r="Q282" s="196" t="s">
        <v>515</v>
      </c>
      <c r="R282" s="191" t="s">
        <v>1452</v>
      </c>
      <c r="S282" s="196" t="s">
        <v>515</v>
      </c>
      <c r="U282" s="510" t="s">
        <v>1553</v>
      </c>
      <c r="V282" s="201">
        <v>1812</v>
      </c>
      <c r="W282" s="9" t="str">
        <f t="shared" si="54"/>
        <v>18-</v>
      </c>
      <c r="X282" s="47" t="str">
        <f t="shared" si="60"/>
        <v>SC</v>
      </c>
      <c r="Y282" s="47" t="str">
        <f t="shared" si="59"/>
        <v>-17204</v>
      </c>
      <c r="Z282" s="47" t="str">
        <f t="shared" si="61"/>
        <v>18-SC-17204</v>
      </c>
      <c r="AA282" s="47" t="str">
        <f t="shared" si="62"/>
        <v>-</v>
      </c>
      <c r="AB282" s="193">
        <f t="shared" si="53"/>
        <v>6</v>
      </c>
      <c r="AC282" s="193" t="s">
        <v>106</v>
      </c>
    </row>
    <row r="283" spans="1:29" ht="13.5" customHeight="1">
      <c r="A283" s="201">
        <v>1812</v>
      </c>
      <c r="B283" s="187" t="s">
        <v>1080</v>
      </c>
      <c r="C283" s="182" t="s">
        <v>115</v>
      </c>
      <c r="D283" s="187" t="s">
        <v>1081</v>
      </c>
      <c r="E283" s="187" t="s">
        <v>1524</v>
      </c>
      <c r="F283" s="192" t="s">
        <v>1508</v>
      </c>
      <c r="G283" s="193" t="s">
        <v>1502</v>
      </c>
      <c r="H283" s="193" t="s">
        <v>1451</v>
      </c>
      <c r="I283" s="180" t="s">
        <v>1474</v>
      </c>
      <c r="J283" s="202" t="s">
        <v>1475</v>
      </c>
      <c r="K283" s="560" t="s">
        <v>1476</v>
      </c>
      <c r="L283" s="175">
        <v>1</v>
      </c>
      <c r="M283" s="192" t="s">
        <v>106</v>
      </c>
      <c r="N283" s="192" t="s">
        <v>106</v>
      </c>
      <c r="O283" s="178" t="str">
        <f t="shared" si="58"/>
        <v>N</v>
      </c>
      <c r="P283" s="192" t="s">
        <v>106</v>
      </c>
      <c r="Q283" s="196" t="s">
        <v>515</v>
      </c>
      <c r="R283" s="191" t="s">
        <v>1452</v>
      </c>
      <c r="S283" s="196" t="s">
        <v>515</v>
      </c>
      <c r="U283" s="507" t="s">
        <v>1513</v>
      </c>
      <c r="V283" s="201">
        <v>1812</v>
      </c>
      <c r="W283" s="9" t="str">
        <f t="shared" si="54"/>
        <v>18-</v>
      </c>
      <c r="X283" s="47" t="str">
        <f t="shared" si="60"/>
        <v>HS</v>
      </c>
      <c r="Y283" s="47" t="str">
        <f t="shared" si="59"/>
        <v>-17301P</v>
      </c>
      <c r="Z283" s="47" t="str">
        <f t="shared" si="61"/>
        <v>18-HS-17301P</v>
      </c>
      <c r="AA283" s="47" t="str">
        <f t="shared" si="62"/>
        <v>-</v>
      </c>
      <c r="AB283" s="193">
        <f t="shared" si="53"/>
        <v>7</v>
      </c>
      <c r="AC283" s="193" t="s">
        <v>321</v>
      </c>
    </row>
    <row r="284" spans="1:29" ht="13.5" customHeight="1">
      <c r="A284" s="201">
        <v>1812</v>
      </c>
      <c r="B284" s="187" t="s">
        <v>1195</v>
      </c>
      <c r="C284" s="182" t="s">
        <v>115</v>
      </c>
      <c r="D284" s="187" t="s">
        <v>1196</v>
      </c>
      <c r="E284" s="187" t="s">
        <v>1524</v>
      </c>
      <c r="F284" s="192" t="s">
        <v>1514</v>
      </c>
      <c r="G284" s="193" t="s">
        <v>1473</v>
      </c>
      <c r="H284" s="193" t="s">
        <v>106</v>
      </c>
      <c r="I284" s="180" t="s">
        <v>1512</v>
      </c>
      <c r="J284" s="202" t="s">
        <v>1475</v>
      </c>
      <c r="K284" s="560" t="s">
        <v>1485</v>
      </c>
      <c r="L284" s="175">
        <v>1</v>
      </c>
      <c r="M284" s="192" t="s">
        <v>106</v>
      </c>
      <c r="N284" s="191" t="s">
        <v>106</v>
      </c>
      <c r="O284" s="178" t="str">
        <f t="shared" si="58"/>
        <v>N</v>
      </c>
      <c r="P284" s="191" t="s">
        <v>106</v>
      </c>
      <c r="Q284" s="196" t="s">
        <v>515</v>
      </c>
      <c r="R284" s="191" t="s">
        <v>1452</v>
      </c>
      <c r="S284" s="196" t="s">
        <v>515</v>
      </c>
      <c r="U284" s="507" t="s">
        <v>1511</v>
      </c>
      <c r="V284" s="201">
        <v>1812</v>
      </c>
      <c r="W284" s="9" t="str">
        <f t="shared" si="54"/>
        <v>18-</v>
      </c>
      <c r="X284" s="47" t="str">
        <f t="shared" si="60"/>
        <v>YL</v>
      </c>
      <c r="Y284" s="47" t="str">
        <f t="shared" si="59"/>
        <v>-17301R</v>
      </c>
      <c r="Z284" s="47" t="str">
        <f t="shared" si="61"/>
        <v>18-YL-17301R</v>
      </c>
      <c r="AA284" s="47" t="str">
        <f t="shared" si="62"/>
        <v>-</v>
      </c>
      <c r="AB284" s="193">
        <f t="shared" si="53"/>
        <v>7</v>
      </c>
      <c r="AC284" s="193" t="s">
        <v>321</v>
      </c>
    </row>
    <row r="285" spans="1:29" ht="13.5" customHeight="1">
      <c r="A285" s="201">
        <v>1812</v>
      </c>
      <c r="B285" s="187" t="s">
        <v>1197</v>
      </c>
      <c r="C285" s="182" t="s">
        <v>115</v>
      </c>
      <c r="D285" s="187" t="s">
        <v>1198</v>
      </c>
      <c r="E285" s="187" t="s">
        <v>1524</v>
      </c>
      <c r="F285" s="192" t="s">
        <v>1514</v>
      </c>
      <c r="G285" s="193" t="s">
        <v>1473</v>
      </c>
      <c r="H285" s="193" t="s">
        <v>106</v>
      </c>
      <c r="I285" s="180" t="s">
        <v>1512</v>
      </c>
      <c r="J285" s="202" t="s">
        <v>1475</v>
      </c>
      <c r="K285" s="560" t="s">
        <v>1485</v>
      </c>
      <c r="L285" s="175">
        <v>1</v>
      </c>
      <c r="M285" s="192" t="s">
        <v>106</v>
      </c>
      <c r="N285" s="191" t="s">
        <v>106</v>
      </c>
      <c r="O285" s="178" t="str">
        <f t="shared" si="58"/>
        <v>N</v>
      </c>
      <c r="P285" s="191" t="s">
        <v>106</v>
      </c>
      <c r="Q285" s="196" t="s">
        <v>515</v>
      </c>
      <c r="R285" s="191" t="s">
        <v>1452</v>
      </c>
      <c r="S285" s="196" t="s">
        <v>515</v>
      </c>
      <c r="U285" s="507" t="s">
        <v>1511</v>
      </c>
      <c r="V285" s="201">
        <v>1812</v>
      </c>
      <c r="W285" s="9" t="str">
        <f t="shared" si="54"/>
        <v>18-</v>
      </c>
      <c r="X285" s="47" t="str">
        <f t="shared" si="60"/>
        <v>YL</v>
      </c>
      <c r="Y285" s="47" t="str">
        <f t="shared" si="59"/>
        <v>-17301F</v>
      </c>
      <c r="Z285" s="47" t="str">
        <f t="shared" si="61"/>
        <v>18-YL-17301F</v>
      </c>
      <c r="AA285" s="47" t="str">
        <f t="shared" si="62"/>
        <v>-</v>
      </c>
      <c r="AB285" s="193">
        <f t="shared" si="53"/>
        <v>7</v>
      </c>
      <c r="AC285" s="193" t="s">
        <v>321</v>
      </c>
    </row>
    <row r="286" spans="1:29" ht="13.5" customHeight="1">
      <c r="A286" s="201">
        <v>1812</v>
      </c>
      <c r="B286" s="187" t="s">
        <v>806</v>
      </c>
      <c r="C286" s="182" t="s">
        <v>115</v>
      </c>
      <c r="D286" s="187" t="s">
        <v>807</v>
      </c>
      <c r="E286" s="187" t="s">
        <v>1524</v>
      </c>
      <c r="F286" s="192" t="s">
        <v>799</v>
      </c>
      <c r="G286" s="193" t="s">
        <v>113</v>
      </c>
      <c r="H286" s="192" t="s">
        <v>106</v>
      </c>
      <c r="I286" s="194" t="s">
        <v>111</v>
      </c>
      <c r="J286" s="202" t="s">
        <v>111</v>
      </c>
      <c r="K286" s="560"/>
      <c r="L286" s="175">
        <v>1</v>
      </c>
      <c r="M286" s="192" t="s">
        <v>106</v>
      </c>
      <c r="N286" s="191" t="s">
        <v>106</v>
      </c>
      <c r="O286" s="178" t="str">
        <f t="shared" si="58"/>
        <v>N</v>
      </c>
      <c r="P286" s="192" t="s">
        <v>106</v>
      </c>
      <c r="Q286" s="196" t="s">
        <v>515</v>
      </c>
      <c r="R286" s="191" t="s">
        <v>1452</v>
      </c>
      <c r="S286" s="196" t="s">
        <v>515</v>
      </c>
      <c r="U286" s="509" t="s">
        <v>1466</v>
      </c>
      <c r="V286" s="201">
        <v>1812</v>
      </c>
      <c r="W286" s="9" t="str">
        <f t="shared" si="54"/>
        <v>18-</v>
      </c>
      <c r="X286" s="47" t="str">
        <f t="shared" si="60"/>
        <v>SI</v>
      </c>
      <c r="Y286" s="47" t="str">
        <f t="shared" si="59"/>
        <v>-17301</v>
      </c>
      <c r="Z286" s="47" t="str">
        <f t="shared" si="61"/>
        <v>18-SI-17301</v>
      </c>
      <c r="AA286" s="47" t="str">
        <f t="shared" si="62"/>
        <v>-</v>
      </c>
      <c r="AB286" s="193">
        <f t="shared" si="53"/>
        <v>6</v>
      </c>
      <c r="AC286" s="193" t="s">
        <v>106</v>
      </c>
    </row>
    <row r="287" spans="1:29" ht="13.5" customHeight="1">
      <c r="A287" s="201">
        <v>1812</v>
      </c>
      <c r="B287" s="187" t="s">
        <v>524</v>
      </c>
      <c r="C287" s="182" t="s">
        <v>115</v>
      </c>
      <c r="D287" s="187" t="s">
        <v>525</v>
      </c>
      <c r="E287" s="187" t="s">
        <v>1524</v>
      </c>
      <c r="F287" s="192" t="s">
        <v>516</v>
      </c>
      <c r="G287" s="193" t="s">
        <v>166</v>
      </c>
      <c r="H287" s="192" t="s">
        <v>1451</v>
      </c>
      <c r="I287" s="194" t="s">
        <v>111</v>
      </c>
      <c r="J287" s="202" t="s">
        <v>111</v>
      </c>
      <c r="K287" s="560"/>
      <c r="L287" s="175">
        <v>1</v>
      </c>
      <c r="M287" s="192" t="s">
        <v>106</v>
      </c>
      <c r="N287" s="191" t="s">
        <v>106</v>
      </c>
      <c r="O287" s="178" t="str">
        <f t="shared" si="58"/>
        <v>N</v>
      </c>
      <c r="P287" s="192" t="s">
        <v>106</v>
      </c>
      <c r="Q287" s="196" t="s">
        <v>515</v>
      </c>
      <c r="R287" s="191" t="s">
        <v>1452</v>
      </c>
      <c r="S287" s="196" t="s">
        <v>515</v>
      </c>
      <c r="U287" s="510" t="s">
        <v>1553</v>
      </c>
      <c r="V287" s="201">
        <v>1812</v>
      </c>
      <c r="W287" s="9" t="str">
        <f t="shared" si="54"/>
        <v>18-</v>
      </c>
      <c r="X287" s="47" t="str">
        <f t="shared" si="60"/>
        <v>SC</v>
      </c>
      <c r="Y287" s="47" t="str">
        <f t="shared" si="59"/>
        <v>-17301</v>
      </c>
      <c r="Z287" s="47" t="str">
        <f t="shared" si="61"/>
        <v>18-SC-17301</v>
      </c>
      <c r="AA287" s="47" t="str">
        <f t="shared" si="62"/>
        <v>-</v>
      </c>
      <c r="AB287" s="193">
        <f t="shared" si="53"/>
        <v>6</v>
      </c>
      <c r="AC287" s="193" t="s">
        <v>106</v>
      </c>
    </row>
    <row r="288" spans="1:29" ht="13.5" customHeight="1">
      <c r="A288" s="201">
        <v>1812</v>
      </c>
      <c r="B288" s="187" t="s">
        <v>1082</v>
      </c>
      <c r="C288" s="182" t="s">
        <v>115</v>
      </c>
      <c r="D288" s="187" t="s">
        <v>1083</v>
      </c>
      <c r="E288" s="187" t="s">
        <v>1524</v>
      </c>
      <c r="F288" s="192" t="s">
        <v>1508</v>
      </c>
      <c r="G288" s="193" t="s">
        <v>1502</v>
      </c>
      <c r="H288" s="193" t="s">
        <v>1451</v>
      </c>
      <c r="I288" s="180" t="s">
        <v>1474</v>
      </c>
      <c r="J288" s="202" t="s">
        <v>1475</v>
      </c>
      <c r="K288" s="560" t="s">
        <v>1476</v>
      </c>
      <c r="L288" s="175">
        <v>1</v>
      </c>
      <c r="M288" s="192" t="s">
        <v>106</v>
      </c>
      <c r="N288" s="192" t="s">
        <v>106</v>
      </c>
      <c r="O288" s="178" t="str">
        <f t="shared" si="58"/>
        <v>N</v>
      </c>
      <c r="P288" s="192" t="s">
        <v>106</v>
      </c>
      <c r="Q288" s="196" t="s">
        <v>515</v>
      </c>
      <c r="R288" s="191" t="s">
        <v>1452</v>
      </c>
      <c r="S288" s="196" t="s">
        <v>515</v>
      </c>
      <c r="U288" s="507" t="s">
        <v>1513</v>
      </c>
      <c r="V288" s="201">
        <v>1812</v>
      </c>
      <c r="W288" s="9" t="str">
        <f t="shared" si="54"/>
        <v>18-</v>
      </c>
      <c r="X288" s="47" t="str">
        <f t="shared" si="60"/>
        <v>HS</v>
      </c>
      <c r="Y288" s="47" t="str">
        <f t="shared" si="59"/>
        <v>-17109P</v>
      </c>
      <c r="Z288" s="47" t="str">
        <f t="shared" si="61"/>
        <v>18-HS-17109P</v>
      </c>
      <c r="AA288" s="47" t="str">
        <f t="shared" si="62"/>
        <v>-</v>
      </c>
      <c r="AB288" s="193">
        <f t="shared" si="53"/>
        <v>7</v>
      </c>
      <c r="AC288" s="193" t="s">
        <v>321</v>
      </c>
    </row>
    <row r="289" spans="1:29" ht="13.5" customHeight="1">
      <c r="A289" s="201">
        <v>1812</v>
      </c>
      <c r="B289" s="187" t="s">
        <v>1199</v>
      </c>
      <c r="C289" s="182" t="s">
        <v>115</v>
      </c>
      <c r="D289" s="187" t="s">
        <v>1200</v>
      </c>
      <c r="E289" s="187" t="s">
        <v>1524</v>
      </c>
      <c r="F289" s="192" t="s">
        <v>1514</v>
      </c>
      <c r="G289" s="193" t="s">
        <v>1473</v>
      </c>
      <c r="H289" s="193" t="s">
        <v>106</v>
      </c>
      <c r="I289" s="180" t="s">
        <v>1512</v>
      </c>
      <c r="J289" s="202" t="s">
        <v>1475</v>
      </c>
      <c r="K289" s="560" t="s">
        <v>1485</v>
      </c>
      <c r="L289" s="175">
        <v>1</v>
      </c>
      <c r="M289" s="192" t="s">
        <v>106</v>
      </c>
      <c r="N289" s="191" t="s">
        <v>106</v>
      </c>
      <c r="O289" s="178" t="str">
        <f t="shared" si="58"/>
        <v>N</v>
      </c>
      <c r="P289" s="191" t="s">
        <v>106</v>
      </c>
      <c r="Q289" s="196" t="s">
        <v>515</v>
      </c>
      <c r="R289" s="191" t="s">
        <v>1452</v>
      </c>
      <c r="S289" s="196" t="s">
        <v>515</v>
      </c>
      <c r="U289" s="507" t="s">
        <v>1511</v>
      </c>
      <c r="V289" s="201">
        <v>1812</v>
      </c>
      <c r="W289" s="9" t="str">
        <f t="shared" si="54"/>
        <v>18-</v>
      </c>
      <c r="X289" s="47" t="str">
        <f t="shared" si="60"/>
        <v>YL</v>
      </c>
      <c r="Y289" s="47" t="str">
        <f t="shared" si="59"/>
        <v>-17109R</v>
      </c>
      <c r="Z289" s="47" t="str">
        <f t="shared" si="61"/>
        <v>18-YL-17109R</v>
      </c>
      <c r="AA289" s="47" t="str">
        <f t="shared" si="62"/>
        <v>-</v>
      </c>
      <c r="AB289" s="193">
        <f t="shared" si="53"/>
        <v>7</v>
      </c>
      <c r="AC289" s="193" t="s">
        <v>321</v>
      </c>
    </row>
    <row r="290" spans="1:29" ht="13.5" customHeight="1">
      <c r="A290" s="201">
        <v>1812</v>
      </c>
      <c r="B290" s="187" t="s">
        <v>1201</v>
      </c>
      <c r="C290" s="182" t="s">
        <v>115</v>
      </c>
      <c r="D290" s="187" t="s">
        <v>1202</v>
      </c>
      <c r="E290" s="187" t="s">
        <v>1524</v>
      </c>
      <c r="F290" s="192" t="s">
        <v>1514</v>
      </c>
      <c r="G290" s="193" t="s">
        <v>1473</v>
      </c>
      <c r="H290" s="193" t="s">
        <v>106</v>
      </c>
      <c r="I290" s="180" t="s">
        <v>1512</v>
      </c>
      <c r="J290" s="202" t="s">
        <v>1475</v>
      </c>
      <c r="K290" s="560" t="s">
        <v>1485</v>
      </c>
      <c r="L290" s="175">
        <v>1</v>
      </c>
      <c r="M290" s="192" t="s">
        <v>106</v>
      </c>
      <c r="N290" s="191" t="s">
        <v>106</v>
      </c>
      <c r="O290" s="178" t="str">
        <f t="shared" si="58"/>
        <v>N</v>
      </c>
      <c r="P290" s="191" t="s">
        <v>106</v>
      </c>
      <c r="Q290" s="196" t="s">
        <v>515</v>
      </c>
      <c r="R290" s="191" t="s">
        <v>1452</v>
      </c>
      <c r="S290" s="196" t="s">
        <v>515</v>
      </c>
      <c r="U290" s="507" t="s">
        <v>1511</v>
      </c>
      <c r="V290" s="201">
        <v>1812</v>
      </c>
      <c r="W290" s="9" t="str">
        <f t="shared" si="54"/>
        <v>18-</v>
      </c>
      <c r="X290" s="47" t="str">
        <f t="shared" si="60"/>
        <v>YL</v>
      </c>
      <c r="Y290" s="47" t="str">
        <f t="shared" si="59"/>
        <v>-17109F</v>
      </c>
      <c r="Z290" s="47" t="str">
        <f t="shared" si="61"/>
        <v>18-YL-17109F</v>
      </c>
      <c r="AA290" s="47" t="str">
        <f t="shared" si="62"/>
        <v>-</v>
      </c>
      <c r="AB290" s="193">
        <f t="shared" si="53"/>
        <v>7</v>
      </c>
      <c r="AC290" s="193" t="s">
        <v>321</v>
      </c>
    </row>
    <row r="291" spans="1:29" ht="13.5" customHeight="1">
      <c r="B291" s="179"/>
      <c r="C291" s="179"/>
      <c r="D291" s="179"/>
      <c r="E291" s="561"/>
      <c r="F291" s="178"/>
      <c r="G291" s="179"/>
      <c r="H291" s="178"/>
      <c r="I291" s="180"/>
      <c r="J291" s="202"/>
      <c r="K291" s="560"/>
      <c r="L291" s="173"/>
      <c r="M291" s="178"/>
      <c r="N291" s="178"/>
      <c r="O291" s="178" t="str">
        <f t="shared" si="58"/>
        <v>N</v>
      </c>
      <c r="P291" s="178"/>
      <c r="Q291" s="181"/>
      <c r="W291" s="9" t="str">
        <f t="shared" si="54"/>
        <v/>
      </c>
      <c r="X291" s="47">
        <f t="shared" si="60"/>
        <v>0</v>
      </c>
      <c r="Y291" s="47" t="str">
        <f t="shared" si="59"/>
        <v/>
      </c>
      <c r="Z291" s="47" t="str">
        <f t="shared" si="61"/>
        <v>0</v>
      </c>
      <c r="AA291" s="47" t="str">
        <f t="shared" si="62"/>
        <v/>
      </c>
      <c r="AB291" s="193">
        <f t="shared" si="53"/>
        <v>7</v>
      </c>
    </row>
    <row r="292" spans="1:29" ht="13.5" customHeight="1">
      <c r="A292" s="201">
        <v>1830</v>
      </c>
      <c r="B292" s="170" t="s">
        <v>701</v>
      </c>
      <c r="C292" s="179" t="s">
        <v>1447</v>
      </c>
      <c r="D292" s="179" t="s">
        <v>345</v>
      </c>
      <c r="E292" s="179" t="s">
        <v>1554</v>
      </c>
      <c r="F292" s="561" t="s">
        <v>635</v>
      </c>
      <c r="G292" s="178" t="s">
        <v>113</v>
      </c>
      <c r="H292" s="179" t="s">
        <v>106</v>
      </c>
      <c r="I292" s="178" t="s">
        <v>1449</v>
      </c>
      <c r="J292" s="202" t="s">
        <v>111</v>
      </c>
      <c r="K292" s="560" t="s">
        <v>1450</v>
      </c>
      <c r="L292" s="174" t="s">
        <v>321</v>
      </c>
      <c r="M292" s="178" t="s">
        <v>106</v>
      </c>
      <c r="N292" s="178" t="s">
        <v>1451</v>
      </c>
      <c r="O292" s="178" t="str">
        <f t="shared" si="58"/>
        <v>Y</v>
      </c>
      <c r="P292" s="178" t="s">
        <v>106</v>
      </c>
      <c r="Q292" s="178" t="s">
        <v>106</v>
      </c>
      <c r="R292" s="181" t="s">
        <v>1452</v>
      </c>
      <c r="S292" s="170" t="s">
        <v>427</v>
      </c>
      <c r="T292" s="193" t="s">
        <v>426</v>
      </c>
      <c r="U292" s="509" t="s">
        <v>1453</v>
      </c>
      <c r="V292" s="201">
        <v>1830</v>
      </c>
      <c r="W292" s="9" t="str">
        <f t="shared" si="54"/>
        <v>18-</v>
      </c>
      <c r="X292" s="47" t="str">
        <f t="shared" si="60"/>
        <v>TIA</v>
      </c>
      <c r="Y292" s="47" t="str">
        <f t="shared" si="59"/>
        <v>-21101</v>
      </c>
      <c r="Z292" s="47" t="str">
        <f t="shared" si="61"/>
        <v>18-TIA-21101</v>
      </c>
      <c r="AA292" s="47" t="str">
        <f t="shared" si="62"/>
        <v>-</v>
      </c>
      <c r="AB292" s="193">
        <f t="shared" si="53"/>
        <v>6</v>
      </c>
      <c r="AC292" s="193" t="s">
        <v>106</v>
      </c>
    </row>
    <row r="293" spans="1:29" ht="13.5" customHeight="1">
      <c r="A293" s="201">
        <v>1830</v>
      </c>
      <c r="B293" s="170" t="s">
        <v>423</v>
      </c>
      <c r="C293" s="179" t="s">
        <v>1447</v>
      </c>
      <c r="D293" s="179" t="s">
        <v>424</v>
      </c>
      <c r="E293" s="179" t="s">
        <v>1554</v>
      </c>
      <c r="F293" s="561" t="s">
        <v>148</v>
      </c>
      <c r="G293" s="178" t="s">
        <v>113</v>
      </c>
      <c r="H293" s="179" t="s">
        <v>1451</v>
      </c>
      <c r="I293" s="178" t="s">
        <v>1449</v>
      </c>
      <c r="J293" s="202" t="s">
        <v>111</v>
      </c>
      <c r="K293" s="560" t="s">
        <v>1450</v>
      </c>
      <c r="L293" s="174" t="s">
        <v>321</v>
      </c>
      <c r="M293" s="178" t="s">
        <v>106</v>
      </c>
      <c r="N293" s="178" t="s">
        <v>1451</v>
      </c>
      <c r="O293" s="178" t="str">
        <f t="shared" si="58"/>
        <v>Y</v>
      </c>
      <c r="P293" s="178" t="s">
        <v>106</v>
      </c>
      <c r="Q293" s="178" t="s">
        <v>106</v>
      </c>
      <c r="R293" s="181" t="s">
        <v>1452</v>
      </c>
      <c r="S293" s="170" t="s">
        <v>427</v>
      </c>
      <c r="T293" s="193" t="s">
        <v>426</v>
      </c>
      <c r="U293" s="510" t="s">
        <v>1454</v>
      </c>
      <c r="V293" s="201">
        <v>1830</v>
      </c>
      <c r="W293" s="9" t="str">
        <f t="shared" si="54"/>
        <v>18-</v>
      </c>
      <c r="X293" s="47" t="str">
        <f t="shared" si="60"/>
        <v>TISA</v>
      </c>
      <c r="Y293" s="47" t="str">
        <f t="shared" si="59"/>
        <v>-21102</v>
      </c>
      <c r="Z293" s="47" t="str">
        <f t="shared" si="61"/>
        <v>18-TISA-21102</v>
      </c>
      <c r="AA293" s="47" t="str">
        <f t="shared" si="62"/>
        <v>-</v>
      </c>
      <c r="AB293" s="193">
        <f t="shared" si="53"/>
        <v>6</v>
      </c>
      <c r="AC293" s="193" t="s">
        <v>106</v>
      </c>
    </row>
    <row r="294" spans="1:29" ht="13.5" customHeight="1">
      <c r="A294" s="201">
        <v>1830</v>
      </c>
      <c r="B294" s="170" t="s">
        <v>428</v>
      </c>
      <c r="C294" s="179" t="s">
        <v>1447</v>
      </c>
      <c r="D294" s="179" t="s">
        <v>429</v>
      </c>
      <c r="E294" s="179" t="s">
        <v>1554</v>
      </c>
      <c r="F294" s="561" t="s">
        <v>148</v>
      </c>
      <c r="G294" s="178" t="s">
        <v>113</v>
      </c>
      <c r="H294" s="179" t="s">
        <v>1451</v>
      </c>
      <c r="I294" s="178" t="s">
        <v>1449</v>
      </c>
      <c r="J294" s="202" t="s">
        <v>111</v>
      </c>
      <c r="K294" s="560" t="s">
        <v>1450</v>
      </c>
      <c r="L294" s="174" t="s">
        <v>321</v>
      </c>
      <c r="M294" s="178" t="s">
        <v>106</v>
      </c>
      <c r="N294" s="178" t="s">
        <v>1451</v>
      </c>
      <c r="O294" s="178" t="str">
        <f t="shared" si="58"/>
        <v>Y</v>
      </c>
      <c r="P294" s="178" t="s">
        <v>106</v>
      </c>
      <c r="Q294" s="178" t="s">
        <v>106</v>
      </c>
      <c r="R294" s="181" t="s">
        <v>1452</v>
      </c>
      <c r="S294" s="170" t="s">
        <v>427</v>
      </c>
      <c r="T294" s="193" t="s">
        <v>426</v>
      </c>
      <c r="U294" s="510" t="s">
        <v>1454</v>
      </c>
      <c r="V294" s="201">
        <v>1830</v>
      </c>
      <c r="W294" s="9" t="str">
        <f t="shared" si="54"/>
        <v>18-</v>
      </c>
      <c r="X294" s="47" t="str">
        <f t="shared" si="60"/>
        <v>TISA</v>
      </c>
      <c r="Y294" s="47" t="str">
        <f t="shared" si="59"/>
        <v>-21104</v>
      </c>
      <c r="Z294" s="47" t="str">
        <f t="shared" si="61"/>
        <v>18-TISA-21104</v>
      </c>
      <c r="AA294" s="47" t="str">
        <f t="shared" si="62"/>
        <v>-</v>
      </c>
      <c r="AB294" s="193">
        <f t="shared" si="53"/>
        <v>6</v>
      </c>
      <c r="AC294" s="193" t="s">
        <v>106</v>
      </c>
    </row>
    <row r="295" spans="1:29" ht="13.5" customHeight="1">
      <c r="A295" s="201">
        <v>1830</v>
      </c>
      <c r="B295" s="170" t="s">
        <v>730</v>
      </c>
      <c r="C295" s="179" t="s">
        <v>1447</v>
      </c>
      <c r="D295" s="179" t="s">
        <v>731</v>
      </c>
      <c r="E295" s="179" t="s">
        <v>1555</v>
      </c>
      <c r="F295" s="561" t="s">
        <v>635</v>
      </c>
      <c r="G295" s="178" t="s">
        <v>113</v>
      </c>
      <c r="H295" s="179" t="s">
        <v>106</v>
      </c>
      <c r="I295" s="178" t="s">
        <v>1449</v>
      </c>
      <c r="J295" s="202" t="s">
        <v>111</v>
      </c>
      <c r="K295" s="560" t="s">
        <v>1450</v>
      </c>
      <c r="L295" s="174" t="s">
        <v>321</v>
      </c>
      <c r="M295" s="178" t="s">
        <v>106</v>
      </c>
      <c r="N295" s="178" t="s">
        <v>1451</v>
      </c>
      <c r="O295" s="178" t="str">
        <f t="shared" si="58"/>
        <v>Y</v>
      </c>
      <c r="P295" s="178" t="s">
        <v>106</v>
      </c>
      <c r="Q295" s="178" t="s">
        <v>106</v>
      </c>
      <c r="R295" s="181" t="s">
        <v>1452</v>
      </c>
      <c r="S295" s="170" t="s">
        <v>733</v>
      </c>
      <c r="T295" s="176" t="s">
        <v>477</v>
      </c>
      <c r="U295" s="509" t="s">
        <v>1453</v>
      </c>
      <c r="V295" s="201">
        <v>1830</v>
      </c>
      <c r="W295" s="9" t="str">
        <f t="shared" si="54"/>
        <v>18-</v>
      </c>
      <c r="X295" s="47" t="str">
        <f t="shared" si="60"/>
        <v>TIA</v>
      </c>
      <c r="Y295" s="47" t="str">
        <f t="shared" si="59"/>
        <v>-23101</v>
      </c>
      <c r="Z295" s="47" t="str">
        <f t="shared" si="61"/>
        <v>18-TIA-23101</v>
      </c>
      <c r="AA295" s="47" t="str">
        <f t="shared" si="62"/>
        <v>-</v>
      </c>
      <c r="AB295" s="193">
        <f t="shared" si="53"/>
        <v>6</v>
      </c>
      <c r="AC295" s="193" t="s">
        <v>106</v>
      </c>
    </row>
    <row r="296" spans="1:29" ht="13.5" customHeight="1">
      <c r="A296" s="201">
        <v>1830</v>
      </c>
      <c r="B296" s="170" t="s">
        <v>724</v>
      </c>
      <c r="C296" s="179" t="s">
        <v>1447</v>
      </c>
      <c r="D296" s="179" t="s">
        <v>725</v>
      </c>
      <c r="E296" s="179" t="s">
        <v>1555</v>
      </c>
      <c r="F296" s="561" t="s">
        <v>635</v>
      </c>
      <c r="G296" s="178" t="s">
        <v>113</v>
      </c>
      <c r="H296" s="179" t="s">
        <v>106</v>
      </c>
      <c r="I296" s="178" t="s">
        <v>1449</v>
      </c>
      <c r="J296" s="202" t="s">
        <v>111</v>
      </c>
      <c r="K296" s="560" t="s">
        <v>1450</v>
      </c>
      <c r="L296" s="174" t="s">
        <v>321</v>
      </c>
      <c r="M296" s="178" t="s">
        <v>106</v>
      </c>
      <c r="N296" s="178" t="s">
        <v>1451</v>
      </c>
      <c r="O296" s="178" t="str">
        <f t="shared" si="58"/>
        <v>Y</v>
      </c>
      <c r="P296" s="178" t="s">
        <v>106</v>
      </c>
      <c r="Q296" s="178" t="s">
        <v>106</v>
      </c>
      <c r="R296" s="181" t="s">
        <v>1452</v>
      </c>
      <c r="S296" s="170" t="s">
        <v>485</v>
      </c>
      <c r="T296" s="193" t="s">
        <v>484</v>
      </c>
      <c r="U296" s="509" t="s">
        <v>1453</v>
      </c>
      <c r="V296" s="201">
        <v>1830</v>
      </c>
      <c r="W296" s="9" t="str">
        <f t="shared" si="54"/>
        <v>18-</v>
      </c>
      <c r="X296" s="47" t="str">
        <f t="shared" si="60"/>
        <v>TIA</v>
      </c>
      <c r="Y296" s="47" t="str">
        <f t="shared" si="59"/>
        <v>-23102</v>
      </c>
      <c r="Z296" s="47" t="str">
        <f t="shared" si="61"/>
        <v>18-TIA-23102</v>
      </c>
      <c r="AA296" s="47" t="str">
        <f t="shared" si="62"/>
        <v>-</v>
      </c>
      <c r="AB296" s="193">
        <f t="shared" si="53"/>
        <v>6</v>
      </c>
      <c r="AC296" s="193" t="s">
        <v>106</v>
      </c>
    </row>
    <row r="297" spans="1:29" ht="13.5" customHeight="1">
      <c r="A297" s="201">
        <v>1830</v>
      </c>
      <c r="B297" s="170" t="s">
        <v>703</v>
      </c>
      <c r="C297" s="179" t="s">
        <v>1447</v>
      </c>
      <c r="D297" s="179" t="s">
        <v>704</v>
      </c>
      <c r="E297" s="179" t="s">
        <v>1554</v>
      </c>
      <c r="F297" s="561" t="s">
        <v>635</v>
      </c>
      <c r="G297" s="178" t="s">
        <v>113</v>
      </c>
      <c r="H297" s="179" t="s">
        <v>106</v>
      </c>
      <c r="I297" s="178" t="s">
        <v>1449</v>
      </c>
      <c r="J297" s="202" t="s">
        <v>111</v>
      </c>
      <c r="K297" s="560" t="s">
        <v>1450</v>
      </c>
      <c r="L297" s="174" t="s">
        <v>321</v>
      </c>
      <c r="M297" s="178" t="s">
        <v>106</v>
      </c>
      <c r="N297" s="178" t="s">
        <v>1451</v>
      </c>
      <c r="O297" s="178" t="str">
        <f t="shared" si="58"/>
        <v>Y</v>
      </c>
      <c r="P297" s="178" t="s">
        <v>106</v>
      </c>
      <c r="Q297" s="178" t="s">
        <v>106</v>
      </c>
      <c r="R297" s="181" t="s">
        <v>1452</v>
      </c>
      <c r="S297" s="170" t="s">
        <v>427</v>
      </c>
      <c r="T297" s="193" t="s">
        <v>426</v>
      </c>
      <c r="U297" s="509" t="s">
        <v>1453</v>
      </c>
      <c r="V297" s="201">
        <v>1830</v>
      </c>
      <c r="W297" s="9" t="str">
        <f t="shared" si="54"/>
        <v>18-</v>
      </c>
      <c r="X297" s="47" t="str">
        <f t="shared" si="60"/>
        <v>TIA</v>
      </c>
      <c r="Y297" s="47" t="str">
        <f t="shared" si="59"/>
        <v>-36102</v>
      </c>
      <c r="Z297" s="47" t="str">
        <f t="shared" si="61"/>
        <v>18-TIA-36102</v>
      </c>
      <c r="AA297" s="47" t="str">
        <f t="shared" si="62"/>
        <v>-</v>
      </c>
      <c r="AB297" s="193">
        <f t="shared" si="53"/>
        <v>6</v>
      </c>
      <c r="AC297" s="193" t="s">
        <v>106</v>
      </c>
    </row>
    <row r="298" spans="1:29" ht="13.5" customHeight="1">
      <c r="A298" s="201">
        <v>1830</v>
      </c>
      <c r="B298" s="170" t="s">
        <v>727</v>
      </c>
      <c r="C298" s="179" t="s">
        <v>1447</v>
      </c>
      <c r="D298" s="179" t="s">
        <v>728</v>
      </c>
      <c r="E298" s="179" t="s">
        <v>1480</v>
      </c>
      <c r="F298" s="561" t="s">
        <v>635</v>
      </c>
      <c r="G298" s="178" t="s">
        <v>113</v>
      </c>
      <c r="H298" s="179" t="s">
        <v>106</v>
      </c>
      <c r="I298" s="178" t="s">
        <v>1449</v>
      </c>
      <c r="J298" s="202" t="s">
        <v>111</v>
      </c>
      <c r="K298" s="560" t="s">
        <v>1450</v>
      </c>
      <c r="L298" s="174" t="s">
        <v>321</v>
      </c>
      <c r="M298" s="178" t="s">
        <v>106</v>
      </c>
      <c r="N298" s="178" t="s">
        <v>1451</v>
      </c>
      <c r="O298" s="178" t="str">
        <f t="shared" si="58"/>
        <v>Y</v>
      </c>
      <c r="P298" s="178" t="s">
        <v>106</v>
      </c>
      <c r="Q298" s="178" t="s">
        <v>106</v>
      </c>
      <c r="R298" s="181" t="s">
        <v>1452</v>
      </c>
      <c r="S298" s="170" t="s">
        <v>496</v>
      </c>
      <c r="T298" s="193" t="s">
        <v>495</v>
      </c>
      <c r="U298" s="509" t="s">
        <v>1453</v>
      </c>
      <c r="V298" s="201">
        <v>1830</v>
      </c>
      <c r="W298" s="9" t="str">
        <f t="shared" si="54"/>
        <v>18-</v>
      </c>
      <c r="X298" s="47" t="str">
        <f t="shared" si="60"/>
        <v>TIA</v>
      </c>
      <c r="Y298" s="47" t="str">
        <f t="shared" si="59"/>
        <v>-66101</v>
      </c>
      <c r="Z298" s="47" t="str">
        <f t="shared" si="61"/>
        <v>18-TIA-66101</v>
      </c>
      <c r="AA298" s="47" t="str">
        <f t="shared" si="62"/>
        <v>-</v>
      </c>
      <c r="AB298" s="193">
        <f t="shared" si="53"/>
        <v>6</v>
      </c>
      <c r="AC298" s="193" t="s">
        <v>106</v>
      </c>
    </row>
    <row r="299" spans="1:29" ht="13.5" customHeight="1">
      <c r="A299" s="201">
        <v>1830</v>
      </c>
      <c r="B299" s="170" t="s">
        <v>734</v>
      </c>
      <c r="C299" s="179" t="s">
        <v>1517</v>
      </c>
      <c r="D299" s="179" t="s">
        <v>735</v>
      </c>
      <c r="E299" s="179" t="s">
        <v>1480</v>
      </c>
      <c r="F299" s="561" t="s">
        <v>635</v>
      </c>
      <c r="G299" s="178" t="s">
        <v>113</v>
      </c>
      <c r="H299" s="179" t="s">
        <v>106</v>
      </c>
      <c r="I299" s="178" t="s">
        <v>1449</v>
      </c>
      <c r="J299" s="202" t="s">
        <v>111</v>
      </c>
      <c r="K299" s="560" t="s">
        <v>1450</v>
      </c>
      <c r="L299" s="174" t="s">
        <v>321</v>
      </c>
      <c r="M299" s="178" t="s">
        <v>106</v>
      </c>
      <c r="N299" s="178" t="s">
        <v>1451</v>
      </c>
      <c r="O299" s="178" t="str">
        <f t="shared" si="58"/>
        <v>Y</v>
      </c>
      <c r="P299" s="178" t="s">
        <v>106</v>
      </c>
      <c r="Q299" s="178" t="s">
        <v>1556</v>
      </c>
      <c r="R299" s="181" t="s">
        <v>1452</v>
      </c>
      <c r="S299" s="170" t="s">
        <v>115</v>
      </c>
      <c r="T299" s="193" t="s">
        <v>315</v>
      </c>
      <c r="U299" s="509" t="s">
        <v>1453</v>
      </c>
      <c r="V299" s="201">
        <v>1830</v>
      </c>
      <c r="W299" s="9" t="str">
        <f t="shared" si="54"/>
        <v>18-</v>
      </c>
      <c r="X299" s="47" t="str">
        <f t="shared" si="60"/>
        <v>TIA</v>
      </c>
      <c r="Y299" s="47" t="str">
        <f t="shared" si="59"/>
        <v>-66104</v>
      </c>
      <c r="Z299" s="47" t="str">
        <f t="shared" si="61"/>
        <v>18-TIA-66104</v>
      </c>
      <c r="AA299" s="47" t="str">
        <f t="shared" si="62"/>
        <v>-</v>
      </c>
      <c r="AB299" s="193">
        <f t="shared" si="53"/>
        <v>6</v>
      </c>
      <c r="AC299" s="193" t="s">
        <v>106</v>
      </c>
    </row>
    <row r="300" spans="1:29" ht="13.5" customHeight="1">
      <c r="A300" s="201">
        <v>1830</v>
      </c>
      <c r="B300" s="170" t="s">
        <v>706</v>
      </c>
      <c r="C300" s="179" t="s">
        <v>1447</v>
      </c>
      <c r="D300" s="179" t="s">
        <v>707</v>
      </c>
      <c r="E300" s="179" t="s">
        <v>1557</v>
      </c>
      <c r="F300" s="561" t="s">
        <v>348</v>
      </c>
      <c r="G300" s="178" t="s">
        <v>113</v>
      </c>
      <c r="H300" s="179" t="s">
        <v>106</v>
      </c>
      <c r="I300" s="178" t="s">
        <v>1449</v>
      </c>
      <c r="J300" s="202" t="s">
        <v>111</v>
      </c>
      <c r="K300" s="560" t="s">
        <v>1450</v>
      </c>
      <c r="L300" s="174" t="s">
        <v>321</v>
      </c>
      <c r="M300" s="178" t="s">
        <v>106</v>
      </c>
      <c r="N300" s="178" t="s">
        <v>1451</v>
      </c>
      <c r="O300" s="178" t="str">
        <f t="shared" si="58"/>
        <v>Y</v>
      </c>
      <c r="P300" s="178" t="s">
        <v>106</v>
      </c>
      <c r="Q300" s="178" t="s">
        <v>106</v>
      </c>
      <c r="R300" s="181" t="s">
        <v>1452</v>
      </c>
      <c r="S300" s="170" t="s">
        <v>427</v>
      </c>
      <c r="T300" s="193" t="s">
        <v>426</v>
      </c>
      <c r="U300" s="509" t="s">
        <v>1453</v>
      </c>
      <c r="V300" s="201">
        <v>1830</v>
      </c>
      <c r="W300" s="9" t="str">
        <f t="shared" si="54"/>
        <v>18-</v>
      </c>
      <c r="X300" s="47" t="str">
        <f t="shared" si="60"/>
        <v>TI</v>
      </c>
      <c r="Y300" s="47" t="str">
        <f t="shared" si="59"/>
        <v>-92101</v>
      </c>
      <c r="Z300" s="47" t="str">
        <f t="shared" si="61"/>
        <v>18-TI-92101</v>
      </c>
      <c r="AA300" s="47" t="str">
        <f t="shared" si="62"/>
        <v>-</v>
      </c>
      <c r="AB300" s="193">
        <f t="shared" si="53"/>
        <v>6</v>
      </c>
      <c r="AC300" s="193" t="s">
        <v>106</v>
      </c>
    </row>
    <row r="301" spans="1:29" ht="13.5" customHeight="1">
      <c r="A301" s="201">
        <v>1830</v>
      </c>
      <c r="B301" s="170" t="s">
        <v>709</v>
      </c>
      <c r="C301" s="179" t="s">
        <v>1447</v>
      </c>
      <c r="D301" s="179" t="s">
        <v>457</v>
      </c>
      <c r="E301" s="179" t="s">
        <v>1557</v>
      </c>
      <c r="F301" s="561" t="s">
        <v>635</v>
      </c>
      <c r="G301" s="178" t="s">
        <v>113</v>
      </c>
      <c r="H301" s="179" t="s">
        <v>106</v>
      </c>
      <c r="I301" s="178" t="s">
        <v>1449</v>
      </c>
      <c r="J301" s="202" t="s">
        <v>111</v>
      </c>
      <c r="K301" s="560" t="s">
        <v>1450</v>
      </c>
      <c r="L301" s="174" t="s">
        <v>321</v>
      </c>
      <c r="M301" s="178" t="s">
        <v>106</v>
      </c>
      <c r="N301" s="178" t="s">
        <v>1451</v>
      </c>
      <c r="O301" s="178" t="str">
        <f t="shared" si="58"/>
        <v>Y</v>
      </c>
      <c r="P301" s="178" t="s">
        <v>106</v>
      </c>
      <c r="Q301" s="178" t="s">
        <v>106</v>
      </c>
      <c r="R301" s="181" t="s">
        <v>1452</v>
      </c>
      <c r="S301" s="170" t="s">
        <v>427</v>
      </c>
      <c r="T301" s="193" t="s">
        <v>426</v>
      </c>
      <c r="U301" s="509" t="s">
        <v>1453</v>
      </c>
      <c r="V301" s="201">
        <v>1830</v>
      </c>
      <c r="W301" s="9" t="str">
        <f t="shared" si="54"/>
        <v>18-</v>
      </c>
      <c r="X301" s="47" t="str">
        <f t="shared" si="60"/>
        <v>TIA</v>
      </c>
      <c r="Y301" s="47" t="str">
        <f t="shared" si="59"/>
        <v>-92102</v>
      </c>
      <c r="Z301" s="47" t="str">
        <f t="shared" si="61"/>
        <v>18-TIA-92102</v>
      </c>
      <c r="AA301" s="47" t="str">
        <f t="shared" si="62"/>
        <v>-</v>
      </c>
      <c r="AB301" s="193">
        <f t="shared" si="53"/>
        <v>6</v>
      </c>
      <c r="AC301" s="193" t="s">
        <v>106</v>
      </c>
    </row>
    <row r="302" spans="1:29" ht="13.5" customHeight="1">
      <c r="A302" s="201"/>
      <c r="C302" s="179"/>
      <c r="D302" s="179"/>
      <c r="E302" s="179"/>
      <c r="F302" s="561"/>
      <c r="G302" s="178"/>
      <c r="H302" s="179"/>
      <c r="I302" s="178"/>
      <c r="J302" s="202"/>
      <c r="K302" s="560"/>
      <c r="L302" s="174"/>
      <c r="M302" s="178"/>
      <c r="N302" s="178"/>
      <c r="O302" s="178" t="str">
        <f t="shared" si="58"/>
        <v>N</v>
      </c>
      <c r="P302" s="178"/>
      <c r="Q302" s="178"/>
      <c r="R302" s="181"/>
      <c r="S302" s="170"/>
      <c r="V302" s="201"/>
      <c r="W302" s="9" t="str">
        <f t="shared" si="54"/>
        <v/>
      </c>
      <c r="X302" s="47">
        <f t="shared" si="60"/>
        <v>0</v>
      </c>
      <c r="Y302" s="47" t="str">
        <f t="shared" si="59"/>
        <v/>
      </c>
      <c r="Z302" s="47" t="str">
        <f t="shared" si="61"/>
        <v>0</v>
      </c>
      <c r="AA302" s="47" t="str">
        <f t="shared" si="62"/>
        <v/>
      </c>
      <c r="AB302" s="193">
        <f t="shared" si="53"/>
        <v>7</v>
      </c>
    </row>
    <row r="303" spans="1:29" ht="13.5" customHeight="1">
      <c r="A303" s="201">
        <v>1830</v>
      </c>
      <c r="B303" s="170" t="s">
        <v>431</v>
      </c>
      <c r="C303" s="179" t="s">
        <v>1558</v>
      </c>
      <c r="D303" s="179" t="s">
        <v>432</v>
      </c>
      <c r="E303" s="179" t="s">
        <v>1554</v>
      </c>
      <c r="F303" s="561" t="s">
        <v>119</v>
      </c>
      <c r="G303" s="178" t="s">
        <v>113</v>
      </c>
      <c r="H303" s="179" t="s">
        <v>1451</v>
      </c>
      <c r="I303" s="178" t="s">
        <v>1449</v>
      </c>
      <c r="J303" s="202" t="s">
        <v>111</v>
      </c>
      <c r="K303" s="560" t="s">
        <v>1450</v>
      </c>
      <c r="L303" s="174" t="s">
        <v>321</v>
      </c>
      <c r="M303" s="178" t="s">
        <v>106</v>
      </c>
      <c r="N303" s="178" t="s">
        <v>1451</v>
      </c>
      <c r="O303" s="178" t="str">
        <f t="shared" si="58"/>
        <v>Y</v>
      </c>
      <c r="P303" s="178" t="s">
        <v>106</v>
      </c>
      <c r="Q303" s="178" t="s">
        <v>106</v>
      </c>
      <c r="R303" s="181" t="s">
        <v>1452</v>
      </c>
      <c r="S303" s="170" t="s">
        <v>427</v>
      </c>
      <c r="T303" s="193" t="s">
        <v>426</v>
      </c>
      <c r="U303" s="510" t="s">
        <v>1454</v>
      </c>
      <c r="V303" s="201">
        <v>1830</v>
      </c>
      <c r="W303" s="9" t="str">
        <f t="shared" si="54"/>
        <v>18-</v>
      </c>
      <c r="X303" s="47" t="str">
        <f t="shared" si="60"/>
        <v>PISA</v>
      </c>
      <c r="Y303" s="47" t="str">
        <f t="shared" si="59"/>
        <v>-21103</v>
      </c>
      <c r="Z303" s="47" t="str">
        <f t="shared" si="61"/>
        <v>18-PISA-21103</v>
      </c>
      <c r="AA303" s="47" t="str">
        <f t="shared" si="62"/>
        <v>-</v>
      </c>
      <c r="AB303" s="193">
        <f t="shared" si="53"/>
        <v>6</v>
      </c>
      <c r="AC303" s="193" t="s">
        <v>106</v>
      </c>
    </row>
    <row r="304" spans="1:29" ht="13.5" customHeight="1">
      <c r="A304" s="201">
        <v>1830</v>
      </c>
      <c r="B304" s="170" t="s">
        <v>434</v>
      </c>
      <c r="C304" s="179" t="s">
        <v>1558</v>
      </c>
      <c r="D304" s="179" t="s">
        <v>424</v>
      </c>
      <c r="E304" s="179" t="s">
        <v>1554</v>
      </c>
      <c r="F304" s="561" t="s">
        <v>119</v>
      </c>
      <c r="G304" s="178" t="s">
        <v>113</v>
      </c>
      <c r="H304" s="179" t="s">
        <v>1451</v>
      </c>
      <c r="I304" s="178" t="s">
        <v>1449</v>
      </c>
      <c r="J304" s="202" t="s">
        <v>111</v>
      </c>
      <c r="K304" s="560" t="s">
        <v>1450</v>
      </c>
      <c r="L304" s="174" t="s">
        <v>321</v>
      </c>
      <c r="M304" s="178" t="s">
        <v>106</v>
      </c>
      <c r="N304" s="178" t="s">
        <v>1451</v>
      </c>
      <c r="O304" s="178" t="str">
        <f t="shared" si="58"/>
        <v>Y</v>
      </c>
      <c r="P304" s="178" t="s">
        <v>106</v>
      </c>
      <c r="Q304" s="178" t="s">
        <v>106</v>
      </c>
      <c r="R304" s="181" t="s">
        <v>1452</v>
      </c>
      <c r="S304" s="170" t="s">
        <v>427</v>
      </c>
      <c r="T304" s="193" t="s">
        <v>426</v>
      </c>
      <c r="U304" s="510" t="s">
        <v>1454</v>
      </c>
      <c r="V304" s="201">
        <v>1830</v>
      </c>
      <c r="W304" s="9" t="str">
        <f t="shared" si="54"/>
        <v>18-</v>
      </c>
      <c r="X304" s="47" t="str">
        <f t="shared" si="60"/>
        <v>PISA</v>
      </c>
      <c r="Y304" s="47" t="str">
        <f t="shared" si="59"/>
        <v>-21105</v>
      </c>
      <c r="Z304" s="47" t="str">
        <f t="shared" si="61"/>
        <v>18-PISA-21105</v>
      </c>
      <c r="AA304" s="47" t="str">
        <f t="shared" si="62"/>
        <v>-</v>
      </c>
      <c r="AB304" s="193">
        <f t="shared" si="53"/>
        <v>6</v>
      </c>
      <c r="AC304" s="193" t="s">
        <v>106</v>
      </c>
    </row>
    <row r="305" spans="1:29" ht="13.5" customHeight="1">
      <c r="A305" s="201">
        <v>1830</v>
      </c>
      <c r="B305" s="170" t="s">
        <v>436</v>
      </c>
      <c r="C305" s="179" t="s">
        <v>1558</v>
      </c>
      <c r="D305" s="179" t="s">
        <v>424</v>
      </c>
      <c r="E305" s="179" t="s">
        <v>1554</v>
      </c>
      <c r="F305" s="561" t="s">
        <v>119</v>
      </c>
      <c r="G305" s="178" t="s">
        <v>113</v>
      </c>
      <c r="H305" s="179" t="s">
        <v>1451</v>
      </c>
      <c r="I305" s="178" t="s">
        <v>1449</v>
      </c>
      <c r="J305" s="202" t="s">
        <v>111</v>
      </c>
      <c r="K305" s="560" t="s">
        <v>1450</v>
      </c>
      <c r="L305" s="174" t="s">
        <v>321</v>
      </c>
      <c r="M305" s="178" t="s">
        <v>106</v>
      </c>
      <c r="N305" s="178" t="s">
        <v>1451</v>
      </c>
      <c r="O305" s="178" t="str">
        <f t="shared" si="58"/>
        <v>Y</v>
      </c>
      <c r="P305" s="178" t="s">
        <v>106</v>
      </c>
      <c r="Q305" s="178" t="s">
        <v>106</v>
      </c>
      <c r="R305" s="181" t="s">
        <v>1452</v>
      </c>
      <c r="S305" s="170" t="s">
        <v>427</v>
      </c>
      <c r="T305" s="193" t="s">
        <v>426</v>
      </c>
      <c r="U305" s="510" t="s">
        <v>1454</v>
      </c>
      <c r="V305" s="201">
        <v>1830</v>
      </c>
      <c r="W305" s="9" t="str">
        <f t="shared" si="54"/>
        <v>18-</v>
      </c>
      <c r="X305" s="47" t="str">
        <f t="shared" si="60"/>
        <v>PISA</v>
      </c>
      <c r="Y305" s="47" t="str">
        <f t="shared" si="59"/>
        <v>-21108</v>
      </c>
      <c r="Z305" s="47" t="str">
        <f t="shared" si="61"/>
        <v>18-PISA-21108</v>
      </c>
      <c r="AA305" s="47" t="str">
        <f t="shared" si="62"/>
        <v>-</v>
      </c>
      <c r="AB305" s="193">
        <f t="shared" si="53"/>
        <v>6</v>
      </c>
      <c r="AC305" s="193" t="s">
        <v>106</v>
      </c>
    </row>
    <row r="306" spans="1:29" ht="13.5" customHeight="1">
      <c r="A306" s="201">
        <v>1830</v>
      </c>
      <c r="B306" s="170" t="s">
        <v>438</v>
      </c>
      <c r="C306" s="179" t="s">
        <v>1558</v>
      </c>
      <c r="D306" s="179" t="s">
        <v>424</v>
      </c>
      <c r="E306" s="179" t="s">
        <v>1554</v>
      </c>
      <c r="F306" s="561" t="s">
        <v>209</v>
      </c>
      <c r="G306" s="178" t="s">
        <v>113</v>
      </c>
      <c r="H306" s="179" t="s">
        <v>1451</v>
      </c>
      <c r="I306" s="178" t="s">
        <v>1449</v>
      </c>
      <c r="J306" s="202" t="s">
        <v>111</v>
      </c>
      <c r="K306" s="560" t="s">
        <v>1450</v>
      </c>
      <c r="L306" s="174" t="s">
        <v>321</v>
      </c>
      <c r="M306" s="178" t="s">
        <v>106</v>
      </c>
      <c r="N306" s="178" t="s">
        <v>1451</v>
      </c>
      <c r="O306" s="178" t="str">
        <f t="shared" si="58"/>
        <v>Y</v>
      </c>
      <c r="P306" s="178" t="s">
        <v>106</v>
      </c>
      <c r="Q306" s="178" t="s">
        <v>106</v>
      </c>
      <c r="R306" s="181" t="s">
        <v>1452</v>
      </c>
      <c r="S306" s="170" t="s">
        <v>427</v>
      </c>
      <c r="T306" s="193" t="s">
        <v>426</v>
      </c>
      <c r="U306" s="510" t="s">
        <v>1454</v>
      </c>
      <c r="V306" s="201">
        <v>1830</v>
      </c>
      <c r="W306" s="9" t="str">
        <f t="shared" si="54"/>
        <v>18-</v>
      </c>
      <c r="X306" s="47" t="str">
        <f t="shared" si="60"/>
        <v>PICSA</v>
      </c>
      <c r="Y306" s="47" t="str">
        <f t="shared" si="59"/>
        <v>-21110</v>
      </c>
      <c r="Z306" s="47" t="str">
        <f t="shared" si="61"/>
        <v>18-PICSA-21110</v>
      </c>
      <c r="AA306" s="47" t="str">
        <f t="shared" si="62"/>
        <v>-</v>
      </c>
      <c r="AB306" s="193">
        <f t="shared" si="53"/>
        <v>6</v>
      </c>
      <c r="AC306" s="193" t="s">
        <v>106</v>
      </c>
    </row>
    <row r="307" spans="1:29" ht="13.5" customHeight="1">
      <c r="A307" s="201">
        <v>1830</v>
      </c>
      <c r="B307" s="170" t="s">
        <v>493</v>
      </c>
      <c r="C307" s="179" t="s">
        <v>1461</v>
      </c>
      <c r="D307" s="179" t="s">
        <v>413</v>
      </c>
      <c r="E307" s="179" t="s">
        <v>1555</v>
      </c>
      <c r="F307" s="561" t="s">
        <v>279</v>
      </c>
      <c r="G307" s="178" t="s">
        <v>113</v>
      </c>
      <c r="H307" s="179" t="s">
        <v>1451</v>
      </c>
      <c r="I307" s="178" t="s">
        <v>1449</v>
      </c>
      <c r="J307" s="202" t="s">
        <v>111</v>
      </c>
      <c r="K307" s="560" t="s">
        <v>1450</v>
      </c>
      <c r="L307" s="174" t="s">
        <v>321</v>
      </c>
      <c r="M307" s="178" t="s">
        <v>106</v>
      </c>
      <c r="N307" s="178" t="s">
        <v>1451</v>
      </c>
      <c r="O307" s="178" t="str">
        <f t="shared" si="58"/>
        <v>Y</v>
      </c>
      <c r="P307" s="178" t="s">
        <v>106</v>
      </c>
      <c r="Q307" s="178" t="s">
        <v>106</v>
      </c>
      <c r="R307" s="181" t="s">
        <v>1452</v>
      </c>
      <c r="S307" s="170" t="s">
        <v>496</v>
      </c>
      <c r="T307" s="193" t="s">
        <v>495</v>
      </c>
      <c r="U307" s="510" t="s">
        <v>1454</v>
      </c>
      <c r="V307" s="201">
        <v>1830</v>
      </c>
      <c r="W307" s="9" t="str">
        <f t="shared" si="54"/>
        <v>18-</v>
      </c>
      <c r="X307" s="47" t="str">
        <f t="shared" si="60"/>
        <v>PICA</v>
      </c>
      <c r="Y307" s="47" t="str">
        <f t="shared" si="59"/>
        <v>-23101</v>
      </c>
      <c r="Z307" s="47" t="str">
        <f t="shared" si="61"/>
        <v>18-PICA-23101</v>
      </c>
      <c r="AA307" s="47" t="str">
        <f t="shared" si="62"/>
        <v>-</v>
      </c>
      <c r="AB307" s="193">
        <f t="shared" si="53"/>
        <v>6</v>
      </c>
      <c r="AC307" s="193" t="s">
        <v>106</v>
      </c>
    </row>
    <row r="308" spans="1:29" ht="13.5" customHeight="1">
      <c r="A308" s="201">
        <v>1830</v>
      </c>
      <c r="B308" s="170" t="s">
        <v>481</v>
      </c>
      <c r="C308" s="179" t="s">
        <v>1460</v>
      </c>
      <c r="D308" s="179" t="s">
        <v>482</v>
      </c>
      <c r="E308" s="179" t="s">
        <v>1559</v>
      </c>
      <c r="F308" s="561" t="s">
        <v>279</v>
      </c>
      <c r="G308" s="178" t="s">
        <v>113</v>
      </c>
      <c r="H308" s="179" t="s">
        <v>1451</v>
      </c>
      <c r="I308" s="178" t="s">
        <v>1449</v>
      </c>
      <c r="J308" s="202" t="s">
        <v>111</v>
      </c>
      <c r="K308" s="560" t="s">
        <v>1450</v>
      </c>
      <c r="L308" s="174" t="s">
        <v>321</v>
      </c>
      <c r="M308" s="178" t="s">
        <v>106</v>
      </c>
      <c r="N308" s="178" t="s">
        <v>1451</v>
      </c>
      <c r="O308" s="178" t="str">
        <f t="shared" si="58"/>
        <v>Y</v>
      </c>
      <c r="P308" s="178" t="s">
        <v>106</v>
      </c>
      <c r="Q308" s="178" t="s">
        <v>106</v>
      </c>
      <c r="R308" s="181" t="s">
        <v>1452</v>
      </c>
      <c r="S308" s="170" t="s">
        <v>485</v>
      </c>
      <c r="T308" s="193" t="s">
        <v>484</v>
      </c>
      <c r="U308" s="510" t="s">
        <v>1454</v>
      </c>
      <c r="V308" s="201">
        <v>1830</v>
      </c>
      <c r="W308" s="9" t="str">
        <f t="shared" si="54"/>
        <v>18-</v>
      </c>
      <c r="X308" s="47" t="str">
        <f t="shared" si="60"/>
        <v>PICA</v>
      </c>
      <c r="Y308" s="47" t="str">
        <f t="shared" si="59"/>
        <v>-24101</v>
      </c>
      <c r="Z308" s="47" t="str">
        <f t="shared" si="61"/>
        <v>18-PICA-24101</v>
      </c>
      <c r="AA308" s="47" t="str">
        <f t="shared" si="62"/>
        <v>-</v>
      </c>
      <c r="AB308" s="193">
        <f t="shared" si="53"/>
        <v>6</v>
      </c>
      <c r="AC308" s="193" t="s">
        <v>106</v>
      </c>
    </row>
    <row r="309" spans="1:29" ht="13.5" customHeight="1">
      <c r="A309" s="201">
        <v>1830</v>
      </c>
      <c r="B309" s="170" t="s">
        <v>497</v>
      </c>
      <c r="C309" s="179" t="s">
        <v>1460</v>
      </c>
      <c r="D309" s="179" t="s">
        <v>498</v>
      </c>
      <c r="E309" s="179" t="s">
        <v>1480</v>
      </c>
      <c r="F309" s="561" t="s">
        <v>279</v>
      </c>
      <c r="G309" s="178" t="s">
        <v>113</v>
      </c>
      <c r="H309" s="179" t="s">
        <v>1451</v>
      </c>
      <c r="I309" s="178" t="s">
        <v>1449</v>
      </c>
      <c r="J309" s="202" t="s">
        <v>111</v>
      </c>
      <c r="K309" s="560" t="s">
        <v>1450</v>
      </c>
      <c r="L309" s="174" t="s">
        <v>321</v>
      </c>
      <c r="M309" s="178" t="s">
        <v>106</v>
      </c>
      <c r="N309" s="178" t="s">
        <v>1451</v>
      </c>
      <c r="O309" s="178" t="str">
        <f t="shared" si="58"/>
        <v>Y</v>
      </c>
      <c r="P309" s="178" t="s">
        <v>106</v>
      </c>
      <c r="Q309" s="178" t="s">
        <v>106</v>
      </c>
      <c r="R309" s="181" t="s">
        <v>1452</v>
      </c>
      <c r="S309" s="170" t="s">
        <v>496</v>
      </c>
      <c r="T309" s="193" t="s">
        <v>495</v>
      </c>
      <c r="U309" s="510" t="s">
        <v>1454</v>
      </c>
      <c r="V309" s="201">
        <v>1830</v>
      </c>
      <c r="W309" s="9" t="str">
        <f t="shared" si="54"/>
        <v>18-</v>
      </c>
      <c r="X309" s="47" t="str">
        <f t="shared" si="60"/>
        <v>PICA</v>
      </c>
      <c r="Y309" s="47" t="str">
        <f t="shared" si="59"/>
        <v>-66101</v>
      </c>
      <c r="Z309" s="47" t="str">
        <f t="shared" si="61"/>
        <v>18-PICA-66101</v>
      </c>
      <c r="AA309" s="47" t="str">
        <f t="shared" si="62"/>
        <v>-</v>
      </c>
      <c r="AB309" s="193">
        <f t="shared" si="53"/>
        <v>6</v>
      </c>
      <c r="AC309" s="193" t="s">
        <v>106</v>
      </c>
    </row>
    <row r="310" spans="1:29" ht="13.5" customHeight="1">
      <c r="A310" s="201">
        <v>1830</v>
      </c>
      <c r="B310" s="170" t="s">
        <v>500</v>
      </c>
      <c r="C310" s="179" t="s">
        <v>1460</v>
      </c>
      <c r="D310" s="179" t="s">
        <v>421</v>
      </c>
      <c r="E310" s="179" t="s">
        <v>1480</v>
      </c>
      <c r="F310" s="561" t="s">
        <v>279</v>
      </c>
      <c r="G310" s="178" t="s">
        <v>113</v>
      </c>
      <c r="H310" s="179" t="s">
        <v>1451</v>
      </c>
      <c r="I310" s="178" t="s">
        <v>1449</v>
      </c>
      <c r="J310" s="202" t="s">
        <v>111</v>
      </c>
      <c r="K310" s="560" t="s">
        <v>1450</v>
      </c>
      <c r="L310" s="174" t="s">
        <v>321</v>
      </c>
      <c r="M310" s="178" t="s">
        <v>106</v>
      </c>
      <c r="N310" s="178" t="s">
        <v>1451</v>
      </c>
      <c r="O310" s="178" t="str">
        <f t="shared" si="58"/>
        <v>Y</v>
      </c>
      <c r="P310" s="178" t="s">
        <v>106</v>
      </c>
      <c r="Q310" s="178" t="s">
        <v>106</v>
      </c>
      <c r="R310" s="181" t="s">
        <v>1452</v>
      </c>
      <c r="S310" s="170" t="s">
        <v>496</v>
      </c>
      <c r="T310" s="193" t="s">
        <v>495</v>
      </c>
      <c r="U310" s="510" t="s">
        <v>1454</v>
      </c>
      <c r="V310" s="201">
        <v>1830</v>
      </c>
      <c r="W310" s="9" t="str">
        <f t="shared" si="54"/>
        <v>18-</v>
      </c>
      <c r="X310" s="47" t="str">
        <f t="shared" si="60"/>
        <v>PICA</v>
      </c>
      <c r="Y310" s="47" t="str">
        <f t="shared" si="59"/>
        <v>-66102</v>
      </c>
      <c r="Z310" s="47" t="str">
        <f t="shared" si="61"/>
        <v>18-PICA-66102</v>
      </c>
      <c r="AA310" s="47" t="str">
        <f t="shared" si="62"/>
        <v>-</v>
      </c>
      <c r="AB310" s="193">
        <f t="shared" si="53"/>
        <v>6</v>
      </c>
      <c r="AC310" s="193" t="s">
        <v>106</v>
      </c>
    </row>
    <row r="311" spans="1:29" ht="13.5" customHeight="1">
      <c r="A311" s="201">
        <v>1830</v>
      </c>
      <c r="B311" s="170" t="s">
        <v>719</v>
      </c>
      <c r="C311" s="179" t="s">
        <v>1461</v>
      </c>
      <c r="D311" s="179" t="s">
        <v>707</v>
      </c>
      <c r="E311" s="179" t="s">
        <v>1557</v>
      </c>
      <c r="F311" s="561" t="s">
        <v>387</v>
      </c>
      <c r="G311" s="178" t="s">
        <v>113</v>
      </c>
      <c r="H311" s="179" t="s">
        <v>106</v>
      </c>
      <c r="I311" s="178" t="s">
        <v>1449</v>
      </c>
      <c r="J311" s="202" t="s">
        <v>111</v>
      </c>
      <c r="K311" s="560" t="s">
        <v>1450</v>
      </c>
      <c r="L311" s="174" t="s">
        <v>321</v>
      </c>
      <c r="M311" s="178" t="s">
        <v>106</v>
      </c>
      <c r="N311" s="178" t="s">
        <v>1451</v>
      </c>
      <c r="O311" s="178" t="str">
        <f t="shared" si="58"/>
        <v>Y</v>
      </c>
      <c r="P311" s="178" t="s">
        <v>106</v>
      </c>
      <c r="Q311" s="178" t="s">
        <v>106</v>
      </c>
      <c r="R311" s="181" t="s">
        <v>1452</v>
      </c>
      <c r="S311" s="170" t="s">
        <v>449</v>
      </c>
      <c r="T311" s="193" t="s">
        <v>448</v>
      </c>
      <c r="U311" s="509" t="s">
        <v>1453</v>
      </c>
      <c r="V311" s="201">
        <v>1830</v>
      </c>
      <c r="W311" s="9" t="str">
        <f t="shared" si="54"/>
        <v>18-</v>
      </c>
      <c r="X311" s="47" t="str">
        <f t="shared" si="60"/>
        <v>PI</v>
      </c>
      <c r="Y311" s="47" t="str">
        <f t="shared" si="59"/>
        <v>-92101</v>
      </c>
      <c r="Z311" s="47" t="str">
        <f t="shared" si="61"/>
        <v>18-PI-92101</v>
      </c>
      <c r="AA311" s="47" t="str">
        <f t="shared" si="62"/>
        <v>-</v>
      </c>
      <c r="AB311" s="193">
        <f t="shared" ref="AB311:AB374" si="63">IF(AC311&lt;&gt;"-",7,6)</f>
        <v>6</v>
      </c>
      <c r="AC311" s="193" t="s">
        <v>106</v>
      </c>
    </row>
    <row r="312" spans="1:29" ht="13.5" customHeight="1">
      <c r="A312" s="201"/>
      <c r="C312" s="179"/>
      <c r="D312" s="179"/>
      <c r="E312" s="179"/>
      <c r="F312" s="561"/>
      <c r="G312" s="178"/>
      <c r="H312" s="179"/>
      <c r="I312" s="178"/>
      <c r="J312" s="202"/>
      <c r="K312" s="560"/>
      <c r="L312" s="174"/>
      <c r="M312" s="178"/>
      <c r="N312" s="178"/>
      <c r="O312" s="178" t="str">
        <f t="shared" si="58"/>
        <v>N</v>
      </c>
      <c r="P312" s="178"/>
      <c r="Q312" s="178"/>
      <c r="R312" s="181"/>
      <c r="S312" s="170"/>
      <c r="V312" s="201"/>
      <c r="W312" s="9" t="str">
        <f t="shared" si="54"/>
        <v/>
      </c>
      <c r="X312" s="47">
        <f t="shared" si="60"/>
        <v>0</v>
      </c>
      <c r="Y312" s="47" t="str">
        <f t="shared" si="59"/>
        <v/>
      </c>
      <c r="Z312" s="47" t="str">
        <f t="shared" si="61"/>
        <v>0</v>
      </c>
      <c r="AA312" s="47" t="str">
        <f t="shared" si="62"/>
        <v/>
      </c>
      <c r="AB312" s="193">
        <f t="shared" si="63"/>
        <v>7</v>
      </c>
    </row>
    <row r="313" spans="1:29" ht="13.5" customHeight="1">
      <c r="A313" s="201">
        <v>1830</v>
      </c>
      <c r="B313" s="170" t="s">
        <v>711</v>
      </c>
      <c r="C313" s="179" t="s">
        <v>1560</v>
      </c>
      <c r="D313" s="179" t="s">
        <v>712</v>
      </c>
      <c r="E313" s="179" t="s">
        <v>1555</v>
      </c>
      <c r="F313" s="561" t="s">
        <v>643</v>
      </c>
      <c r="G313" s="178" t="s">
        <v>113</v>
      </c>
      <c r="H313" s="179" t="s">
        <v>106</v>
      </c>
      <c r="I313" s="178" t="s">
        <v>1449</v>
      </c>
      <c r="J313" s="202" t="s">
        <v>111</v>
      </c>
      <c r="K313" s="560" t="s">
        <v>1450</v>
      </c>
      <c r="L313" s="174" t="s">
        <v>321</v>
      </c>
      <c r="M313" s="178" t="s">
        <v>106</v>
      </c>
      <c r="N313" s="178" t="s">
        <v>1451</v>
      </c>
      <c r="O313" s="178" t="str">
        <f t="shared" si="58"/>
        <v>Y</v>
      </c>
      <c r="P313" s="178" t="s">
        <v>106</v>
      </c>
      <c r="Q313" s="178" t="s">
        <v>106</v>
      </c>
      <c r="R313" s="181" t="s">
        <v>1452</v>
      </c>
      <c r="S313" s="170" t="s">
        <v>444</v>
      </c>
      <c r="T313" s="193" t="s">
        <v>443</v>
      </c>
      <c r="U313" s="509" t="s">
        <v>1453</v>
      </c>
      <c r="V313" s="201">
        <v>1830</v>
      </c>
      <c r="W313" s="9" t="str">
        <f t="shared" ref="W313:W376" si="64">LEFT(B313,3)</f>
        <v>18-</v>
      </c>
      <c r="X313" s="47" t="str">
        <f t="shared" ref="X313:X344" si="65">F313</f>
        <v>PDIA</v>
      </c>
      <c r="Y313" s="47" t="str">
        <f t="shared" si="59"/>
        <v>-23105</v>
      </c>
      <c r="Z313" s="47" t="str">
        <f t="shared" ref="Z313:Z344" si="66">W313&amp;X313&amp;Y313</f>
        <v>18-PDIA-23105</v>
      </c>
      <c r="AA313" s="47" t="str">
        <f t="shared" ref="AA313:AA344" si="67">LEFT(Y313,1)</f>
        <v>-</v>
      </c>
      <c r="AB313" s="193">
        <f t="shared" si="63"/>
        <v>6</v>
      </c>
      <c r="AC313" s="193" t="s">
        <v>106</v>
      </c>
    </row>
    <row r="314" spans="1:29" ht="13.5" customHeight="1">
      <c r="A314" s="201">
        <v>1830</v>
      </c>
      <c r="B314" s="170" t="s">
        <v>714</v>
      </c>
      <c r="C314" s="179" t="s">
        <v>1560</v>
      </c>
      <c r="D314" s="179" t="s">
        <v>715</v>
      </c>
      <c r="E314" s="179" t="s">
        <v>1559</v>
      </c>
      <c r="F314" s="561" t="s">
        <v>643</v>
      </c>
      <c r="G314" s="178" t="s">
        <v>113</v>
      </c>
      <c r="H314" s="179" t="s">
        <v>106</v>
      </c>
      <c r="I314" s="178" t="s">
        <v>1449</v>
      </c>
      <c r="J314" s="202" t="s">
        <v>111</v>
      </c>
      <c r="K314" s="560" t="s">
        <v>1450</v>
      </c>
      <c r="L314" s="174" t="s">
        <v>321</v>
      </c>
      <c r="M314" s="178" t="s">
        <v>106</v>
      </c>
      <c r="N314" s="178" t="s">
        <v>1451</v>
      </c>
      <c r="O314" s="178" t="str">
        <f t="shared" si="58"/>
        <v>Y</v>
      </c>
      <c r="P314" s="178" t="s">
        <v>106</v>
      </c>
      <c r="Q314" s="178" t="s">
        <v>106</v>
      </c>
      <c r="R314" s="181" t="s">
        <v>1452</v>
      </c>
      <c r="S314" s="170" t="s">
        <v>444</v>
      </c>
      <c r="T314" s="193" t="s">
        <v>443</v>
      </c>
      <c r="U314" s="509" t="s">
        <v>1453</v>
      </c>
      <c r="V314" s="201">
        <v>1830</v>
      </c>
      <c r="W314" s="9" t="str">
        <f t="shared" si="64"/>
        <v>18-</v>
      </c>
      <c r="X314" s="47" t="str">
        <f t="shared" si="65"/>
        <v>PDIA</v>
      </c>
      <c r="Y314" s="47" t="str">
        <f t="shared" si="59"/>
        <v>-24103</v>
      </c>
      <c r="Z314" s="47" t="str">
        <f t="shared" si="66"/>
        <v>18-PDIA-24103</v>
      </c>
      <c r="AA314" s="47" t="str">
        <f t="shared" si="67"/>
        <v>-</v>
      </c>
      <c r="AB314" s="193">
        <f t="shared" si="63"/>
        <v>6</v>
      </c>
      <c r="AC314" s="193" t="s">
        <v>106</v>
      </c>
    </row>
    <row r="315" spans="1:29" ht="13.5" customHeight="1">
      <c r="A315" s="201"/>
      <c r="C315" s="179"/>
      <c r="D315" s="179"/>
      <c r="E315" s="179"/>
      <c r="F315" s="561"/>
      <c r="G315" s="178"/>
      <c r="H315" s="179"/>
      <c r="I315" s="178"/>
      <c r="J315" s="202"/>
      <c r="K315" s="560"/>
      <c r="L315" s="174"/>
      <c r="M315" s="178"/>
      <c r="N315" s="178"/>
      <c r="O315" s="178" t="str">
        <f t="shared" si="58"/>
        <v>N</v>
      </c>
      <c r="P315" s="178"/>
      <c r="Q315" s="178"/>
      <c r="R315" s="181"/>
      <c r="S315" s="170"/>
      <c r="V315" s="201"/>
      <c r="W315" s="9" t="str">
        <f t="shared" si="64"/>
        <v/>
      </c>
      <c r="X315" s="47">
        <f t="shared" si="65"/>
        <v>0</v>
      </c>
      <c r="Y315" s="47" t="str">
        <f t="shared" si="59"/>
        <v/>
      </c>
      <c r="Z315" s="47" t="str">
        <f t="shared" si="66"/>
        <v>0</v>
      </c>
      <c r="AA315" s="47" t="str">
        <f t="shared" si="67"/>
        <v/>
      </c>
      <c r="AB315" s="193">
        <f t="shared" si="63"/>
        <v>7</v>
      </c>
    </row>
    <row r="316" spans="1:29" ht="13.5" customHeight="1">
      <c r="A316" s="201">
        <v>1830</v>
      </c>
      <c r="B316" s="170" t="s">
        <v>1054</v>
      </c>
      <c r="C316" s="179" t="s">
        <v>1525</v>
      </c>
      <c r="D316" s="179" t="s">
        <v>1055</v>
      </c>
      <c r="E316" s="179" t="s">
        <v>1554</v>
      </c>
      <c r="F316" s="561" t="s">
        <v>1526</v>
      </c>
      <c r="G316" s="178" t="s">
        <v>1473</v>
      </c>
      <c r="H316" s="179" t="s">
        <v>1451</v>
      </c>
      <c r="I316" s="180" t="s">
        <v>1474</v>
      </c>
      <c r="J316" s="202" t="s">
        <v>1475</v>
      </c>
      <c r="K316" s="560" t="s">
        <v>1476</v>
      </c>
      <c r="L316" s="174" t="s">
        <v>321</v>
      </c>
      <c r="M316" s="178" t="s">
        <v>106</v>
      </c>
      <c r="N316" s="178" t="s">
        <v>106</v>
      </c>
      <c r="O316" s="178" t="str">
        <f t="shared" si="58"/>
        <v>N</v>
      </c>
      <c r="P316" s="178" t="s">
        <v>106</v>
      </c>
      <c r="Q316" s="178" t="s">
        <v>106</v>
      </c>
      <c r="R316" s="181" t="s">
        <v>1452</v>
      </c>
      <c r="S316" s="197" t="s">
        <v>477</v>
      </c>
      <c r="T316" s="176" t="s">
        <v>477</v>
      </c>
      <c r="U316" s="507" t="s">
        <v>1477</v>
      </c>
      <c r="V316" s="201">
        <v>1830</v>
      </c>
      <c r="W316" s="9" t="str">
        <f t="shared" si="64"/>
        <v>18-</v>
      </c>
      <c r="X316" s="47" t="str">
        <f t="shared" si="65"/>
        <v>PSH</v>
      </c>
      <c r="Y316" s="47" t="str">
        <f t="shared" si="59"/>
        <v>-21104</v>
      </c>
      <c r="Z316" s="47" t="str">
        <f t="shared" si="66"/>
        <v>18-PSH-21104</v>
      </c>
      <c r="AA316" s="47" t="str">
        <f t="shared" si="67"/>
        <v>-</v>
      </c>
      <c r="AB316" s="193">
        <f t="shared" si="63"/>
        <v>6</v>
      </c>
      <c r="AC316" s="193" t="s">
        <v>106</v>
      </c>
    </row>
    <row r="317" spans="1:29" ht="13.5" customHeight="1">
      <c r="A317" s="201">
        <v>1830</v>
      </c>
      <c r="B317" s="170" t="s">
        <v>1057</v>
      </c>
      <c r="C317" s="179" t="s">
        <v>1525</v>
      </c>
      <c r="D317" s="179" t="s">
        <v>1058</v>
      </c>
      <c r="E317" s="179" t="s">
        <v>1554</v>
      </c>
      <c r="F317" s="561" t="s">
        <v>1526</v>
      </c>
      <c r="G317" s="178" t="s">
        <v>1473</v>
      </c>
      <c r="H317" s="179" t="s">
        <v>1451</v>
      </c>
      <c r="I317" s="180" t="s">
        <v>1474</v>
      </c>
      <c r="J317" s="202" t="s">
        <v>1475</v>
      </c>
      <c r="K317" s="560" t="s">
        <v>1476</v>
      </c>
      <c r="L317" s="174" t="s">
        <v>321</v>
      </c>
      <c r="M317" s="178" t="s">
        <v>106</v>
      </c>
      <c r="N317" s="178" t="s">
        <v>106</v>
      </c>
      <c r="O317" s="178" t="str">
        <f t="shared" si="58"/>
        <v>N</v>
      </c>
      <c r="P317" s="178" t="s">
        <v>106</v>
      </c>
      <c r="Q317" s="178" t="s">
        <v>106</v>
      </c>
      <c r="R317" s="181" t="s">
        <v>1452</v>
      </c>
      <c r="S317" s="197" t="s">
        <v>477</v>
      </c>
      <c r="T317" s="176" t="s">
        <v>477</v>
      </c>
      <c r="U317" s="507" t="s">
        <v>1477</v>
      </c>
      <c r="V317" s="201">
        <v>1830</v>
      </c>
      <c r="W317" s="9" t="str">
        <f t="shared" si="64"/>
        <v>18-</v>
      </c>
      <c r="X317" s="47" t="str">
        <f t="shared" si="65"/>
        <v>PSH</v>
      </c>
      <c r="Y317" s="47" t="str">
        <f t="shared" si="59"/>
        <v>-21102</v>
      </c>
      <c r="Z317" s="47" t="str">
        <f t="shared" si="66"/>
        <v>18-PSH-21102</v>
      </c>
      <c r="AA317" s="47" t="str">
        <f t="shared" si="67"/>
        <v>-</v>
      </c>
      <c r="AB317" s="193">
        <f t="shared" si="63"/>
        <v>6</v>
      </c>
      <c r="AC317" s="193" t="s">
        <v>106</v>
      </c>
    </row>
    <row r="318" spans="1:29" ht="13.5" customHeight="1">
      <c r="A318" s="201"/>
      <c r="C318" s="179"/>
      <c r="D318" s="179"/>
      <c r="E318" s="179"/>
      <c r="F318" s="561"/>
      <c r="G318" s="178"/>
      <c r="H318" s="179"/>
      <c r="I318" s="178"/>
      <c r="J318" s="202"/>
      <c r="K318" s="560"/>
      <c r="L318" s="174"/>
      <c r="M318" s="178"/>
      <c r="N318" s="178"/>
      <c r="O318" s="178" t="str">
        <f t="shared" si="58"/>
        <v>N</v>
      </c>
      <c r="P318" s="178"/>
      <c r="Q318" s="178"/>
      <c r="R318" s="181"/>
      <c r="S318" s="170"/>
      <c r="V318" s="201"/>
      <c r="W318" s="9" t="str">
        <f t="shared" si="64"/>
        <v/>
      </c>
      <c r="X318" s="47">
        <f t="shared" si="65"/>
        <v>0</v>
      </c>
      <c r="Y318" s="47" t="str">
        <f t="shared" si="59"/>
        <v/>
      </c>
      <c r="Z318" s="47" t="str">
        <f t="shared" si="66"/>
        <v>0</v>
      </c>
      <c r="AA318" s="47" t="str">
        <f t="shared" si="67"/>
        <v/>
      </c>
      <c r="AB318" s="193">
        <f t="shared" si="63"/>
        <v>7</v>
      </c>
    </row>
    <row r="319" spans="1:29" ht="13.5" customHeight="1">
      <c r="A319" s="201">
        <v>1830</v>
      </c>
      <c r="B319" s="170" t="s">
        <v>445</v>
      </c>
      <c r="C319" s="179" t="s">
        <v>1561</v>
      </c>
      <c r="D319" s="179" t="s">
        <v>446</v>
      </c>
      <c r="E319" s="179" t="s">
        <v>1554</v>
      </c>
      <c r="F319" s="561" t="s">
        <v>450</v>
      </c>
      <c r="G319" s="178" t="s">
        <v>113</v>
      </c>
      <c r="H319" s="179" t="s">
        <v>1451</v>
      </c>
      <c r="I319" s="178" t="s">
        <v>1449</v>
      </c>
      <c r="J319" s="202" t="s">
        <v>111</v>
      </c>
      <c r="K319" s="560" t="s">
        <v>1450</v>
      </c>
      <c r="L319" s="174" t="s">
        <v>321</v>
      </c>
      <c r="M319" s="178" t="s">
        <v>106</v>
      </c>
      <c r="N319" s="178" t="s">
        <v>1451</v>
      </c>
      <c r="O319" s="178" t="str">
        <f t="shared" si="58"/>
        <v>Y</v>
      </c>
      <c r="P319" s="178" t="s">
        <v>106</v>
      </c>
      <c r="Q319" s="178" t="s">
        <v>106</v>
      </c>
      <c r="R319" s="181" t="s">
        <v>1452</v>
      </c>
      <c r="S319" s="170" t="s">
        <v>449</v>
      </c>
      <c r="T319" s="193" t="s">
        <v>448</v>
      </c>
      <c r="U319" s="510" t="s">
        <v>1454</v>
      </c>
      <c r="V319" s="201">
        <v>1830</v>
      </c>
      <c r="W319" s="9" t="str">
        <f t="shared" si="64"/>
        <v>18-</v>
      </c>
      <c r="X319" s="47" t="str">
        <f t="shared" si="65"/>
        <v>FISA</v>
      </c>
      <c r="Y319" s="47" t="str">
        <f t="shared" si="59"/>
        <v>-21102</v>
      </c>
      <c r="Z319" s="47" t="str">
        <f t="shared" si="66"/>
        <v>18-FISA-21102</v>
      </c>
      <c r="AA319" s="47" t="str">
        <f t="shared" si="67"/>
        <v>-</v>
      </c>
      <c r="AB319" s="193">
        <f t="shared" si="63"/>
        <v>6</v>
      </c>
      <c r="AC319" s="193" t="s">
        <v>106</v>
      </c>
    </row>
    <row r="320" spans="1:29" ht="13.5" customHeight="1">
      <c r="A320" s="201">
        <v>1830</v>
      </c>
      <c r="B320" s="170" t="s">
        <v>721</v>
      </c>
      <c r="C320" s="179" t="s">
        <v>1561</v>
      </c>
      <c r="D320" s="179" t="s">
        <v>722</v>
      </c>
      <c r="E320" s="179" t="s">
        <v>1554</v>
      </c>
      <c r="F320" s="561" t="s">
        <v>654</v>
      </c>
      <c r="G320" s="178" t="s">
        <v>113</v>
      </c>
      <c r="H320" s="179" t="s">
        <v>106</v>
      </c>
      <c r="I320" s="178" t="s">
        <v>1449</v>
      </c>
      <c r="J320" s="202" t="s">
        <v>111</v>
      </c>
      <c r="K320" s="560" t="s">
        <v>1450</v>
      </c>
      <c r="L320" s="174" t="s">
        <v>321</v>
      </c>
      <c r="M320" s="178" t="s">
        <v>106</v>
      </c>
      <c r="N320" s="178" t="s">
        <v>1451</v>
      </c>
      <c r="O320" s="178" t="str">
        <f t="shared" si="58"/>
        <v>Y</v>
      </c>
      <c r="P320" s="178" t="s">
        <v>106</v>
      </c>
      <c r="Q320" s="178" t="s">
        <v>106</v>
      </c>
      <c r="R320" s="181" t="s">
        <v>1452</v>
      </c>
      <c r="S320" s="170" t="s">
        <v>449</v>
      </c>
      <c r="T320" s="193" t="s">
        <v>448</v>
      </c>
      <c r="U320" s="509" t="s">
        <v>1453</v>
      </c>
      <c r="V320" s="201">
        <v>1830</v>
      </c>
      <c r="W320" s="9" t="str">
        <f t="shared" si="64"/>
        <v>18-</v>
      </c>
      <c r="X320" s="47" t="str">
        <f t="shared" si="65"/>
        <v>FIA</v>
      </c>
      <c r="Y320" s="47" t="str">
        <f t="shared" si="59"/>
        <v>-21107</v>
      </c>
      <c r="Z320" s="47" t="str">
        <f t="shared" si="66"/>
        <v>18-FIA-21107</v>
      </c>
      <c r="AA320" s="47" t="str">
        <f t="shared" si="67"/>
        <v>-</v>
      </c>
      <c r="AB320" s="193">
        <f t="shared" si="63"/>
        <v>6</v>
      </c>
      <c r="AC320" s="193" t="s">
        <v>106</v>
      </c>
    </row>
    <row r="321" spans="1:29" ht="13.5" customHeight="1">
      <c r="A321" s="201">
        <v>1830</v>
      </c>
      <c r="B321" s="170" t="s">
        <v>451</v>
      </c>
      <c r="C321" s="179" t="s">
        <v>1561</v>
      </c>
      <c r="D321" s="179" t="s">
        <v>452</v>
      </c>
      <c r="E321" s="179" t="s">
        <v>1554</v>
      </c>
      <c r="F321" s="561" t="s">
        <v>450</v>
      </c>
      <c r="G321" s="178" t="s">
        <v>113</v>
      </c>
      <c r="H321" s="179" t="s">
        <v>1451</v>
      </c>
      <c r="I321" s="178" t="s">
        <v>1449</v>
      </c>
      <c r="J321" s="202" t="s">
        <v>111</v>
      </c>
      <c r="K321" s="560" t="s">
        <v>1450</v>
      </c>
      <c r="L321" s="174" t="s">
        <v>321</v>
      </c>
      <c r="M321" s="178" t="s">
        <v>106</v>
      </c>
      <c r="N321" s="178" t="s">
        <v>1451</v>
      </c>
      <c r="O321" s="178" t="str">
        <f t="shared" si="58"/>
        <v>Y</v>
      </c>
      <c r="P321" s="178" t="s">
        <v>106</v>
      </c>
      <c r="Q321" s="178" t="s">
        <v>106</v>
      </c>
      <c r="R321" s="181" t="s">
        <v>1452</v>
      </c>
      <c r="S321" s="170" t="s">
        <v>449</v>
      </c>
      <c r="T321" s="193" t="s">
        <v>448</v>
      </c>
      <c r="U321" s="510" t="s">
        <v>1454</v>
      </c>
      <c r="V321" s="201">
        <v>1830</v>
      </c>
      <c r="W321" s="9" t="str">
        <f t="shared" si="64"/>
        <v>18-</v>
      </c>
      <c r="X321" s="47" t="str">
        <f t="shared" si="65"/>
        <v>FISA</v>
      </c>
      <c r="Y321" s="47" t="str">
        <f t="shared" si="59"/>
        <v>-21109</v>
      </c>
      <c r="Z321" s="47" t="str">
        <f t="shared" si="66"/>
        <v>18-FISA-21109</v>
      </c>
      <c r="AA321" s="47" t="str">
        <f t="shared" si="67"/>
        <v>-</v>
      </c>
      <c r="AB321" s="193">
        <f t="shared" si="63"/>
        <v>6</v>
      </c>
      <c r="AC321" s="193" t="s">
        <v>106</v>
      </c>
    </row>
    <row r="322" spans="1:29" ht="13.5" customHeight="1">
      <c r="A322" s="201">
        <v>1830</v>
      </c>
      <c r="B322" s="170" t="s">
        <v>538</v>
      </c>
      <c r="C322" s="179" t="s">
        <v>1465</v>
      </c>
      <c r="D322" s="179" t="s">
        <v>539</v>
      </c>
      <c r="E322" s="179" t="s">
        <v>1554</v>
      </c>
      <c r="F322" s="561" t="s">
        <v>541</v>
      </c>
      <c r="G322" s="178" t="s">
        <v>113</v>
      </c>
      <c r="H322" s="179" t="s">
        <v>1451</v>
      </c>
      <c r="I322" s="178" t="s">
        <v>1449</v>
      </c>
      <c r="J322" s="202" t="s">
        <v>111</v>
      </c>
      <c r="K322" s="560" t="s">
        <v>1450</v>
      </c>
      <c r="L322" s="174" t="s">
        <v>321</v>
      </c>
      <c r="M322" s="178" t="s">
        <v>530</v>
      </c>
      <c r="N322" s="178" t="s">
        <v>106</v>
      </c>
      <c r="O322" s="178" t="str">
        <f t="shared" ref="O322:O385" si="68">IF(N322="Yes","Y","N")</f>
        <v>N</v>
      </c>
      <c r="P322" s="178" t="s">
        <v>106</v>
      </c>
      <c r="Q322" s="178" t="s">
        <v>106</v>
      </c>
      <c r="R322" s="181" t="s">
        <v>1452</v>
      </c>
      <c r="S322" s="197" t="s">
        <v>477</v>
      </c>
      <c r="T322" s="176" t="s">
        <v>477</v>
      </c>
      <c r="U322" s="510" t="s">
        <v>1467</v>
      </c>
      <c r="V322" s="201">
        <v>1830</v>
      </c>
      <c r="W322" s="9" t="str">
        <f t="shared" si="64"/>
        <v>18-</v>
      </c>
      <c r="X322" s="47" t="str">
        <f t="shared" si="65"/>
        <v>FICSA</v>
      </c>
      <c r="Y322" s="47" t="str">
        <f t="shared" ref="Y322:Y385" si="69">RIGHT(B322,AB322)</f>
        <v>-21103</v>
      </c>
      <c r="Z322" s="47" t="str">
        <f t="shared" si="66"/>
        <v>18-FICSA-21103</v>
      </c>
      <c r="AA322" s="47" t="str">
        <f t="shared" si="67"/>
        <v>-</v>
      </c>
      <c r="AB322" s="193">
        <f t="shared" si="63"/>
        <v>6</v>
      </c>
      <c r="AC322" s="193" t="s">
        <v>106</v>
      </c>
    </row>
    <row r="323" spans="1:29" ht="13.5" customHeight="1">
      <c r="A323" s="201">
        <v>1830</v>
      </c>
      <c r="B323" s="170" t="s">
        <v>542</v>
      </c>
      <c r="C323" s="179" t="s">
        <v>1465</v>
      </c>
      <c r="D323" s="179" t="s">
        <v>543</v>
      </c>
      <c r="E323" s="179" t="s">
        <v>1555</v>
      </c>
      <c r="F323" s="561" t="s">
        <v>124</v>
      </c>
      <c r="G323" s="178" t="s">
        <v>113</v>
      </c>
      <c r="H323" s="179" t="s">
        <v>1451</v>
      </c>
      <c r="I323" s="178" t="s">
        <v>1449</v>
      </c>
      <c r="J323" s="202" t="s">
        <v>111</v>
      </c>
      <c r="K323" s="560" t="s">
        <v>1450</v>
      </c>
      <c r="L323" s="174" t="s">
        <v>321</v>
      </c>
      <c r="M323" s="178" t="s">
        <v>530</v>
      </c>
      <c r="N323" s="178" t="s">
        <v>106</v>
      </c>
      <c r="O323" s="178" t="str">
        <f t="shared" si="68"/>
        <v>N</v>
      </c>
      <c r="P323" s="178" t="s">
        <v>106</v>
      </c>
      <c r="Q323" s="178" t="s">
        <v>106</v>
      </c>
      <c r="R323" s="181" t="s">
        <v>1452</v>
      </c>
      <c r="S323" s="170" t="s">
        <v>546</v>
      </c>
      <c r="T323" s="193" t="s">
        <v>545</v>
      </c>
      <c r="U323" s="510" t="s">
        <v>1467</v>
      </c>
      <c r="V323" s="201">
        <v>1830</v>
      </c>
      <c r="W323" s="9" t="str">
        <f t="shared" si="64"/>
        <v>18-</v>
      </c>
      <c r="X323" s="47" t="str">
        <f t="shared" si="65"/>
        <v>FICA</v>
      </c>
      <c r="Y323" s="47" t="str">
        <f t="shared" si="69"/>
        <v>-23101</v>
      </c>
      <c r="Z323" s="47" t="str">
        <f t="shared" si="66"/>
        <v>18-FICA-23101</v>
      </c>
      <c r="AA323" s="47" t="str">
        <f t="shared" si="67"/>
        <v>-</v>
      </c>
      <c r="AB323" s="193">
        <f t="shared" si="63"/>
        <v>6</v>
      </c>
      <c r="AC323" s="193" t="s">
        <v>106</v>
      </c>
    </row>
    <row r="324" spans="1:29" ht="13.5" customHeight="1">
      <c r="A324" s="201">
        <v>1830</v>
      </c>
      <c r="B324" s="170" t="s">
        <v>547</v>
      </c>
      <c r="C324" s="179" t="s">
        <v>1465</v>
      </c>
      <c r="D324" s="179" t="s">
        <v>548</v>
      </c>
      <c r="E324" s="179" t="s">
        <v>1559</v>
      </c>
      <c r="F324" s="561" t="s">
        <v>124</v>
      </c>
      <c r="G324" s="178" t="s">
        <v>113</v>
      </c>
      <c r="H324" s="179" t="s">
        <v>1451</v>
      </c>
      <c r="I324" s="178" t="s">
        <v>1449</v>
      </c>
      <c r="J324" s="202" t="s">
        <v>111</v>
      </c>
      <c r="K324" s="560" t="s">
        <v>1450</v>
      </c>
      <c r="L324" s="174" t="s">
        <v>321</v>
      </c>
      <c r="M324" s="178" t="s">
        <v>530</v>
      </c>
      <c r="N324" s="178" t="s">
        <v>106</v>
      </c>
      <c r="O324" s="178" t="str">
        <f t="shared" si="68"/>
        <v>N</v>
      </c>
      <c r="P324" s="178" t="s">
        <v>106</v>
      </c>
      <c r="Q324" s="178" t="s">
        <v>106</v>
      </c>
      <c r="R324" s="181" t="s">
        <v>1452</v>
      </c>
      <c r="S324" s="170" t="s">
        <v>546</v>
      </c>
      <c r="T324" s="193" t="s">
        <v>545</v>
      </c>
      <c r="U324" s="510" t="s">
        <v>1467</v>
      </c>
      <c r="V324" s="201">
        <v>1830</v>
      </c>
      <c r="W324" s="9" t="str">
        <f t="shared" si="64"/>
        <v>18-</v>
      </c>
      <c r="X324" s="47" t="str">
        <f t="shared" si="65"/>
        <v>FICA</v>
      </c>
      <c r="Y324" s="47" t="str">
        <f t="shared" si="69"/>
        <v>-24101</v>
      </c>
      <c r="Z324" s="47" t="str">
        <f t="shared" si="66"/>
        <v>18-FICA-24101</v>
      </c>
      <c r="AA324" s="47" t="str">
        <f t="shared" si="67"/>
        <v>-</v>
      </c>
      <c r="AB324" s="193">
        <f t="shared" si="63"/>
        <v>6</v>
      </c>
      <c r="AC324" s="193" t="s">
        <v>106</v>
      </c>
    </row>
    <row r="325" spans="1:29" ht="13.5" customHeight="1">
      <c r="A325" s="201">
        <v>1830</v>
      </c>
      <c r="B325" s="170" t="s">
        <v>550</v>
      </c>
      <c r="C325" s="179" t="s">
        <v>1465</v>
      </c>
      <c r="D325" s="179" t="s">
        <v>551</v>
      </c>
      <c r="E325" s="179" t="s">
        <v>1562</v>
      </c>
      <c r="F325" s="561" t="s">
        <v>541</v>
      </c>
      <c r="G325" s="178" t="s">
        <v>113</v>
      </c>
      <c r="H325" s="179" t="s">
        <v>1451</v>
      </c>
      <c r="I325" s="178" t="s">
        <v>1449</v>
      </c>
      <c r="J325" s="202" t="s">
        <v>111</v>
      </c>
      <c r="K325" s="560" t="s">
        <v>1450</v>
      </c>
      <c r="L325" s="174" t="s">
        <v>321</v>
      </c>
      <c r="M325" s="178" t="s">
        <v>530</v>
      </c>
      <c r="N325" s="178" t="s">
        <v>106</v>
      </c>
      <c r="O325" s="178" t="str">
        <f t="shared" si="68"/>
        <v>N</v>
      </c>
      <c r="P325" s="178" t="s">
        <v>106</v>
      </c>
      <c r="Q325" s="178" t="s">
        <v>106</v>
      </c>
      <c r="R325" s="181" t="s">
        <v>1452</v>
      </c>
      <c r="S325" s="170" t="s">
        <v>546</v>
      </c>
      <c r="T325" s="193" t="s">
        <v>545</v>
      </c>
      <c r="U325" s="510" t="s">
        <v>1467</v>
      </c>
      <c r="V325" s="201">
        <v>1830</v>
      </c>
      <c r="W325" s="9" t="str">
        <f t="shared" si="64"/>
        <v>18-</v>
      </c>
      <c r="X325" s="47" t="str">
        <f t="shared" si="65"/>
        <v>FICSA</v>
      </c>
      <c r="Y325" s="47" t="str">
        <f t="shared" si="69"/>
        <v>-36103</v>
      </c>
      <c r="Z325" s="47" t="str">
        <f t="shared" si="66"/>
        <v>18-FICSA-36103</v>
      </c>
      <c r="AA325" s="47" t="str">
        <f t="shared" si="67"/>
        <v>-</v>
      </c>
      <c r="AB325" s="193">
        <f t="shared" si="63"/>
        <v>6</v>
      </c>
      <c r="AC325" s="193" t="s">
        <v>106</v>
      </c>
    </row>
    <row r="326" spans="1:29" ht="13.5" customHeight="1">
      <c r="A326" s="201">
        <v>1830</v>
      </c>
      <c r="B326" s="170" t="s">
        <v>777</v>
      </c>
      <c r="C326" s="179" t="s">
        <v>1563</v>
      </c>
      <c r="D326" s="179" t="s">
        <v>778</v>
      </c>
      <c r="E326" s="179" t="s">
        <v>1557</v>
      </c>
      <c r="F326" s="561" t="s">
        <v>776</v>
      </c>
      <c r="G326" s="178" t="s">
        <v>113</v>
      </c>
      <c r="H326" s="179" t="s">
        <v>106</v>
      </c>
      <c r="I326" s="178" t="s">
        <v>1449</v>
      </c>
      <c r="J326" s="202" t="s">
        <v>111</v>
      </c>
      <c r="K326" s="560" t="s">
        <v>1450</v>
      </c>
      <c r="L326" s="174" t="s">
        <v>321</v>
      </c>
      <c r="M326" s="178" t="s">
        <v>530</v>
      </c>
      <c r="N326" s="178" t="s">
        <v>106</v>
      </c>
      <c r="O326" s="178" t="str">
        <f t="shared" si="68"/>
        <v>N</v>
      </c>
      <c r="P326" s="178" t="s">
        <v>106</v>
      </c>
      <c r="Q326" s="178" t="s">
        <v>106</v>
      </c>
      <c r="R326" s="181" t="s">
        <v>1452</v>
      </c>
      <c r="S326" s="197" t="s">
        <v>477</v>
      </c>
      <c r="T326" s="176" t="s">
        <v>477</v>
      </c>
      <c r="U326" s="509" t="s">
        <v>1466</v>
      </c>
      <c r="V326" s="201">
        <v>1830</v>
      </c>
      <c r="W326" s="9" t="str">
        <f t="shared" si="64"/>
        <v>18-</v>
      </c>
      <c r="X326" s="47" t="str">
        <f t="shared" si="65"/>
        <v>FQI</v>
      </c>
      <c r="Y326" s="47" t="str">
        <f t="shared" si="69"/>
        <v>-92102</v>
      </c>
      <c r="Z326" s="47" t="str">
        <f t="shared" si="66"/>
        <v>18-FQI-92102</v>
      </c>
      <c r="AA326" s="47" t="str">
        <f t="shared" si="67"/>
        <v>-</v>
      </c>
      <c r="AB326" s="193">
        <f t="shared" si="63"/>
        <v>6</v>
      </c>
      <c r="AC326" s="193" t="s">
        <v>106</v>
      </c>
    </row>
    <row r="327" spans="1:29" ht="13.5" customHeight="1">
      <c r="A327" s="201"/>
      <c r="C327" s="179"/>
      <c r="D327" s="179"/>
      <c r="E327" s="179"/>
      <c r="F327" s="561"/>
      <c r="G327" s="178"/>
      <c r="H327" s="179"/>
      <c r="I327" s="178"/>
      <c r="J327" s="202"/>
      <c r="K327" s="560"/>
      <c r="L327" s="174"/>
      <c r="M327" s="178"/>
      <c r="N327" s="178"/>
      <c r="O327" s="178" t="str">
        <f t="shared" si="68"/>
        <v>N</v>
      </c>
      <c r="P327" s="178"/>
      <c r="Q327" s="178"/>
      <c r="R327" s="181"/>
      <c r="S327" s="170"/>
      <c r="V327" s="201"/>
      <c r="W327" s="9" t="str">
        <f t="shared" si="64"/>
        <v/>
      </c>
      <c r="X327" s="47">
        <f t="shared" si="65"/>
        <v>0</v>
      </c>
      <c r="Y327" s="47" t="str">
        <f t="shared" si="69"/>
        <v/>
      </c>
      <c r="Z327" s="47" t="str">
        <f t="shared" si="66"/>
        <v>0</v>
      </c>
      <c r="AA327" s="47" t="str">
        <f t="shared" si="67"/>
        <v/>
      </c>
      <c r="AB327" s="193">
        <f t="shared" si="63"/>
        <v>7</v>
      </c>
    </row>
    <row r="328" spans="1:29" ht="13.5" customHeight="1">
      <c r="A328" s="201">
        <v>1830</v>
      </c>
      <c r="B328" s="170" t="s">
        <v>454</v>
      </c>
      <c r="C328" s="179" t="s">
        <v>1469</v>
      </c>
      <c r="D328" s="179" t="s">
        <v>350</v>
      </c>
      <c r="E328" s="179" t="s">
        <v>1554</v>
      </c>
      <c r="F328" s="561" t="s">
        <v>137</v>
      </c>
      <c r="G328" s="178" t="s">
        <v>113</v>
      </c>
      <c r="H328" s="179" t="s">
        <v>1451</v>
      </c>
      <c r="I328" s="178" t="s">
        <v>1449</v>
      </c>
      <c r="J328" s="202" t="s">
        <v>111</v>
      </c>
      <c r="K328" s="560" t="s">
        <v>1450</v>
      </c>
      <c r="L328" s="174" t="s">
        <v>321</v>
      </c>
      <c r="M328" s="178" t="s">
        <v>106</v>
      </c>
      <c r="N328" s="178" t="s">
        <v>1451</v>
      </c>
      <c r="O328" s="178" t="str">
        <f t="shared" si="68"/>
        <v>Y</v>
      </c>
      <c r="P328" s="178" t="s">
        <v>106</v>
      </c>
      <c r="Q328" s="178" t="s">
        <v>106</v>
      </c>
      <c r="R328" s="181" t="s">
        <v>1452</v>
      </c>
      <c r="S328" s="170" t="s">
        <v>449</v>
      </c>
      <c r="T328" s="193" t="s">
        <v>448</v>
      </c>
      <c r="U328" s="510" t="s">
        <v>1454</v>
      </c>
      <c r="V328" s="201">
        <v>1830</v>
      </c>
      <c r="W328" s="9" t="str">
        <f t="shared" si="64"/>
        <v>18-</v>
      </c>
      <c r="X328" s="47" t="str">
        <f t="shared" si="65"/>
        <v>LISA</v>
      </c>
      <c r="Y328" s="47" t="str">
        <f t="shared" si="69"/>
        <v>-21101</v>
      </c>
      <c r="Z328" s="47" t="str">
        <f t="shared" si="66"/>
        <v>18-LISA-21101</v>
      </c>
      <c r="AA328" s="47" t="str">
        <f t="shared" si="67"/>
        <v>-</v>
      </c>
      <c r="AB328" s="193">
        <f t="shared" si="63"/>
        <v>6</v>
      </c>
      <c r="AC328" s="193" t="s">
        <v>106</v>
      </c>
    </row>
    <row r="329" spans="1:29" ht="13.5" customHeight="1">
      <c r="A329" s="201">
        <v>1830</v>
      </c>
      <c r="B329" s="170" t="s">
        <v>486</v>
      </c>
      <c r="C329" s="179" t="s">
        <v>1564</v>
      </c>
      <c r="D329" s="179" t="s">
        <v>476</v>
      </c>
      <c r="E329" s="179" t="s">
        <v>1555</v>
      </c>
      <c r="F329" s="561" t="s">
        <v>137</v>
      </c>
      <c r="G329" s="178" t="s">
        <v>113</v>
      </c>
      <c r="H329" s="179" t="s">
        <v>1451</v>
      </c>
      <c r="I329" s="178" t="s">
        <v>1449</v>
      </c>
      <c r="J329" s="202" t="s">
        <v>111</v>
      </c>
      <c r="K329" s="560" t="s">
        <v>1450</v>
      </c>
      <c r="L329" s="174" t="s">
        <v>321</v>
      </c>
      <c r="M329" s="178" t="s">
        <v>106</v>
      </c>
      <c r="N329" s="178" t="s">
        <v>1451</v>
      </c>
      <c r="O329" s="178" t="str">
        <f t="shared" si="68"/>
        <v>Y</v>
      </c>
      <c r="P329" s="178" t="s">
        <v>106</v>
      </c>
      <c r="Q329" s="178" t="s">
        <v>106</v>
      </c>
      <c r="R329" s="181" t="s">
        <v>1452</v>
      </c>
      <c r="S329" s="170" t="s">
        <v>485</v>
      </c>
      <c r="T329" s="193" t="s">
        <v>484</v>
      </c>
      <c r="U329" s="510" t="s">
        <v>1454</v>
      </c>
      <c r="V329" s="201">
        <v>1830</v>
      </c>
      <c r="W329" s="9" t="str">
        <f t="shared" si="64"/>
        <v>18-</v>
      </c>
      <c r="X329" s="47" t="str">
        <f t="shared" si="65"/>
        <v>LISA</v>
      </c>
      <c r="Y329" s="47" t="str">
        <f t="shared" si="69"/>
        <v>-23101</v>
      </c>
      <c r="Z329" s="47" t="str">
        <f t="shared" si="66"/>
        <v>18-LISA-23101</v>
      </c>
      <c r="AA329" s="47" t="str">
        <f t="shared" si="67"/>
        <v>-</v>
      </c>
      <c r="AB329" s="193">
        <f t="shared" si="63"/>
        <v>6</v>
      </c>
      <c r="AC329" s="193" t="s">
        <v>106</v>
      </c>
    </row>
    <row r="330" spans="1:29" ht="13.5" customHeight="1">
      <c r="A330" s="201">
        <v>1830</v>
      </c>
      <c r="B330" s="170" t="s">
        <v>488</v>
      </c>
      <c r="C330" s="179" t="s">
        <v>1564</v>
      </c>
      <c r="D330" s="179" t="s">
        <v>489</v>
      </c>
      <c r="E330" s="179" t="s">
        <v>1555</v>
      </c>
      <c r="F330" s="561" t="s">
        <v>137</v>
      </c>
      <c r="G330" s="178" t="s">
        <v>113</v>
      </c>
      <c r="H330" s="179" t="s">
        <v>1451</v>
      </c>
      <c r="I330" s="178" t="s">
        <v>1449</v>
      </c>
      <c r="J330" s="202" t="s">
        <v>111</v>
      </c>
      <c r="K330" s="560" t="s">
        <v>1450</v>
      </c>
      <c r="L330" s="174" t="s">
        <v>321</v>
      </c>
      <c r="M330" s="178" t="s">
        <v>106</v>
      </c>
      <c r="N330" s="178" t="s">
        <v>1451</v>
      </c>
      <c r="O330" s="178" t="str">
        <f t="shared" si="68"/>
        <v>Y</v>
      </c>
      <c r="P330" s="178" t="s">
        <v>106</v>
      </c>
      <c r="Q330" s="178" t="s">
        <v>106</v>
      </c>
      <c r="R330" s="181" t="s">
        <v>1452</v>
      </c>
      <c r="S330" s="170" t="s">
        <v>485</v>
      </c>
      <c r="T330" s="193" t="s">
        <v>484</v>
      </c>
      <c r="U330" s="510" t="s">
        <v>1454</v>
      </c>
      <c r="V330" s="201">
        <v>1830</v>
      </c>
      <c r="W330" s="9" t="str">
        <f t="shared" si="64"/>
        <v>18-</v>
      </c>
      <c r="X330" s="47" t="str">
        <f t="shared" si="65"/>
        <v>LISA</v>
      </c>
      <c r="Y330" s="47" t="str">
        <f t="shared" si="69"/>
        <v>-23102</v>
      </c>
      <c r="Z330" s="47" t="str">
        <f t="shared" si="66"/>
        <v>18-LISA-23102</v>
      </c>
      <c r="AA330" s="47" t="str">
        <f t="shared" si="67"/>
        <v>-</v>
      </c>
      <c r="AB330" s="193">
        <f t="shared" si="63"/>
        <v>6</v>
      </c>
      <c r="AC330" s="193" t="s">
        <v>106</v>
      </c>
    </row>
    <row r="331" spans="1:29" ht="13.5" customHeight="1">
      <c r="A331" s="201">
        <v>1830</v>
      </c>
      <c r="B331" s="170" t="s">
        <v>491</v>
      </c>
      <c r="C331" s="179" t="s">
        <v>1564</v>
      </c>
      <c r="D331" s="179" t="s">
        <v>480</v>
      </c>
      <c r="E331" s="179" t="s">
        <v>1559</v>
      </c>
      <c r="F331" s="561" t="s">
        <v>137</v>
      </c>
      <c r="G331" s="178" t="s">
        <v>113</v>
      </c>
      <c r="H331" s="179" t="s">
        <v>1451</v>
      </c>
      <c r="I331" s="178" t="s">
        <v>1449</v>
      </c>
      <c r="J331" s="202" t="s">
        <v>111</v>
      </c>
      <c r="K331" s="560" t="s">
        <v>1450</v>
      </c>
      <c r="L331" s="174" t="s">
        <v>321</v>
      </c>
      <c r="M331" s="178" t="s">
        <v>106</v>
      </c>
      <c r="N331" s="178" t="s">
        <v>1451</v>
      </c>
      <c r="O331" s="178" t="str">
        <f t="shared" si="68"/>
        <v>Y</v>
      </c>
      <c r="P331" s="178" t="s">
        <v>106</v>
      </c>
      <c r="Q331" s="178" t="s">
        <v>106</v>
      </c>
      <c r="R331" s="181" t="s">
        <v>1452</v>
      </c>
      <c r="S331" s="170" t="s">
        <v>485</v>
      </c>
      <c r="T331" s="193" t="s">
        <v>484</v>
      </c>
      <c r="U331" s="510" t="s">
        <v>1454</v>
      </c>
      <c r="V331" s="201">
        <v>1830</v>
      </c>
      <c r="W331" s="9" t="str">
        <f t="shared" si="64"/>
        <v>18-</v>
      </c>
      <c r="X331" s="47" t="str">
        <f t="shared" si="65"/>
        <v>LISA</v>
      </c>
      <c r="Y331" s="47" t="str">
        <f t="shared" si="69"/>
        <v>-24101</v>
      </c>
      <c r="Z331" s="47" t="str">
        <f t="shared" si="66"/>
        <v>18-LISA-24101</v>
      </c>
      <c r="AA331" s="47" t="str">
        <f t="shared" si="67"/>
        <v>-</v>
      </c>
      <c r="AB331" s="193">
        <f t="shared" si="63"/>
        <v>6</v>
      </c>
      <c r="AC331" s="193" t="s">
        <v>106</v>
      </c>
    </row>
    <row r="332" spans="1:29" ht="13.5" customHeight="1">
      <c r="A332" s="201">
        <v>1830</v>
      </c>
      <c r="B332" s="170" t="s">
        <v>456</v>
      </c>
      <c r="C332" s="179" t="s">
        <v>1565</v>
      </c>
      <c r="D332" s="179" t="s">
        <v>457</v>
      </c>
      <c r="E332" s="179" t="s">
        <v>1557</v>
      </c>
      <c r="F332" s="561" t="s">
        <v>137</v>
      </c>
      <c r="G332" s="178" t="s">
        <v>113</v>
      </c>
      <c r="H332" s="179" t="s">
        <v>1451</v>
      </c>
      <c r="I332" s="178" t="s">
        <v>1449</v>
      </c>
      <c r="J332" s="202" t="s">
        <v>111</v>
      </c>
      <c r="K332" s="560" t="s">
        <v>1450</v>
      </c>
      <c r="L332" s="174" t="s">
        <v>321</v>
      </c>
      <c r="M332" s="178" t="s">
        <v>106</v>
      </c>
      <c r="N332" s="178" t="s">
        <v>1451</v>
      </c>
      <c r="O332" s="178" t="str">
        <f t="shared" si="68"/>
        <v>Y</v>
      </c>
      <c r="P332" s="178" t="s">
        <v>106</v>
      </c>
      <c r="Q332" s="178" t="s">
        <v>106</v>
      </c>
      <c r="R332" s="181" t="s">
        <v>1452</v>
      </c>
      <c r="S332" s="170" t="s">
        <v>449</v>
      </c>
      <c r="T332" s="193" t="s">
        <v>448</v>
      </c>
      <c r="U332" s="510" t="s">
        <v>1454</v>
      </c>
      <c r="V332" s="201">
        <v>1830</v>
      </c>
      <c r="W332" s="9" t="str">
        <f t="shared" si="64"/>
        <v>18-</v>
      </c>
      <c r="X332" s="47" t="str">
        <f t="shared" si="65"/>
        <v>LISA</v>
      </c>
      <c r="Y332" s="47" t="str">
        <f t="shared" si="69"/>
        <v>-92101</v>
      </c>
      <c r="Z332" s="47" t="str">
        <f t="shared" si="66"/>
        <v>18-LISA-92101</v>
      </c>
      <c r="AA332" s="47" t="str">
        <f t="shared" si="67"/>
        <v>-</v>
      </c>
      <c r="AB332" s="193">
        <f t="shared" si="63"/>
        <v>6</v>
      </c>
      <c r="AC332" s="193" t="s">
        <v>106</v>
      </c>
    </row>
    <row r="333" spans="1:29" ht="13.5" customHeight="1">
      <c r="A333" s="201">
        <v>1830</v>
      </c>
      <c r="B333" s="170" t="s">
        <v>312</v>
      </c>
      <c r="C333" s="179" t="s">
        <v>1538</v>
      </c>
      <c r="D333" s="179" t="s">
        <v>313</v>
      </c>
      <c r="E333" s="179" t="s">
        <v>1480</v>
      </c>
      <c r="F333" s="561" t="s">
        <v>137</v>
      </c>
      <c r="G333" s="178" t="s">
        <v>113</v>
      </c>
      <c r="H333" s="179" t="s">
        <v>1451</v>
      </c>
      <c r="I333" s="178" t="s">
        <v>1449</v>
      </c>
      <c r="J333" s="202" t="s">
        <v>111</v>
      </c>
      <c r="K333" s="560" t="s">
        <v>1450</v>
      </c>
      <c r="L333" s="174" t="s">
        <v>321</v>
      </c>
      <c r="M333" s="178" t="s">
        <v>106</v>
      </c>
      <c r="N333" s="178" t="s">
        <v>1451</v>
      </c>
      <c r="O333" s="178" t="str">
        <f t="shared" si="68"/>
        <v>Y</v>
      </c>
      <c r="P333" s="178" t="s">
        <v>106</v>
      </c>
      <c r="Q333" s="178" t="s">
        <v>1556</v>
      </c>
      <c r="R333" s="181" t="s">
        <v>1452</v>
      </c>
      <c r="S333" s="170" t="s">
        <v>115</v>
      </c>
      <c r="T333" s="193" t="s">
        <v>315</v>
      </c>
      <c r="U333" s="510" t="s">
        <v>1454</v>
      </c>
      <c r="V333" s="201">
        <v>1830</v>
      </c>
      <c r="W333" s="9" t="str">
        <f t="shared" si="64"/>
        <v>18-</v>
      </c>
      <c r="X333" s="47" t="str">
        <f t="shared" si="65"/>
        <v>LISA</v>
      </c>
      <c r="Y333" s="47" t="str">
        <f t="shared" si="69"/>
        <v>-66101</v>
      </c>
      <c r="Z333" s="47" t="str">
        <f t="shared" si="66"/>
        <v>18-LISA-66101</v>
      </c>
      <c r="AA333" s="47" t="str">
        <f t="shared" si="67"/>
        <v>-</v>
      </c>
      <c r="AB333" s="193">
        <f t="shared" si="63"/>
        <v>6</v>
      </c>
      <c r="AC333" s="193" t="s">
        <v>106</v>
      </c>
    </row>
    <row r="334" spans="1:29" ht="13.5" customHeight="1">
      <c r="A334" s="201">
        <v>1830</v>
      </c>
      <c r="B334" s="170" t="s">
        <v>440</v>
      </c>
      <c r="C334" s="179" t="s">
        <v>1468</v>
      </c>
      <c r="D334" s="179" t="s">
        <v>441</v>
      </c>
      <c r="E334" s="179" t="s">
        <v>1566</v>
      </c>
      <c r="F334" s="561" t="s">
        <v>248</v>
      </c>
      <c r="G334" s="178" t="s">
        <v>113</v>
      </c>
      <c r="H334" s="179" t="s">
        <v>1451</v>
      </c>
      <c r="I334" s="178" t="s">
        <v>1449</v>
      </c>
      <c r="J334" s="202" t="s">
        <v>111</v>
      </c>
      <c r="K334" s="560" t="s">
        <v>1450</v>
      </c>
      <c r="L334" s="174" t="s">
        <v>321</v>
      </c>
      <c r="M334" s="178" t="s">
        <v>106</v>
      </c>
      <c r="N334" s="178" t="s">
        <v>1451</v>
      </c>
      <c r="O334" s="178" t="str">
        <f t="shared" si="68"/>
        <v>Y</v>
      </c>
      <c r="P334" s="178" t="s">
        <v>106</v>
      </c>
      <c r="Q334" s="178" t="s">
        <v>106</v>
      </c>
      <c r="R334" s="181" t="s">
        <v>1452</v>
      </c>
      <c r="S334" s="170" t="s">
        <v>444</v>
      </c>
      <c r="T334" s="193" t="s">
        <v>443</v>
      </c>
      <c r="U334" s="510" t="s">
        <v>1454</v>
      </c>
      <c r="V334" s="201">
        <v>1830</v>
      </c>
      <c r="W334" s="9" t="str">
        <f t="shared" si="64"/>
        <v>18-</v>
      </c>
      <c r="X334" s="47" t="str">
        <f t="shared" si="65"/>
        <v>LICA</v>
      </c>
      <c r="Y334" s="47" t="str">
        <f t="shared" si="69"/>
        <v>-66202</v>
      </c>
      <c r="Z334" s="47" t="str">
        <f t="shared" si="66"/>
        <v>18-LICA-66202</v>
      </c>
      <c r="AA334" s="47" t="str">
        <f t="shared" si="67"/>
        <v>-</v>
      </c>
      <c r="AB334" s="193">
        <f t="shared" si="63"/>
        <v>6</v>
      </c>
      <c r="AC334" s="193" t="s">
        <v>106</v>
      </c>
    </row>
    <row r="335" spans="1:29" ht="13.5" customHeight="1">
      <c r="A335" s="201">
        <v>1830</v>
      </c>
      <c r="B335" s="170" t="s">
        <v>717</v>
      </c>
      <c r="C335" s="179" t="s">
        <v>1468</v>
      </c>
      <c r="D335" s="179" t="s">
        <v>441</v>
      </c>
      <c r="E335" s="179" t="s">
        <v>1566</v>
      </c>
      <c r="F335" s="561" t="s">
        <v>626</v>
      </c>
      <c r="G335" s="178" t="s">
        <v>113</v>
      </c>
      <c r="H335" s="179" t="s">
        <v>106</v>
      </c>
      <c r="I335" s="178" t="s">
        <v>1449</v>
      </c>
      <c r="J335" s="202" t="s">
        <v>111</v>
      </c>
      <c r="K335" s="560" t="s">
        <v>1450</v>
      </c>
      <c r="L335" s="174" t="s">
        <v>321</v>
      </c>
      <c r="M335" s="178" t="s">
        <v>106</v>
      </c>
      <c r="N335" s="178" t="s">
        <v>1451</v>
      </c>
      <c r="O335" s="178" t="str">
        <f t="shared" si="68"/>
        <v>Y</v>
      </c>
      <c r="P335" s="178" t="s">
        <v>106</v>
      </c>
      <c r="Q335" s="178" t="s">
        <v>106</v>
      </c>
      <c r="R335" s="181" t="s">
        <v>1452</v>
      </c>
      <c r="S335" s="170" t="s">
        <v>444</v>
      </c>
      <c r="T335" s="193" t="s">
        <v>443</v>
      </c>
      <c r="U335" s="509" t="s">
        <v>1453</v>
      </c>
      <c r="V335" s="201">
        <v>1830</v>
      </c>
      <c r="W335" s="9" t="str">
        <f t="shared" si="64"/>
        <v>18-</v>
      </c>
      <c r="X335" s="47" t="str">
        <f t="shared" si="65"/>
        <v>LIA</v>
      </c>
      <c r="Y335" s="47" t="str">
        <f t="shared" si="69"/>
        <v>-66203</v>
      </c>
      <c r="Z335" s="47" t="str">
        <f t="shared" si="66"/>
        <v>18-LIA-66203</v>
      </c>
      <c r="AA335" s="47" t="str">
        <f t="shared" si="67"/>
        <v>-</v>
      </c>
      <c r="AB335" s="193">
        <f t="shared" si="63"/>
        <v>6</v>
      </c>
      <c r="AC335" s="193" t="s">
        <v>106</v>
      </c>
    </row>
    <row r="336" spans="1:29" ht="13.5" customHeight="1">
      <c r="A336" s="201"/>
      <c r="C336" s="179"/>
      <c r="D336" s="179"/>
      <c r="E336" s="179"/>
      <c r="F336" s="561"/>
      <c r="G336" s="178"/>
      <c r="H336" s="179"/>
      <c r="I336" s="178"/>
      <c r="J336" s="202"/>
      <c r="K336" s="560"/>
      <c r="L336" s="174"/>
      <c r="M336" s="178"/>
      <c r="N336" s="178"/>
      <c r="O336" s="178" t="str">
        <f t="shared" si="68"/>
        <v>N</v>
      </c>
      <c r="P336" s="178"/>
      <c r="Q336" s="178"/>
      <c r="R336" s="181"/>
      <c r="S336" s="170"/>
      <c r="V336" s="201"/>
      <c r="W336" s="9" t="str">
        <f t="shared" si="64"/>
        <v/>
      </c>
      <c r="X336" s="47">
        <f t="shared" si="65"/>
        <v>0</v>
      </c>
      <c r="Y336" s="47" t="str">
        <f t="shared" si="69"/>
        <v/>
      </c>
      <c r="Z336" s="47" t="str">
        <f t="shared" si="66"/>
        <v>0</v>
      </c>
      <c r="AA336" s="47" t="str">
        <f t="shared" si="67"/>
        <v/>
      </c>
      <c r="AB336" s="193">
        <f t="shared" si="63"/>
        <v>7</v>
      </c>
    </row>
    <row r="337" spans="1:29" ht="13.5" customHeight="1">
      <c r="A337" s="201">
        <v>1830</v>
      </c>
      <c r="B337" s="170" t="s">
        <v>822</v>
      </c>
      <c r="C337" s="179" t="s">
        <v>1470</v>
      </c>
      <c r="D337" s="546" t="s">
        <v>1567</v>
      </c>
      <c r="E337" s="179" t="s">
        <v>1568</v>
      </c>
      <c r="F337" s="561" t="s">
        <v>1472</v>
      </c>
      <c r="G337" s="178" t="s">
        <v>1473</v>
      </c>
      <c r="H337" s="179" t="s">
        <v>1451</v>
      </c>
      <c r="I337" s="178" t="s">
        <v>1536</v>
      </c>
      <c r="J337" s="202" t="s">
        <v>1484</v>
      </c>
      <c r="K337" s="560" t="s">
        <v>1476</v>
      </c>
      <c r="L337" s="174" t="s">
        <v>321</v>
      </c>
      <c r="M337" s="178" t="s">
        <v>106</v>
      </c>
      <c r="N337" s="178" t="s">
        <v>1451</v>
      </c>
      <c r="O337" s="178" t="str">
        <f t="shared" si="68"/>
        <v>Y</v>
      </c>
      <c r="P337" s="178" t="s">
        <v>106</v>
      </c>
      <c r="Q337" s="178" t="s">
        <v>106</v>
      </c>
      <c r="R337" s="181" t="s">
        <v>1452</v>
      </c>
      <c r="S337" s="170" t="s">
        <v>828</v>
      </c>
      <c r="T337" s="193" t="s">
        <v>827</v>
      </c>
      <c r="U337" s="507" t="s">
        <v>1569</v>
      </c>
      <c r="V337" s="201">
        <v>1830</v>
      </c>
      <c r="W337" s="9" t="str">
        <f t="shared" si="64"/>
        <v>18-</v>
      </c>
      <c r="X337" s="47" t="str">
        <f t="shared" si="65"/>
        <v>LSL</v>
      </c>
      <c r="Y337" s="47" t="str">
        <f t="shared" si="69"/>
        <v>-36202</v>
      </c>
      <c r="Z337" s="47" t="str">
        <f t="shared" si="66"/>
        <v>18-LSL-36202</v>
      </c>
      <c r="AA337" s="47" t="str">
        <f t="shared" si="67"/>
        <v>-</v>
      </c>
      <c r="AB337" s="193">
        <f t="shared" si="63"/>
        <v>6</v>
      </c>
      <c r="AC337" s="193" t="s">
        <v>106</v>
      </c>
    </row>
    <row r="338" spans="1:29" ht="13.5" customHeight="1">
      <c r="A338" s="201"/>
      <c r="C338" s="179"/>
      <c r="D338" s="179"/>
      <c r="E338" s="179"/>
      <c r="F338" s="561"/>
      <c r="G338" s="178"/>
      <c r="H338" s="179"/>
      <c r="I338" s="178"/>
      <c r="J338" s="202"/>
      <c r="K338" s="560"/>
      <c r="L338" s="174"/>
      <c r="M338" s="178"/>
      <c r="N338" s="178"/>
      <c r="O338" s="178" t="str">
        <f t="shared" si="68"/>
        <v>N</v>
      </c>
      <c r="P338" s="178"/>
      <c r="Q338" s="178"/>
      <c r="R338" s="181"/>
      <c r="S338" s="170"/>
      <c r="V338" s="201"/>
      <c r="W338" s="9" t="str">
        <f t="shared" si="64"/>
        <v/>
      </c>
      <c r="X338" s="47">
        <f t="shared" si="65"/>
        <v>0</v>
      </c>
      <c r="Y338" s="47" t="str">
        <f t="shared" si="69"/>
        <v/>
      </c>
      <c r="Z338" s="47" t="str">
        <f t="shared" si="66"/>
        <v>0</v>
      </c>
      <c r="AA338" s="47" t="str">
        <f t="shared" si="67"/>
        <v/>
      </c>
      <c r="AB338" s="193">
        <f t="shared" si="63"/>
        <v>7</v>
      </c>
    </row>
    <row r="339" spans="1:29" ht="13.5" customHeight="1">
      <c r="A339" s="201">
        <v>1830</v>
      </c>
      <c r="B339" s="170" t="s">
        <v>344</v>
      </c>
      <c r="C339" s="179" t="s">
        <v>1529</v>
      </c>
      <c r="D339" s="179" t="s">
        <v>345</v>
      </c>
      <c r="E339" s="179" t="s">
        <v>1554</v>
      </c>
      <c r="F339" s="561" t="s">
        <v>348</v>
      </c>
      <c r="G339" s="178" t="s">
        <v>166</v>
      </c>
      <c r="H339" s="179" t="s">
        <v>1451</v>
      </c>
      <c r="I339" s="178" t="s">
        <v>1449</v>
      </c>
      <c r="J339" s="202" t="s">
        <v>111</v>
      </c>
      <c r="K339" s="560" t="s">
        <v>1450</v>
      </c>
      <c r="L339" s="174" t="s">
        <v>321</v>
      </c>
      <c r="M339" s="178" t="s">
        <v>106</v>
      </c>
      <c r="N339" s="178" t="s">
        <v>1451</v>
      </c>
      <c r="O339" s="178" t="str">
        <f t="shared" si="68"/>
        <v>Y</v>
      </c>
      <c r="P339" s="178" t="s">
        <v>106</v>
      </c>
      <c r="Q339" s="178" t="s">
        <v>106</v>
      </c>
      <c r="R339" s="181" t="s">
        <v>1452</v>
      </c>
      <c r="S339" s="170" t="s">
        <v>347</v>
      </c>
      <c r="T339" s="193" t="s">
        <v>346</v>
      </c>
      <c r="U339" s="510" t="s">
        <v>1479</v>
      </c>
      <c r="V339" s="201">
        <v>1830</v>
      </c>
      <c r="W339" s="9" t="str">
        <f t="shared" si="64"/>
        <v>18-</v>
      </c>
      <c r="X339" s="47" t="str">
        <f t="shared" si="65"/>
        <v>TI</v>
      </c>
      <c r="Y339" s="47" t="str">
        <f t="shared" si="69"/>
        <v>-21101</v>
      </c>
      <c r="Z339" s="47" t="str">
        <f t="shared" si="66"/>
        <v>18-TI-21101</v>
      </c>
      <c r="AA339" s="47" t="str">
        <f t="shared" si="67"/>
        <v>-</v>
      </c>
      <c r="AB339" s="193">
        <f t="shared" si="63"/>
        <v>6</v>
      </c>
      <c r="AC339" s="193" t="s">
        <v>106</v>
      </c>
    </row>
    <row r="340" spans="1:29" ht="13.5" customHeight="1">
      <c r="A340" s="201">
        <v>1830</v>
      </c>
      <c r="B340" s="170" t="s">
        <v>349</v>
      </c>
      <c r="C340" s="179" t="s">
        <v>1529</v>
      </c>
      <c r="D340" s="179" t="s">
        <v>350</v>
      </c>
      <c r="E340" s="179" t="s">
        <v>1554</v>
      </c>
      <c r="F340" s="561" t="s">
        <v>340</v>
      </c>
      <c r="G340" s="178" t="s">
        <v>166</v>
      </c>
      <c r="H340" s="179" t="s">
        <v>1451</v>
      </c>
      <c r="I340" s="178" t="s">
        <v>1449</v>
      </c>
      <c r="J340" s="202" t="s">
        <v>111</v>
      </c>
      <c r="K340" s="560" t="s">
        <v>1450</v>
      </c>
      <c r="L340" s="174" t="s">
        <v>321</v>
      </c>
      <c r="M340" s="178" t="s">
        <v>106</v>
      </c>
      <c r="N340" s="178" t="s">
        <v>1451</v>
      </c>
      <c r="O340" s="178" t="str">
        <f t="shared" si="68"/>
        <v>Y</v>
      </c>
      <c r="P340" s="178" t="s">
        <v>106</v>
      </c>
      <c r="Q340" s="178" t="s">
        <v>106</v>
      </c>
      <c r="R340" s="181" t="s">
        <v>1452</v>
      </c>
      <c r="S340" s="170" t="s">
        <v>347</v>
      </c>
      <c r="T340" s="193" t="s">
        <v>346</v>
      </c>
      <c r="U340" s="510" t="s">
        <v>1479</v>
      </c>
      <c r="V340" s="201">
        <v>1830</v>
      </c>
      <c r="W340" s="9" t="str">
        <f t="shared" si="64"/>
        <v>18-</v>
      </c>
      <c r="X340" s="47" t="str">
        <f t="shared" si="65"/>
        <v>LI</v>
      </c>
      <c r="Y340" s="47" t="str">
        <f t="shared" si="69"/>
        <v>-21101</v>
      </c>
      <c r="Z340" s="47" t="str">
        <f t="shared" si="66"/>
        <v>18-LI-21101</v>
      </c>
      <c r="AA340" s="47" t="str">
        <f t="shared" si="67"/>
        <v>-</v>
      </c>
      <c r="AB340" s="193">
        <f t="shared" si="63"/>
        <v>6</v>
      </c>
      <c r="AC340" s="193" t="s">
        <v>106</v>
      </c>
    </row>
    <row r="341" spans="1:29" ht="13.5" customHeight="1">
      <c r="A341" s="201">
        <v>1830</v>
      </c>
      <c r="B341" s="170" t="s">
        <v>475</v>
      </c>
      <c r="C341" s="179" t="s">
        <v>1529</v>
      </c>
      <c r="D341" s="179" t="s">
        <v>476</v>
      </c>
      <c r="E341" s="179" t="s">
        <v>1555</v>
      </c>
      <c r="F341" s="561" t="s">
        <v>340</v>
      </c>
      <c r="G341" s="178" t="s">
        <v>166</v>
      </c>
      <c r="H341" s="179" t="s">
        <v>1451</v>
      </c>
      <c r="I341" s="178" t="s">
        <v>1449</v>
      </c>
      <c r="J341" s="202" t="s">
        <v>111</v>
      </c>
      <c r="K341" s="560" t="s">
        <v>1450</v>
      </c>
      <c r="L341" s="174" t="s">
        <v>321</v>
      </c>
      <c r="M341" s="178" t="s">
        <v>106</v>
      </c>
      <c r="N341" s="178" t="s">
        <v>1451</v>
      </c>
      <c r="O341" s="178" t="str">
        <f t="shared" si="68"/>
        <v>Y</v>
      </c>
      <c r="P341" s="178" t="s">
        <v>106</v>
      </c>
      <c r="Q341" s="178" t="s">
        <v>106</v>
      </c>
      <c r="R341" s="181" t="s">
        <v>1452</v>
      </c>
      <c r="S341" s="170" t="s">
        <v>478</v>
      </c>
      <c r="T341" s="176" t="s">
        <v>477</v>
      </c>
      <c r="U341" s="510" t="s">
        <v>1479</v>
      </c>
      <c r="V341" s="201">
        <v>1830</v>
      </c>
      <c r="W341" s="9" t="str">
        <f t="shared" si="64"/>
        <v>18-</v>
      </c>
      <c r="X341" s="47" t="str">
        <f t="shared" si="65"/>
        <v>LI</v>
      </c>
      <c r="Y341" s="47" t="str">
        <f t="shared" si="69"/>
        <v>-23101</v>
      </c>
      <c r="Z341" s="47" t="str">
        <f t="shared" si="66"/>
        <v>18-LI-23101</v>
      </c>
      <c r="AA341" s="47" t="str">
        <f t="shared" si="67"/>
        <v>-</v>
      </c>
      <c r="AB341" s="193">
        <f t="shared" si="63"/>
        <v>6</v>
      </c>
      <c r="AC341" s="193" t="s">
        <v>106</v>
      </c>
    </row>
    <row r="342" spans="1:29" ht="13.5" customHeight="1">
      <c r="A342" s="201">
        <v>1830</v>
      </c>
      <c r="B342" s="170" t="s">
        <v>479</v>
      </c>
      <c r="C342" s="179" t="s">
        <v>1529</v>
      </c>
      <c r="D342" s="179" t="s">
        <v>480</v>
      </c>
      <c r="E342" s="179" t="s">
        <v>1559</v>
      </c>
      <c r="F342" s="561" t="s">
        <v>340</v>
      </c>
      <c r="G342" s="178" t="s">
        <v>166</v>
      </c>
      <c r="H342" s="179" t="s">
        <v>1451</v>
      </c>
      <c r="I342" s="178" t="s">
        <v>1449</v>
      </c>
      <c r="J342" s="202" t="s">
        <v>111</v>
      </c>
      <c r="K342" s="560" t="s">
        <v>1450</v>
      </c>
      <c r="L342" s="174" t="s">
        <v>321</v>
      </c>
      <c r="M342" s="178" t="s">
        <v>106</v>
      </c>
      <c r="N342" s="178" t="s">
        <v>1451</v>
      </c>
      <c r="O342" s="178" t="str">
        <f t="shared" si="68"/>
        <v>Y</v>
      </c>
      <c r="P342" s="178" t="s">
        <v>106</v>
      </c>
      <c r="Q342" s="178" t="s">
        <v>106</v>
      </c>
      <c r="R342" s="181" t="s">
        <v>1452</v>
      </c>
      <c r="S342" s="170" t="s">
        <v>478</v>
      </c>
      <c r="T342" s="176" t="s">
        <v>477</v>
      </c>
      <c r="U342" s="510" t="s">
        <v>1479</v>
      </c>
      <c r="V342" s="201">
        <v>1830</v>
      </c>
      <c r="W342" s="9" t="str">
        <f t="shared" si="64"/>
        <v>18-</v>
      </c>
      <c r="X342" s="47" t="str">
        <f t="shared" si="65"/>
        <v>LI</v>
      </c>
      <c r="Y342" s="47" t="str">
        <f t="shared" si="69"/>
        <v>-24101</v>
      </c>
      <c r="Z342" s="47" t="str">
        <f t="shared" si="66"/>
        <v>18-LI-24101</v>
      </c>
      <c r="AA342" s="47" t="str">
        <f t="shared" si="67"/>
        <v>-</v>
      </c>
      <c r="AB342" s="193">
        <f t="shared" si="63"/>
        <v>6</v>
      </c>
      <c r="AC342" s="193" t="s">
        <v>106</v>
      </c>
    </row>
    <row r="343" spans="1:29" ht="13.5" customHeight="1">
      <c r="A343" s="201"/>
      <c r="C343" s="179"/>
      <c r="D343" s="179"/>
      <c r="E343" s="179"/>
      <c r="F343" s="561"/>
      <c r="G343" s="178"/>
      <c r="H343" s="179"/>
      <c r="I343" s="178"/>
      <c r="J343" s="202"/>
      <c r="K343" s="560"/>
      <c r="L343" s="174"/>
      <c r="M343" s="178"/>
      <c r="N343" s="178"/>
      <c r="O343" s="178" t="str">
        <f t="shared" si="68"/>
        <v>N</v>
      </c>
      <c r="P343" s="178"/>
      <c r="Q343" s="178"/>
      <c r="R343" s="181"/>
      <c r="S343" s="170"/>
      <c r="V343" s="201"/>
      <c r="W343" s="9" t="str">
        <f t="shared" si="64"/>
        <v/>
      </c>
      <c r="X343" s="47">
        <f t="shared" si="65"/>
        <v>0</v>
      </c>
      <c r="Y343" s="47" t="str">
        <f t="shared" si="69"/>
        <v/>
      </c>
      <c r="Z343" s="47" t="str">
        <f t="shared" si="66"/>
        <v>0</v>
      </c>
      <c r="AA343" s="47" t="str">
        <f t="shared" si="67"/>
        <v/>
      </c>
      <c r="AB343" s="193">
        <f t="shared" si="63"/>
        <v>7</v>
      </c>
    </row>
    <row r="344" spans="1:29" ht="13.5" customHeight="1">
      <c r="A344" s="201">
        <v>1830</v>
      </c>
      <c r="B344" s="170" t="s">
        <v>405</v>
      </c>
      <c r="C344" s="179" t="s">
        <v>1521</v>
      </c>
      <c r="D344" s="179" t="s">
        <v>406</v>
      </c>
      <c r="E344" s="179" t="s">
        <v>1554</v>
      </c>
      <c r="F344" s="561" t="s">
        <v>169</v>
      </c>
      <c r="G344" s="178" t="s">
        <v>166</v>
      </c>
      <c r="H344" s="179" t="s">
        <v>1451</v>
      </c>
      <c r="I344" s="178" t="s">
        <v>1449</v>
      </c>
      <c r="J344" s="202" t="s">
        <v>111</v>
      </c>
      <c r="K344" s="560" t="s">
        <v>1450</v>
      </c>
      <c r="L344" s="174" t="s">
        <v>321</v>
      </c>
      <c r="M344" s="178" t="s">
        <v>106</v>
      </c>
      <c r="N344" s="178" t="s">
        <v>1451</v>
      </c>
      <c r="O344" s="178" t="str">
        <f t="shared" si="68"/>
        <v>Y</v>
      </c>
      <c r="P344" s="178" t="s">
        <v>106</v>
      </c>
      <c r="Q344" s="178" t="s">
        <v>106</v>
      </c>
      <c r="R344" s="181" t="s">
        <v>1452</v>
      </c>
      <c r="S344" s="170" t="s">
        <v>408</v>
      </c>
      <c r="T344" s="193" t="s">
        <v>407</v>
      </c>
      <c r="U344" s="510" t="s">
        <v>1479</v>
      </c>
      <c r="V344" s="201">
        <v>1830</v>
      </c>
      <c r="W344" s="9" t="str">
        <f t="shared" si="64"/>
        <v>18-</v>
      </c>
      <c r="X344" s="47" t="str">
        <f t="shared" si="65"/>
        <v>PV</v>
      </c>
      <c r="Y344" s="47" t="str">
        <f t="shared" si="69"/>
        <v>-21110</v>
      </c>
      <c r="Z344" s="47" t="str">
        <f t="shared" si="66"/>
        <v>18-PV-21110</v>
      </c>
      <c r="AA344" s="47" t="str">
        <f t="shared" si="67"/>
        <v>-</v>
      </c>
      <c r="AB344" s="193">
        <f t="shared" si="63"/>
        <v>6</v>
      </c>
      <c r="AC344" s="193" t="s">
        <v>106</v>
      </c>
    </row>
    <row r="345" spans="1:29" ht="13.5" customHeight="1">
      <c r="A345" s="201">
        <v>1830</v>
      </c>
      <c r="B345" s="170" t="s">
        <v>412</v>
      </c>
      <c r="C345" s="179" t="s">
        <v>1478</v>
      </c>
      <c r="D345" s="179" t="s">
        <v>413</v>
      </c>
      <c r="E345" s="179" t="s">
        <v>1555</v>
      </c>
      <c r="F345" s="561" t="s">
        <v>169</v>
      </c>
      <c r="G345" s="178" t="s">
        <v>166</v>
      </c>
      <c r="H345" s="179" t="s">
        <v>1451</v>
      </c>
      <c r="I345" s="178" t="s">
        <v>1449</v>
      </c>
      <c r="J345" s="202" t="s">
        <v>111</v>
      </c>
      <c r="K345" s="560" t="s">
        <v>1450</v>
      </c>
      <c r="L345" s="174" t="s">
        <v>321</v>
      </c>
      <c r="M345" s="178" t="s">
        <v>106</v>
      </c>
      <c r="N345" s="178" t="s">
        <v>1451</v>
      </c>
      <c r="O345" s="178" t="str">
        <f t="shared" si="68"/>
        <v>Y</v>
      </c>
      <c r="P345" s="178" t="s">
        <v>106</v>
      </c>
      <c r="Q345" s="178" t="s">
        <v>106</v>
      </c>
      <c r="R345" s="181" t="s">
        <v>1452</v>
      </c>
      <c r="S345" s="170" t="s">
        <v>415</v>
      </c>
      <c r="T345" s="193" t="s">
        <v>414</v>
      </c>
      <c r="U345" s="510" t="s">
        <v>1479</v>
      </c>
      <c r="V345" s="201">
        <v>1830</v>
      </c>
      <c r="W345" s="9" t="str">
        <f t="shared" si="64"/>
        <v>18-</v>
      </c>
      <c r="X345" s="47" t="str">
        <f t="shared" ref="X345:X356" si="70">F345</f>
        <v>PV</v>
      </c>
      <c r="Y345" s="47" t="str">
        <f t="shared" si="69"/>
        <v>-23101A</v>
      </c>
      <c r="Z345" s="47" t="str">
        <f t="shared" ref="Z345:Z356" si="71">W345&amp;X345&amp;Y345</f>
        <v>18-PV-23101A</v>
      </c>
      <c r="AA345" s="47" t="str">
        <f t="shared" ref="AA345:AA356" si="72">LEFT(Y345,1)</f>
        <v>-</v>
      </c>
      <c r="AB345" s="193">
        <f t="shared" si="63"/>
        <v>7</v>
      </c>
      <c r="AC345" s="193" t="s">
        <v>391</v>
      </c>
    </row>
    <row r="346" spans="1:29" ht="13.5" customHeight="1">
      <c r="A346" s="201">
        <v>1830</v>
      </c>
      <c r="B346" s="170" t="s">
        <v>416</v>
      </c>
      <c r="C346" s="179" t="s">
        <v>1478</v>
      </c>
      <c r="D346" s="179" t="s">
        <v>417</v>
      </c>
      <c r="E346" s="179" t="s">
        <v>1555</v>
      </c>
      <c r="F346" s="561" t="s">
        <v>169</v>
      </c>
      <c r="G346" s="178" t="s">
        <v>166</v>
      </c>
      <c r="H346" s="179" t="s">
        <v>1451</v>
      </c>
      <c r="I346" s="178" t="s">
        <v>1449</v>
      </c>
      <c r="J346" s="202" t="s">
        <v>111</v>
      </c>
      <c r="K346" s="560" t="s">
        <v>1450</v>
      </c>
      <c r="L346" s="174" t="s">
        <v>321</v>
      </c>
      <c r="M346" s="178" t="s">
        <v>106</v>
      </c>
      <c r="N346" s="178" t="s">
        <v>1451</v>
      </c>
      <c r="O346" s="178" t="str">
        <f t="shared" si="68"/>
        <v>Y</v>
      </c>
      <c r="P346" s="178" t="s">
        <v>106</v>
      </c>
      <c r="Q346" s="178" t="s">
        <v>106</v>
      </c>
      <c r="R346" s="181" t="s">
        <v>1452</v>
      </c>
      <c r="S346" s="170" t="s">
        <v>415</v>
      </c>
      <c r="T346" s="193" t="s">
        <v>414</v>
      </c>
      <c r="U346" s="510" t="s">
        <v>1479</v>
      </c>
      <c r="V346" s="201">
        <v>1830</v>
      </c>
      <c r="W346" s="9" t="str">
        <f t="shared" si="64"/>
        <v>18-</v>
      </c>
      <c r="X346" s="47" t="str">
        <f t="shared" si="70"/>
        <v>PV</v>
      </c>
      <c r="Y346" s="47" t="str">
        <f t="shared" si="69"/>
        <v>-23101B</v>
      </c>
      <c r="Z346" s="47" t="str">
        <f t="shared" si="71"/>
        <v>18-PV-23101B</v>
      </c>
      <c r="AA346" s="47" t="str">
        <f t="shared" si="72"/>
        <v>-</v>
      </c>
      <c r="AB346" s="193">
        <f t="shared" si="63"/>
        <v>7</v>
      </c>
      <c r="AC346" s="193" t="s">
        <v>391</v>
      </c>
    </row>
    <row r="347" spans="1:29" ht="13.5" customHeight="1">
      <c r="A347" s="201">
        <v>1830</v>
      </c>
      <c r="B347" s="170" t="s">
        <v>390</v>
      </c>
      <c r="C347" s="179" t="s">
        <v>1478</v>
      </c>
      <c r="D347" s="179" t="s">
        <v>392</v>
      </c>
      <c r="E347" s="179" t="s">
        <v>1559</v>
      </c>
      <c r="F347" s="561" t="s">
        <v>169</v>
      </c>
      <c r="G347" s="178" t="s">
        <v>166</v>
      </c>
      <c r="H347" s="179" t="s">
        <v>1451</v>
      </c>
      <c r="I347" s="178" t="s">
        <v>1449</v>
      </c>
      <c r="J347" s="202" t="s">
        <v>111</v>
      </c>
      <c r="K347" s="560" t="s">
        <v>1450</v>
      </c>
      <c r="L347" s="174" t="s">
        <v>321</v>
      </c>
      <c r="M347" s="178" t="s">
        <v>106</v>
      </c>
      <c r="N347" s="178" t="s">
        <v>1451</v>
      </c>
      <c r="O347" s="178" t="str">
        <f t="shared" si="68"/>
        <v>Y</v>
      </c>
      <c r="P347" s="178" t="s">
        <v>106</v>
      </c>
      <c r="Q347" s="178" t="s">
        <v>106</v>
      </c>
      <c r="R347" s="181" t="s">
        <v>1452</v>
      </c>
      <c r="S347" s="170" t="s">
        <v>394</v>
      </c>
      <c r="T347" s="193" t="s">
        <v>393</v>
      </c>
      <c r="U347" s="510" t="s">
        <v>1479</v>
      </c>
      <c r="V347" s="201">
        <v>1830</v>
      </c>
      <c r="W347" s="9" t="str">
        <f t="shared" si="64"/>
        <v>18-</v>
      </c>
      <c r="X347" s="47" t="str">
        <f t="shared" si="70"/>
        <v>PV</v>
      </c>
      <c r="Y347" s="47" t="str">
        <f t="shared" si="69"/>
        <v>-24101A</v>
      </c>
      <c r="Z347" s="47" t="str">
        <f t="shared" si="71"/>
        <v>18-PV-24101A</v>
      </c>
      <c r="AA347" s="47" t="str">
        <f t="shared" si="72"/>
        <v>-</v>
      </c>
      <c r="AB347" s="193">
        <f t="shared" si="63"/>
        <v>7</v>
      </c>
      <c r="AC347" s="193" t="s">
        <v>391</v>
      </c>
    </row>
    <row r="348" spans="1:29" ht="13.5" customHeight="1">
      <c r="A348" s="201">
        <v>1830</v>
      </c>
      <c r="B348" s="170" t="s">
        <v>395</v>
      </c>
      <c r="C348" s="179" t="s">
        <v>1478</v>
      </c>
      <c r="D348" s="179" t="s">
        <v>396</v>
      </c>
      <c r="E348" s="179" t="s">
        <v>1559</v>
      </c>
      <c r="F348" s="561" t="s">
        <v>169</v>
      </c>
      <c r="G348" s="178" t="s">
        <v>166</v>
      </c>
      <c r="H348" s="179" t="s">
        <v>1451</v>
      </c>
      <c r="I348" s="178" t="s">
        <v>1449</v>
      </c>
      <c r="J348" s="202" t="s">
        <v>111</v>
      </c>
      <c r="K348" s="560" t="s">
        <v>1450</v>
      </c>
      <c r="L348" s="174" t="s">
        <v>321</v>
      </c>
      <c r="M348" s="178" t="s">
        <v>106</v>
      </c>
      <c r="N348" s="178" t="s">
        <v>1451</v>
      </c>
      <c r="O348" s="178" t="str">
        <f t="shared" si="68"/>
        <v>Y</v>
      </c>
      <c r="P348" s="178" t="s">
        <v>106</v>
      </c>
      <c r="Q348" s="178" t="s">
        <v>106</v>
      </c>
      <c r="R348" s="181" t="s">
        <v>1452</v>
      </c>
      <c r="S348" s="170" t="s">
        <v>394</v>
      </c>
      <c r="T348" s="193" t="s">
        <v>393</v>
      </c>
      <c r="U348" s="510" t="s">
        <v>1479</v>
      </c>
      <c r="V348" s="201">
        <v>1830</v>
      </c>
      <c r="W348" s="9" t="str">
        <f t="shared" si="64"/>
        <v>18-</v>
      </c>
      <c r="X348" s="47" t="str">
        <f t="shared" si="70"/>
        <v>PV</v>
      </c>
      <c r="Y348" s="47" t="str">
        <f t="shared" si="69"/>
        <v>-24101B</v>
      </c>
      <c r="Z348" s="47" t="str">
        <f t="shared" si="71"/>
        <v>18-PV-24101B</v>
      </c>
      <c r="AA348" s="47" t="str">
        <f t="shared" si="72"/>
        <v>-</v>
      </c>
      <c r="AB348" s="193">
        <f t="shared" si="63"/>
        <v>7</v>
      </c>
      <c r="AC348" s="193" t="s">
        <v>391</v>
      </c>
    </row>
    <row r="349" spans="1:29" ht="13.5" customHeight="1">
      <c r="A349" s="201">
        <v>1830</v>
      </c>
      <c r="B349" s="170" t="s">
        <v>473</v>
      </c>
      <c r="C349" s="179" t="s">
        <v>1570</v>
      </c>
      <c r="D349" s="179" t="s">
        <v>474</v>
      </c>
      <c r="E349" s="179" t="s">
        <v>1480</v>
      </c>
      <c r="F349" s="561" t="s">
        <v>169</v>
      </c>
      <c r="G349" s="178" t="s">
        <v>166</v>
      </c>
      <c r="H349" s="179" t="s">
        <v>1451</v>
      </c>
      <c r="I349" s="178" t="s">
        <v>1449</v>
      </c>
      <c r="J349" s="202" t="s">
        <v>111</v>
      </c>
      <c r="K349" s="560" t="s">
        <v>1450</v>
      </c>
      <c r="L349" s="174" t="s">
        <v>321</v>
      </c>
      <c r="M349" s="178" t="s">
        <v>106</v>
      </c>
      <c r="N349" s="178" t="s">
        <v>1451</v>
      </c>
      <c r="O349" s="178" t="str">
        <f t="shared" si="68"/>
        <v>Y</v>
      </c>
      <c r="P349" s="178" t="s">
        <v>106</v>
      </c>
      <c r="Q349" s="178" t="s">
        <v>1556</v>
      </c>
      <c r="R349" s="181" t="s">
        <v>1452</v>
      </c>
      <c r="S349" s="170" t="s">
        <v>115</v>
      </c>
      <c r="T349" s="193" t="s">
        <v>315</v>
      </c>
      <c r="U349" s="510" t="s">
        <v>1479</v>
      </c>
      <c r="V349" s="201">
        <v>1830</v>
      </c>
      <c r="W349" s="9" t="str">
        <f t="shared" si="64"/>
        <v>18-</v>
      </c>
      <c r="X349" s="47" t="str">
        <f t="shared" si="70"/>
        <v>PV</v>
      </c>
      <c r="Y349" s="47" t="str">
        <f t="shared" si="69"/>
        <v>-66101</v>
      </c>
      <c r="Z349" s="47" t="str">
        <f t="shared" si="71"/>
        <v>18-PV-66101</v>
      </c>
      <c r="AA349" s="47" t="str">
        <f t="shared" si="72"/>
        <v>-</v>
      </c>
      <c r="AB349" s="193">
        <f t="shared" si="63"/>
        <v>6</v>
      </c>
      <c r="AC349" s="193" t="s">
        <v>106</v>
      </c>
    </row>
    <row r="350" spans="1:29" ht="13.5" customHeight="1">
      <c r="A350" s="201">
        <v>1830</v>
      </c>
      <c r="B350" s="170" t="s">
        <v>418</v>
      </c>
      <c r="C350" s="179" t="s">
        <v>1478</v>
      </c>
      <c r="D350" s="179" t="s">
        <v>419</v>
      </c>
      <c r="E350" s="179" t="s">
        <v>1480</v>
      </c>
      <c r="F350" s="561" t="s">
        <v>169</v>
      </c>
      <c r="G350" s="178" t="s">
        <v>166</v>
      </c>
      <c r="H350" s="179" t="s">
        <v>1451</v>
      </c>
      <c r="I350" s="178" t="s">
        <v>1449</v>
      </c>
      <c r="J350" s="202" t="s">
        <v>111</v>
      </c>
      <c r="K350" s="560" t="s">
        <v>1450</v>
      </c>
      <c r="L350" s="174" t="s">
        <v>321</v>
      </c>
      <c r="M350" s="178" t="s">
        <v>106</v>
      </c>
      <c r="N350" s="178" t="s">
        <v>1451</v>
      </c>
      <c r="O350" s="178" t="str">
        <f t="shared" si="68"/>
        <v>Y</v>
      </c>
      <c r="P350" s="178" t="s">
        <v>106</v>
      </c>
      <c r="Q350" s="178" t="s">
        <v>106</v>
      </c>
      <c r="R350" s="181" t="s">
        <v>1452</v>
      </c>
      <c r="S350" s="170" t="s">
        <v>415</v>
      </c>
      <c r="T350" s="193" t="s">
        <v>414</v>
      </c>
      <c r="U350" s="510" t="s">
        <v>1479</v>
      </c>
      <c r="V350" s="201">
        <v>1830</v>
      </c>
      <c r="W350" s="9" t="str">
        <f t="shared" si="64"/>
        <v>18-</v>
      </c>
      <c r="X350" s="47" t="str">
        <f t="shared" si="70"/>
        <v>PV</v>
      </c>
      <c r="Y350" s="47" t="str">
        <f t="shared" si="69"/>
        <v>-66102</v>
      </c>
      <c r="Z350" s="47" t="str">
        <f t="shared" si="71"/>
        <v>18-PV-66102</v>
      </c>
      <c r="AA350" s="47" t="str">
        <f t="shared" si="72"/>
        <v>-</v>
      </c>
      <c r="AB350" s="193">
        <f t="shared" si="63"/>
        <v>6</v>
      </c>
      <c r="AC350" s="193" t="s">
        <v>106</v>
      </c>
    </row>
    <row r="351" spans="1:29" ht="13.5" customHeight="1">
      <c r="A351" s="201">
        <v>1830</v>
      </c>
      <c r="B351" s="170" t="s">
        <v>409</v>
      </c>
      <c r="C351" s="179" t="s">
        <v>1521</v>
      </c>
      <c r="D351" s="179" t="s">
        <v>410</v>
      </c>
      <c r="E351" s="179" t="s">
        <v>1554</v>
      </c>
      <c r="F351" s="561" t="s">
        <v>173</v>
      </c>
      <c r="G351" s="178" t="s">
        <v>166</v>
      </c>
      <c r="H351" s="179" t="s">
        <v>1451</v>
      </c>
      <c r="I351" s="178" t="s">
        <v>1449</v>
      </c>
      <c r="J351" s="202" t="s">
        <v>111</v>
      </c>
      <c r="K351" s="560" t="s">
        <v>1450</v>
      </c>
      <c r="L351" s="174" t="s">
        <v>321</v>
      </c>
      <c r="M351" s="178" t="s">
        <v>106</v>
      </c>
      <c r="N351" s="178" t="s">
        <v>1451</v>
      </c>
      <c r="O351" s="178" t="str">
        <f t="shared" si="68"/>
        <v>Y</v>
      </c>
      <c r="P351" s="178" t="s">
        <v>106</v>
      </c>
      <c r="Q351" s="178" t="s">
        <v>106</v>
      </c>
      <c r="R351" s="181" t="s">
        <v>1452</v>
      </c>
      <c r="S351" s="170" t="s">
        <v>408</v>
      </c>
      <c r="T351" s="193" t="s">
        <v>407</v>
      </c>
      <c r="U351" s="510" t="s">
        <v>1479</v>
      </c>
      <c r="V351" s="201">
        <v>1830</v>
      </c>
      <c r="W351" s="9" t="str">
        <f t="shared" si="64"/>
        <v>18-</v>
      </c>
      <c r="X351" s="47" t="str">
        <f t="shared" si="70"/>
        <v>FV</v>
      </c>
      <c r="Y351" s="47" t="str">
        <f t="shared" si="69"/>
        <v>-21103A</v>
      </c>
      <c r="Z351" s="47" t="str">
        <f t="shared" si="71"/>
        <v>18-FV-21103A</v>
      </c>
      <c r="AA351" s="47" t="str">
        <f t="shared" si="72"/>
        <v>-</v>
      </c>
      <c r="AB351" s="193">
        <f t="shared" si="63"/>
        <v>7</v>
      </c>
      <c r="AC351" s="193" t="s">
        <v>391</v>
      </c>
    </row>
    <row r="352" spans="1:29" ht="13.5" customHeight="1">
      <c r="A352" s="201">
        <v>1830</v>
      </c>
      <c r="B352" s="170" t="s">
        <v>411</v>
      </c>
      <c r="C352" s="179" t="s">
        <v>1521</v>
      </c>
      <c r="D352" s="179" t="s">
        <v>410</v>
      </c>
      <c r="E352" s="179" t="s">
        <v>1554</v>
      </c>
      <c r="F352" s="561" t="s">
        <v>173</v>
      </c>
      <c r="G352" s="178" t="s">
        <v>166</v>
      </c>
      <c r="H352" s="179" t="s">
        <v>1451</v>
      </c>
      <c r="I352" s="178" t="s">
        <v>1449</v>
      </c>
      <c r="J352" s="202" t="s">
        <v>111</v>
      </c>
      <c r="K352" s="560" t="s">
        <v>1450</v>
      </c>
      <c r="L352" s="174" t="s">
        <v>321</v>
      </c>
      <c r="M352" s="178" t="s">
        <v>106</v>
      </c>
      <c r="N352" s="178" t="s">
        <v>1451</v>
      </c>
      <c r="O352" s="178" t="str">
        <f t="shared" si="68"/>
        <v>Y</v>
      </c>
      <c r="P352" s="178" t="s">
        <v>106</v>
      </c>
      <c r="Q352" s="178" t="s">
        <v>106</v>
      </c>
      <c r="R352" s="181" t="s">
        <v>1452</v>
      </c>
      <c r="S352" s="170" t="s">
        <v>408</v>
      </c>
      <c r="T352" s="193" t="s">
        <v>407</v>
      </c>
      <c r="U352" s="510" t="s">
        <v>1479</v>
      </c>
      <c r="V352" s="201">
        <v>1830</v>
      </c>
      <c r="W352" s="9" t="str">
        <f t="shared" si="64"/>
        <v>18-</v>
      </c>
      <c r="X352" s="47" t="str">
        <f t="shared" si="70"/>
        <v>FV</v>
      </c>
      <c r="Y352" s="47" t="str">
        <f t="shared" si="69"/>
        <v>-21103B</v>
      </c>
      <c r="Z352" s="47" t="str">
        <f t="shared" si="71"/>
        <v>18-FV-21103B</v>
      </c>
      <c r="AA352" s="47" t="str">
        <f t="shared" si="72"/>
        <v>-</v>
      </c>
      <c r="AB352" s="193">
        <f t="shared" si="63"/>
        <v>7</v>
      </c>
      <c r="AC352" s="193" t="s">
        <v>391</v>
      </c>
    </row>
    <row r="353" spans="1:29" ht="13.5" customHeight="1">
      <c r="A353" s="201">
        <v>1830</v>
      </c>
      <c r="B353" s="170" t="s">
        <v>397</v>
      </c>
      <c r="C353" s="179" t="s">
        <v>1478</v>
      </c>
      <c r="D353" s="179" t="s">
        <v>398</v>
      </c>
      <c r="E353" s="179" t="s">
        <v>1562</v>
      </c>
      <c r="F353" s="561" t="s">
        <v>173</v>
      </c>
      <c r="G353" s="178" t="s">
        <v>166</v>
      </c>
      <c r="H353" s="179" t="s">
        <v>1451</v>
      </c>
      <c r="I353" s="178" t="s">
        <v>1449</v>
      </c>
      <c r="J353" s="202" t="s">
        <v>111</v>
      </c>
      <c r="K353" s="560" t="s">
        <v>1450</v>
      </c>
      <c r="L353" s="174" t="s">
        <v>321</v>
      </c>
      <c r="M353" s="178" t="s">
        <v>106</v>
      </c>
      <c r="N353" s="178" t="s">
        <v>1451</v>
      </c>
      <c r="O353" s="178" t="str">
        <f t="shared" si="68"/>
        <v>Y</v>
      </c>
      <c r="P353" s="178" t="s">
        <v>106</v>
      </c>
      <c r="Q353" s="178" t="s">
        <v>106</v>
      </c>
      <c r="R353" s="181" t="s">
        <v>1452</v>
      </c>
      <c r="S353" s="170" t="s">
        <v>394</v>
      </c>
      <c r="T353" s="193" t="s">
        <v>393</v>
      </c>
      <c r="U353" s="510" t="s">
        <v>1479</v>
      </c>
      <c r="V353" s="201">
        <v>1830</v>
      </c>
      <c r="W353" s="9" t="str">
        <f t="shared" si="64"/>
        <v>18-</v>
      </c>
      <c r="X353" s="47" t="str">
        <f t="shared" si="70"/>
        <v>FV</v>
      </c>
      <c r="Y353" s="47" t="str">
        <f t="shared" si="69"/>
        <v>-36103</v>
      </c>
      <c r="Z353" s="47" t="str">
        <f t="shared" si="71"/>
        <v>18-FV-36103</v>
      </c>
      <c r="AA353" s="47" t="str">
        <f t="shared" si="72"/>
        <v>-</v>
      </c>
      <c r="AB353" s="193">
        <f t="shared" si="63"/>
        <v>6</v>
      </c>
      <c r="AC353" s="193" t="s">
        <v>106</v>
      </c>
    </row>
    <row r="354" spans="1:29" ht="13.5" customHeight="1">
      <c r="A354" s="201">
        <v>1830</v>
      </c>
      <c r="B354" s="170" t="s">
        <v>399</v>
      </c>
      <c r="C354" s="179" t="s">
        <v>1478</v>
      </c>
      <c r="D354" s="179" t="s">
        <v>400</v>
      </c>
      <c r="E354" s="179" t="s">
        <v>1566</v>
      </c>
      <c r="F354" s="561" t="s">
        <v>201</v>
      </c>
      <c r="G354" s="178" t="s">
        <v>166</v>
      </c>
      <c r="H354" s="179" t="s">
        <v>1451</v>
      </c>
      <c r="I354" s="178" t="s">
        <v>1449</v>
      </c>
      <c r="J354" s="202" t="s">
        <v>111</v>
      </c>
      <c r="K354" s="560" t="s">
        <v>1450</v>
      </c>
      <c r="L354" s="174" t="s">
        <v>321</v>
      </c>
      <c r="M354" s="178" t="s">
        <v>106</v>
      </c>
      <c r="N354" s="178" t="s">
        <v>1451</v>
      </c>
      <c r="O354" s="178" t="str">
        <f t="shared" si="68"/>
        <v>Y</v>
      </c>
      <c r="P354" s="178" t="s">
        <v>106</v>
      </c>
      <c r="Q354" s="178" t="s">
        <v>106</v>
      </c>
      <c r="R354" s="181" t="s">
        <v>1452</v>
      </c>
      <c r="S354" s="170" t="s">
        <v>394</v>
      </c>
      <c r="T354" s="193" t="s">
        <v>393</v>
      </c>
      <c r="U354" s="510" t="s">
        <v>1479</v>
      </c>
      <c r="V354" s="201">
        <v>1830</v>
      </c>
      <c r="W354" s="9" t="str">
        <f t="shared" si="64"/>
        <v>18-</v>
      </c>
      <c r="X354" s="47" t="str">
        <f t="shared" si="70"/>
        <v>LV</v>
      </c>
      <c r="Y354" s="47" t="str">
        <f t="shared" si="69"/>
        <v>-66202</v>
      </c>
      <c r="Z354" s="47" t="str">
        <f t="shared" si="71"/>
        <v>18-LV-66202</v>
      </c>
      <c r="AA354" s="47" t="str">
        <f t="shared" si="72"/>
        <v>-</v>
      </c>
      <c r="AB354" s="193">
        <f t="shared" si="63"/>
        <v>6</v>
      </c>
      <c r="AC354" s="193" t="s">
        <v>106</v>
      </c>
    </row>
    <row r="355" spans="1:29" ht="13.5" customHeight="1">
      <c r="A355" s="201">
        <v>1830</v>
      </c>
      <c r="B355" s="170" t="s">
        <v>401</v>
      </c>
      <c r="C355" s="179" t="s">
        <v>1521</v>
      </c>
      <c r="D355" s="179" t="s">
        <v>402</v>
      </c>
      <c r="E355" s="179" t="s">
        <v>1562</v>
      </c>
      <c r="F355" s="561" t="s">
        <v>404</v>
      </c>
      <c r="G355" s="178" t="s">
        <v>166</v>
      </c>
      <c r="H355" s="179" t="s">
        <v>1451</v>
      </c>
      <c r="I355" s="178" t="s">
        <v>1449</v>
      </c>
      <c r="J355" s="202" t="s">
        <v>111</v>
      </c>
      <c r="K355" s="560" t="s">
        <v>1450</v>
      </c>
      <c r="L355" s="174" t="s">
        <v>321</v>
      </c>
      <c r="M355" s="178" t="s">
        <v>106</v>
      </c>
      <c r="N355" s="178" t="s">
        <v>1451</v>
      </c>
      <c r="O355" s="178" t="str">
        <f t="shared" si="68"/>
        <v>Y</v>
      </c>
      <c r="P355" s="178" t="s">
        <v>106</v>
      </c>
      <c r="Q355" s="178" t="s">
        <v>106</v>
      </c>
      <c r="R355" s="181" t="s">
        <v>1452</v>
      </c>
      <c r="S355" s="170" t="s">
        <v>394</v>
      </c>
      <c r="T355" s="193" t="s">
        <v>393</v>
      </c>
      <c r="U355" s="510" t="s">
        <v>1479</v>
      </c>
      <c r="V355" s="201">
        <v>1830</v>
      </c>
      <c r="W355" s="9" t="str">
        <f t="shared" si="64"/>
        <v>18-</v>
      </c>
      <c r="X355" s="47" t="str">
        <f t="shared" si="70"/>
        <v>HIC</v>
      </c>
      <c r="Y355" s="47" t="str">
        <f t="shared" si="69"/>
        <v>-36105</v>
      </c>
      <c r="Z355" s="47" t="str">
        <f t="shared" si="71"/>
        <v>18-HIC-36105</v>
      </c>
      <c r="AA355" s="47" t="str">
        <f t="shared" si="72"/>
        <v>-</v>
      </c>
      <c r="AB355" s="193">
        <f t="shared" si="63"/>
        <v>6</v>
      </c>
      <c r="AC355" s="193" t="s">
        <v>106</v>
      </c>
    </row>
    <row r="356" spans="1:29" ht="13.5" customHeight="1">
      <c r="A356" s="201">
        <v>1830</v>
      </c>
      <c r="B356" s="170" t="s">
        <v>420</v>
      </c>
      <c r="C356" s="179" t="s">
        <v>1478</v>
      </c>
      <c r="D356" s="179" t="s">
        <v>421</v>
      </c>
      <c r="E356" s="179" t="s">
        <v>1480</v>
      </c>
      <c r="F356" s="561" t="s">
        <v>404</v>
      </c>
      <c r="G356" s="178" t="s">
        <v>166</v>
      </c>
      <c r="H356" s="179" t="s">
        <v>1451</v>
      </c>
      <c r="I356" s="178" t="s">
        <v>1449</v>
      </c>
      <c r="J356" s="202" t="s">
        <v>111</v>
      </c>
      <c r="K356" s="560" t="s">
        <v>1450</v>
      </c>
      <c r="L356" s="174" t="s">
        <v>321</v>
      </c>
      <c r="M356" s="178" t="s">
        <v>106</v>
      </c>
      <c r="N356" s="178" t="s">
        <v>1451</v>
      </c>
      <c r="O356" s="178" t="str">
        <f t="shared" si="68"/>
        <v>Y</v>
      </c>
      <c r="P356" s="178" t="s">
        <v>106</v>
      </c>
      <c r="Q356" s="178" t="s">
        <v>106</v>
      </c>
      <c r="R356" s="181" t="s">
        <v>1452</v>
      </c>
      <c r="S356" s="170" t="s">
        <v>415</v>
      </c>
      <c r="T356" s="193" t="s">
        <v>414</v>
      </c>
      <c r="U356" s="510" t="s">
        <v>1479</v>
      </c>
      <c r="V356" s="201">
        <v>1830</v>
      </c>
      <c r="W356" s="9" t="str">
        <f t="shared" si="64"/>
        <v>18-</v>
      </c>
      <c r="X356" s="47" t="str">
        <f t="shared" si="70"/>
        <v>HIC</v>
      </c>
      <c r="Y356" s="47" t="str">
        <f t="shared" si="69"/>
        <v>-66102</v>
      </c>
      <c r="Z356" s="47" t="str">
        <f t="shared" si="71"/>
        <v>18-HIC-66102</v>
      </c>
      <c r="AA356" s="47" t="str">
        <f t="shared" si="72"/>
        <v>-</v>
      </c>
      <c r="AB356" s="193">
        <f t="shared" si="63"/>
        <v>6</v>
      </c>
      <c r="AC356" s="193" t="s">
        <v>106</v>
      </c>
    </row>
    <row r="357" spans="1:29" ht="13.5" customHeight="1">
      <c r="A357" s="201"/>
      <c r="C357" s="179"/>
      <c r="D357" s="179"/>
      <c r="E357" s="179"/>
      <c r="F357" s="561"/>
      <c r="G357" s="178"/>
      <c r="H357" s="179"/>
      <c r="I357" s="178"/>
      <c r="J357" s="202"/>
      <c r="K357" s="560"/>
      <c r="L357" s="174"/>
      <c r="M357" s="178"/>
      <c r="N357" s="178"/>
      <c r="O357" s="178" t="str">
        <f t="shared" si="68"/>
        <v>N</v>
      </c>
      <c r="P357" s="178"/>
      <c r="Q357" s="178"/>
      <c r="R357" s="181"/>
      <c r="S357" s="170"/>
      <c r="V357" s="201"/>
      <c r="W357" s="9" t="str">
        <f t="shared" si="64"/>
        <v/>
      </c>
      <c r="X357" s="47"/>
      <c r="Y357" s="47" t="str">
        <f t="shared" si="69"/>
        <v/>
      </c>
      <c r="Z357" s="47"/>
      <c r="AA357" s="47"/>
      <c r="AB357" s="193">
        <f t="shared" si="63"/>
        <v>7</v>
      </c>
    </row>
    <row r="358" spans="1:29" ht="13.5" customHeight="1">
      <c r="A358" s="201">
        <v>1830</v>
      </c>
      <c r="B358" s="170" t="s">
        <v>975</v>
      </c>
      <c r="C358" s="179" t="s">
        <v>1481</v>
      </c>
      <c r="D358" s="179" t="s">
        <v>106</v>
      </c>
      <c r="E358" s="179" t="s">
        <v>1480</v>
      </c>
      <c r="F358" s="561" t="s">
        <v>1482</v>
      </c>
      <c r="G358" s="178" t="s">
        <v>1473</v>
      </c>
      <c r="H358" s="179" t="s">
        <v>106</v>
      </c>
      <c r="I358" s="178" t="s">
        <v>1483</v>
      </c>
      <c r="J358" s="202" t="s">
        <v>1484</v>
      </c>
      <c r="K358" s="560" t="s">
        <v>1485</v>
      </c>
      <c r="L358" s="174" t="s">
        <v>321</v>
      </c>
      <c r="M358" s="178" t="s">
        <v>106</v>
      </c>
      <c r="N358" s="178" t="s">
        <v>1451</v>
      </c>
      <c r="O358" s="178" t="str">
        <f t="shared" si="68"/>
        <v>Y</v>
      </c>
      <c r="P358" s="178" t="s">
        <v>106</v>
      </c>
      <c r="Q358" s="178" t="s">
        <v>106</v>
      </c>
      <c r="R358" s="181" t="s">
        <v>1452</v>
      </c>
      <c r="S358" s="170" t="s">
        <v>977</v>
      </c>
      <c r="T358" s="193" t="s">
        <v>976</v>
      </c>
      <c r="U358" s="507" t="s">
        <v>1486</v>
      </c>
      <c r="V358" s="201">
        <v>1830</v>
      </c>
      <c r="W358" s="9" t="str">
        <f t="shared" si="64"/>
        <v>18-</v>
      </c>
      <c r="X358" s="47" t="str">
        <f t="shared" ref="X358:X386" si="73">F358</f>
        <v>PZSL</v>
      </c>
      <c r="Y358" s="47" t="str">
        <f t="shared" si="69"/>
        <v>-66102</v>
      </c>
      <c r="Z358" s="47" t="str">
        <f t="shared" ref="Z358:Z386" si="74">W358&amp;X358&amp;Y358</f>
        <v>18-PZSL-66102</v>
      </c>
      <c r="AA358" s="47" t="str">
        <f t="shared" ref="AA358:AA389" si="75">LEFT(Y358,1)</f>
        <v>-</v>
      </c>
      <c r="AB358" s="193">
        <f t="shared" si="63"/>
        <v>6</v>
      </c>
      <c r="AC358" s="193" t="s">
        <v>106</v>
      </c>
    </row>
    <row r="359" spans="1:29" ht="13.5" customHeight="1">
      <c r="A359" s="201">
        <v>1830</v>
      </c>
      <c r="B359" s="170" t="s">
        <v>978</v>
      </c>
      <c r="C359" s="179" t="s">
        <v>1481</v>
      </c>
      <c r="D359" s="179" t="s">
        <v>106</v>
      </c>
      <c r="E359" s="179" t="s">
        <v>1480</v>
      </c>
      <c r="F359" s="561" t="s">
        <v>1571</v>
      </c>
      <c r="G359" s="178" t="s">
        <v>1473</v>
      </c>
      <c r="H359" s="179" t="s">
        <v>106</v>
      </c>
      <c r="I359" s="178" t="s">
        <v>1483</v>
      </c>
      <c r="J359" s="202" t="s">
        <v>1484</v>
      </c>
      <c r="K359" s="560" t="s">
        <v>1485</v>
      </c>
      <c r="L359" s="174" t="s">
        <v>321</v>
      </c>
      <c r="M359" s="178" t="s">
        <v>106</v>
      </c>
      <c r="N359" s="178" t="s">
        <v>1451</v>
      </c>
      <c r="O359" s="178" t="str">
        <f t="shared" si="68"/>
        <v>Y</v>
      </c>
      <c r="P359" s="178" t="s">
        <v>106</v>
      </c>
      <c r="Q359" s="178" t="s">
        <v>106</v>
      </c>
      <c r="R359" s="181" t="s">
        <v>1452</v>
      </c>
      <c r="S359" s="170" t="s">
        <v>977</v>
      </c>
      <c r="T359" s="193" t="s">
        <v>976</v>
      </c>
      <c r="U359" s="507" t="s">
        <v>1486</v>
      </c>
      <c r="V359" s="201">
        <v>1830</v>
      </c>
      <c r="W359" s="9" t="str">
        <f t="shared" si="64"/>
        <v>18-</v>
      </c>
      <c r="X359" s="47" t="str">
        <f t="shared" si="73"/>
        <v>HZSH</v>
      </c>
      <c r="Y359" s="47" t="str">
        <f t="shared" si="69"/>
        <v>-66102</v>
      </c>
      <c r="Z359" s="47" t="str">
        <f t="shared" si="74"/>
        <v>18-HZSH-66102</v>
      </c>
      <c r="AA359" s="47" t="str">
        <f t="shared" si="75"/>
        <v>-</v>
      </c>
      <c r="AB359" s="193">
        <f t="shared" si="63"/>
        <v>6</v>
      </c>
      <c r="AC359" s="193" t="s">
        <v>106</v>
      </c>
    </row>
    <row r="360" spans="1:29" ht="13.5" customHeight="1">
      <c r="A360" s="201">
        <v>1830</v>
      </c>
      <c r="B360" s="170" t="s">
        <v>979</v>
      </c>
      <c r="C360" s="179" t="s">
        <v>1481</v>
      </c>
      <c r="D360" s="179" t="s">
        <v>106</v>
      </c>
      <c r="E360" s="179" t="s">
        <v>1480</v>
      </c>
      <c r="F360" s="561" t="s">
        <v>1572</v>
      </c>
      <c r="G360" s="178" t="s">
        <v>1473</v>
      </c>
      <c r="H360" s="179" t="s">
        <v>106</v>
      </c>
      <c r="I360" s="178" t="s">
        <v>1483</v>
      </c>
      <c r="J360" s="202" t="s">
        <v>1484</v>
      </c>
      <c r="K360" s="560" t="s">
        <v>1485</v>
      </c>
      <c r="L360" s="174" t="s">
        <v>321</v>
      </c>
      <c r="M360" s="178" t="s">
        <v>106</v>
      </c>
      <c r="N360" s="178" t="s">
        <v>1451</v>
      </c>
      <c r="O360" s="178" t="str">
        <f t="shared" si="68"/>
        <v>Y</v>
      </c>
      <c r="P360" s="178" t="s">
        <v>106</v>
      </c>
      <c r="Q360" s="178" t="s">
        <v>106</v>
      </c>
      <c r="R360" s="181" t="s">
        <v>1452</v>
      </c>
      <c r="S360" s="170" t="s">
        <v>977</v>
      </c>
      <c r="T360" s="193" t="s">
        <v>976</v>
      </c>
      <c r="U360" s="507" t="s">
        <v>1486</v>
      </c>
      <c r="V360" s="201">
        <v>1830</v>
      </c>
      <c r="W360" s="9" t="str">
        <f t="shared" si="64"/>
        <v>18-</v>
      </c>
      <c r="X360" s="47" t="str">
        <f t="shared" si="73"/>
        <v>HZSL</v>
      </c>
      <c r="Y360" s="47" t="str">
        <f t="shared" si="69"/>
        <v>-66102</v>
      </c>
      <c r="Z360" s="47" t="str">
        <f t="shared" si="74"/>
        <v>18-HZSL-66102</v>
      </c>
      <c r="AA360" s="47" t="str">
        <f t="shared" si="75"/>
        <v>-</v>
      </c>
      <c r="AB360" s="193">
        <f t="shared" si="63"/>
        <v>6</v>
      </c>
      <c r="AC360" s="193" t="s">
        <v>106</v>
      </c>
    </row>
    <row r="361" spans="1:29" ht="13.5" customHeight="1">
      <c r="A361" s="201">
        <v>1830</v>
      </c>
      <c r="B361" s="170" t="s">
        <v>950</v>
      </c>
      <c r="C361" s="179" t="s">
        <v>1481</v>
      </c>
      <c r="D361" s="179" t="s">
        <v>106</v>
      </c>
      <c r="E361" s="179" t="s">
        <v>1554</v>
      </c>
      <c r="F361" s="561" t="s">
        <v>1571</v>
      </c>
      <c r="G361" s="178" t="s">
        <v>1473</v>
      </c>
      <c r="H361" s="179" t="s">
        <v>106</v>
      </c>
      <c r="I361" s="178" t="s">
        <v>1483</v>
      </c>
      <c r="J361" s="202" t="s">
        <v>1484</v>
      </c>
      <c r="K361" s="560" t="s">
        <v>1485</v>
      </c>
      <c r="L361" s="174" t="s">
        <v>321</v>
      </c>
      <c r="M361" s="178" t="s">
        <v>106</v>
      </c>
      <c r="N361" s="178" t="s">
        <v>1451</v>
      </c>
      <c r="O361" s="178" t="str">
        <f t="shared" si="68"/>
        <v>Y</v>
      </c>
      <c r="P361" s="178" t="s">
        <v>106</v>
      </c>
      <c r="Q361" s="178" t="s">
        <v>106</v>
      </c>
      <c r="R361" s="181" t="s">
        <v>1452</v>
      </c>
      <c r="S361" s="170" t="s">
        <v>953</v>
      </c>
      <c r="T361" s="193" t="s">
        <v>952</v>
      </c>
      <c r="U361" s="507" t="s">
        <v>1486</v>
      </c>
      <c r="V361" s="201">
        <v>1830</v>
      </c>
      <c r="W361" s="9" t="str">
        <f t="shared" si="64"/>
        <v>18-</v>
      </c>
      <c r="X361" s="47" t="str">
        <f t="shared" si="73"/>
        <v>HZSH</v>
      </c>
      <c r="Y361" s="47" t="str">
        <f t="shared" si="69"/>
        <v>-21101</v>
      </c>
      <c r="Z361" s="47" t="str">
        <f t="shared" si="74"/>
        <v>18-HZSH-21101</v>
      </c>
      <c r="AA361" s="47" t="str">
        <f t="shared" si="75"/>
        <v>-</v>
      </c>
      <c r="AB361" s="193">
        <f t="shared" si="63"/>
        <v>6</v>
      </c>
      <c r="AC361" s="193" t="s">
        <v>106</v>
      </c>
    </row>
    <row r="362" spans="1:29" ht="13.5" customHeight="1">
      <c r="A362" s="201">
        <v>1830</v>
      </c>
      <c r="B362" s="170" t="s">
        <v>954</v>
      </c>
      <c r="C362" s="179" t="s">
        <v>1481</v>
      </c>
      <c r="D362" s="179" t="s">
        <v>106</v>
      </c>
      <c r="E362" s="179" t="s">
        <v>1554</v>
      </c>
      <c r="F362" s="561" t="s">
        <v>1572</v>
      </c>
      <c r="G362" s="178" t="s">
        <v>1473</v>
      </c>
      <c r="H362" s="179" t="s">
        <v>106</v>
      </c>
      <c r="I362" s="178" t="s">
        <v>1483</v>
      </c>
      <c r="J362" s="202" t="s">
        <v>1484</v>
      </c>
      <c r="K362" s="560" t="s">
        <v>1485</v>
      </c>
      <c r="L362" s="174" t="s">
        <v>321</v>
      </c>
      <c r="M362" s="178" t="s">
        <v>106</v>
      </c>
      <c r="N362" s="178" t="s">
        <v>1451</v>
      </c>
      <c r="O362" s="178" t="str">
        <f t="shared" si="68"/>
        <v>Y</v>
      </c>
      <c r="P362" s="178" t="s">
        <v>106</v>
      </c>
      <c r="Q362" s="178" t="s">
        <v>106</v>
      </c>
      <c r="R362" s="181" t="s">
        <v>1452</v>
      </c>
      <c r="S362" s="170" t="s">
        <v>953</v>
      </c>
      <c r="T362" s="193" t="s">
        <v>952</v>
      </c>
      <c r="U362" s="507" t="s">
        <v>1486</v>
      </c>
      <c r="V362" s="201">
        <v>1830</v>
      </c>
      <c r="W362" s="9" t="str">
        <f t="shared" si="64"/>
        <v>18-</v>
      </c>
      <c r="X362" s="47" t="str">
        <f t="shared" si="73"/>
        <v>HZSL</v>
      </c>
      <c r="Y362" s="47" t="str">
        <f t="shared" si="69"/>
        <v>-21101</v>
      </c>
      <c r="Z362" s="47" t="str">
        <f t="shared" si="74"/>
        <v>18-HZSL-21101</v>
      </c>
      <c r="AA362" s="47" t="str">
        <f t="shared" si="75"/>
        <v>-</v>
      </c>
      <c r="AB362" s="193">
        <f t="shared" si="63"/>
        <v>6</v>
      </c>
      <c r="AC362" s="193" t="s">
        <v>106</v>
      </c>
    </row>
    <row r="363" spans="1:29" ht="13.5" customHeight="1">
      <c r="A363" s="201">
        <v>1830</v>
      </c>
      <c r="B363" s="170" t="s">
        <v>956</v>
      </c>
      <c r="C363" s="179" t="s">
        <v>1481</v>
      </c>
      <c r="D363" s="179" t="s">
        <v>106</v>
      </c>
      <c r="E363" s="179" t="s">
        <v>1554</v>
      </c>
      <c r="F363" s="561" t="s">
        <v>1571</v>
      </c>
      <c r="G363" s="178" t="s">
        <v>1473</v>
      </c>
      <c r="H363" s="179" t="s">
        <v>106</v>
      </c>
      <c r="I363" s="178" t="s">
        <v>1483</v>
      </c>
      <c r="J363" s="202" t="s">
        <v>1484</v>
      </c>
      <c r="K363" s="560" t="s">
        <v>1485</v>
      </c>
      <c r="L363" s="174" t="s">
        <v>321</v>
      </c>
      <c r="M363" s="178" t="s">
        <v>106</v>
      </c>
      <c r="N363" s="178" t="s">
        <v>1451</v>
      </c>
      <c r="O363" s="178" t="str">
        <f t="shared" si="68"/>
        <v>Y</v>
      </c>
      <c r="P363" s="178" t="s">
        <v>106</v>
      </c>
      <c r="Q363" s="178" t="s">
        <v>106</v>
      </c>
      <c r="R363" s="181" t="s">
        <v>1452</v>
      </c>
      <c r="S363" s="170" t="s">
        <v>953</v>
      </c>
      <c r="T363" s="193" t="s">
        <v>952</v>
      </c>
      <c r="U363" s="507" t="s">
        <v>1486</v>
      </c>
      <c r="V363" s="201">
        <v>1830</v>
      </c>
      <c r="W363" s="9" t="str">
        <f t="shared" si="64"/>
        <v>18-</v>
      </c>
      <c r="X363" s="47" t="str">
        <f t="shared" si="73"/>
        <v>HZSH</v>
      </c>
      <c r="Y363" s="47" t="str">
        <f t="shared" si="69"/>
        <v>-21103</v>
      </c>
      <c r="Z363" s="47" t="str">
        <f t="shared" si="74"/>
        <v>18-HZSH-21103</v>
      </c>
      <c r="AA363" s="47" t="str">
        <f t="shared" si="75"/>
        <v>-</v>
      </c>
      <c r="AB363" s="193">
        <f t="shared" si="63"/>
        <v>6</v>
      </c>
      <c r="AC363" s="193" t="s">
        <v>106</v>
      </c>
    </row>
    <row r="364" spans="1:29" ht="13.5" customHeight="1">
      <c r="A364" s="201">
        <v>1830</v>
      </c>
      <c r="B364" s="170" t="s">
        <v>958</v>
      </c>
      <c r="C364" s="179" t="s">
        <v>1481</v>
      </c>
      <c r="D364" s="179" t="s">
        <v>106</v>
      </c>
      <c r="E364" s="179" t="s">
        <v>1554</v>
      </c>
      <c r="F364" s="561" t="s">
        <v>1572</v>
      </c>
      <c r="G364" s="178" t="s">
        <v>1473</v>
      </c>
      <c r="H364" s="179" t="s">
        <v>106</v>
      </c>
      <c r="I364" s="178" t="s">
        <v>1483</v>
      </c>
      <c r="J364" s="202" t="s">
        <v>1484</v>
      </c>
      <c r="K364" s="560" t="s">
        <v>1485</v>
      </c>
      <c r="L364" s="174" t="s">
        <v>321</v>
      </c>
      <c r="M364" s="178" t="s">
        <v>106</v>
      </c>
      <c r="N364" s="178" t="s">
        <v>1451</v>
      </c>
      <c r="O364" s="178" t="str">
        <f t="shared" si="68"/>
        <v>Y</v>
      </c>
      <c r="P364" s="178" t="s">
        <v>106</v>
      </c>
      <c r="Q364" s="178" t="s">
        <v>106</v>
      </c>
      <c r="R364" s="181" t="s">
        <v>1452</v>
      </c>
      <c r="S364" s="170" t="s">
        <v>953</v>
      </c>
      <c r="T364" s="193" t="s">
        <v>952</v>
      </c>
      <c r="U364" s="507" t="s">
        <v>1486</v>
      </c>
      <c r="V364" s="201">
        <v>1830</v>
      </c>
      <c r="W364" s="9" t="str">
        <f t="shared" si="64"/>
        <v>18-</v>
      </c>
      <c r="X364" s="47" t="str">
        <f t="shared" si="73"/>
        <v>HZSL</v>
      </c>
      <c r="Y364" s="47" t="str">
        <f t="shared" si="69"/>
        <v>-21103</v>
      </c>
      <c r="Z364" s="47" t="str">
        <f t="shared" si="74"/>
        <v>18-HZSL-21103</v>
      </c>
      <c r="AA364" s="47" t="str">
        <f t="shared" si="75"/>
        <v>-</v>
      </c>
      <c r="AB364" s="193">
        <f t="shared" si="63"/>
        <v>6</v>
      </c>
      <c r="AC364" s="193" t="s">
        <v>106</v>
      </c>
    </row>
    <row r="365" spans="1:29" ht="13.5" customHeight="1">
      <c r="A365" s="201">
        <v>1830</v>
      </c>
      <c r="B365" s="170" t="s">
        <v>960</v>
      </c>
      <c r="C365" s="179" t="s">
        <v>1481</v>
      </c>
      <c r="D365" s="179" t="s">
        <v>106</v>
      </c>
      <c r="E365" s="179" t="s">
        <v>1554</v>
      </c>
      <c r="F365" s="561" t="s">
        <v>1571</v>
      </c>
      <c r="G365" s="178" t="s">
        <v>1473</v>
      </c>
      <c r="H365" s="179" t="s">
        <v>106</v>
      </c>
      <c r="I365" s="178" t="s">
        <v>1483</v>
      </c>
      <c r="J365" s="202" t="s">
        <v>1484</v>
      </c>
      <c r="K365" s="560" t="s">
        <v>1485</v>
      </c>
      <c r="L365" s="174" t="s">
        <v>321</v>
      </c>
      <c r="M365" s="178" t="s">
        <v>106</v>
      </c>
      <c r="N365" s="178" t="s">
        <v>1451</v>
      </c>
      <c r="O365" s="178" t="str">
        <f t="shared" si="68"/>
        <v>Y</v>
      </c>
      <c r="P365" s="178" t="s">
        <v>106</v>
      </c>
      <c r="Q365" s="178" t="s">
        <v>106</v>
      </c>
      <c r="R365" s="181" t="s">
        <v>1452</v>
      </c>
      <c r="S365" s="170" t="s">
        <v>953</v>
      </c>
      <c r="T365" s="193" t="s">
        <v>952</v>
      </c>
      <c r="U365" s="507" t="s">
        <v>1486</v>
      </c>
      <c r="V365" s="201">
        <v>1830</v>
      </c>
      <c r="W365" s="9" t="str">
        <f t="shared" si="64"/>
        <v>18-</v>
      </c>
      <c r="X365" s="47" t="str">
        <f t="shared" si="73"/>
        <v>HZSH</v>
      </c>
      <c r="Y365" s="47" t="str">
        <f t="shared" si="69"/>
        <v>-21104</v>
      </c>
      <c r="Z365" s="47" t="str">
        <f t="shared" si="74"/>
        <v>18-HZSH-21104</v>
      </c>
      <c r="AA365" s="47" t="str">
        <f t="shared" si="75"/>
        <v>-</v>
      </c>
      <c r="AB365" s="193">
        <f t="shared" si="63"/>
        <v>6</v>
      </c>
      <c r="AC365" s="193" t="s">
        <v>106</v>
      </c>
    </row>
    <row r="366" spans="1:29" ht="13.5" customHeight="1">
      <c r="A366" s="201">
        <v>1830</v>
      </c>
      <c r="B366" s="170" t="s">
        <v>962</v>
      </c>
      <c r="C366" s="179" t="s">
        <v>1481</v>
      </c>
      <c r="D366" s="179" t="s">
        <v>106</v>
      </c>
      <c r="E366" s="179" t="s">
        <v>1554</v>
      </c>
      <c r="F366" s="561" t="s">
        <v>1572</v>
      </c>
      <c r="G366" s="178" t="s">
        <v>1473</v>
      </c>
      <c r="H366" s="179" t="s">
        <v>106</v>
      </c>
      <c r="I366" s="178" t="s">
        <v>1483</v>
      </c>
      <c r="J366" s="202" t="s">
        <v>1484</v>
      </c>
      <c r="K366" s="560" t="s">
        <v>1485</v>
      </c>
      <c r="L366" s="174" t="s">
        <v>321</v>
      </c>
      <c r="M366" s="178" t="s">
        <v>106</v>
      </c>
      <c r="N366" s="178" t="s">
        <v>1451</v>
      </c>
      <c r="O366" s="178" t="str">
        <f t="shared" si="68"/>
        <v>Y</v>
      </c>
      <c r="P366" s="178" t="s">
        <v>106</v>
      </c>
      <c r="Q366" s="178" t="s">
        <v>106</v>
      </c>
      <c r="R366" s="181" t="s">
        <v>1452</v>
      </c>
      <c r="S366" s="170" t="s">
        <v>953</v>
      </c>
      <c r="T366" s="193" t="s">
        <v>952</v>
      </c>
      <c r="U366" s="507" t="s">
        <v>1486</v>
      </c>
      <c r="V366" s="201">
        <v>1830</v>
      </c>
      <c r="W366" s="9" t="str">
        <f t="shared" si="64"/>
        <v>18-</v>
      </c>
      <c r="X366" s="47" t="str">
        <f t="shared" si="73"/>
        <v>HZSL</v>
      </c>
      <c r="Y366" s="47" t="str">
        <f t="shared" si="69"/>
        <v>-21104</v>
      </c>
      <c r="Z366" s="47" t="str">
        <f t="shared" si="74"/>
        <v>18-HZSL-21104</v>
      </c>
      <c r="AA366" s="47" t="str">
        <f t="shared" si="75"/>
        <v>-</v>
      </c>
      <c r="AB366" s="193">
        <f t="shared" si="63"/>
        <v>6</v>
      </c>
      <c r="AC366" s="193" t="s">
        <v>106</v>
      </c>
    </row>
    <row r="367" spans="1:29" ht="13.5" customHeight="1">
      <c r="A367" s="201">
        <v>1830</v>
      </c>
      <c r="B367" s="170" t="s">
        <v>968</v>
      </c>
      <c r="C367" s="179" t="s">
        <v>1481</v>
      </c>
      <c r="D367" s="179" t="s">
        <v>106</v>
      </c>
      <c r="E367" s="179" t="s">
        <v>1555</v>
      </c>
      <c r="F367" s="561" t="s">
        <v>1490</v>
      </c>
      <c r="G367" s="178" t="s">
        <v>1473</v>
      </c>
      <c r="H367" s="179" t="s">
        <v>106</v>
      </c>
      <c r="I367" s="178" t="s">
        <v>1483</v>
      </c>
      <c r="J367" s="202" t="s">
        <v>1484</v>
      </c>
      <c r="K367" s="560" t="s">
        <v>1485</v>
      </c>
      <c r="L367" s="174" t="s">
        <v>321</v>
      </c>
      <c r="M367" s="178" t="s">
        <v>106</v>
      </c>
      <c r="N367" s="178" t="s">
        <v>1451</v>
      </c>
      <c r="O367" s="178" t="str">
        <f t="shared" si="68"/>
        <v>Y</v>
      </c>
      <c r="P367" s="178" t="s">
        <v>106</v>
      </c>
      <c r="Q367" s="178" t="s">
        <v>106</v>
      </c>
      <c r="R367" s="181" t="s">
        <v>1452</v>
      </c>
      <c r="S367" s="170" t="s">
        <v>970</v>
      </c>
      <c r="T367" s="193" t="s">
        <v>969</v>
      </c>
      <c r="U367" s="507" t="s">
        <v>1486</v>
      </c>
      <c r="V367" s="201">
        <v>1830</v>
      </c>
      <c r="W367" s="9" t="str">
        <f t="shared" si="64"/>
        <v>18-</v>
      </c>
      <c r="X367" s="47" t="str">
        <f t="shared" si="73"/>
        <v>XZSH</v>
      </c>
      <c r="Y367" s="47" t="str">
        <f t="shared" si="69"/>
        <v>-23101</v>
      </c>
      <c r="Z367" s="47" t="str">
        <f t="shared" si="74"/>
        <v>18-XZSH-23101</v>
      </c>
      <c r="AA367" s="47" t="str">
        <f t="shared" si="75"/>
        <v>-</v>
      </c>
      <c r="AB367" s="193">
        <f t="shared" si="63"/>
        <v>6</v>
      </c>
      <c r="AC367" s="193" t="s">
        <v>106</v>
      </c>
    </row>
    <row r="368" spans="1:29" ht="13.5" customHeight="1">
      <c r="A368" s="201">
        <v>1830</v>
      </c>
      <c r="B368" s="170" t="s">
        <v>971</v>
      </c>
      <c r="C368" s="179" t="s">
        <v>1481</v>
      </c>
      <c r="D368" s="179" t="s">
        <v>106</v>
      </c>
      <c r="E368" s="179" t="s">
        <v>1555</v>
      </c>
      <c r="F368" s="561" t="s">
        <v>1572</v>
      </c>
      <c r="G368" s="178" t="s">
        <v>1473</v>
      </c>
      <c r="H368" s="179" t="s">
        <v>106</v>
      </c>
      <c r="I368" s="178" t="s">
        <v>1483</v>
      </c>
      <c r="J368" s="202" t="s">
        <v>1484</v>
      </c>
      <c r="K368" s="560" t="s">
        <v>1485</v>
      </c>
      <c r="L368" s="174" t="s">
        <v>321</v>
      </c>
      <c r="M368" s="178" t="s">
        <v>106</v>
      </c>
      <c r="N368" s="178" t="s">
        <v>1451</v>
      </c>
      <c r="O368" s="178" t="str">
        <f t="shared" si="68"/>
        <v>Y</v>
      </c>
      <c r="P368" s="178" t="s">
        <v>106</v>
      </c>
      <c r="Q368" s="178" t="s">
        <v>106</v>
      </c>
      <c r="R368" s="181" t="s">
        <v>1452</v>
      </c>
      <c r="S368" s="170" t="s">
        <v>970</v>
      </c>
      <c r="T368" s="193" t="s">
        <v>969</v>
      </c>
      <c r="U368" s="507" t="s">
        <v>1486</v>
      </c>
      <c r="V368" s="201">
        <v>1830</v>
      </c>
      <c r="W368" s="9" t="str">
        <f t="shared" si="64"/>
        <v>18-</v>
      </c>
      <c r="X368" s="47" t="str">
        <f t="shared" si="73"/>
        <v>HZSL</v>
      </c>
      <c r="Y368" s="47" t="str">
        <f t="shared" si="69"/>
        <v>-23101</v>
      </c>
      <c r="Z368" s="47" t="str">
        <f t="shared" si="74"/>
        <v>18-HZSL-23101</v>
      </c>
      <c r="AA368" s="47" t="str">
        <f t="shared" si="75"/>
        <v>-</v>
      </c>
      <c r="AB368" s="193">
        <f t="shared" si="63"/>
        <v>6</v>
      </c>
      <c r="AC368" s="193" t="s">
        <v>106</v>
      </c>
    </row>
    <row r="369" spans="1:29" ht="13.5" customHeight="1">
      <c r="A369" s="201">
        <v>1830</v>
      </c>
      <c r="B369" s="170" t="s">
        <v>973</v>
      </c>
      <c r="C369" s="179" t="s">
        <v>1481</v>
      </c>
      <c r="D369" s="179" t="s">
        <v>106</v>
      </c>
      <c r="E369" s="179" t="s">
        <v>1559</v>
      </c>
      <c r="F369" s="561" t="s">
        <v>1490</v>
      </c>
      <c r="G369" s="178" t="s">
        <v>1473</v>
      </c>
      <c r="H369" s="179" t="s">
        <v>106</v>
      </c>
      <c r="I369" s="178" t="s">
        <v>1483</v>
      </c>
      <c r="J369" s="202" t="s">
        <v>1484</v>
      </c>
      <c r="K369" s="560" t="s">
        <v>1485</v>
      </c>
      <c r="L369" s="174" t="s">
        <v>321</v>
      </c>
      <c r="M369" s="178" t="s">
        <v>106</v>
      </c>
      <c r="N369" s="178" t="s">
        <v>1451</v>
      </c>
      <c r="O369" s="178" t="str">
        <f t="shared" si="68"/>
        <v>Y</v>
      </c>
      <c r="P369" s="178" t="s">
        <v>106</v>
      </c>
      <c r="Q369" s="178" t="s">
        <v>106</v>
      </c>
      <c r="R369" s="181" t="s">
        <v>1452</v>
      </c>
      <c r="S369" s="170" t="s">
        <v>970</v>
      </c>
      <c r="T369" s="193" t="s">
        <v>969</v>
      </c>
      <c r="U369" s="507" t="s">
        <v>1486</v>
      </c>
      <c r="V369" s="201">
        <v>1830</v>
      </c>
      <c r="W369" s="9" t="str">
        <f t="shared" si="64"/>
        <v>18-</v>
      </c>
      <c r="X369" s="47" t="str">
        <f t="shared" si="73"/>
        <v>XZSH</v>
      </c>
      <c r="Y369" s="47" t="str">
        <f t="shared" si="69"/>
        <v>-24102</v>
      </c>
      <c r="Z369" s="47" t="str">
        <f t="shared" si="74"/>
        <v>18-XZSH-24102</v>
      </c>
      <c r="AA369" s="47" t="str">
        <f t="shared" si="75"/>
        <v>-</v>
      </c>
      <c r="AB369" s="193">
        <f t="shared" si="63"/>
        <v>6</v>
      </c>
      <c r="AC369" s="193" t="s">
        <v>106</v>
      </c>
    </row>
    <row r="370" spans="1:29" ht="13.5" customHeight="1">
      <c r="A370" s="201">
        <v>1830</v>
      </c>
      <c r="B370" s="170" t="s">
        <v>974</v>
      </c>
      <c r="C370" s="179" t="s">
        <v>1481</v>
      </c>
      <c r="D370" s="179" t="s">
        <v>106</v>
      </c>
      <c r="E370" s="179" t="s">
        <v>1559</v>
      </c>
      <c r="F370" s="561" t="s">
        <v>1491</v>
      </c>
      <c r="G370" s="178" t="s">
        <v>1473</v>
      </c>
      <c r="H370" s="179" t="s">
        <v>106</v>
      </c>
      <c r="I370" s="178" t="s">
        <v>1483</v>
      </c>
      <c r="J370" s="202" t="s">
        <v>1484</v>
      </c>
      <c r="K370" s="560" t="s">
        <v>1485</v>
      </c>
      <c r="L370" s="174" t="s">
        <v>321</v>
      </c>
      <c r="M370" s="178" t="s">
        <v>106</v>
      </c>
      <c r="N370" s="178" t="s">
        <v>1451</v>
      </c>
      <c r="O370" s="178" t="str">
        <f t="shared" si="68"/>
        <v>Y</v>
      </c>
      <c r="P370" s="178" t="s">
        <v>106</v>
      </c>
      <c r="Q370" s="178" t="s">
        <v>106</v>
      </c>
      <c r="R370" s="181" t="s">
        <v>1452</v>
      </c>
      <c r="S370" s="170" t="s">
        <v>970</v>
      </c>
      <c r="T370" s="193" t="s">
        <v>969</v>
      </c>
      <c r="U370" s="507" t="s">
        <v>1486</v>
      </c>
      <c r="V370" s="201">
        <v>1830</v>
      </c>
      <c r="W370" s="9" t="str">
        <f t="shared" si="64"/>
        <v>18-</v>
      </c>
      <c r="X370" s="47" t="str">
        <f t="shared" si="73"/>
        <v>XZSL</v>
      </c>
      <c r="Y370" s="47" t="str">
        <f t="shared" si="69"/>
        <v>-24102</v>
      </c>
      <c r="Z370" s="47" t="str">
        <f t="shared" si="74"/>
        <v>18-XZSL-24102</v>
      </c>
      <c r="AA370" s="47" t="str">
        <f t="shared" si="75"/>
        <v>-</v>
      </c>
      <c r="AB370" s="193">
        <f t="shared" si="63"/>
        <v>6</v>
      </c>
      <c r="AC370" s="193" t="s">
        <v>106</v>
      </c>
    </row>
    <row r="371" spans="1:29" ht="13.5" customHeight="1">
      <c r="A371" s="201">
        <v>1830</v>
      </c>
      <c r="B371" s="170" t="s">
        <v>964</v>
      </c>
      <c r="C371" s="179" t="s">
        <v>1481</v>
      </c>
      <c r="D371" s="179" t="s">
        <v>106</v>
      </c>
      <c r="E371" s="179" t="s">
        <v>1562</v>
      </c>
      <c r="F371" s="561" t="s">
        <v>1490</v>
      </c>
      <c r="G371" s="178" t="s">
        <v>1473</v>
      </c>
      <c r="H371" s="179" t="s">
        <v>106</v>
      </c>
      <c r="I371" s="178" t="s">
        <v>1483</v>
      </c>
      <c r="J371" s="202" t="s">
        <v>1484</v>
      </c>
      <c r="K371" s="560" t="s">
        <v>1485</v>
      </c>
      <c r="L371" s="174" t="s">
        <v>321</v>
      </c>
      <c r="M371" s="178" t="s">
        <v>106</v>
      </c>
      <c r="N371" s="178" t="s">
        <v>1451</v>
      </c>
      <c r="O371" s="178" t="str">
        <f t="shared" si="68"/>
        <v>Y</v>
      </c>
      <c r="P371" s="178" t="s">
        <v>106</v>
      </c>
      <c r="Q371" s="178" t="s">
        <v>106</v>
      </c>
      <c r="R371" s="181" t="s">
        <v>1452</v>
      </c>
      <c r="S371" s="170" t="s">
        <v>828</v>
      </c>
      <c r="T371" s="193" t="s">
        <v>827</v>
      </c>
      <c r="U371" s="507" t="s">
        <v>1486</v>
      </c>
      <c r="V371" s="201">
        <v>1830</v>
      </c>
      <c r="W371" s="9" t="str">
        <f t="shared" si="64"/>
        <v>18-</v>
      </c>
      <c r="X371" s="47" t="str">
        <f t="shared" si="73"/>
        <v>XZSH</v>
      </c>
      <c r="Y371" s="47" t="str">
        <f t="shared" si="69"/>
        <v>-36101</v>
      </c>
      <c r="Z371" s="47" t="str">
        <f t="shared" si="74"/>
        <v>18-XZSH-36101</v>
      </c>
      <c r="AA371" s="47" t="str">
        <f t="shared" si="75"/>
        <v>-</v>
      </c>
      <c r="AB371" s="193">
        <f t="shared" si="63"/>
        <v>6</v>
      </c>
      <c r="AC371" s="193" t="s">
        <v>106</v>
      </c>
    </row>
    <row r="372" spans="1:29" ht="13.5" customHeight="1">
      <c r="A372" s="201">
        <v>1830</v>
      </c>
      <c r="B372" s="170" t="s">
        <v>965</v>
      </c>
      <c r="C372" s="179" t="s">
        <v>1481</v>
      </c>
      <c r="D372" s="179" t="s">
        <v>106</v>
      </c>
      <c r="E372" s="179" t="s">
        <v>1562</v>
      </c>
      <c r="F372" s="561" t="s">
        <v>1491</v>
      </c>
      <c r="G372" s="178" t="s">
        <v>1473</v>
      </c>
      <c r="H372" s="179" t="s">
        <v>106</v>
      </c>
      <c r="I372" s="178" t="s">
        <v>1483</v>
      </c>
      <c r="J372" s="202" t="s">
        <v>1484</v>
      </c>
      <c r="K372" s="560" t="s">
        <v>1485</v>
      </c>
      <c r="L372" s="174" t="s">
        <v>321</v>
      </c>
      <c r="M372" s="178" t="s">
        <v>106</v>
      </c>
      <c r="N372" s="178" t="s">
        <v>1451</v>
      </c>
      <c r="O372" s="178" t="str">
        <f t="shared" si="68"/>
        <v>Y</v>
      </c>
      <c r="P372" s="178" t="s">
        <v>106</v>
      </c>
      <c r="Q372" s="178" t="s">
        <v>106</v>
      </c>
      <c r="R372" s="181" t="s">
        <v>1452</v>
      </c>
      <c r="S372" s="170" t="s">
        <v>828</v>
      </c>
      <c r="T372" s="193" t="s">
        <v>827</v>
      </c>
      <c r="U372" s="507" t="s">
        <v>1486</v>
      </c>
      <c r="V372" s="201">
        <v>1830</v>
      </c>
      <c r="W372" s="9" t="str">
        <f t="shared" si="64"/>
        <v>18-</v>
      </c>
      <c r="X372" s="47" t="str">
        <f t="shared" si="73"/>
        <v>XZSL</v>
      </c>
      <c r="Y372" s="47" t="str">
        <f t="shared" si="69"/>
        <v>-36101</v>
      </c>
      <c r="Z372" s="47" t="str">
        <f t="shared" si="74"/>
        <v>18-XZSL-36101</v>
      </c>
      <c r="AA372" s="47" t="str">
        <f t="shared" si="75"/>
        <v>-</v>
      </c>
      <c r="AB372" s="193">
        <f t="shared" si="63"/>
        <v>6</v>
      </c>
      <c r="AC372" s="193" t="s">
        <v>106</v>
      </c>
    </row>
    <row r="373" spans="1:29" ht="13.5" customHeight="1">
      <c r="A373" s="201">
        <v>1830</v>
      </c>
      <c r="B373" s="170" t="s">
        <v>966</v>
      </c>
      <c r="C373" s="179" t="s">
        <v>1481</v>
      </c>
      <c r="D373" s="179" t="s">
        <v>106</v>
      </c>
      <c r="E373" s="179" t="s">
        <v>1562</v>
      </c>
      <c r="F373" s="561" t="s">
        <v>1490</v>
      </c>
      <c r="G373" s="178" t="s">
        <v>1473</v>
      </c>
      <c r="H373" s="179" t="s">
        <v>106</v>
      </c>
      <c r="I373" s="178" t="s">
        <v>1483</v>
      </c>
      <c r="J373" s="202" t="s">
        <v>1484</v>
      </c>
      <c r="K373" s="560" t="s">
        <v>1485</v>
      </c>
      <c r="L373" s="174" t="s">
        <v>321</v>
      </c>
      <c r="M373" s="178" t="s">
        <v>106</v>
      </c>
      <c r="N373" s="178" t="s">
        <v>1451</v>
      </c>
      <c r="O373" s="178" t="str">
        <f t="shared" si="68"/>
        <v>Y</v>
      </c>
      <c r="P373" s="178" t="s">
        <v>106</v>
      </c>
      <c r="Q373" s="178" t="s">
        <v>106</v>
      </c>
      <c r="R373" s="181" t="s">
        <v>1452</v>
      </c>
      <c r="S373" s="170" t="s">
        <v>828</v>
      </c>
      <c r="T373" s="193" t="s">
        <v>827</v>
      </c>
      <c r="U373" s="507" t="s">
        <v>1486</v>
      </c>
      <c r="V373" s="201">
        <v>1830</v>
      </c>
      <c r="W373" s="9" t="str">
        <f t="shared" si="64"/>
        <v>18-</v>
      </c>
      <c r="X373" s="47" t="str">
        <f t="shared" si="73"/>
        <v>XZSH</v>
      </c>
      <c r="Y373" s="47" t="str">
        <f t="shared" si="69"/>
        <v>-36102</v>
      </c>
      <c r="Z373" s="47" t="str">
        <f t="shared" si="74"/>
        <v>18-XZSH-36102</v>
      </c>
      <c r="AA373" s="47" t="str">
        <f t="shared" si="75"/>
        <v>-</v>
      </c>
      <c r="AB373" s="193">
        <f t="shared" si="63"/>
        <v>6</v>
      </c>
      <c r="AC373" s="193" t="s">
        <v>106</v>
      </c>
    </row>
    <row r="374" spans="1:29" ht="13.5" customHeight="1">
      <c r="A374" s="201">
        <v>1830</v>
      </c>
      <c r="B374" s="170" t="s">
        <v>967</v>
      </c>
      <c r="C374" s="179" t="s">
        <v>1481</v>
      </c>
      <c r="D374" s="179" t="s">
        <v>106</v>
      </c>
      <c r="E374" s="179" t="s">
        <v>1562</v>
      </c>
      <c r="F374" s="561" t="s">
        <v>1491</v>
      </c>
      <c r="G374" s="178" t="s">
        <v>1473</v>
      </c>
      <c r="H374" s="179" t="s">
        <v>106</v>
      </c>
      <c r="I374" s="178" t="s">
        <v>1483</v>
      </c>
      <c r="J374" s="202" t="s">
        <v>1484</v>
      </c>
      <c r="K374" s="560" t="s">
        <v>1485</v>
      </c>
      <c r="L374" s="174" t="s">
        <v>321</v>
      </c>
      <c r="M374" s="178" t="s">
        <v>106</v>
      </c>
      <c r="N374" s="178" t="s">
        <v>1451</v>
      </c>
      <c r="O374" s="178" t="str">
        <f t="shared" si="68"/>
        <v>Y</v>
      </c>
      <c r="P374" s="178" t="s">
        <v>106</v>
      </c>
      <c r="Q374" s="178" t="s">
        <v>106</v>
      </c>
      <c r="R374" s="181" t="s">
        <v>1452</v>
      </c>
      <c r="S374" s="170" t="s">
        <v>828</v>
      </c>
      <c r="T374" s="193" t="s">
        <v>827</v>
      </c>
      <c r="U374" s="507" t="s">
        <v>1486</v>
      </c>
      <c r="V374" s="201">
        <v>1830</v>
      </c>
      <c r="W374" s="9" t="str">
        <f t="shared" si="64"/>
        <v>18-</v>
      </c>
      <c r="X374" s="47" t="str">
        <f t="shared" si="73"/>
        <v>XZSL</v>
      </c>
      <c r="Y374" s="47" t="str">
        <f t="shared" si="69"/>
        <v>-36102</v>
      </c>
      <c r="Z374" s="47" t="str">
        <f t="shared" si="74"/>
        <v>18-XZSL-36102</v>
      </c>
      <c r="AA374" s="47" t="str">
        <f t="shared" si="75"/>
        <v>-</v>
      </c>
      <c r="AB374" s="193">
        <f t="shared" si="63"/>
        <v>6</v>
      </c>
      <c r="AC374" s="193" t="s">
        <v>106</v>
      </c>
    </row>
    <row r="375" spans="1:29" ht="13.5" customHeight="1">
      <c r="A375" s="201">
        <v>1830</v>
      </c>
      <c r="B375" s="170" t="s">
        <v>980</v>
      </c>
      <c r="C375" s="179" t="s">
        <v>1481</v>
      </c>
      <c r="D375" s="179" t="s">
        <v>106</v>
      </c>
      <c r="E375" s="179" t="s">
        <v>1480</v>
      </c>
      <c r="F375" s="561" t="s">
        <v>1490</v>
      </c>
      <c r="G375" s="178" t="s">
        <v>1473</v>
      </c>
      <c r="H375" s="179" t="s">
        <v>106</v>
      </c>
      <c r="I375" s="178" t="s">
        <v>1483</v>
      </c>
      <c r="J375" s="202" t="s">
        <v>1484</v>
      </c>
      <c r="K375" s="560" t="s">
        <v>1485</v>
      </c>
      <c r="L375" s="174" t="s">
        <v>321</v>
      </c>
      <c r="M375" s="178" t="s">
        <v>106</v>
      </c>
      <c r="N375" s="178" t="s">
        <v>1451</v>
      </c>
      <c r="O375" s="178" t="str">
        <f t="shared" si="68"/>
        <v>Y</v>
      </c>
      <c r="P375" s="178" t="s">
        <v>106</v>
      </c>
      <c r="Q375" s="178" t="s">
        <v>106</v>
      </c>
      <c r="R375" s="181" t="s">
        <v>1452</v>
      </c>
      <c r="S375" s="170" t="s">
        <v>977</v>
      </c>
      <c r="T375" s="193" t="s">
        <v>976</v>
      </c>
      <c r="U375" s="507" t="s">
        <v>1486</v>
      </c>
      <c r="V375" s="201">
        <v>1830</v>
      </c>
      <c r="W375" s="9" t="str">
        <f t="shared" si="64"/>
        <v>18-</v>
      </c>
      <c r="X375" s="47" t="str">
        <f t="shared" si="73"/>
        <v>XZSH</v>
      </c>
      <c r="Y375" s="47" t="str">
        <f t="shared" si="69"/>
        <v>-66101</v>
      </c>
      <c r="Z375" s="47" t="str">
        <f t="shared" si="74"/>
        <v>18-XZSH-66101</v>
      </c>
      <c r="AA375" s="47" t="str">
        <f t="shared" si="75"/>
        <v>-</v>
      </c>
      <c r="AB375" s="193">
        <f t="shared" ref="AB375:AB438" si="76">IF(AC375&lt;&gt;"-",7,6)</f>
        <v>6</v>
      </c>
      <c r="AC375" s="193" t="s">
        <v>106</v>
      </c>
    </row>
    <row r="376" spans="1:29" ht="13.5" customHeight="1">
      <c r="A376" s="201">
        <v>1830</v>
      </c>
      <c r="B376" s="170" t="s">
        <v>981</v>
      </c>
      <c r="C376" s="179" t="s">
        <v>1481</v>
      </c>
      <c r="D376" s="179" t="s">
        <v>106</v>
      </c>
      <c r="E376" s="179" t="s">
        <v>1480</v>
      </c>
      <c r="F376" s="561" t="s">
        <v>1491</v>
      </c>
      <c r="G376" s="178" t="s">
        <v>1473</v>
      </c>
      <c r="H376" s="179" t="s">
        <v>106</v>
      </c>
      <c r="I376" s="178" t="s">
        <v>1483</v>
      </c>
      <c r="J376" s="202" t="s">
        <v>1484</v>
      </c>
      <c r="K376" s="560" t="s">
        <v>1485</v>
      </c>
      <c r="L376" s="174" t="s">
        <v>321</v>
      </c>
      <c r="M376" s="178" t="s">
        <v>106</v>
      </c>
      <c r="N376" s="178" t="s">
        <v>1451</v>
      </c>
      <c r="O376" s="178" t="str">
        <f t="shared" si="68"/>
        <v>Y</v>
      </c>
      <c r="P376" s="178" t="s">
        <v>106</v>
      </c>
      <c r="Q376" s="178" t="s">
        <v>106</v>
      </c>
      <c r="R376" s="181" t="s">
        <v>1452</v>
      </c>
      <c r="S376" s="170" t="s">
        <v>977</v>
      </c>
      <c r="T376" s="193" t="s">
        <v>976</v>
      </c>
      <c r="U376" s="507" t="s">
        <v>1486</v>
      </c>
      <c r="V376" s="201">
        <v>1830</v>
      </c>
      <c r="W376" s="9" t="str">
        <f t="shared" si="64"/>
        <v>18-</v>
      </c>
      <c r="X376" s="47" t="str">
        <f t="shared" si="73"/>
        <v>XZSL</v>
      </c>
      <c r="Y376" s="47" t="str">
        <f t="shared" si="69"/>
        <v>-66101</v>
      </c>
      <c r="Z376" s="47" t="str">
        <f t="shared" si="74"/>
        <v>18-XZSL-66101</v>
      </c>
      <c r="AA376" s="47" t="str">
        <f t="shared" si="75"/>
        <v>-</v>
      </c>
      <c r="AB376" s="193">
        <f t="shared" si="76"/>
        <v>6</v>
      </c>
      <c r="AC376" s="193" t="s">
        <v>106</v>
      </c>
    </row>
    <row r="377" spans="1:29" ht="13.5" customHeight="1">
      <c r="A377" s="201">
        <v>1830</v>
      </c>
      <c r="B377" s="170" t="s">
        <v>982</v>
      </c>
      <c r="C377" s="179" t="s">
        <v>1481</v>
      </c>
      <c r="D377" s="179" t="s">
        <v>106</v>
      </c>
      <c r="E377" s="179" t="s">
        <v>1480</v>
      </c>
      <c r="F377" s="561" t="s">
        <v>1490</v>
      </c>
      <c r="G377" s="178" t="s">
        <v>1473</v>
      </c>
      <c r="H377" s="179" t="s">
        <v>106</v>
      </c>
      <c r="I377" s="178" t="s">
        <v>1483</v>
      </c>
      <c r="J377" s="202" t="s">
        <v>1484</v>
      </c>
      <c r="K377" s="560" t="s">
        <v>1485</v>
      </c>
      <c r="L377" s="174" t="s">
        <v>321</v>
      </c>
      <c r="M377" s="178" t="s">
        <v>106</v>
      </c>
      <c r="N377" s="178" t="s">
        <v>1451</v>
      </c>
      <c r="O377" s="178" t="str">
        <f t="shared" si="68"/>
        <v>Y</v>
      </c>
      <c r="P377" s="178" t="s">
        <v>106</v>
      </c>
      <c r="Q377" s="178" t="s">
        <v>1556</v>
      </c>
      <c r="R377" s="181" t="s">
        <v>1452</v>
      </c>
      <c r="S377" s="170" t="s">
        <v>115</v>
      </c>
      <c r="T377" s="193" t="s">
        <v>983</v>
      </c>
      <c r="U377" s="507" t="s">
        <v>1486</v>
      </c>
      <c r="V377" s="201">
        <v>1830</v>
      </c>
      <c r="W377" s="9" t="str">
        <f t="shared" ref="W377:W440" si="77">LEFT(B377,3)</f>
        <v>18-</v>
      </c>
      <c r="X377" s="47" t="str">
        <f t="shared" si="73"/>
        <v>XZSH</v>
      </c>
      <c r="Y377" s="47" t="str">
        <f t="shared" si="69"/>
        <v>-66105</v>
      </c>
      <c r="Z377" s="47" t="str">
        <f t="shared" si="74"/>
        <v>18-XZSH-66105</v>
      </c>
      <c r="AA377" s="47" t="str">
        <f t="shared" si="75"/>
        <v>-</v>
      </c>
      <c r="AB377" s="193">
        <f t="shared" si="76"/>
        <v>6</v>
      </c>
      <c r="AC377" s="193" t="s">
        <v>106</v>
      </c>
    </row>
    <row r="378" spans="1:29" ht="13.5" customHeight="1">
      <c r="A378" s="201">
        <v>1830</v>
      </c>
      <c r="B378" s="170" t="s">
        <v>984</v>
      </c>
      <c r="C378" s="179" t="s">
        <v>1481</v>
      </c>
      <c r="D378" s="179" t="s">
        <v>106</v>
      </c>
      <c r="E378" s="179" t="s">
        <v>1480</v>
      </c>
      <c r="F378" s="561" t="s">
        <v>1491</v>
      </c>
      <c r="G378" s="178" t="s">
        <v>1473</v>
      </c>
      <c r="H378" s="179" t="s">
        <v>106</v>
      </c>
      <c r="I378" s="178" t="s">
        <v>1483</v>
      </c>
      <c r="J378" s="202" t="s">
        <v>1484</v>
      </c>
      <c r="K378" s="560" t="s">
        <v>1485</v>
      </c>
      <c r="L378" s="174" t="s">
        <v>321</v>
      </c>
      <c r="M378" s="178" t="s">
        <v>106</v>
      </c>
      <c r="N378" s="178" t="s">
        <v>1451</v>
      </c>
      <c r="O378" s="178" t="str">
        <f t="shared" si="68"/>
        <v>Y</v>
      </c>
      <c r="P378" s="178" t="s">
        <v>106</v>
      </c>
      <c r="Q378" s="178" t="s">
        <v>1556</v>
      </c>
      <c r="R378" s="181" t="s">
        <v>1452</v>
      </c>
      <c r="S378" s="170" t="s">
        <v>115</v>
      </c>
      <c r="T378" s="193" t="s">
        <v>983</v>
      </c>
      <c r="U378" s="507" t="s">
        <v>1486</v>
      </c>
      <c r="V378" s="201">
        <v>1830</v>
      </c>
      <c r="W378" s="9" t="str">
        <f t="shared" si="77"/>
        <v>18-</v>
      </c>
      <c r="X378" s="47" t="str">
        <f t="shared" si="73"/>
        <v>XZSL</v>
      </c>
      <c r="Y378" s="47" t="str">
        <f t="shared" si="69"/>
        <v>-66105</v>
      </c>
      <c r="Z378" s="47" t="str">
        <f t="shared" si="74"/>
        <v>18-XZSL-66105</v>
      </c>
      <c r="AA378" s="47" t="str">
        <f t="shared" si="75"/>
        <v>-</v>
      </c>
      <c r="AB378" s="193">
        <f t="shared" si="76"/>
        <v>6</v>
      </c>
      <c r="AC378" s="193" t="s">
        <v>106</v>
      </c>
    </row>
    <row r="379" spans="1:29" ht="13.5" customHeight="1">
      <c r="A379" s="201">
        <v>1830</v>
      </c>
      <c r="B379" s="170" t="s">
        <v>985</v>
      </c>
      <c r="C379" s="179" t="s">
        <v>1481</v>
      </c>
      <c r="D379" s="179" t="s">
        <v>106</v>
      </c>
      <c r="E379" s="179" t="s">
        <v>1480</v>
      </c>
      <c r="F379" s="561" t="s">
        <v>1490</v>
      </c>
      <c r="G379" s="178" t="s">
        <v>1473</v>
      </c>
      <c r="H379" s="179" t="s">
        <v>106</v>
      </c>
      <c r="I379" s="178" t="s">
        <v>1483</v>
      </c>
      <c r="J379" s="202" t="s">
        <v>1484</v>
      </c>
      <c r="K379" s="560" t="s">
        <v>1485</v>
      </c>
      <c r="L379" s="174" t="s">
        <v>321</v>
      </c>
      <c r="M379" s="178" t="s">
        <v>106</v>
      </c>
      <c r="N379" s="178" t="s">
        <v>1451</v>
      </c>
      <c r="O379" s="178" t="str">
        <f t="shared" si="68"/>
        <v>Y</v>
      </c>
      <c r="P379" s="178" t="s">
        <v>106</v>
      </c>
      <c r="Q379" s="178" t="s">
        <v>1556</v>
      </c>
      <c r="R379" s="181" t="s">
        <v>1452</v>
      </c>
      <c r="S379" s="170" t="s">
        <v>115</v>
      </c>
      <c r="T379" s="193" t="s">
        <v>983</v>
      </c>
      <c r="U379" s="507" t="s">
        <v>1486</v>
      </c>
      <c r="V379" s="201">
        <v>1830</v>
      </c>
      <c r="W379" s="9" t="str">
        <f t="shared" si="77"/>
        <v>18-</v>
      </c>
      <c r="X379" s="47" t="str">
        <f t="shared" si="73"/>
        <v>XZSH</v>
      </c>
      <c r="Y379" s="47" t="str">
        <f t="shared" si="69"/>
        <v>-66106</v>
      </c>
      <c r="Z379" s="47" t="str">
        <f t="shared" si="74"/>
        <v>18-XZSH-66106</v>
      </c>
      <c r="AA379" s="47" t="str">
        <f t="shared" si="75"/>
        <v>-</v>
      </c>
      <c r="AB379" s="193">
        <f t="shared" si="76"/>
        <v>6</v>
      </c>
      <c r="AC379" s="193" t="s">
        <v>106</v>
      </c>
    </row>
    <row r="380" spans="1:29" ht="13.5" customHeight="1">
      <c r="A380" s="201">
        <v>1830</v>
      </c>
      <c r="B380" s="170" t="s">
        <v>986</v>
      </c>
      <c r="C380" s="179" t="s">
        <v>1481</v>
      </c>
      <c r="D380" s="179" t="s">
        <v>106</v>
      </c>
      <c r="E380" s="179" t="s">
        <v>1480</v>
      </c>
      <c r="F380" s="561" t="s">
        <v>1491</v>
      </c>
      <c r="G380" s="178" t="s">
        <v>1473</v>
      </c>
      <c r="H380" s="179" t="s">
        <v>106</v>
      </c>
      <c r="I380" s="178" t="s">
        <v>1483</v>
      </c>
      <c r="J380" s="202" t="s">
        <v>1484</v>
      </c>
      <c r="K380" s="560" t="s">
        <v>1485</v>
      </c>
      <c r="L380" s="174" t="s">
        <v>321</v>
      </c>
      <c r="M380" s="178" t="s">
        <v>106</v>
      </c>
      <c r="N380" s="178" t="s">
        <v>1451</v>
      </c>
      <c r="O380" s="178" t="str">
        <f t="shared" si="68"/>
        <v>Y</v>
      </c>
      <c r="P380" s="178" t="s">
        <v>106</v>
      </c>
      <c r="Q380" s="178" t="s">
        <v>1556</v>
      </c>
      <c r="R380" s="181" t="s">
        <v>1452</v>
      </c>
      <c r="S380" s="170" t="s">
        <v>115</v>
      </c>
      <c r="T380" s="193" t="s">
        <v>983</v>
      </c>
      <c r="U380" s="507" t="s">
        <v>1486</v>
      </c>
      <c r="V380" s="201">
        <v>1830</v>
      </c>
      <c r="W380" s="9" t="str">
        <f t="shared" si="77"/>
        <v>18-</v>
      </c>
      <c r="X380" s="47" t="str">
        <f t="shared" si="73"/>
        <v>XZSL</v>
      </c>
      <c r="Y380" s="47" t="str">
        <f t="shared" si="69"/>
        <v>-66106</v>
      </c>
      <c r="Z380" s="47" t="str">
        <f t="shared" si="74"/>
        <v>18-XZSL-66106</v>
      </c>
      <c r="AA380" s="47" t="str">
        <f t="shared" si="75"/>
        <v>-</v>
      </c>
      <c r="AB380" s="193">
        <f t="shared" si="76"/>
        <v>6</v>
      </c>
      <c r="AC380" s="193" t="s">
        <v>106</v>
      </c>
    </row>
    <row r="381" spans="1:29" ht="13.5" customHeight="1">
      <c r="A381" s="201">
        <v>1830</v>
      </c>
      <c r="B381" s="170" t="s">
        <v>1203</v>
      </c>
      <c r="C381" s="179" t="s">
        <v>1507</v>
      </c>
      <c r="D381" s="179" t="s">
        <v>432</v>
      </c>
      <c r="E381" s="179" t="s">
        <v>1554</v>
      </c>
      <c r="F381" s="561" t="s">
        <v>1542</v>
      </c>
      <c r="G381" s="178" t="s">
        <v>1473</v>
      </c>
      <c r="H381" s="179" t="s">
        <v>106</v>
      </c>
      <c r="I381" s="180" t="s">
        <v>1512</v>
      </c>
      <c r="J381" s="202" t="s">
        <v>1475</v>
      </c>
      <c r="K381" s="560" t="s">
        <v>1485</v>
      </c>
      <c r="L381" s="174" t="s">
        <v>321</v>
      </c>
      <c r="M381" s="178" t="s">
        <v>106</v>
      </c>
      <c r="N381" s="178" t="s">
        <v>106</v>
      </c>
      <c r="O381" s="178" t="str">
        <f t="shared" si="68"/>
        <v>N</v>
      </c>
      <c r="P381" s="178" t="s">
        <v>106</v>
      </c>
      <c r="Q381" s="178" t="s">
        <v>106</v>
      </c>
      <c r="R381" s="181" t="s">
        <v>1452</v>
      </c>
      <c r="S381" s="170" t="s">
        <v>1205</v>
      </c>
      <c r="T381" s="193" t="s">
        <v>1204</v>
      </c>
      <c r="U381" s="507" t="s">
        <v>1511</v>
      </c>
      <c r="V381" s="201">
        <v>1830</v>
      </c>
      <c r="W381" s="9" t="str">
        <f t="shared" si="77"/>
        <v>18-</v>
      </c>
      <c r="X381" s="47" t="str">
        <f t="shared" si="73"/>
        <v>XHSO</v>
      </c>
      <c r="Y381" s="47" t="str">
        <f t="shared" si="69"/>
        <v>-21101</v>
      </c>
      <c r="Z381" s="47" t="str">
        <f t="shared" si="74"/>
        <v>18-XHSO-21101</v>
      </c>
      <c r="AA381" s="47" t="str">
        <f t="shared" si="75"/>
        <v>-</v>
      </c>
      <c r="AB381" s="193">
        <f t="shared" si="76"/>
        <v>6</v>
      </c>
      <c r="AC381" s="193" t="s">
        <v>106</v>
      </c>
    </row>
    <row r="382" spans="1:29" ht="13.5" customHeight="1">
      <c r="A382" s="201">
        <v>1830</v>
      </c>
      <c r="B382" s="170" t="s">
        <v>1206</v>
      </c>
      <c r="C382" s="179" t="s">
        <v>1507</v>
      </c>
      <c r="D382" s="179" t="s">
        <v>432</v>
      </c>
      <c r="E382" s="179" t="s">
        <v>1554</v>
      </c>
      <c r="F382" s="561" t="s">
        <v>1543</v>
      </c>
      <c r="G382" s="178" t="s">
        <v>1473</v>
      </c>
      <c r="H382" s="179" t="s">
        <v>106</v>
      </c>
      <c r="I382" s="180" t="s">
        <v>1512</v>
      </c>
      <c r="J382" s="202" t="s">
        <v>1475</v>
      </c>
      <c r="K382" s="560" t="s">
        <v>1485</v>
      </c>
      <c r="L382" s="174" t="s">
        <v>321</v>
      </c>
      <c r="M382" s="178" t="s">
        <v>106</v>
      </c>
      <c r="N382" s="178" t="s">
        <v>106</v>
      </c>
      <c r="O382" s="178" t="str">
        <f t="shared" si="68"/>
        <v>N</v>
      </c>
      <c r="P382" s="178" t="s">
        <v>106</v>
      </c>
      <c r="Q382" s="178" t="s">
        <v>106</v>
      </c>
      <c r="R382" s="181" t="s">
        <v>1452</v>
      </c>
      <c r="S382" s="170" t="s">
        <v>1205</v>
      </c>
      <c r="T382" s="193" t="s">
        <v>1204</v>
      </c>
      <c r="U382" s="507" t="s">
        <v>1511</v>
      </c>
      <c r="V382" s="201">
        <v>1830</v>
      </c>
      <c r="W382" s="9" t="str">
        <f t="shared" si="77"/>
        <v>18-</v>
      </c>
      <c r="X382" s="47" t="str">
        <f t="shared" si="73"/>
        <v>XHSC</v>
      </c>
      <c r="Y382" s="47" t="str">
        <f t="shared" si="69"/>
        <v>-21101</v>
      </c>
      <c r="Z382" s="47" t="str">
        <f t="shared" si="74"/>
        <v>18-XHSC-21101</v>
      </c>
      <c r="AA382" s="47" t="str">
        <f t="shared" si="75"/>
        <v>-</v>
      </c>
      <c r="AB382" s="193">
        <f t="shared" si="76"/>
        <v>6</v>
      </c>
      <c r="AC382" s="193" t="s">
        <v>106</v>
      </c>
    </row>
    <row r="383" spans="1:29" ht="13.5" customHeight="1">
      <c r="A383" s="201">
        <v>1830</v>
      </c>
      <c r="B383" s="170" t="s">
        <v>1207</v>
      </c>
      <c r="C383" s="179" t="s">
        <v>1507</v>
      </c>
      <c r="D383" s="179" t="s">
        <v>1573</v>
      </c>
      <c r="E383" s="179" t="s">
        <v>1559</v>
      </c>
      <c r="F383" s="561" t="s">
        <v>1542</v>
      </c>
      <c r="G383" s="178" t="s">
        <v>1473</v>
      </c>
      <c r="H383" s="179" t="s">
        <v>106</v>
      </c>
      <c r="I383" s="178" t="s">
        <v>1512</v>
      </c>
      <c r="J383" s="202" t="s">
        <v>1475</v>
      </c>
      <c r="K383" s="560" t="s">
        <v>1485</v>
      </c>
      <c r="L383" s="174" t="s">
        <v>321</v>
      </c>
      <c r="M383" s="178" t="s">
        <v>106</v>
      </c>
      <c r="N383" s="178" t="s">
        <v>106</v>
      </c>
      <c r="O383" s="178" t="str">
        <f t="shared" si="68"/>
        <v>N</v>
      </c>
      <c r="P383" s="178" t="s">
        <v>106</v>
      </c>
      <c r="Q383" s="178" t="s">
        <v>106</v>
      </c>
      <c r="R383" s="181" t="s">
        <v>1452</v>
      </c>
      <c r="S383" s="170" t="s">
        <v>1210</v>
      </c>
      <c r="T383" s="193" t="s">
        <v>1209</v>
      </c>
      <c r="U383" s="507" t="s">
        <v>1511</v>
      </c>
      <c r="V383" s="201">
        <v>1830</v>
      </c>
      <c r="W383" s="9" t="str">
        <f t="shared" si="77"/>
        <v>18-</v>
      </c>
      <c r="X383" s="47" t="str">
        <f t="shared" si="73"/>
        <v>XHSO</v>
      </c>
      <c r="Y383" s="47" t="str">
        <f t="shared" si="69"/>
        <v>-24102</v>
      </c>
      <c r="Z383" s="47" t="str">
        <f t="shared" si="74"/>
        <v>18-XHSO-24102</v>
      </c>
      <c r="AA383" s="47" t="str">
        <f t="shared" si="75"/>
        <v>-</v>
      </c>
      <c r="AB383" s="193">
        <f t="shared" si="76"/>
        <v>6</v>
      </c>
      <c r="AC383" s="193" t="s">
        <v>106</v>
      </c>
    </row>
    <row r="384" spans="1:29" ht="13.5" customHeight="1">
      <c r="A384" s="201">
        <v>1830</v>
      </c>
      <c r="B384" s="170" t="s">
        <v>1211</v>
      </c>
      <c r="C384" s="179" t="s">
        <v>1507</v>
      </c>
      <c r="D384" s="179" t="s">
        <v>1573</v>
      </c>
      <c r="E384" s="179" t="s">
        <v>1559</v>
      </c>
      <c r="F384" s="561" t="s">
        <v>1543</v>
      </c>
      <c r="G384" s="178" t="s">
        <v>1473</v>
      </c>
      <c r="H384" s="179" t="s">
        <v>106</v>
      </c>
      <c r="I384" s="178" t="s">
        <v>1512</v>
      </c>
      <c r="J384" s="202" t="s">
        <v>1475</v>
      </c>
      <c r="K384" s="560" t="s">
        <v>1485</v>
      </c>
      <c r="L384" s="174" t="s">
        <v>321</v>
      </c>
      <c r="M384" s="178" t="s">
        <v>106</v>
      </c>
      <c r="N384" s="178" t="s">
        <v>106</v>
      </c>
      <c r="O384" s="178" t="str">
        <f t="shared" si="68"/>
        <v>N</v>
      </c>
      <c r="P384" s="178" t="s">
        <v>106</v>
      </c>
      <c r="Q384" s="178" t="s">
        <v>106</v>
      </c>
      <c r="R384" s="181" t="s">
        <v>1452</v>
      </c>
      <c r="S384" s="170" t="s">
        <v>1210</v>
      </c>
      <c r="T384" s="193" t="s">
        <v>1209</v>
      </c>
      <c r="U384" s="507" t="s">
        <v>1511</v>
      </c>
      <c r="V384" s="201">
        <v>1830</v>
      </c>
      <c r="W384" s="9" t="str">
        <f t="shared" si="77"/>
        <v>18-</v>
      </c>
      <c r="X384" s="47" t="str">
        <f t="shared" si="73"/>
        <v>XHSC</v>
      </c>
      <c r="Y384" s="47" t="str">
        <f t="shared" si="69"/>
        <v>-24102</v>
      </c>
      <c r="Z384" s="47" t="str">
        <f t="shared" si="74"/>
        <v>18-XHSC-24102</v>
      </c>
      <c r="AA384" s="47" t="str">
        <f t="shared" si="75"/>
        <v>-</v>
      </c>
      <c r="AB384" s="193">
        <f t="shared" si="76"/>
        <v>6</v>
      </c>
      <c r="AC384" s="193" t="s">
        <v>106</v>
      </c>
    </row>
    <row r="385" spans="1:29" ht="13.5" customHeight="1">
      <c r="A385" s="201">
        <v>1830</v>
      </c>
      <c r="B385" s="170" t="s">
        <v>1212</v>
      </c>
      <c r="C385" s="179" t="s">
        <v>1507</v>
      </c>
      <c r="D385" s="179" t="s">
        <v>106</v>
      </c>
      <c r="E385" s="179" t="s">
        <v>1480</v>
      </c>
      <c r="F385" s="561" t="s">
        <v>1542</v>
      </c>
      <c r="G385" s="178" t="s">
        <v>1473</v>
      </c>
      <c r="H385" s="179" t="s">
        <v>106</v>
      </c>
      <c r="I385" s="178" t="s">
        <v>1512</v>
      </c>
      <c r="J385" s="202" t="s">
        <v>1475</v>
      </c>
      <c r="K385" s="560" t="s">
        <v>1485</v>
      </c>
      <c r="L385" s="174" t="s">
        <v>321</v>
      </c>
      <c r="M385" s="178" t="s">
        <v>106</v>
      </c>
      <c r="N385" s="178" t="s">
        <v>106</v>
      </c>
      <c r="O385" s="178" t="str">
        <f t="shared" si="68"/>
        <v>N</v>
      </c>
      <c r="P385" s="178" t="s">
        <v>106</v>
      </c>
      <c r="Q385" s="178" t="s">
        <v>106</v>
      </c>
      <c r="R385" s="181" t="s">
        <v>1452</v>
      </c>
      <c r="S385" s="170" t="s">
        <v>1205</v>
      </c>
      <c r="T385" s="193" t="s">
        <v>1204</v>
      </c>
      <c r="U385" s="507" t="s">
        <v>1511</v>
      </c>
      <c r="V385" s="201">
        <v>1830</v>
      </c>
      <c r="W385" s="9" t="str">
        <f t="shared" si="77"/>
        <v>18-</v>
      </c>
      <c r="X385" s="47" t="str">
        <f t="shared" si="73"/>
        <v>XHSO</v>
      </c>
      <c r="Y385" s="47" t="str">
        <f t="shared" si="69"/>
        <v>-66101</v>
      </c>
      <c r="Z385" s="47" t="str">
        <f t="shared" si="74"/>
        <v>18-XHSO-66101</v>
      </c>
      <c r="AA385" s="47" t="str">
        <f t="shared" si="75"/>
        <v>-</v>
      </c>
      <c r="AB385" s="193">
        <f t="shared" si="76"/>
        <v>6</v>
      </c>
      <c r="AC385" s="193" t="s">
        <v>106</v>
      </c>
    </row>
    <row r="386" spans="1:29" ht="13.5" customHeight="1">
      <c r="A386" s="201">
        <v>1830</v>
      </c>
      <c r="B386" s="170" t="s">
        <v>1213</v>
      </c>
      <c r="C386" s="179" t="s">
        <v>1507</v>
      </c>
      <c r="D386" s="179" t="s">
        <v>106</v>
      </c>
      <c r="E386" s="179" t="s">
        <v>1480</v>
      </c>
      <c r="F386" s="561" t="s">
        <v>1543</v>
      </c>
      <c r="G386" s="178" t="s">
        <v>1473</v>
      </c>
      <c r="H386" s="179" t="s">
        <v>106</v>
      </c>
      <c r="I386" s="178" t="s">
        <v>1512</v>
      </c>
      <c r="J386" s="202" t="s">
        <v>1475</v>
      </c>
      <c r="K386" s="560" t="s">
        <v>1485</v>
      </c>
      <c r="L386" s="174" t="s">
        <v>321</v>
      </c>
      <c r="M386" s="178" t="s">
        <v>106</v>
      </c>
      <c r="N386" s="178" t="s">
        <v>106</v>
      </c>
      <c r="O386" s="178" t="str">
        <f t="shared" ref="O386:O449" si="78">IF(N386="Yes","Y","N")</f>
        <v>N</v>
      </c>
      <c r="P386" s="178" t="s">
        <v>106</v>
      </c>
      <c r="Q386" s="178" t="s">
        <v>106</v>
      </c>
      <c r="R386" s="181" t="s">
        <v>1452</v>
      </c>
      <c r="S386" s="170" t="s">
        <v>1205</v>
      </c>
      <c r="T386" s="193" t="s">
        <v>1204</v>
      </c>
      <c r="U386" s="507" t="s">
        <v>1511</v>
      </c>
      <c r="V386" s="201">
        <v>1830</v>
      </c>
      <c r="W386" s="9" t="str">
        <f t="shared" si="77"/>
        <v>18-</v>
      </c>
      <c r="X386" s="47" t="str">
        <f t="shared" si="73"/>
        <v>XHSC</v>
      </c>
      <c r="Y386" s="47" t="str">
        <f t="shared" ref="Y386:Y449" si="79">RIGHT(B386,AB386)</f>
        <v>-66101</v>
      </c>
      <c r="Z386" s="47" t="str">
        <f t="shared" si="74"/>
        <v>18-XHSC-66101</v>
      </c>
      <c r="AA386" s="47" t="str">
        <f t="shared" si="75"/>
        <v>-</v>
      </c>
      <c r="AB386" s="193">
        <f t="shared" si="76"/>
        <v>6</v>
      </c>
      <c r="AC386" s="193" t="s">
        <v>106</v>
      </c>
    </row>
    <row r="387" spans="1:29" ht="13.5" customHeight="1">
      <c r="A387" s="201">
        <v>1830</v>
      </c>
      <c r="C387" s="179"/>
      <c r="D387" s="179"/>
      <c r="E387" s="179"/>
      <c r="F387" s="561"/>
      <c r="G387" s="178"/>
      <c r="H387" s="179"/>
      <c r="I387" s="178"/>
      <c r="J387" s="202"/>
      <c r="K387" s="560"/>
      <c r="L387" s="174"/>
      <c r="M387" s="178"/>
      <c r="N387" s="178"/>
      <c r="O387" s="178" t="str">
        <f t="shared" si="78"/>
        <v>N</v>
      </c>
      <c r="P387" s="178"/>
      <c r="Q387" s="178"/>
      <c r="R387" s="181"/>
      <c r="S387" s="170"/>
      <c r="U387" s="193" t="s">
        <v>1453</v>
      </c>
      <c r="V387" s="201">
        <v>1830</v>
      </c>
      <c r="W387" s="9" t="str">
        <f t="shared" si="77"/>
        <v/>
      </c>
      <c r="X387" s="47"/>
      <c r="Y387" s="47" t="str">
        <f t="shared" si="79"/>
        <v/>
      </c>
      <c r="Z387" s="47"/>
      <c r="AA387" s="47" t="str">
        <f t="shared" si="75"/>
        <v/>
      </c>
      <c r="AB387" s="193">
        <f t="shared" si="76"/>
        <v>7</v>
      </c>
    </row>
    <row r="388" spans="1:29" ht="13.5" customHeight="1">
      <c r="A388" s="201">
        <v>1830</v>
      </c>
      <c r="B388" s="170" t="s">
        <v>1235</v>
      </c>
      <c r="C388" s="179" t="s">
        <v>1500</v>
      </c>
      <c r="D388" s="179" t="s">
        <v>1236</v>
      </c>
      <c r="E388" s="179" t="s">
        <v>1480</v>
      </c>
      <c r="F388" s="561" t="s">
        <v>1501</v>
      </c>
      <c r="G388" s="178" t="s">
        <v>1502</v>
      </c>
      <c r="H388" s="179" t="s">
        <v>1451</v>
      </c>
      <c r="I388" s="180" t="s">
        <v>1474</v>
      </c>
      <c r="J388" s="513" t="s">
        <v>1475</v>
      </c>
      <c r="K388" s="560" t="s">
        <v>1476</v>
      </c>
      <c r="L388" s="174" t="s">
        <v>321</v>
      </c>
      <c r="M388" s="512" t="s">
        <v>530</v>
      </c>
      <c r="N388" s="178" t="s">
        <v>106</v>
      </c>
      <c r="O388" s="178" t="str">
        <f t="shared" si="78"/>
        <v>N</v>
      </c>
      <c r="P388" s="178" t="s">
        <v>106</v>
      </c>
      <c r="Q388" s="178" t="s">
        <v>106</v>
      </c>
      <c r="R388" s="181" t="s">
        <v>1452</v>
      </c>
      <c r="S388" s="170" t="s">
        <v>1238</v>
      </c>
      <c r="T388" s="193" t="s">
        <v>1237</v>
      </c>
      <c r="U388" s="507" t="s">
        <v>1505</v>
      </c>
      <c r="V388" s="201">
        <v>1830</v>
      </c>
      <c r="W388" s="9" t="str">
        <f t="shared" si="77"/>
        <v>18-</v>
      </c>
      <c r="X388" s="47" t="str">
        <f t="shared" ref="X388:X419" si="80">F388</f>
        <v>PN</v>
      </c>
      <c r="Y388" s="47" t="str">
        <f t="shared" si="79"/>
        <v>-66102</v>
      </c>
      <c r="Z388" s="47" t="str">
        <f t="shared" ref="Z388:Z419" si="81">W388&amp;X388&amp;Y388</f>
        <v>18-PN-66102</v>
      </c>
      <c r="AA388" s="47" t="str">
        <f t="shared" si="75"/>
        <v>-</v>
      </c>
      <c r="AB388" s="193">
        <f t="shared" si="76"/>
        <v>6</v>
      </c>
      <c r="AC388" s="193" t="s">
        <v>106</v>
      </c>
    </row>
    <row r="389" spans="1:29" ht="13.5" customHeight="1">
      <c r="A389" s="201">
        <v>1830</v>
      </c>
      <c r="B389" s="170" t="s">
        <v>1239</v>
      </c>
      <c r="C389" s="179" t="s">
        <v>1500</v>
      </c>
      <c r="D389" s="179" t="s">
        <v>1574</v>
      </c>
      <c r="E389" s="179" t="s">
        <v>1554</v>
      </c>
      <c r="F389" s="561" t="s">
        <v>1506</v>
      </c>
      <c r="G389" s="178" t="s">
        <v>1502</v>
      </c>
      <c r="H389" s="179" t="s">
        <v>1451</v>
      </c>
      <c r="I389" s="180" t="s">
        <v>1474</v>
      </c>
      <c r="J389" s="513" t="s">
        <v>1475</v>
      </c>
      <c r="K389" s="560" t="s">
        <v>1476</v>
      </c>
      <c r="L389" s="174" t="s">
        <v>321</v>
      </c>
      <c r="M389" s="512" t="s">
        <v>530</v>
      </c>
      <c r="N389" s="178" t="s">
        <v>106</v>
      </c>
      <c r="O389" s="178" t="str">
        <f t="shared" si="78"/>
        <v>N</v>
      </c>
      <c r="P389" s="178" t="s">
        <v>106</v>
      </c>
      <c r="Q389" s="178" t="s">
        <v>106</v>
      </c>
      <c r="R389" s="181" t="s">
        <v>1452</v>
      </c>
      <c r="S389" s="170" t="s">
        <v>1242</v>
      </c>
      <c r="T389" s="193" t="s">
        <v>1241</v>
      </c>
      <c r="U389" s="507" t="s">
        <v>1505</v>
      </c>
      <c r="V389" s="201">
        <v>1830</v>
      </c>
      <c r="W389" s="9" t="str">
        <f t="shared" si="77"/>
        <v>18-</v>
      </c>
      <c r="X389" s="47" t="str">
        <f t="shared" si="80"/>
        <v>XN</v>
      </c>
      <c r="Y389" s="47" t="str">
        <f t="shared" si="79"/>
        <v>-21101</v>
      </c>
      <c r="Z389" s="47" t="str">
        <f t="shared" si="81"/>
        <v>18-XN-21101</v>
      </c>
      <c r="AA389" s="47" t="str">
        <f t="shared" si="75"/>
        <v>-</v>
      </c>
      <c r="AB389" s="193">
        <f t="shared" si="76"/>
        <v>6</v>
      </c>
      <c r="AC389" s="193" t="s">
        <v>106</v>
      </c>
    </row>
    <row r="390" spans="1:29" ht="13.5" customHeight="1">
      <c r="A390" s="201">
        <v>1830</v>
      </c>
      <c r="B390" s="170" t="s">
        <v>1243</v>
      </c>
      <c r="C390" s="179" t="s">
        <v>1500</v>
      </c>
      <c r="D390" s="179" t="s">
        <v>1575</v>
      </c>
      <c r="E390" s="179" t="s">
        <v>1554</v>
      </c>
      <c r="F390" s="561" t="s">
        <v>1506</v>
      </c>
      <c r="G390" s="178" t="s">
        <v>1502</v>
      </c>
      <c r="H390" s="179" t="s">
        <v>1451</v>
      </c>
      <c r="I390" s="180" t="s">
        <v>1474</v>
      </c>
      <c r="J390" s="513" t="s">
        <v>1475</v>
      </c>
      <c r="K390" s="560" t="s">
        <v>1476</v>
      </c>
      <c r="L390" s="174" t="s">
        <v>321</v>
      </c>
      <c r="M390" s="512" t="s">
        <v>530</v>
      </c>
      <c r="N390" s="178" t="s">
        <v>106</v>
      </c>
      <c r="O390" s="178" t="str">
        <f t="shared" si="78"/>
        <v>N</v>
      </c>
      <c r="P390" s="178" t="s">
        <v>106</v>
      </c>
      <c r="Q390" s="178" t="s">
        <v>106</v>
      </c>
      <c r="R390" s="181" t="s">
        <v>1452</v>
      </c>
      <c r="S390" s="170" t="s">
        <v>1242</v>
      </c>
      <c r="T390" s="193" t="s">
        <v>1241</v>
      </c>
      <c r="U390" s="507" t="s">
        <v>1505</v>
      </c>
      <c r="V390" s="201">
        <v>1830</v>
      </c>
      <c r="W390" s="9" t="str">
        <f t="shared" si="77"/>
        <v>18-</v>
      </c>
      <c r="X390" s="47" t="str">
        <f t="shared" si="80"/>
        <v>XN</v>
      </c>
      <c r="Y390" s="47" t="str">
        <f t="shared" si="79"/>
        <v>-21103</v>
      </c>
      <c r="Z390" s="47" t="str">
        <f t="shared" si="81"/>
        <v>18-XN-21103</v>
      </c>
      <c r="AA390" s="47" t="str">
        <f t="shared" ref="AA390:AA421" si="82">LEFT(Y390,1)</f>
        <v>-</v>
      </c>
      <c r="AB390" s="193">
        <f t="shared" si="76"/>
        <v>6</v>
      </c>
      <c r="AC390" s="193" t="s">
        <v>106</v>
      </c>
    </row>
    <row r="391" spans="1:29" ht="13.5" customHeight="1">
      <c r="A391" s="201">
        <v>1830</v>
      </c>
      <c r="B391" s="170" t="s">
        <v>1245</v>
      </c>
      <c r="C391" s="179" t="s">
        <v>1500</v>
      </c>
      <c r="D391" s="179" t="s">
        <v>1576</v>
      </c>
      <c r="E391" s="179" t="s">
        <v>1554</v>
      </c>
      <c r="F391" s="561" t="s">
        <v>1506</v>
      </c>
      <c r="G391" s="178" t="s">
        <v>1502</v>
      </c>
      <c r="H391" s="179" t="s">
        <v>1451</v>
      </c>
      <c r="I391" s="180" t="s">
        <v>1474</v>
      </c>
      <c r="J391" s="513" t="s">
        <v>1475</v>
      </c>
      <c r="K391" s="560" t="s">
        <v>1476</v>
      </c>
      <c r="L391" s="174" t="s">
        <v>321</v>
      </c>
      <c r="M391" s="512" t="s">
        <v>530</v>
      </c>
      <c r="N391" s="178" t="s">
        <v>106</v>
      </c>
      <c r="O391" s="178" t="str">
        <f t="shared" si="78"/>
        <v>N</v>
      </c>
      <c r="P391" s="178" t="s">
        <v>106</v>
      </c>
      <c r="Q391" s="178" t="s">
        <v>106</v>
      </c>
      <c r="R391" s="181" t="s">
        <v>1452</v>
      </c>
      <c r="S391" s="170" t="s">
        <v>1242</v>
      </c>
      <c r="T391" s="193" t="s">
        <v>1241</v>
      </c>
      <c r="U391" s="507" t="s">
        <v>1505</v>
      </c>
      <c r="V391" s="201">
        <v>1830</v>
      </c>
      <c r="W391" s="9" t="str">
        <f t="shared" si="77"/>
        <v>18-</v>
      </c>
      <c r="X391" s="47" t="str">
        <f t="shared" si="80"/>
        <v>XN</v>
      </c>
      <c r="Y391" s="47" t="str">
        <f t="shared" si="79"/>
        <v>-21104</v>
      </c>
      <c r="Z391" s="47" t="str">
        <f t="shared" si="81"/>
        <v>18-XN-21104</v>
      </c>
      <c r="AA391" s="47" t="str">
        <f t="shared" si="82"/>
        <v>-</v>
      </c>
      <c r="AB391" s="193">
        <f t="shared" si="76"/>
        <v>6</v>
      </c>
      <c r="AC391" s="193" t="s">
        <v>106</v>
      </c>
    </row>
    <row r="392" spans="1:29" ht="13.5" customHeight="1">
      <c r="A392" s="201">
        <v>1830</v>
      </c>
      <c r="B392" s="170" t="s">
        <v>1247</v>
      </c>
      <c r="C392" s="179" t="s">
        <v>1500</v>
      </c>
      <c r="D392" s="179" t="s">
        <v>1248</v>
      </c>
      <c r="E392" s="179" t="s">
        <v>1555</v>
      </c>
      <c r="F392" s="561" t="s">
        <v>1506</v>
      </c>
      <c r="G392" s="178" t="s">
        <v>1502</v>
      </c>
      <c r="H392" s="179" t="s">
        <v>1451</v>
      </c>
      <c r="I392" s="180" t="s">
        <v>1474</v>
      </c>
      <c r="J392" s="513" t="s">
        <v>1475</v>
      </c>
      <c r="K392" s="560" t="s">
        <v>1476</v>
      </c>
      <c r="L392" s="174" t="s">
        <v>321</v>
      </c>
      <c r="M392" s="512" t="s">
        <v>530</v>
      </c>
      <c r="N392" s="178" t="s">
        <v>106</v>
      </c>
      <c r="O392" s="178" t="str">
        <f t="shared" si="78"/>
        <v>N</v>
      </c>
      <c r="P392" s="178" t="s">
        <v>106</v>
      </c>
      <c r="Q392" s="178" t="s">
        <v>106</v>
      </c>
      <c r="R392" s="181" t="s">
        <v>1452</v>
      </c>
      <c r="S392" s="170" t="s">
        <v>1238</v>
      </c>
      <c r="T392" s="193" t="s">
        <v>1237</v>
      </c>
      <c r="U392" s="507" t="s">
        <v>1505</v>
      </c>
      <c r="V392" s="201">
        <v>1830</v>
      </c>
      <c r="W392" s="9" t="str">
        <f t="shared" si="77"/>
        <v>18-</v>
      </c>
      <c r="X392" s="47" t="str">
        <f t="shared" si="80"/>
        <v>XN</v>
      </c>
      <c r="Y392" s="47" t="str">
        <f t="shared" si="79"/>
        <v>-23101</v>
      </c>
      <c r="Z392" s="47" t="str">
        <f t="shared" si="81"/>
        <v>18-XN-23101</v>
      </c>
      <c r="AA392" s="47" t="str">
        <f t="shared" si="82"/>
        <v>-</v>
      </c>
      <c r="AB392" s="193">
        <f t="shared" si="76"/>
        <v>6</v>
      </c>
      <c r="AC392" s="193" t="s">
        <v>106</v>
      </c>
    </row>
    <row r="393" spans="1:29" ht="13.5" customHeight="1">
      <c r="A393" s="201">
        <v>1830</v>
      </c>
      <c r="B393" s="170" t="s">
        <v>1249</v>
      </c>
      <c r="C393" s="179" t="s">
        <v>1500</v>
      </c>
      <c r="D393" s="179" t="s">
        <v>1250</v>
      </c>
      <c r="E393" s="179" t="s">
        <v>1559</v>
      </c>
      <c r="F393" s="561" t="s">
        <v>1506</v>
      </c>
      <c r="G393" s="178" t="s">
        <v>1502</v>
      </c>
      <c r="H393" s="179" t="s">
        <v>1451</v>
      </c>
      <c r="I393" s="180" t="s">
        <v>1474</v>
      </c>
      <c r="J393" s="513" t="s">
        <v>1475</v>
      </c>
      <c r="K393" s="560" t="s">
        <v>1476</v>
      </c>
      <c r="L393" s="174" t="s">
        <v>321</v>
      </c>
      <c r="M393" s="512" t="s">
        <v>530</v>
      </c>
      <c r="N393" s="178" t="s">
        <v>106</v>
      </c>
      <c r="O393" s="178" t="str">
        <f t="shared" si="78"/>
        <v>N</v>
      </c>
      <c r="P393" s="178" t="s">
        <v>106</v>
      </c>
      <c r="Q393" s="178" t="s">
        <v>106</v>
      </c>
      <c r="R393" s="181" t="s">
        <v>1452</v>
      </c>
      <c r="S393" s="170" t="s">
        <v>1238</v>
      </c>
      <c r="T393" s="193" t="s">
        <v>1237</v>
      </c>
      <c r="U393" s="507" t="s">
        <v>1505</v>
      </c>
      <c r="V393" s="201">
        <v>1830</v>
      </c>
      <c r="W393" s="9" t="str">
        <f t="shared" si="77"/>
        <v>18-</v>
      </c>
      <c r="X393" s="47" t="str">
        <f t="shared" si="80"/>
        <v>XN</v>
      </c>
      <c r="Y393" s="47" t="str">
        <f t="shared" si="79"/>
        <v>-24102</v>
      </c>
      <c r="Z393" s="47" t="str">
        <f t="shared" si="81"/>
        <v>18-XN-24102</v>
      </c>
      <c r="AA393" s="47" t="str">
        <f t="shared" si="82"/>
        <v>-</v>
      </c>
      <c r="AB393" s="193">
        <f t="shared" si="76"/>
        <v>6</v>
      </c>
      <c r="AC393" s="193" t="s">
        <v>106</v>
      </c>
    </row>
    <row r="394" spans="1:29" ht="13.5" customHeight="1">
      <c r="A394" s="201">
        <v>1830</v>
      </c>
      <c r="B394" s="170" t="s">
        <v>1251</v>
      </c>
      <c r="C394" s="179" t="s">
        <v>1500</v>
      </c>
      <c r="D394" s="179" t="s">
        <v>539</v>
      </c>
      <c r="E394" s="179" t="s">
        <v>1562</v>
      </c>
      <c r="F394" s="561" t="s">
        <v>1506</v>
      </c>
      <c r="G394" s="178" t="s">
        <v>1502</v>
      </c>
      <c r="H394" s="179" t="s">
        <v>1451</v>
      </c>
      <c r="I394" s="180" t="s">
        <v>1474</v>
      </c>
      <c r="J394" s="513" t="s">
        <v>1475</v>
      </c>
      <c r="K394" s="560" t="s">
        <v>1476</v>
      </c>
      <c r="L394" s="174" t="s">
        <v>321</v>
      </c>
      <c r="M394" s="512" t="s">
        <v>530</v>
      </c>
      <c r="N394" s="178" t="s">
        <v>106</v>
      </c>
      <c r="O394" s="178" t="str">
        <f t="shared" si="78"/>
        <v>N</v>
      </c>
      <c r="P394" s="178" t="s">
        <v>106</v>
      </c>
      <c r="Q394" s="178" t="s">
        <v>106</v>
      </c>
      <c r="R394" s="181" t="s">
        <v>1452</v>
      </c>
      <c r="S394" s="170" t="s">
        <v>1238</v>
      </c>
      <c r="T394" s="193" t="s">
        <v>1237</v>
      </c>
      <c r="U394" s="507" t="s">
        <v>1505</v>
      </c>
      <c r="V394" s="201">
        <v>1830</v>
      </c>
      <c r="W394" s="9" t="str">
        <f t="shared" si="77"/>
        <v>18-</v>
      </c>
      <c r="X394" s="47" t="str">
        <f t="shared" si="80"/>
        <v>XN</v>
      </c>
      <c r="Y394" s="47" t="str">
        <f t="shared" si="79"/>
        <v>-36101A</v>
      </c>
      <c r="Z394" s="47" t="str">
        <f t="shared" si="81"/>
        <v>18-XN-36101A</v>
      </c>
      <c r="AA394" s="47" t="str">
        <f t="shared" si="82"/>
        <v>-</v>
      </c>
      <c r="AB394" s="193">
        <f t="shared" si="76"/>
        <v>7</v>
      </c>
      <c r="AC394" s="193" t="s">
        <v>503</v>
      </c>
    </row>
    <row r="395" spans="1:29" ht="13.5" customHeight="1">
      <c r="A395" s="201">
        <v>1830</v>
      </c>
      <c r="B395" s="170" t="s">
        <v>1252</v>
      </c>
      <c r="C395" s="179" t="s">
        <v>1500</v>
      </c>
      <c r="D395" s="179" t="s">
        <v>539</v>
      </c>
      <c r="E395" s="179" t="s">
        <v>1562</v>
      </c>
      <c r="F395" s="561" t="s">
        <v>1506</v>
      </c>
      <c r="G395" s="178" t="s">
        <v>1502</v>
      </c>
      <c r="H395" s="179" t="s">
        <v>1451</v>
      </c>
      <c r="I395" s="180" t="s">
        <v>1474</v>
      </c>
      <c r="J395" s="513" t="s">
        <v>1475</v>
      </c>
      <c r="K395" s="560" t="s">
        <v>1476</v>
      </c>
      <c r="L395" s="174" t="s">
        <v>321</v>
      </c>
      <c r="M395" s="512" t="s">
        <v>530</v>
      </c>
      <c r="N395" s="178" t="s">
        <v>106</v>
      </c>
      <c r="O395" s="178" t="str">
        <f t="shared" si="78"/>
        <v>N</v>
      </c>
      <c r="P395" s="178" t="s">
        <v>106</v>
      </c>
      <c r="Q395" s="178" t="s">
        <v>106</v>
      </c>
      <c r="R395" s="181" t="s">
        <v>1452</v>
      </c>
      <c r="S395" s="170" t="s">
        <v>1238</v>
      </c>
      <c r="T395" s="193" t="s">
        <v>1237</v>
      </c>
      <c r="U395" s="507" t="s">
        <v>1505</v>
      </c>
      <c r="V395" s="201">
        <v>1830</v>
      </c>
      <c r="W395" s="9" t="str">
        <f t="shared" si="77"/>
        <v>18-</v>
      </c>
      <c r="X395" s="47" t="str">
        <f t="shared" si="80"/>
        <v>XN</v>
      </c>
      <c r="Y395" s="47" t="str">
        <f t="shared" si="79"/>
        <v>-36102A</v>
      </c>
      <c r="Z395" s="47" t="str">
        <f t="shared" si="81"/>
        <v>18-XN-36102A</v>
      </c>
      <c r="AA395" s="47" t="str">
        <f t="shared" si="82"/>
        <v>-</v>
      </c>
      <c r="AB395" s="193">
        <f t="shared" si="76"/>
        <v>7</v>
      </c>
      <c r="AC395" s="193" t="s">
        <v>503</v>
      </c>
    </row>
    <row r="396" spans="1:29" ht="13.5" customHeight="1">
      <c r="A396" s="201">
        <v>1830</v>
      </c>
      <c r="B396" s="170" t="s">
        <v>1253</v>
      </c>
      <c r="C396" s="179" t="s">
        <v>1500</v>
      </c>
      <c r="D396" s="179" t="s">
        <v>1577</v>
      </c>
      <c r="E396" s="179" t="s">
        <v>1480</v>
      </c>
      <c r="F396" s="561" t="s">
        <v>1506</v>
      </c>
      <c r="G396" s="178" t="s">
        <v>1502</v>
      </c>
      <c r="H396" s="179" t="s">
        <v>1451</v>
      </c>
      <c r="I396" s="180" t="s">
        <v>1474</v>
      </c>
      <c r="J396" s="513" t="s">
        <v>1475</v>
      </c>
      <c r="K396" s="560" t="s">
        <v>1476</v>
      </c>
      <c r="L396" s="174" t="s">
        <v>321</v>
      </c>
      <c r="M396" s="512" t="s">
        <v>530</v>
      </c>
      <c r="N396" s="178" t="s">
        <v>106</v>
      </c>
      <c r="O396" s="178" t="str">
        <f t="shared" si="78"/>
        <v>N</v>
      </c>
      <c r="P396" s="178" t="s">
        <v>106</v>
      </c>
      <c r="Q396" s="178" t="s">
        <v>106</v>
      </c>
      <c r="R396" s="181" t="s">
        <v>1452</v>
      </c>
      <c r="S396" s="170" t="s">
        <v>1238</v>
      </c>
      <c r="T396" s="193" t="s">
        <v>1237</v>
      </c>
      <c r="U396" s="507" t="s">
        <v>1505</v>
      </c>
      <c r="V396" s="201">
        <v>1830</v>
      </c>
      <c r="W396" s="9" t="str">
        <f t="shared" si="77"/>
        <v>18-</v>
      </c>
      <c r="X396" s="47" t="str">
        <f t="shared" si="80"/>
        <v>XN</v>
      </c>
      <c r="Y396" s="47" t="str">
        <f t="shared" si="79"/>
        <v>-66101</v>
      </c>
      <c r="Z396" s="47" t="str">
        <f t="shared" si="81"/>
        <v>18-XN-66101</v>
      </c>
      <c r="AA396" s="47" t="str">
        <f t="shared" si="82"/>
        <v>-</v>
      </c>
      <c r="AB396" s="193">
        <f t="shared" si="76"/>
        <v>6</v>
      </c>
      <c r="AC396" s="193" t="s">
        <v>106</v>
      </c>
    </row>
    <row r="397" spans="1:29" ht="13.5" customHeight="1">
      <c r="A397" s="201">
        <v>1830</v>
      </c>
      <c r="B397" s="170" t="s">
        <v>1254</v>
      </c>
      <c r="C397" s="179" t="s">
        <v>1500</v>
      </c>
      <c r="D397" s="179" t="s">
        <v>106</v>
      </c>
      <c r="E397" s="179" t="s">
        <v>1480</v>
      </c>
      <c r="F397" s="561" t="s">
        <v>1506</v>
      </c>
      <c r="G397" s="178" t="s">
        <v>1502</v>
      </c>
      <c r="H397" s="179" t="s">
        <v>1451</v>
      </c>
      <c r="I397" s="180" t="s">
        <v>1474</v>
      </c>
      <c r="J397" s="513" t="s">
        <v>1475</v>
      </c>
      <c r="K397" s="560" t="s">
        <v>1476</v>
      </c>
      <c r="L397" s="174" t="s">
        <v>321</v>
      </c>
      <c r="M397" s="512" t="s">
        <v>530</v>
      </c>
      <c r="N397" s="178" t="s">
        <v>106</v>
      </c>
      <c r="O397" s="178" t="str">
        <f t="shared" si="78"/>
        <v>N</v>
      </c>
      <c r="P397" s="178" t="s">
        <v>106</v>
      </c>
      <c r="Q397" s="178" t="s">
        <v>106</v>
      </c>
      <c r="R397" s="181" t="s">
        <v>1452</v>
      </c>
      <c r="S397" s="170" t="s">
        <v>115</v>
      </c>
      <c r="T397" s="193" t="s">
        <v>1255</v>
      </c>
      <c r="U397" s="507" t="s">
        <v>1505</v>
      </c>
      <c r="V397" s="201">
        <v>1830</v>
      </c>
      <c r="W397" s="9" t="str">
        <f t="shared" si="77"/>
        <v>18-</v>
      </c>
      <c r="X397" s="47" t="str">
        <f t="shared" si="80"/>
        <v>XN</v>
      </c>
      <c r="Y397" s="47" t="str">
        <f t="shared" si="79"/>
        <v>-66105</v>
      </c>
      <c r="Z397" s="47" t="str">
        <f t="shared" si="81"/>
        <v>18-XN-66105</v>
      </c>
      <c r="AA397" s="47" t="str">
        <f t="shared" si="82"/>
        <v>-</v>
      </c>
      <c r="AB397" s="193">
        <f t="shared" si="76"/>
        <v>6</v>
      </c>
      <c r="AC397" s="193" t="s">
        <v>106</v>
      </c>
    </row>
    <row r="398" spans="1:29" ht="13.5" customHeight="1">
      <c r="A398" s="201">
        <v>1830</v>
      </c>
      <c r="B398" s="170" t="s">
        <v>1256</v>
      </c>
      <c r="C398" s="179" t="s">
        <v>1500</v>
      </c>
      <c r="D398" s="179" t="s">
        <v>106</v>
      </c>
      <c r="E398" s="179" t="s">
        <v>1480</v>
      </c>
      <c r="F398" s="561" t="s">
        <v>1506</v>
      </c>
      <c r="G398" s="178" t="s">
        <v>1502</v>
      </c>
      <c r="H398" s="179" t="s">
        <v>1451</v>
      </c>
      <c r="I398" s="180" t="s">
        <v>1474</v>
      </c>
      <c r="J398" s="513" t="s">
        <v>1475</v>
      </c>
      <c r="K398" s="560" t="s">
        <v>1476</v>
      </c>
      <c r="L398" s="174" t="s">
        <v>321</v>
      </c>
      <c r="M398" s="512" t="s">
        <v>530</v>
      </c>
      <c r="N398" s="178" t="s">
        <v>106</v>
      </c>
      <c r="O398" s="178" t="str">
        <f t="shared" si="78"/>
        <v>N</v>
      </c>
      <c r="P398" s="178" t="s">
        <v>106</v>
      </c>
      <c r="Q398" s="178" t="s">
        <v>106</v>
      </c>
      <c r="R398" s="181" t="s">
        <v>1452</v>
      </c>
      <c r="S398" s="170" t="s">
        <v>115</v>
      </c>
      <c r="T398" s="193" t="s">
        <v>1255</v>
      </c>
      <c r="U398" s="507" t="s">
        <v>1505</v>
      </c>
      <c r="V398" s="201">
        <v>1830</v>
      </c>
      <c r="W398" s="9" t="str">
        <f t="shared" si="77"/>
        <v>18-</v>
      </c>
      <c r="X398" s="47" t="str">
        <f t="shared" si="80"/>
        <v>XN</v>
      </c>
      <c r="Y398" s="47" t="str">
        <f t="shared" si="79"/>
        <v>-66106</v>
      </c>
      <c r="Z398" s="47" t="str">
        <f t="shared" si="81"/>
        <v>18-XN-66106</v>
      </c>
      <c r="AA398" s="47" t="str">
        <f t="shared" si="82"/>
        <v>-</v>
      </c>
      <c r="AB398" s="193">
        <f t="shared" si="76"/>
        <v>6</v>
      </c>
      <c r="AC398" s="193" t="s">
        <v>106</v>
      </c>
    </row>
    <row r="399" spans="1:29" ht="13.5" customHeight="1">
      <c r="A399" s="201">
        <v>1830</v>
      </c>
      <c r="C399" s="179"/>
      <c r="D399" s="179"/>
      <c r="E399" s="179"/>
      <c r="F399" s="561"/>
      <c r="G399" s="178"/>
      <c r="H399" s="179"/>
      <c r="I399" s="178"/>
      <c r="J399" s="202"/>
      <c r="K399" s="560"/>
      <c r="L399" s="174"/>
      <c r="M399" s="178"/>
      <c r="N399" s="178"/>
      <c r="O399" s="178" t="str">
        <f t="shared" si="78"/>
        <v>N</v>
      </c>
      <c r="P399" s="178"/>
      <c r="Q399" s="178"/>
      <c r="R399" s="181"/>
      <c r="S399" s="170"/>
      <c r="U399" s="193" t="s">
        <v>1453</v>
      </c>
      <c r="V399" s="201">
        <v>1830</v>
      </c>
      <c r="W399" s="9" t="str">
        <f t="shared" si="77"/>
        <v/>
      </c>
      <c r="X399" s="47">
        <f t="shared" si="80"/>
        <v>0</v>
      </c>
      <c r="Y399" s="47" t="str">
        <f t="shared" si="79"/>
        <v/>
      </c>
      <c r="Z399" s="47" t="str">
        <f t="shared" si="81"/>
        <v>0</v>
      </c>
      <c r="AA399" s="47" t="str">
        <f t="shared" si="82"/>
        <v/>
      </c>
      <c r="AB399" s="193">
        <f t="shared" si="76"/>
        <v>7</v>
      </c>
    </row>
    <row r="400" spans="1:29" ht="13.5" customHeight="1">
      <c r="A400" s="201">
        <v>1830</v>
      </c>
      <c r="B400" s="170" t="s">
        <v>553</v>
      </c>
      <c r="C400" s="179" t="s">
        <v>1578</v>
      </c>
      <c r="D400" s="179" t="s">
        <v>554</v>
      </c>
      <c r="E400" s="179" t="s">
        <v>1480</v>
      </c>
      <c r="F400" s="561" t="s">
        <v>557</v>
      </c>
      <c r="G400" s="178" t="s">
        <v>113</v>
      </c>
      <c r="H400" s="179" t="s">
        <v>1451</v>
      </c>
      <c r="I400" s="178" t="s">
        <v>111</v>
      </c>
      <c r="J400" s="202" t="s">
        <v>111</v>
      </c>
      <c r="K400" s="560" t="s">
        <v>1530</v>
      </c>
      <c r="L400" s="174" t="s">
        <v>321</v>
      </c>
      <c r="M400" s="178" t="s">
        <v>556</v>
      </c>
      <c r="N400" s="178" t="s">
        <v>106</v>
      </c>
      <c r="O400" s="178" t="str">
        <f t="shared" si="78"/>
        <v>N</v>
      </c>
      <c r="P400" s="178" t="s">
        <v>106</v>
      </c>
      <c r="Q400" s="178" t="s">
        <v>106</v>
      </c>
      <c r="R400" s="181" t="s">
        <v>1452</v>
      </c>
      <c r="S400" s="170" t="s">
        <v>478</v>
      </c>
      <c r="T400" s="176" t="s">
        <v>477</v>
      </c>
      <c r="U400" s="510" t="s">
        <v>1467</v>
      </c>
      <c r="V400" s="201">
        <v>1830</v>
      </c>
      <c r="W400" s="9" t="str">
        <f t="shared" si="77"/>
        <v>18-</v>
      </c>
      <c r="X400" s="47" t="str">
        <f t="shared" si="80"/>
        <v>AISA</v>
      </c>
      <c r="Y400" s="47" t="str">
        <f t="shared" si="79"/>
        <v>-66101</v>
      </c>
      <c r="Z400" s="47" t="str">
        <f t="shared" si="81"/>
        <v>18-AISA-66101</v>
      </c>
      <c r="AA400" s="47" t="str">
        <f t="shared" si="82"/>
        <v>-</v>
      </c>
      <c r="AB400" s="193">
        <f t="shared" si="76"/>
        <v>6</v>
      </c>
      <c r="AC400" s="193" t="s">
        <v>106</v>
      </c>
    </row>
    <row r="401" spans="1:29" ht="13.5" customHeight="1">
      <c r="A401" s="201">
        <v>1830</v>
      </c>
      <c r="C401" s="179"/>
      <c r="D401" s="179"/>
      <c r="E401" s="179"/>
      <c r="F401" s="561"/>
      <c r="G401" s="178"/>
      <c r="H401" s="179"/>
      <c r="I401" s="178"/>
      <c r="J401" s="202"/>
      <c r="K401" s="560"/>
      <c r="L401" s="174"/>
      <c r="M401" s="178"/>
      <c r="N401" s="178"/>
      <c r="O401" s="178" t="str">
        <f t="shared" si="78"/>
        <v>N</v>
      </c>
      <c r="P401" s="178"/>
      <c r="Q401" s="178"/>
      <c r="R401" s="181"/>
      <c r="S401" s="170"/>
      <c r="U401" s="193" t="s">
        <v>1453</v>
      </c>
      <c r="V401" s="201">
        <v>1830</v>
      </c>
      <c r="W401" s="9" t="str">
        <f t="shared" si="77"/>
        <v/>
      </c>
      <c r="X401" s="47">
        <f t="shared" si="80"/>
        <v>0</v>
      </c>
      <c r="Y401" s="47" t="str">
        <f t="shared" si="79"/>
        <v/>
      </c>
      <c r="Z401" s="47" t="str">
        <f t="shared" si="81"/>
        <v>0</v>
      </c>
      <c r="AA401" s="47" t="str">
        <f t="shared" si="82"/>
        <v/>
      </c>
      <c r="AB401" s="193">
        <f t="shared" si="76"/>
        <v>7</v>
      </c>
    </row>
    <row r="402" spans="1:29" ht="13.5" customHeight="1">
      <c r="A402" s="201">
        <v>1830</v>
      </c>
      <c r="B402" s="170" t="s">
        <v>1030</v>
      </c>
      <c r="C402" s="179" t="s">
        <v>1579</v>
      </c>
      <c r="D402" s="179" t="s">
        <v>1031</v>
      </c>
      <c r="E402" s="179" t="s">
        <v>1559</v>
      </c>
      <c r="F402" s="561" t="s">
        <v>1546</v>
      </c>
      <c r="G402" s="178" t="s">
        <v>1473</v>
      </c>
      <c r="H402" s="179" t="s">
        <v>1451</v>
      </c>
      <c r="I402" s="180" t="s">
        <v>1474</v>
      </c>
      <c r="J402" s="202" t="s">
        <v>1475</v>
      </c>
      <c r="K402" s="560" t="s">
        <v>1476</v>
      </c>
      <c r="L402" s="174" t="s">
        <v>321</v>
      </c>
      <c r="M402" s="178" t="s">
        <v>530</v>
      </c>
      <c r="N402" s="178" t="s">
        <v>1451</v>
      </c>
      <c r="O402" s="178" t="str">
        <f t="shared" si="78"/>
        <v>Y</v>
      </c>
      <c r="P402" s="178" t="s">
        <v>106</v>
      </c>
      <c r="Q402" s="178" t="s">
        <v>106</v>
      </c>
      <c r="R402" s="181" t="s">
        <v>1452</v>
      </c>
      <c r="S402" s="170" t="s">
        <v>970</v>
      </c>
      <c r="T402" s="193" t="s">
        <v>969</v>
      </c>
      <c r="U402" s="507" t="s">
        <v>1547</v>
      </c>
      <c r="V402" s="201">
        <v>1830</v>
      </c>
      <c r="W402" s="9" t="str">
        <f t="shared" si="77"/>
        <v>18-</v>
      </c>
      <c r="X402" s="47" t="str">
        <f t="shared" si="80"/>
        <v>YSA</v>
      </c>
      <c r="Y402" s="47" t="str">
        <f t="shared" si="79"/>
        <v>-24103</v>
      </c>
      <c r="Z402" s="47" t="str">
        <f t="shared" si="81"/>
        <v>18-YSA-24103</v>
      </c>
      <c r="AA402" s="47" t="str">
        <f t="shared" si="82"/>
        <v>-</v>
      </c>
      <c r="AB402" s="193">
        <f t="shared" si="76"/>
        <v>6</v>
      </c>
      <c r="AC402" s="193" t="s">
        <v>106</v>
      </c>
    </row>
    <row r="403" spans="1:29" ht="13.5" customHeight="1">
      <c r="A403" s="201">
        <v>1830</v>
      </c>
      <c r="C403" s="179"/>
      <c r="D403" s="179"/>
      <c r="E403" s="179"/>
      <c r="F403" s="561"/>
      <c r="G403" s="178"/>
      <c r="H403" s="179"/>
      <c r="I403" s="178"/>
      <c r="J403" s="202"/>
      <c r="K403" s="560"/>
      <c r="L403" s="174"/>
      <c r="M403" s="178"/>
      <c r="N403" s="178"/>
      <c r="O403" s="178" t="str">
        <f t="shared" si="78"/>
        <v>N</v>
      </c>
      <c r="P403" s="178"/>
      <c r="Q403" s="178"/>
      <c r="R403" s="181"/>
      <c r="S403" s="170"/>
      <c r="U403" s="193" t="s">
        <v>1453</v>
      </c>
      <c r="V403" s="201">
        <v>1830</v>
      </c>
      <c r="W403" s="9" t="str">
        <f t="shared" si="77"/>
        <v/>
      </c>
      <c r="X403" s="47">
        <f t="shared" si="80"/>
        <v>0</v>
      </c>
      <c r="Y403" s="47" t="str">
        <f t="shared" si="79"/>
        <v/>
      </c>
      <c r="Z403" s="47" t="str">
        <f t="shared" si="81"/>
        <v>0</v>
      </c>
      <c r="AA403" s="47" t="str">
        <f t="shared" si="82"/>
        <v/>
      </c>
      <c r="AB403" s="193">
        <f t="shared" si="76"/>
        <v>7</v>
      </c>
    </row>
    <row r="404" spans="1:29" ht="13.5" customHeight="1">
      <c r="A404" s="201">
        <v>1830</v>
      </c>
      <c r="B404" s="170" t="s">
        <v>316</v>
      </c>
      <c r="C404" s="179" t="s">
        <v>1538</v>
      </c>
      <c r="D404" s="179" t="s">
        <v>317</v>
      </c>
      <c r="E404" s="179" t="s">
        <v>1555</v>
      </c>
      <c r="F404" s="561" t="s">
        <v>137</v>
      </c>
      <c r="G404" s="178" t="s">
        <v>113</v>
      </c>
      <c r="H404" s="179" t="s">
        <v>1451</v>
      </c>
      <c r="I404" s="178" t="s">
        <v>1449</v>
      </c>
      <c r="J404" s="202" t="s">
        <v>111</v>
      </c>
      <c r="K404" s="560" t="s">
        <v>1450</v>
      </c>
      <c r="L404" s="174" t="s">
        <v>321</v>
      </c>
      <c r="M404" s="178" t="s">
        <v>106</v>
      </c>
      <c r="N404" s="178" t="s">
        <v>1451</v>
      </c>
      <c r="O404" s="178" t="str">
        <f t="shared" si="78"/>
        <v>Y</v>
      </c>
      <c r="P404" s="178" t="s">
        <v>106</v>
      </c>
      <c r="Q404" s="178" t="s">
        <v>1539</v>
      </c>
      <c r="R404" s="181" t="s">
        <v>1452</v>
      </c>
      <c r="S404" s="170" t="s">
        <v>115</v>
      </c>
      <c r="T404" s="193" t="s">
        <v>319</v>
      </c>
      <c r="U404" s="510" t="s">
        <v>1454</v>
      </c>
      <c r="V404" s="201">
        <v>1830</v>
      </c>
      <c r="W404" s="9" t="str">
        <f t="shared" si="77"/>
        <v>18-</v>
      </c>
      <c r="X404" s="47" t="str">
        <f t="shared" si="80"/>
        <v>LISA</v>
      </c>
      <c r="Y404" s="47" t="str">
        <f t="shared" si="79"/>
        <v>-23103</v>
      </c>
      <c r="Z404" s="47" t="str">
        <f t="shared" si="81"/>
        <v>18-LISA-23103</v>
      </c>
      <c r="AA404" s="47" t="str">
        <f t="shared" si="82"/>
        <v>-</v>
      </c>
      <c r="AB404" s="193">
        <f t="shared" si="76"/>
        <v>6</v>
      </c>
      <c r="AC404" s="193" t="s">
        <v>106</v>
      </c>
    </row>
    <row r="405" spans="1:29" ht="13.5" customHeight="1">
      <c r="A405" s="201">
        <v>1830</v>
      </c>
      <c r="C405" s="179"/>
      <c r="D405" s="179"/>
      <c r="E405" s="179"/>
      <c r="F405" s="561"/>
      <c r="G405" s="178"/>
      <c r="H405" s="179"/>
      <c r="I405" s="178"/>
      <c r="J405" s="202"/>
      <c r="K405" s="560"/>
      <c r="L405" s="174"/>
      <c r="M405" s="178"/>
      <c r="N405" s="178"/>
      <c r="O405" s="178" t="str">
        <f t="shared" si="78"/>
        <v>N</v>
      </c>
      <c r="P405" s="178"/>
      <c r="Q405" s="178"/>
      <c r="R405" s="181"/>
      <c r="S405" s="170"/>
      <c r="U405" s="193" t="s">
        <v>1453</v>
      </c>
      <c r="V405" s="201">
        <v>1830</v>
      </c>
      <c r="W405" s="9" t="str">
        <f t="shared" si="77"/>
        <v/>
      </c>
      <c r="X405" s="47">
        <f t="shared" si="80"/>
        <v>0</v>
      </c>
      <c r="Y405" s="47" t="str">
        <f t="shared" si="79"/>
        <v/>
      </c>
      <c r="Z405" s="47" t="str">
        <f t="shared" si="81"/>
        <v>0</v>
      </c>
      <c r="AA405" s="47" t="str">
        <f t="shared" si="82"/>
        <v/>
      </c>
      <c r="AB405" s="193">
        <f t="shared" si="76"/>
        <v>7</v>
      </c>
    </row>
    <row r="406" spans="1:29" ht="13.5" customHeight="1">
      <c r="A406" s="201">
        <v>1830</v>
      </c>
      <c r="B406" s="170" t="s">
        <v>1257</v>
      </c>
      <c r="C406" s="179" t="s">
        <v>115</v>
      </c>
      <c r="D406" s="179" t="s">
        <v>1258</v>
      </c>
      <c r="E406" s="179" t="s">
        <v>1554</v>
      </c>
      <c r="F406" s="561" t="s">
        <v>1514</v>
      </c>
      <c r="G406" s="178" t="s">
        <v>1473</v>
      </c>
      <c r="H406" s="179" t="s">
        <v>106</v>
      </c>
      <c r="I406" s="178" t="s">
        <v>1512</v>
      </c>
      <c r="J406" s="202" t="s">
        <v>1475</v>
      </c>
      <c r="K406" s="560" t="s">
        <v>1485</v>
      </c>
      <c r="L406" s="174" t="s">
        <v>321</v>
      </c>
      <c r="M406" s="178" t="s">
        <v>106</v>
      </c>
      <c r="N406" s="178" t="s">
        <v>106</v>
      </c>
      <c r="O406" s="178" t="str">
        <f t="shared" si="78"/>
        <v>N</v>
      </c>
      <c r="P406" s="178" t="s">
        <v>106</v>
      </c>
      <c r="Q406" s="178" t="s">
        <v>515</v>
      </c>
      <c r="R406" s="181" t="s">
        <v>1452</v>
      </c>
      <c r="S406" s="170"/>
      <c r="U406" s="507" t="s">
        <v>1511</v>
      </c>
      <c r="V406" s="201">
        <v>1830</v>
      </c>
      <c r="W406" s="9" t="str">
        <f t="shared" si="77"/>
        <v>18-</v>
      </c>
      <c r="X406" s="47" t="str">
        <f t="shared" si="80"/>
        <v>YL</v>
      </c>
      <c r="Y406" s="47" t="str">
        <f t="shared" si="79"/>
        <v>-21103R</v>
      </c>
      <c r="Z406" s="47" t="str">
        <f t="shared" si="81"/>
        <v>18-YL-21103R</v>
      </c>
      <c r="AA406" s="47" t="str">
        <f t="shared" si="82"/>
        <v>-</v>
      </c>
      <c r="AB406" s="193">
        <f t="shared" si="76"/>
        <v>7</v>
      </c>
      <c r="AC406" s="193" t="s">
        <v>391</v>
      </c>
    </row>
    <row r="407" spans="1:29" ht="13.5" customHeight="1">
      <c r="A407" s="201">
        <v>1830</v>
      </c>
      <c r="B407" s="170" t="s">
        <v>1259</v>
      </c>
      <c r="C407" s="179" t="s">
        <v>115</v>
      </c>
      <c r="D407" s="179" t="s">
        <v>1260</v>
      </c>
      <c r="E407" s="179" t="s">
        <v>1554</v>
      </c>
      <c r="F407" s="561" t="s">
        <v>1514</v>
      </c>
      <c r="G407" s="178" t="s">
        <v>1473</v>
      </c>
      <c r="H407" s="179" t="s">
        <v>106</v>
      </c>
      <c r="I407" s="178" t="s">
        <v>1512</v>
      </c>
      <c r="J407" s="202" t="s">
        <v>1475</v>
      </c>
      <c r="K407" s="560" t="s">
        <v>1485</v>
      </c>
      <c r="L407" s="174" t="s">
        <v>321</v>
      </c>
      <c r="M407" s="178" t="s">
        <v>106</v>
      </c>
      <c r="N407" s="178" t="s">
        <v>106</v>
      </c>
      <c r="O407" s="178" t="str">
        <f t="shared" si="78"/>
        <v>N</v>
      </c>
      <c r="P407" s="178" t="s">
        <v>106</v>
      </c>
      <c r="Q407" s="178" t="s">
        <v>515</v>
      </c>
      <c r="R407" s="181" t="s">
        <v>1452</v>
      </c>
      <c r="S407" s="170"/>
      <c r="U407" s="507" t="s">
        <v>1511</v>
      </c>
      <c r="V407" s="201">
        <v>1830</v>
      </c>
      <c r="W407" s="9" t="str">
        <f t="shared" si="77"/>
        <v>18-</v>
      </c>
      <c r="X407" s="47" t="str">
        <f t="shared" si="80"/>
        <v>YL</v>
      </c>
      <c r="Y407" s="47" t="str">
        <f t="shared" si="79"/>
        <v>-21103F</v>
      </c>
      <c r="Z407" s="47" t="str">
        <f t="shared" si="81"/>
        <v>18-YL-21103F</v>
      </c>
      <c r="AA407" s="47" t="str">
        <f t="shared" si="82"/>
        <v>-</v>
      </c>
      <c r="AB407" s="193">
        <f t="shared" si="76"/>
        <v>7</v>
      </c>
      <c r="AC407" s="193" t="s">
        <v>391</v>
      </c>
    </row>
    <row r="408" spans="1:29" ht="13.5" customHeight="1">
      <c r="A408" s="201">
        <v>1830</v>
      </c>
      <c r="B408" s="170" t="s">
        <v>1084</v>
      </c>
      <c r="C408" s="179" t="s">
        <v>115</v>
      </c>
      <c r="D408" s="179" t="s">
        <v>1085</v>
      </c>
      <c r="E408" s="179" t="s">
        <v>1554</v>
      </c>
      <c r="F408" s="561" t="s">
        <v>1508</v>
      </c>
      <c r="G408" s="178" t="s">
        <v>1502</v>
      </c>
      <c r="H408" s="179" t="s">
        <v>1451</v>
      </c>
      <c r="I408" s="180" t="s">
        <v>1474</v>
      </c>
      <c r="J408" s="202" t="s">
        <v>1475</v>
      </c>
      <c r="K408" s="560" t="s">
        <v>1476</v>
      </c>
      <c r="L408" s="174" t="s">
        <v>321</v>
      </c>
      <c r="M408" s="178" t="s">
        <v>106</v>
      </c>
      <c r="N408" s="178" t="s">
        <v>106</v>
      </c>
      <c r="O408" s="178" t="str">
        <f t="shared" si="78"/>
        <v>N</v>
      </c>
      <c r="P408" s="178" t="s">
        <v>106</v>
      </c>
      <c r="Q408" s="178" t="s">
        <v>515</v>
      </c>
      <c r="R408" s="181" t="s">
        <v>1452</v>
      </c>
      <c r="S408" s="170"/>
      <c r="U408" s="507" t="s">
        <v>1513</v>
      </c>
      <c r="V408" s="201">
        <v>1830</v>
      </c>
      <c r="W408" s="9" t="str">
        <f t="shared" si="77"/>
        <v>18-</v>
      </c>
      <c r="X408" s="47" t="str">
        <f t="shared" si="80"/>
        <v>HS</v>
      </c>
      <c r="Y408" s="47" t="str">
        <f t="shared" si="79"/>
        <v>-21103P</v>
      </c>
      <c r="Z408" s="47" t="str">
        <f t="shared" si="81"/>
        <v>18-HS-21103P</v>
      </c>
      <c r="AA408" s="47" t="str">
        <f t="shared" si="82"/>
        <v>-</v>
      </c>
      <c r="AB408" s="193">
        <f t="shared" si="76"/>
        <v>7</v>
      </c>
      <c r="AC408" s="193" t="s">
        <v>391</v>
      </c>
    </row>
    <row r="409" spans="1:29" ht="13.5" customHeight="1">
      <c r="A409" s="201">
        <v>1830</v>
      </c>
      <c r="C409" s="179"/>
      <c r="D409" s="179"/>
      <c r="E409" s="179"/>
      <c r="F409" s="561"/>
      <c r="G409" s="178"/>
      <c r="H409" s="179"/>
      <c r="I409" s="178"/>
      <c r="J409" s="202"/>
      <c r="K409" s="560"/>
      <c r="L409" s="174"/>
      <c r="M409" s="178"/>
      <c r="N409" s="178"/>
      <c r="O409" s="178" t="str">
        <f t="shared" si="78"/>
        <v>N</v>
      </c>
      <c r="P409" s="178"/>
      <c r="Q409" s="178"/>
      <c r="R409" s="181"/>
      <c r="S409" s="170"/>
      <c r="U409" s="193" t="s">
        <v>1453</v>
      </c>
      <c r="V409" s="201">
        <v>1830</v>
      </c>
      <c r="W409" s="9" t="str">
        <f t="shared" si="77"/>
        <v/>
      </c>
      <c r="X409" s="47">
        <f t="shared" si="80"/>
        <v>0</v>
      </c>
      <c r="Y409" s="47" t="str">
        <f t="shared" si="79"/>
        <v/>
      </c>
      <c r="Z409" s="47" t="str">
        <f t="shared" si="81"/>
        <v>0</v>
      </c>
      <c r="AA409" s="47" t="str">
        <f t="shared" si="82"/>
        <v/>
      </c>
      <c r="AB409" s="193">
        <f t="shared" si="76"/>
        <v>7</v>
      </c>
    </row>
    <row r="410" spans="1:29" ht="13.5" customHeight="1">
      <c r="A410" s="201">
        <v>1830</v>
      </c>
      <c r="B410" s="170" t="s">
        <v>1086</v>
      </c>
      <c r="C410" s="179" t="s">
        <v>115</v>
      </c>
      <c r="D410" s="179" t="s">
        <v>1087</v>
      </c>
      <c r="E410" s="179" t="s">
        <v>1554</v>
      </c>
      <c r="F410" s="561" t="s">
        <v>1508</v>
      </c>
      <c r="G410" s="178" t="s">
        <v>1502</v>
      </c>
      <c r="H410" s="179" t="s">
        <v>1451</v>
      </c>
      <c r="I410" s="180" t="s">
        <v>1474</v>
      </c>
      <c r="J410" s="202" t="s">
        <v>1475</v>
      </c>
      <c r="K410" s="560" t="s">
        <v>1476</v>
      </c>
      <c r="L410" s="174" t="s">
        <v>321</v>
      </c>
      <c r="M410" s="178" t="s">
        <v>106</v>
      </c>
      <c r="N410" s="178" t="s">
        <v>106</v>
      </c>
      <c r="O410" s="178" t="str">
        <f t="shared" si="78"/>
        <v>N</v>
      </c>
      <c r="P410" s="178" t="s">
        <v>106</v>
      </c>
      <c r="Q410" s="178" t="s">
        <v>515</v>
      </c>
      <c r="R410" s="181" t="s">
        <v>1452</v>
      </c>
      <c r="S410" s="170"/>
      <c r="U410" s="507" t="s">
        <v>1513</v>
      </c>
      <c r="V410" s="201">
        <v>1830</v>
      </c>
      <c r="W410" s="9" t="str">
        <f t="shared" si="77"/>
        <v>18-</v>
      </c>
      <c r="X410" s="47" t="str">
        <f t="shared" si="80"/>
        <v>HS</v>
      </c>
      <c r="Y410" s="47" t="str">
        <f t="shared" si="79"/>
        <v>-21104P</v>
      </c>
      <c r="Z410" s="47" t="str">
        <f t="shared" si="81"/>
        <v>18-HS-21104P</v>
      </c>
      <c r="AA410" s="47" t="str">
        <f t="shared" si="82"/>
        <v>-</v>
      </c>
      <c r="AB410" s="193">
        <f t="shared" si="76"/>
        <v>7</v>
      </c>
      <c r="AC410" s="193" t="s">
        <v>391</v>
      </c>
    </row>
    <row r="411" spans="1:29" ht="13.5" customHeight="1">
      <c r="A411" s="201">
        <v>1830</v>
      </c>
      <c r="B411" s="170" t="s">
        <v>1261</v>
      </c>
      <c r="C411" s="179" t="s">
        <v>115</v>
      </c>
      <c r="D411" s="179" t="s">
        <v>1262</v>
      </c>
      <c r="E411" s="179" t="s">
        <v>1554</v>
      </c>
      <c r="F411" s="561" t="s">
        <v>1514</v>
      </c>
      <c r="G411" s="178" t="s">
        <v>1473</v>
      </c>
      <c r="H411" s="179" t="s">
        <v>106</v>
      </c>
      <c r="I411" s="178" t="s">
        <v>1512</v>
      </c>
      <c r="J411" s="202" t="s">
        <v>1475</v>
      </c>
      <c r="K411" s="560" t="s">
        <v>1485</v>
      </c>
      <c r="L411" s="174" t="s">
        <v>321</v>
      </c>
      <c r="M411" s="178" t="s">
        <v>106</v>
      </c>
      <c r="N411" s="178" t="s">
        <v>106</v>
      </c>
      <c r="O411" s="178" t="str">
        <f t="shared" si="78"/>
        <v>N</v>
      </c>
      <c r="P411" s="178" t="s">
        <v>106</v>
      </c>
      <c r="Q411" s="178" t="s">
        <v>515</v>
      </c>
      <c r="R411" s="181" t="s">
        <v>1452</v>
      </c>
      <c r="S411" s="170"/>
      <c r="U411" s="507" t="s">
        <v>1511</v>
      </c>
      <c r="V411" s="201">
        <v>1830</v>
      </c>
      <c r="W411" s="9" t="str">
        <f t="shared" si="77"/>
        <v>18-</v>
      </c>
      <c r="X411" s="47" t="str">
        <f t="shared" si="80"/>
        <v>YL</v>
      </c>
      <c r="Y411" s="47" t="str">
        <f t="shared" si="79"/>
        <v>-21104R</v>
      </c>
      <c r="Z411" s="47" t="str">
        <f t="shared" si="81"/>
        <v>18-YL-21104R</v>
      </c>
      <c r="AA411" s="47" t="str">
        <f t="shared" si="82"/>
        <v>-</v>
      </c>
      <c r="AB411" s="193">
        <f t="shared" si="76"/>
        <v>7</v>
      </c>
      <c r="AC411" s="193" t="s">
        <v>391</v>
      </c>
    </row>
    <row r="412" spans="1:29" ht="13.5" customHeight="1">
      <c r="A412" s="201">
        <v>1830</v>
      </c>
      <c r="B412" s="170" t="s">
        <v>1263</v>
      </c>
      <c r="C412" s="179" t="s">
        <v>115</v>
      </c>
      <c r="D412" s="179" t="s">
        <v>1264</v>
      </c>
      <c r="E412" s="179" t="s">
        <v>1554</v>
      </c>
      <c r="F412" s="561" t="s">
        <v>1514</v>
      </c>
      <c r="G412" s="178" t="s">
        <v>1473</v>
      </c>
      <c r="H412" s="179" t="s">
        <v>106</v>
      </c>
      <c r="I412" s="178" t="s">
        <v>1512</v>
      </c>
      <c r="J412" s="202" t="s">
        <v>1475</v>
      </c>
      <c r="K412" s="560" t="s">
        <v>1485</v>
      </c>
      <c r="L412" s="174" t="s">
        <v>321</v>
      </c>
      <c r="M412" s="178" t="s">
        <v>106</v>
      </c>
      <c r="N412" s="178" t="s">
        <v>106</v>
      </c>
      <c r="O412" s="178" t="str">
        <f t="shared" si="78"/>
        <v>N</v>
      </c>
      <c r="P412" s="178" t="s">
        <v>106</v>
      </c>
      <c r="Q412" s="178" t="s">
        <v>515</v>
      </c>
      <c r="R412" s="181" t="s">
        <v>1452</v>
      </c>
      <c r="S412" s="170"/>
      <c r="U412" s="507" t="s">
        <v>1511</v>
      </c>
      <c r="V412" s="201">
        <v>1830</v>
      </c>
      <c r="W412" s="9" t="str">
        <f t="shared" si="77"/>
        <v>18-</v>
      </c>
      <c r="X412" s="47" t="str">
        <f t="shared" si="80"/>
        <v>YL</v>
      </c>
      <c r="Y412" s="47" t="str">
        <f t="shared" si="79"/>
        <v>-21104F</v>
      </c>
      <c r="Z412" s="47" t="str">
        <f t="shared" si="81"/>
        <v>18-YL-21104F</v>
      </c>
      <c r="AA412" s="47" t="str">
        <f t="shared" si="82"/>
        <v>-</v>
      </c>
      <c r="AB412" s="193">
        <f t="shared" si="76"/>
        <v>7</v>
      </c>
      <c r="AC412" s="193" t="s">
        <v>391</v>
      </c>
    </row>
    <row r="413" spans="1:29" ht="13.5" customHeight="1">
      <c r="A413" s="201">
        <v>1830</v>
      </c>
      <c r="C413" s="179"/>
      <c r="D413" s="179"/>
      <c r="E413" s="179"/>
      <c r="F413" s="561"/>
      <c r="G413" s="178"/>
      <c r="H413" s="179"/>
      <c r="I413" s="178"/>
      <c r="J413" s="202"/>
      <c r="K413" s="560"/>
      <c r="L413" s="174"/>
      <c r="M413" s="178"/>
      <c r="N413" s="178"/>
      <c r="O413" s="178" t="str">
        <f t="shared" si="78"/>
        <v>N</v>
      </c>
      <c r="P413" s="178"/>
      <c r="Q413" s="178"/>
      <c r="R413" s="181"/>
      <c r="S413" s="170"/>
      <c r="U413" s="193" t="s">
        <v>1453</v>
      </c>
      <c r="V413" s="201">
        <v>1830</v>
      </c>
      <c r="W413" s="9" t="str">
        <f t="shared" si="77"/>
        <v/>
      </c>
      <c r="X413" s="47">
        <f t="shared" si="80"/>
        <v>0</v>
      </c>
      <c r="Y413" s="47" t="str">
        <f t="shared" si="79"/>
        <v/>
      </c>
      <c r="Z413" s="47" t="str">
        <f t="shared" si="81"/>
        <v>0</v>
      </c>
      <c r="AA413" s="47" t="str">
        <f t="shared" si="82"/>
        <v/>
      </c>
      <c r="AB413" s="193">
        <f t="shared" si="76"/>
        <v>7</v>
      </c>
    </row>
    <row r="414" spans="1:29" ht="13.5" customHeight="1">
      <c r="A414" s="201">
        <v>1830</v>
      </c>
      <c r="B414" s="170" t="s">
        <v>1402</v>
      </c>
      <c r="C414" s="179" t="s">
        <v>115</v>
      </c>
      <c r="D414" s="179" t="s">
        <v>1403</v>
      </c>
      <c r="E414" s="179" t="s">
        <v>1554</v>
      </c>
      <c r="F414" s="561" t="s">
        <v>1508</v>
      </c>
      <c r="G414" s="178" t="s">
        <v>1502</v>
      </c>
      <c r="H414" s="179" t="s">
        <v>106</v>
      </c>
      <c r="I414" s="178" t="s">
        <v>1515</v>
      </c>
      <c r="J414" s="202" t="s">
        <v>1475</v>
      </c>
      <c r="K414" s="560" t="s">
        <v>1485</v>
      </c>
      <c r="L414" s="174" t="s">
        <v>321</v>
      </c>
      <c r="M414" s="178" t="s">
        <v>106</v>
      </c>
      <c r="N414" s="178" t="s">
        <v>106</v>
      </c>
      <c r="O414" s="178" t="str">
        <f t="shared" si="78"/>
        <v>N</v>
      </c>
      <c r="P414" s="178" t="s">
        <v>106</v>
      </c>
      <c r="Q414" s="178" t="s">
        <v>515</v>
      </c>
      <c r="R414" s="181" t="s">
        <v>1452</v>
      </c>
      <c r="S414" s="170"/>
      <c r="U414" s="507" t="s">
        <v>1516</v>
      </c>
      <c r="V414" s="201">
        <v>1830</v>
      </c>
      <c r="W414" s="9" t="str">
        <f t="shared" si="77"/>
        <v>18-</v>
      </c>
      <c r="X414" s="47" t="str">
        <f t="shared" si="80"/>
        <v>HS</v>
      </c>
      <c r="Y414" s="47" t="str">
        <f t="shared" si="79"/>
        <v>-21102S</v>
      </c>
      <c r="Z414" s="47" t="str">
        <f t="shared" si="81"/>
        <v>18-HS-21102S</v>
      </c>
      <c r="AA414" s="47" t="str">
        <f t="shared" si="82"/>
        <v>-</v>
      </c>
      <c r="AB414" s="193">
        <f t="shared" si="76"/>
        <v>7</v>
      </c>
      <c r="AC414" s="193" t="s">
        <v>391</v>
      </c>
    </row>
    <row r="415" spans="1:29" ht="13.5" customHeight="1">
      <c r="A415" s="201">
        <v>1830</v>
      </c>
      <c r="B415" s="170" t="s">
        <v>1088</v>
      </c>
      <c r="C415" s="179" t="s">
        <v>115</v>
      </c>
      <c r="D415" s="179" t="s">
        <v>1089</v>
      </c>
      <c r="E415" s="179" t="s">
        <v>1554</v>
      </c>
      <c r="F415" s="561" t="s">
        <v>1508</v>
      </c>
      <c r="G415" s="178" t="s">
        <v>1502</v>
      </c>
      <c r="H415" s="179" t="s">
        <v>1451</v>
      </c>
      <c r="I415" s="180" t="s">
        <v>1474</v>
      </c>
      <c r="J415" s="202" t="s">
        <v>1475</v>
      </c>
      <c r="K415" s="560" t="s">
        <v>1476</v>
      </c>
      <c r="L415" s="174" t="s">
        <v>321</v>
      </c>
      <c r="M415" s="178" t="s">
        <v>106</v>
      </c>
      <c r="N415" s="178" t="s">
        <v>106</v>
      </c>
      <c r="O415" s="178" t="str">
        <f t="shared" si="78"/>
        <v>N</v>
      </c>
      <c r="P415" s="178" t="s">
        <v>106</v>
      </c>
      <c r="Q415" s="178" t="s">
        <v>515</v>
      </c>
      <c r="R415" s="181" t="s">
        <v>1452</v>
      </c>
      <c r="S415" s="170"/>
      <c r="U415" s="507" t="s">
        <v>1513</v>
      </c>
      <c r="V415" s="201">
        <v>1830</v>
      </c>
      <c r="W415" s="9" t="str">
        <f t="shared" si="77"/>
        <v>18-</v>
      </c>
      <c r="X415" s="47" t="str">
        <f t="shared" si="80"/>
        <v>HS</v>
      </c>
      <c r="Y415" s="47" t="str">
        <f t="shared" si="79"/>
        <v>-21102P</v>
      </c>
      <c r="Z415" s="47" t="str">
        <f t="shared" si="81"/>
        <v>18-HS-21102P</v>
      </c>
      <c r="AA415" s="47" t="str">
        <f t="shared" si="82"/>
        <v>-</v>
      </c>
      <c r="AB415" s="193">
        <f t="shared" si="76"/>
        <v>7</v>
      </c>
      <c r="AC415" s="193" t="s">
        <v>391</v>
      </c>
    </row>
    <row r="416" spans="1:29" ht="13.5" customHeight="1">
      <c r="A416" s="201">
        <v>1830</v>
      </c>
      <c r="B416" s="170" t="s">
        <v>1265</v>
      </c>
      <c r="C416" s="179" t="s">
        <v>115</v>
      </c>
      <c r="D416" s="179" t="s">
        <v>1266</v>
      </c>
      <c r="E416" s="179" t="s">
        <v>1554</v>
      </c>
      <c r="F416" s="561" t="s">
        <v>1514</v>
      </c>
      <c r="G416" s="178" t="s">
        <v>1473</v>
      </c>
      <c r="H416" s="179" t="s">
        <v>106</v>
      </c>
      <c r="I416" s="178" t="s">
        <v>1512</v>
      </c>
      <c r="J416" s="202" t="s">
        <v>1475</v>
      </c>
      <c r="K416" s="560" t="s">
        <v>1485</v>
      </c>
      <c r="L416" s="174" t="s">
        <v>321</v>
      </c>
      <c r="M416" s="178" t="s">
        <v>106</v>
      </c>
      <c r="N416" s="178" t="s">
        <v>106</v>
      </c>
      <c r="O416" s="178" t="str">
        <f t="shared" si="78"/>
        <v>N</v>
      </c>
      <c r="P416" s="178" t="s">
        <v>106</v>
      </c>
      <c r="Q416" s="178" t="s">
        <v>515</v>
      </c>
      <c r="R416" s="181" t="s">
        <v>1452</v>
      </c>
      <c r="S416" s="170"/>
      <c r="U416" s="507" t="s">
        <v>1511</v>
      </c>
      <c r="V416" s="201">
        <v>1830</v>
      </c>
      <c r="W416" s="9" t="str">
        <f t="shared" si="77"/>
        <v>18-</v>
      </c>
      <c r="X416" s="47" t="str">
        <f t="shared" si="80"/>
        <v>YL</v>
      </c>
      <c r="Y416" s="47" t="str">
        <f t="shared" si="79"/>
        <v>-21102L</v>
      </c>
      <c r="Z416" s="47" t="str">
        <f t="shared" si="81"/>
        <v>18-YL-21102L</v>
      </c>
      <c r="AA416" s="47" t="str">
        <f t="shared" si="82"/>
        <v>-</v>
      </c>
      <c r="AB416" s="193">
        <f t="shared" si="76"/>
        <v>7</v>
      </c>
      <c r="AC416" s="193" t="s">
        <v>391</v>
      </c>
    </row>
    <row r="417" spans="1:29" ht="13.5" customHeight="1">
      <c r="A417" s="201">
        <v>1830</v>
      </c>
      <c r="B417" s="170" t="s">
        <v>1267</v>
      </c>
      <c r="C417" s="179" t="s">
        <v>115</v>
      </c>
      <c r="D417" s="179" t="s">
        <v>1268</v>
      </c>
      <c r="E417" s="179" t="s">
        <v>1554</v>
      </c>
      <c r="F417" s="561" t="s">
        <v>1514</v>
      </c>
      <c r="G417" s="178" t="s">
        <v>1473</v>
      </c>
      <c r="H417" s="179" t="s">
        <v>106</v>
      </c>
      <c r="I417" s="178" t="s">
        <v>1512</v>
      </c>
      <c r="J417" s="202" t="s">
        <v>1475</v>
      </c>
      <c r="K417" s="560" t="s">
        <v>1485</v>
      </c>
      <c r="L417" s="174" t="s">
        <v>321</v>
      </c>
      <c r="M417" s="178" t="s">
        <v>106</v>
      </c>
      <c r="N417" s="178" t="s">
        <v>106</v>
      </c>
      <c r="O417" s="178" t="str">
        <f t="shared" si="78"/>
        <v>N</v>
      </c>
      <c r="P417" s="178" t="s">
        <v>106</v>
      </c>
      <c r="Q417" s="178" t="s">
        <v>515</v>
      </c>
      <c r="R417" s="181" t="s">
        <v>1452</v>
      </c>
      <c r="S417" s="170"/>
      <c r="U417" s="507" t="s">
        <v>1511</v>
      </c>
      <c r="V417" s="201">
        <v>1830</v>
      </c>
      <c r="W417" s="9" t="str">
        <f t="shared" si="77"/>
        <v>18-</v>
      </c>
      <c r="X417" s="47" t="str">
        <f t="shared" si="80"/>
        <v>YL</v>
      </c>
      <c r="Y417" s="47" t="str">
        <f t="shared" si="79"/>
        <v>-21102R</v>
      </c>
      <c r="Z417" s="47" t="str">
        <f t="shared" si="81"/>
        <v>18-YL-21102R</v>
      </c>
      <c r="AA417" s="47" t="str">
        <f t="shared" si="82"/>
        <v>-</v>
      </c>
      <c r="AB417" s="193">
        <f t="shared" si="76"/>
        <v>7</v>
      </c>
      <c r="AC417" s="193" t="s">
        <v>391</v>
      </c>
    </row>
    <row r="418" spans="1:29" ht="13.5" customHeight="1">
      <c r="A418" s="201">
        <v>1830</v>
      </c>
      <c r="B418" s="170" t="s">
        <v>1269</v>
      </c>
      <c r="C418" s="179" t="s">
        <v>115</v>
      </c>
      <c r="D418" s="179" t="s">
        <v>1270</v>
      </c>
      <c r="E418" s="179" t="s">
        <v>1554</v>
      </c>
      <c r="F418" s="561" t="s">
        <v>1514</v>
      </c>
      <c r="G418" s="178" t="s">
        <v>1473</v>
      </c>
      <c r="H418" s="179" t="s">
        <v>106</v>
      </c>
      <c r="I418" s="178" t="s">
        <v>1512</v>
      </c>
      <c r="J418" s="202" t="s">
        <v>1475</v>
      </c>
      <c r="K418" s="560" t="s">
        <v>1485</v>
      </c>
      <c r="L418" s="174" t="s">
        <v>321</v>
      </c>
      <c r="M418" s="178" t="s">
        <v>106</v>
      </c>
      <c r="N418" s="178" t="s">
        <v>106</v>
      </c>
      <c r="O418" s="178" t="str">
        <f t="shared" si="78"/>
        <v>N</v>
      </c>
      <c r="P418" s="178" t="s">
        <v>106</v>
      </c>
      <c r="Q418" s="178" t="s">
        <v>515</v>
      </c>
      <c r="R418" s="181" t="s">
        <v>1452</v>
      </c>
      <c r="S418" s="170"/>
      <c r="U418" s="507" t="s">
        <v>1511</v>
      </c>
      <c r="V418" s="201">
        <v>1830</v>
      </c>
      <c r="W418" s="9" t="str">
        <f t="shared" si="77"/>
        <v>18-</v>
      </c>
      <c r="X418" s="47" t="str">
        <f t="shared" si="80"/>
        <v>YL</v>
      </c>
      <c r="Y418" s="47" t="str">
        <f t="shared" si="79"/>
        <v>-21102F</v>
      </c>
      <c r="Z418" s="47" t="str">
        <f t="shared" si="81"/>
        <v>18-YL-21102F</v>
      </c>
      <c r="AA418" s="47" t="str">
        <f t="shared" si="82"/>
        <v>-</v>
      </c>
      <c r="AB418" s="193">
        <f t="shared" si="76"/>
        <v>7</v>
      </c>
      <c r="AC418" s="193" t="s">
        <v>391</v>
      </c>
    </row>
    <row r="419" spans="1:29" ht="13.5" customHeight="1">
      <c r="A419" s="201">
        <v>1830</v>
      </c>
      <c r="C419" s="179"/>
      <c r="D419" s="179"/>
      <c r="E419" s="179"/>
      <c r="F419" s="561"/>
      <c r="G419" s="178"/>
      <c r="H419" s="179"/>
      <c r="I419" s="178"/>
      <c r="J419" s="202"/>
      <c r="K419" s="560"/>
      <c r="L419" s="174"/>
      <c r="M419" s="178"/>
      <c r="N419" s="178"/>
      <c r="O419" s="178" t="str">
        <f t="shared" si="78"/>
        <v>N</v>
      </c>
      <c r="P419" s="178"/>
      <c r="Q419" s="178"/>
      <c r="R419" s="181"/>
      <c r="S419" s="170"/>
      <c r="U419" s="193" t="s">
        <v>1453</v>
      </c>
      <c r="V419" s="201">
        <v>1830</v>
      </c>
      <c r="W419" s="9" t="str">
        <f t="shared" si="77"/>
        <v/>
      </c>
      <c r="X419" s="47">
        <f t="shared" si="80"/>
        <v>0</v>
      </c>
      <c r="Y419" s="47" t="str">
        <f t="shared" si="79"/>
        <v/>
      </c>
      <c r="Z419" s="47" t="str">
        <f t="shared" si="81"/>
        <v>0</v>
      </c>
      <c r="AA419" s="47" t="str">
        <f t="shared" si="82"/>
        <v/>
      </c>
      <c r="AB419" s="193">
        <f t="shared" si="76"/>
        <v>7</v>
      </c>
    </row>
    <row r="420" spans="1:29" ht="13.5" customHeight="1">
      <c r="A420" s="201">
        <v>1830</v>
      </c>
      <c r="B420" s="170" t="s">
        <v>1404</v>
      </c>
      <c r="C420" s="179" t="s">
        <v>115</v>
      </c>
      <c r="D420" s="179" t="s">
        <v>1405</v>
      </c>
      <c r="E420" s="179" t="s">
        <v>1555</v>
      </c>
      <c r="F420" s="561" t="s">
        <v>1508</v>
      </c>
      <c r="G420" s="178" t="s">
        <v>1502</v>
      </c>
      <c r="H420" s="179" t="s">
        <v>106</v>
      </c>
      <c r="I420" s="178" t="s">
        <v>1515</v>
      </c>
      <c r="J420" s="202" t="s">
        <v>1475</v>
      </c>
      <c r="K420" s="560" t="s">
        <v>1485</v>
      </c>
      <c r="L420" s="174" t="s">
        <v>321</v>
      </c>
      <c r="M420" s="178" t="s">
        <v>106</v>
      </c>
      <c r="N420" s="178" t="s">
        <v>106</v>
      </c>
      <c r="O420" s="178" t="str">
        <f t="shared" si="78"/>
        <v>N</v>
      </c>
      <c r="P420" s="178" t="s">
        <v>106</v>
      </c>
      <c r="Q420" s="178" t="s">
        <v>515</v>
      </c>
      <c r="R420" s="181" t="s">
        <v>1452</v>
      </c>
      <c r="S420" s="170"/>
      <c r="U420" s="507" t="s">
        <v>1516</v>
      </c>
      <c r="V420" s="201">
        <v>1830</v>
      </c>
      <c r="W420" s="9" t="str">
        <f t="shared" si="77"/>
        <v>18-</v>
      </c>
      <c r="X420" s="47" t="str">
        <f t="shared" ref="X420:X451" si="83">F420</f>
        <v>HS</v>
      </c>
      <c r="Y420" s="47" t="str">
        <f t="shared" si="79"/>
        <v>-23101S</v>
      </c>
      <c r="Z420" s="47" t="str">
        <f t="shared" ref="Z420:Z451" si="84">W420&amp;X420&amp;Y420</f>
        <v>18-HS-23101S</v>
      </c>
      <c r="AA420" s="47" t="str">
        <f t="shared" si="82"/>
        <v>-</v>
      </c>
      <c r="AB420" s="193">
        <f t="shared" si="76"/>
        <v>7</v>
      </c>
      <c r="AC420" s="193" t="s">
        <v>391</v>
      </c>
    </row>
    <row r="421" spans="1:29" ht="13.5" customHeight="1">
      <c r="A421" s="201">
        <v>1830</v>
      </c>
      <c r="B421" s="170" t="s">
        <v>1090</v>
      </c>
      <c r="C421" s="179" t="s">
        <v>115</v>
      </c>
      <c r="D421" s="179" t="s">
        <v>1091</v>
      </c>
      <c r="E421" s="179" t="s">
        <v>1555</v>
      </c>
      <c r="F421" s="561" t="s">
        <v>1508</v>
      </c>
      <c r="G421" s="178" t="s">
        <v>1502</v>
      </c>
      <c r="H421" s="179" t="s">
        <v>1451</v>
      </c>
      <c r="I421" s="180" t="s">
        <v>1474</v>
      </c>
      <c r="J421" s="202" t="s">
        <v>1475</v>
      </c>
      <c r="K421" s="560" t="s">
        <v>1476</v>
      </c>
      <c r="L421" s="174" t="s">
        <v>321</v>
      </c>
      <c r="M421" s="178" t="s">
        <v>106</v>
      </c>
      <c r="N421" s="178" t="s">
        <v>106</v>
      </c>
      <c r="O421" s="178" t="str">
        <f t="shared" si="78"/>
        <v>N</v>
      </c>
      <c r="P421" s="178" t="s">
        <v>106</v>
      </c>
      <c r="Q421" s="178" t="s">
        <v>515</v>
      </c>
      <c r="R421" s="181" t="s">
        <v>1452</v>
      </c>
      <c r="S421" s="170"/>
      <c r="U421" s="507" t="s">
        <v>1513</v>
      </c>
      <c r="V421" s="201">
        <v>1830</v>
      </c>
      <c r="W421" s="9" t="str">
        <f t="shared" si="77"/>
        <v>18-</v>
      </c>
      <c r="X421" s="47" t="str">
        <f t="shared" si="83"/>
        <v>HS</v>
      </c>
      <c r="Y421" s="47" t="str">
        <f t="shared" si="79"/>
        <v>-23101P</v>
      </c>
      <c r="Z421" s="47" t="str">
        <f t="shared" si="84"/>
        <v>18-HS-23101P</v>
      </c>
      <c r="AA421" s="47" t="str">
        <f t="shared" si="82"/>
        <v>-</v>
      </c>
      <c r="AB421" s="193">
        <f t="shared" si="76"/>
        <v>7</v>
      </c>
      <c r="AC421" s="193" t="s">
        <v>391</v>
      </c>
    </row>
    <row r="422" spans="1:29" ht="13.5" customHeight="1">
      <c r="A422" s="201">
        <v>1830</v>
      </c>
      <c r="B422" s="170" t="s">
        <v>1271</v>
      </c>
      <c r="C422" s="179" t="s">
        <v>115</v>
      </c>
      <c r="D422" s="179" t="s">
        <v>1272</v>
      </c>
      <c r="E422" s="179" t="s">
        <v>1555</v>
      </c>
      <c r="F422" s="561" t="s">
        <v>1514</v>
      </c>
      <c r="G422" s="178" t="s">
        <v>1473</v>
      </c>
      <c r="H422" s="179" t="s">
        <v>106</v>
      </c>
      <c r="I422" s="178" t="s">
        <v>1512</v>
      </c>
      <c r="J422" s="202" t="s">
        <v>1475</v>
      </c>
      <c r="K422" s="560" t="s">
        <v>1485</v>
      </c>
      <c r="L422" s="174" t="s">
        <v>321</v>
      </c>
      <c r="M422" s="178" t="s">
        <v>106</v>
      </c>
      <c r="N422" s="178" t="s">
        <v>106</v>
      </c>
      <c r="O422" s="178" t="str">
        <f t="shared" si="78"/>
        <v>N</v>
      </c>
      <c r="P422" s="178" t="s">
        <v>106</v>
      </c>
      <c r="Q422" s="178" t="s">
        <v>515</v>
      </c>
      <c r="R422" s="181" t="s">
        <v>1452</v>
      </c>
      <c r="S422" s="170"/>
      <c r="U422" s="507" t="s">
        <v>1511</v>
      </c>
      <c r="V422" s="201">
        <v>1830</v>
      </c>
      <c r="W422" s="9" t="str">
        <f t="shared" si="77"/>
        <v>18-</v>
      </c>
      <c r="X422" s="47" t="str">
        <f t="shared" si="83"/>
        <v>YL</v>
      </c>
      <c r="Y422" s="47" t="str">
        <f t="shared" si="79"/>
        <v>-23101L</v>
      </c>
      <c r="Z422" s="47" t="str">
        <f t="shared" si="84"/>
        <v>18-YL-23101L</v>
      </c>
      <c r="AA422" s="47" t="str">
        <f t="shared" ref="AA422:AA453" si="85">LEFT(Y422,1)</f>
        <v>-</v>
      </c>
      <c r="AB422" s="193">
        <f t="shared" si="76"/>
        <v>7</v>
      </c>
      <c r="AC422" s="193" t="s">
        <v>391</v>
      </c>
    </row>
    <row r="423" spans="1:29" ht="13.5" customHeight="1">
      <c r="A423" s="201">
        <v>1830</v>
      </c>
      <c r="B423" s="170" t="s">
        <v>1273</v>
      </c>
      <c r="C423" s="179" t="s">
        <v>115</v>
      </c>
      <c r="D423" s="179" t="s">
        <v>1274</v>
      </c>
      <c r="E423" s="179" t="s">
        <v>1555</v>
      </c>
      <c r="F423" s="561" t="s">
        <v>1514</v>
      </c>
      <c r="G423" s="178" t="s">
        <v>1473</v>
      </c>
      <c r="H423" s="179" t="s">
        <v>106</v>
      </c>
      <c r="I423" s="178" t="s">
        <v>1512</v>
      </c>
      <c r="J423" s="202" t="s">
        <v>1475</v>
      </c>
      <c r="K423" s="560" t="s">
        <v>1485</v>
      </c>
      <c r="L423" s="174" t="s">
        <v>321</v>
      </c>
      <c r="M423" s="178" t="s">
        <v>106</v>
      </c>
      <c r="N423" s="178" t="s">
        <v>106</v>
      </c>
      <c r="O423" s="178" t="str">
        <f t="shared" si="78"/>
        <v>N</v>
      </c>
      <c r="P423" s="178" t="s">
        <v>106</v>
      </c>
      <c r="Q423" s="178" t="s">
        <v>515</v>
      </c>
      <c r="R423" s="181" t="s">
        <v>1452</v>
      </c>
      <c r="S423" s="170"/>
      <c r="U423" s="507" t="s">
        <v>1511</v>
      </c>
      <c r="V423" s="201">
        <v>1830</v>
      </c>
      <c r="W423" s="9" t="str">
        <f t="shared" si="77"/>
        <v>18-</v>
      </c>
      <c r="X423" s="47" t="str">
        <f t="shared" si="83"/>
        <v>YL</v>
      </c>
      <c r="Y423" s="47" t="str">
        <f t="shared" si="79"/>
        <v>-23101R</v>
      </c>
      <c r="Z423" s="47" t="str">
        <f t="shared" si="84"/>
        <v>18-YL-23101R</v>
      </c>
      <c r="AA423" s="47" t="str">
        <f t="shared" si="85"/>
        <v>-</v>
      </c>
      <c r="AB423" s="193">
        <f t="shared" si="76"/>
        <v>7</v>
      </c>
      <c r="AC423" s="193" t="s">
        <v>391</v>
      </c>
    </row>
    <row r="424" spans="1:29" ht="13.5" customHeight="1">
      <c r="A424" s="201">
        <v>1830</v>
      </c>
      <c r="B424" s="170" t="s">
        <v>1275</v>
      </c>
      <c r="C424" s="179" t="s">
        <v>115</v>
      </c>
      <c r="D424" s="179" t="s">
        <v>1276</v>
      </c>
      <c r="E424" s="179" t="s">
        <v>1555</v>
      </c>
      <c r="F424" s="561" t="s">
        <v>1514</v>
      </c>
      <c r="G424" s="178" t="s">
        <v>1473</v>
      </c>
      <c r="H424" s="179" t="s">
        <v>106</v>
      </c>
      <c r="I424" s="178" t="s">
        <v>1512</v>
      </c>
      <c r="J424" s="202" t="s">
        <v>1475</v>
      </c>
      <c r="K424" s="560" t="s">
        <v>1485</v>
      </c>
      <c r="L424" s="174" t="s">
        <v>321</v>
      </c>
      <c r="M424" s="178" t="s">
        <v>106</v>
      </c>
      <c r="N424" s="178" t="s">
        <v>106</v>
      </c>
      <c r="O424" s="178" t="str">
        <f t="shared" si="78"/>
        <v>N</v>
      </c>
      <c r="P424" s="178" t="s">
        <v>106</v>
      </c>
      <c r="Q424" s="178" t="s">
        <v>515</v>
      </c>
      <c r="R424" s="181" t="s">
        <v>1452</v>
      </c>
      <c r="S424" s="170"/>
      <c r="U424" s="507" t="s">
        <v>1511</v>
      </c>
      <c r="V424" s="201">
        <v>1830</v>
      </c>
      <c r="W424" s="9" t="str">
        <f t="shared" si="77"/>
        <v>18-</v>
      </c>
      <c r="X424" s="47" t="str">
        <f t="shared" si="83"/>
        <v>YL</v>
      </c>
      <c r="Y424" s="47" t="str">
        <f t="shared" si="79"/>
        <v>-23101F</v>
      </c>
      <c r="Z424" s="47" t="str">
        <f t="shared" si="84"/>
        <v>18-YL-23101F</v>
      </c>
      <c r="AA424" s="47" t="str">
        <f t="shared" si="85"/>
        <v>-</v>
      </c>
      <c r="AB424" s="193">
        <f t="shared" si="76"/>
        <v>7</v>
      </c>
      <c r="AC424" s="193" t="s">
        <v>391</v>
      </c>
    </row>
    <row r="425" spans="1:29" ht="13.5" customHeight="1">
      <c r="A425" s="201">
        <v>1830</v>
      </c>
      <c r="B425" s="170" t="s">
        <v>808</v>
      </c>
      <c r="C425" s="179" t="s">
        <v>115</v>
      </c>
      <c r="D425" s="179" t="s">
        <v>809</v>
      </c>
      <c r="E425" s="179" t="s">
        <v>1555</v>
      </c>
      <c r="F425" s="561" t="s">
        <v>799</v>
      </c>
      <c r="G425" s="178" t="s">
        <v>113</v>
      </c>
      <c r="H425" s="179" t="s">
        <v>106</v>
      </c>
      <c r="I425" s="178" t="s">
        <v>111</v>
      </c>
      <c r="J425" s="202" t="s">
        <v>111</v>
      </c>
      <c r="K425" s="560"/>
      <c r="L425" s="174" t="s">
        <v>321</v>
      </c>
      <c r="M425" s="178" t="s">
        <v>106</v>
      </c>
      <c r="N425" s="178" t="s">
        <v>106</v>
      </c>
      <c r="O425" s="178" t="str">
        <f t="shared" si="78"/>
        <v>N</v>
      </c>
      <c r="P425" s="178" t="s">
        <v>106</v>
      </c>
      <c r="Q425" s="178" t="s">
        <v>515</v>
      </c>
      <c r="R425" s="181" t="s">
        <v>1452</v>
      </c>
      <c r="S425" s="170"/>
      <c r="U425" s="509" t="s">
        <v>1466</v>
      </c>
      <c r="V425" s="201">
        <v>1830</v>
      </c>
      <c r="W425" s="9" t="str">
        <f t="shared" si="77"/>
        <v>18-</v>
      </c>
      <c r="X425" s="47" t="str">
        <f t="shared" si="83"/>
        <v>SI</v>
      </c>
      <c r="Y425" s="47" t="str">
        <f t="shared" si="79"/>
        <v>-23101</v>
      </c>
      <c r="Z425" s="47" t="str">
        <f t="shared" si="84"/>
        <v>18-SI-23101</v>
      </c>
      <c r="AA425" s="47" t="str">
        <f t="shared" si="85"/>
        <v>-</v>
      </c>
      <c r="AB425" s="193">
        <f t="shared" si="76"/>
        <v>6</v>
      </c>
      <c r="AC425" s="193" t="s">
        <v>106</v>
      </c>
    </row>
    <row r="426" spans="1:29" ht="13.5" customHeight="1">
      <c r="A426" s="201">
        <v>1830</v>
      </c>
      <c r="B426" s="170" t="s">
        <v>564</v>
      </c>
      <c r="C426" s="179" t="s">
        <v>115</v>
      </c>
      <c r="D426" s="179" t="s">
        <v>565</v>
      </c>
      <c r="E426" s="179" t="s">
        <v>1555</v>
      </c>
      <c r="F426" s="561" t="s">
        <v>516</v>
      </c>
      <c r="G426" s="178" t="s">
        <v>166</v>
      </c>
      <c r="H426" s="179" t="s">
        <v>1451</v>
      </c>
      <c r="I426" s="178" t="s">
        <v>111</v>
      </c>
      <c r="J426" s="202" t="s">
        <v>111</v>
      </c>
      <c r="K426" s="560"/>
      <c r="L426" s="174" t="s">
        <v>321</v>
      </c>
      <c r="M426" s="178" t="s">
        <v>106</v>
      </c>
      <c r="N426" s="178" t="s">
        <v>106</v>
      </c>
      <c r="O426" s="178" t="str">
        <f t="shared" si="78"/>
        <v>N</v>
      </c>
      <c r="P426" s="178" t="s">
        <v>106</v>
      </c>
      <c r="Q426" s="178" t="s">
        <v>515</v>
      </c>
      <c r="R426" s="181" t="s">
        <v>1452</v>
      </c>
      <c r="S426" s="196" t="s">
        <v>515</v>
      </c>
      <c r="U426" s="510" t="s">
        <v>1553</v>
      </c>
      <c r="V426" s="201">
        <v>1830</v>
      </c>
      <c r="W426" s="9" t="str">
        <f t="shared" si="77"/>
        <v>18-</v>
      </c>
      <c r="X426" s="47" t="str">
        <f t="shared" si="83"/>
        <v>SC</v>
      </c>
      <c r="Y426" s="47" t="str">
        <f t="shared" si="79"/>
        <v>-23101</v>
      </c>
      <c r="Z426" s="47" t="str">
        <f t="shared" si="84"/>
        <v>18-SC-23101</v>
      </c>
      <c r="AA426" s="47" t="str">
        <f t="shared" si="85"/>
        <v>-</v>
      </c>
      <c r="AB426" s="193">
        <f t="shared" si="76"/>
        <v>6</v>
      </c>
      <c r="AC426" s="193" t="s">
        <v>106</v>
      </c>
    </row>
    <row r="427" spans="1:29" ht="13.5" customHeight="1">
      <c r="A427" s="201">
        <v>1830</v>
      </c>
      <c r="C427" s="179"/>
      <c r="D427" s="179"/>
      <c r="E427" s="179"/>
      <c r="F427" s="561"/>
      <c r="G427" s="178"/>
      <c r="H427" s="179"/>
      <c r="I427" s="178"/>
      <c r="J427" s="202"/>
      <c r="K427" s="560"/>
      <c r="L427" s="174"/>
      <c r="M427" s="178"/>
      <c r="N427" s="178"/>
      <c r="O427" s="178" t="str">
        <f t="shared" si="78"/>
        <v>N</v>
      </c>
      <c r="P427" s="178"/>
      <c r="Q427" s="178"/>
      <c r="R427" s="181"/>
      <c r="S427" s="170"/>
      <c r="U427" s="193" t="s">
        <v>1453</v>
      </c>
      <c r="V427" s="201">
        <v>1830</v>
      </c>
      <c r="W427" s="9" t="str">
        <f t="shared" si="77"/>
        <v/>
      </c>
      <c r="X427" s="47">
        <f t="shared" si="83"/>
        <v>0</v>
      </c>
      <c r="Y427" s="47" t="str">
        <f t="shared" si="79"/>
        <v/>
      </c>
      <c r="Z427" s="47" t="str">
        <f t="shared" si="84"/>
        <v>0</v>
      </c>
      <c r="AA427" s="47" t="str">
        <f t="shared" si="85"/>
        <v/>
      </c>
      <c r="AB427" s="193">
        <f t="shared" si="76"/>
        <v>7</v>
      </c>
    </row>
    <row r="428" spans="1:29" ht="13.5" customHeight="1">
      <c r="A428" s="201">
        <v>1830</v>
      </c>
      <c r="B428" s="170" t="s">
        <v>1406</v>
      </c>
      <c r="C428" s="179" t="s">
        <v>115</v>
      </c>
      <c r="D428" s="179" t="s">
        <v>1407</v>
      </c>
      <c r="E428" s="179" t="s">
        <v>1555</v>
      </c>
      <c r="F428" s="561" t="s">
        <v>1508</v>
      </c>
      <c r="G428" s="178" t="s">
        <v>1502</v>
      </c>
      <c r="H428" s="179" t="s">
        <v>106</v>
      </c>
      <c r="I428" s="178" t="s">
        <v>1515</v>
      </c>
      <c r="J428" s="202" t="s">
        <v>1475</v>
      </c>
      <c r="K428" s="560" t="s">
        <v>1485</v>
      </c>
      <c r="L428" s="174" t="s">
        <v>321</v>
      </c>
      <c r="M428" s="178" t="s">
        <v>106</v>
      </c>
      <c r="N428" s="178" t="s">
        <v>106</v>
      </c>
      <c r="O428" s="178" t="str">
        <f t="shared" si="78"/>
        <v>N</v>
      </c>
      <c r="P428" s="178" t="s">
        <v>106</v>
      </c>
      <c r="Q428" s="178" t="s">
        <v>515</v>
      </c>
      <c r="R428" s="181" t="s">
        <v>1452</v>
      </c>
      <c r="S428" s="170"/>
      <c r="U428" s="507" t="s">
        <v>1516</v>
      </c>
      <c r="V428" s="201">
        <v>1830</v>
      </c>
      <c r="W428" s="9" t="str">
        <f t="shared" si="77"/>
        <v>18-</v>
      </c>
      <c r="X428" s="47" t="str">
        <f t="shared" si="83"/>
        <v>HS</v>
      </c>
      <c r="Y428" s="47" t="str">
        <f t="shared" si="79"/>
        <v>-23102S</v>
      </c>
      <c r="Z428" s="47" t="str">
        <f t="shared" si="84"/>
        <v>18-HS-23102S</v>
      </c>
      <c r="AA428" s="47" t="str">
        <f t="shared" si="85"/>
        <v>-</v>
      </c>
      <c r="AB428" s="193">
        <f t="shared" si="76"/>
        <v>7</v>
      </c>
      <c r="AC428" s="193" t="s">
        <v>391</v>
      </c>
    </row>
    <row r="429" spans="1:29" ht="13.5" customHeight="1">
      <c r="A429" s="201">
        <v>1830</v>
      </c>
      <c r="B429" s="170" t="s">
        <v>1092</v>
      </c>
      <c r="C429" s="179" t="s">
        <v>115</v>
      </c>
      <c r="D429" s="179" t="s">
        <v>1093</v>
      </c>
      <c r="E429" s="179" t="s">
        <v>1555</v>
      </c>
      <c r="F429" s="561" t="s">
        <v>1508</v>
      </c>
      <c r="G429" s="178" t="s">
        <v>1502</v>
      </c>
      <c r="H429" s="179" t="s">
        <v>1451</v>
      </c>
      <c r="I429" s="180" t="s">
        <v>1474</v>
      </c>
      <c r="J429" s="202" t="s">
        <v>1475</v>
      </c>
      <c r="K429" s="560" t="s">
        <v>1476</v>
      </c>
      <c r="L429" s="174" t="s">
        <v>321</v>
      </c>
      <c r="M429" s="178" t="s">
        <v>106</v>
      </c>
      <c r="N429" s="178" t="s">
        <v>106</v>
      </c>
      <c r="O429" s="178" t="str">
        <f t="shared" si="78"/>
        <v>N</v>
      </c>
      <c r="P429" s="178" t="s">
        <v>106</v>
      </c>
      <c r="Q429" s="178" t="s">
        <v>515</v>
      </c>
      <c r="R429" s="181" t="s">
        <v>1452</v>
      </c>
      <c r="S429" s="170"/>
      <c r="U429" s="507" t="s">
        <v>1513</v>
      </c>
      <c r="V429" s="201">
        <v>1830</v>
      </c>
      <c r="W429" s="9" t="str">
        <f t="shared" si="77"/>
        <v>18-</v>
      </c>
      <c r="X429" s="47" t="str">
        <f t="shared" si="83"/>
        <v>HS</v>
      </c>
      <c r="Y429" s="47" t="str">
        <f t="shared" si="79"/>
        <v>-23102P</v>
      </c>
      <c r="Z429" s="47" t="str">
        <f t="shared" si="84"/>
        <v>18-HS-23102P</v>
      </c>
      <c r="AA429" s="47" t="str">
        <f t="shared" si="85"/>
        <v>-</v>
      </c>
      <c r="AB429" s="193">
        <f t="shared" si="76"/>
        <v>7</v>
      </c>
      <c r="AC429" s="193" t="s">
        <v>391</v>
      </c>
    </row>
    <row r="430" spans="1:29" ht="13.5" customHeight="1">
      <c r="A430" s="201">
        <v>1830</v>
      </c>
      <c r="B430" s="170" t="s">
        <v>1277</v>
      </c>
      <c r="C430" s="179" t="s">
        <v>115</v>
      </c>
      <c r="D430" s="179" t="s">
        <v>1278</v>
      </c>
      <c r="E430" s="179" t="s">
        <v>1555</v>
      </c>
      <c r="F430" s="561" t="s">
        <v>1514</v>
      </c>
      <c r="G430" s="178" t="s">
        <v>1473</v>
      </c>
      <c r="H430" s="179" t="s">
        <v>106</v>
      </c>
      <c r="I430" s="178" t="s">
        <v>1512</v>
      </c>
      <c r="J430" s="202" t="s">
        <v>1475</v>
      </c>
      <c r="K430" s="560" t="s">
        <v>1485</v>
      </c>
      <c r="L430" s="174" t="s">
        <v>321</v>
      </c>
      <c r="M430" s="178" t="s">
        <v>106</v>
      </c>
      <c r="N430" s="178" t="s">
        <v>106</v>
      </c>
      <c r="O430" s="178" t="str">
        <f t="shared" si="78"/>
        <v>N</v>
      </c>
      <c r="P430" s="178" t="s">
        <v>106</v>
      </c>
      <c r="Q430" s="178" t="s">
        <v>515</v>
      </c>
      <c r="R430" s="181" t="s">
        <v>1452</v>
      </c>
      <c r="S430" s="170"/>
      <c r="U430" s="507" t="s">
        <v>1511</v>
      </c>
      <c r="V430" s="201">
        <v>1830</v>
      </c>
      <c r="W430" s="9" t="str">
        <f t="shared" si="77"/>
        <v>18-</v>
      </c>
      <c r="X430" s="47" t="str">
        <f t="shared" si="83"/>
        <v>YL</v>
      </c>
      <c r="Y430" s="47" t="str">
        <f t="shared" si="79"/>
        <v>-23102F</v>
      </c>
      <c r="Z430" s="47" t="str">
        <f t="shared" si="84"/>
        <v>18-YL-23102F</v>
      </c>
      <c r="AA430" s="47" t="str">
        <f t="shared" si="85"/>
        <v>-</v>
      </c>
      <c r="AB430" s="193">
        <f t="shared" si="76"/>
        <v>7</v>
      </c>
      <c r="AC430" s="193" t="s">
        <v>391</v>
      </c>
    </row>
    <row r="431" spans="1:29" ht="13.5" customHeight="1">
      <c r="A431" s="201">
        <v>1830</v>
      </c>
      <c r="B431" s="170" t="s">
        <v>1279</v>
      </c>
      <c r="C431" s="179" t="s">
        <v>115</v>
      </c>
      <c r="D431" s="179" t="s">
        <v>1280</v>
      </c>
      <c r="E431" s="179" t="s">
        <v>1555</v>
      </c>
      <c r="F431" s="561" t="s">
        <v>1514</v>
      </c>
      <c r="G431" s="178" t="s">
        <v>1473</v>
      </c>
      <c r="H431" s="179" t="s">
        <v>106</v>
      </c>
      <c r="I431" s="178" t="s">
        <v>1512</v>
      </c>
      <c r="J431" s="202" t="s">
        <v>1475</v>
      </c>
      <c r="K431" s="560" t="s">
        <v>1485</v>
      </c>
      <c r="L431" s="174" t="s">
        <v>321</v>
      </c>
      <c r="M431" s="178" t="s">
        <v>106</v>
      </c>
      <c r="N431" s="178" t="s">
        <v>106</v>
      </c>
      <c r="O431" s="178" t="str">
        <f t="shared" si="78"/>
        <v>N</v>
      </c>
      <c r="P431" s="178" t="s">
        <v>106</v>
      </c>
      <c r="Q431" s="178" t="s">
        <v>515</v>
      </c>
      <c r="R431" s="181" t="s">
        <v>1452</v>
      </c>
      <c r="S431" s="170"/>
      <c r="U431" s="507" t="s">
        <v>1511</v>
      </c>
      <c r="V431" s="201">
        <v>1830</v>
      </c>
      <c r="W431" s="9" t="str">
        <f t="shared" si="77"/>
        <v>18-</v>
      </c>
      <c r="X431" s="47" t="str">
        <f t="shared" si="83"/>
        <v>YL</v>
      </c>
      <c r="Y431" s="47" t="str">
        <f t="shared" si="79"/>
        <v>-23102L</v>
      </c>
      <c r="Z431" s="47" t="str">
        <f t="shared" si="84"/>
        <v>18-YL-23102L</v>
      </c>
      <c r="AA431" s="47" t="str">
        <f t="shared" si="85"/>
        <v>-</v>
      </c>
      <c r="AB431" s="193">
        <f t="shared" si="76"/>
        <v>7</v>
      </c>
      <c r="AC431" s="193" t="s">
        <v>391</v>
      </c>
    </row>
    <row r="432" spans="1:29" ht="13.5" customHeight="1">
      <c r="A432" s="201">
        <v>1830</v>
      </c>
      <c r="B432" s="170" t="s">
        <v>1281</v>
      </c>
      <c r="C432" s="179" t="s">
        <v>115</v>
      </c>
      <c r="D432" s="179" t="s">
        <v>1282</v>
      </c>
      <c r="E432" s="179" t="s">
        <v>1555</v>
      </c>
      <c r="F432" s="561" t="s">
        <v>1514</v>
      </c>
      <c r="G432" s="178" t="s">
        <v>1473</v>
      </c>
      <c r="H432" s="179" t="s">
        <v>106</v>
      </c>
      <c r="I432" s="178" t="s">
        <v>1512</v>
      </c>
      <c r="J432" s="202" t="s">
        <v>1475</v>
      </c>
      <c r="K432" s="560" t="s">
        <v>1485</v>
      </c>
      <c r="L432" s="174" t="s">
        <v>321</v>
      </c>
      <c r="M432" s="178" t="s">
        <v>106</v>
      </c>
      <c r="N432" s="178" t="s">
        <v>106</v>
      </c>
      <c r="O432" s="178" t="str">
        <f t="shared" si="78"/>
        <v>N</v>
      </c>
      <c r="P432" s="178" t="s">
        <v>106</v>
      </c>
      <c r="Q432" s="178" t="s">
        <v>515</v>
      </c>
      <c r="R432" s="181" t="s">
        <v>1452</v>
      </c>
      <c r="S432" s="170"/>
      <c r="U432" s="507" t="s">
        <v>1511</v>
      </c>
      <c r="V432" s="201">
        <v>1830</v>
      </c>
      <c r="W432" s="9" t="str">
        <f t="shared" si="77"/>
        <v>18-</v>
      </c>
      <c r="X432" s="47" t="str">
        <f t="shared" si="83"/>
        <v>YL</v>
      </c>
      <c r="Y432" s="47" t="str">
        <f t="shared" si="79"/>
        <v>-23102R</v>
      </c>
      <c r="Z432" s="47" t="str">
        <f t="shared" si="84"/>
        <v>18-YL-23102R</v>
      </c>
      <c r="AA432" s="47" t="str">
        <f t="shared" si="85"/>
        <v>-</v>
      </c>
      <c r="AB432" s="193">
        <f t="shared" si="76"/>
        <v>7</v>
      </c>
      <c r="AC432" s="193" t="s">
        <v>391</v>
      </c>
    </row>
    <row r="433" spans="1:29" ht="13.5" customHeight="1">
      <c r="A433" s="201">
        <v>1830</v>
      </c>
      <c r="B433" s="170" t="s">
        <v>810</v>
      </c>
      <c r="C433" s="179" t="s">
        <v>115</v>
      </c>
      <c r="D433" s="179" t="s">
        <v>811</v>
      </c>
      <c r="E433" s="179" t="s">
        <v>1555</v>
      </c>
      <c r="F433" s="561" t="s">
        <v>799</v>
      </c>
      <c r="G433" s="178" t="s">
        <v>113</v>
      </c>
      <c r="H433" s="179" t="s">
        <v>106</v>
      </c>
      <c r="I433" s="178" t="s">
        <v>111</v>
      </c>
      <c r="J433" s="202" t="s">
        <v>111</v>
      </c>
      <c r="K433" s="560"/>
      <c r="L433" s="174" t="s">
        <v>321</v>
      </c>
      <c r="M433" s="178" t="s">
        <v>106</v>
      </c>
      <c r="N433" s="178" t="s">
        <v>106</v>
      </c>
      <c r="O433" s="178" t="str">
        <f t="shared" si="78"/>
        <v>N</v>
      </c>
      <c r="P433" s="178" t="s">
        <v>106</v>
      </c>
      <c r="Q433" s="178" t="s">
        <v>515</v>
      </c>
      <c r="R433" s="181" t="s">
        <v>1452</v>
      </c>
      <c r="S433" s="170"/>
      <c r="U433" s="509" t="s">
        <v>1466</v>
      </c>
      <c r="V433" s="201">
        <v>1830</v>
      </c>
      <c r="W433" s="9" t="str">
        <f t="shared" si="77"/>
        <v>18-</v>
      </c>
      <c r="X433" s="47" t="str">
        <f t="shared" si="83"/>
        <v>SI</v>
      </c>
      <c r="Y433" s="47" t="str">
        <f t="shared" si="79"/>
        <v>-23102</v>
      </c>
      <c r="Z433" s="47" t="str">
        <f t="shared" si="84"/>
        <v>18-SI-23102</v>
      </c>
      <c r="AA433" s="47" t="str">
        <f t="shared" si="85"/>
        <v>-</v>
      </c>
      <c r="AB433" s="193">
        <f t="shared" si="76"/>
        <v>6</v>
      </c>
      <c r="AC433" s="193" t="s">
        <v>106</v>
      </c>
    </row>
    <row r="434" spans="1:29" ht="13.5" customHeight="1">
      <c r="A434" s="201">
        <v>1830</v>
      </c>
      <c r="B434" s="170" t="s">
        <v>566</v>
      </c>
      <c r="C434" s="179" t="s">
        <v>115</v>
      </c>
      <c r="D434" s="179" t="s">
        <v>567</v>
      </c>
      <c r="E434" s="179" t="s">
        <v>1555</v>
      </c>
      <c r="F434" s="561" t="s">
        <v>516</v>
      </c>
      <c r="G434" s="178" t="s">
        <v>166</v>
      </c>
      <c r="H434" s="179" t="s">
        <v>1451</v>
      </c>
      <c r="I434" s="178" t="s">
        <v>111</v>
      </c>
      <c r="J434" s="202" t="s">
        <v>111</v>
      </c>
      <c r="K434" s="560"/>
      <c r="L434" s="174" t="s">
        <v>321</v>
      </c>
      <c r="M434" s="178" t="s">
        <v>106</v>
      </c>
      <c r="N434" s="178" t="s">
        <v>106</v>
      </c>
      <c r="O434" s="178" t="str">
        <f t="shared" si="78"/>
        <v>N</v>
      </c>
      <c r="P434" s="178" t="s">
        <v>106</v>
      </c>
      <c r="Q434" s="178" t="s">
        <v>515</v>
      </c>
      <c r="R434" s="181" t="s">
        <v>1452</v>
      </c>
      <c r="S434" s="196" t="s">
        <v>515</v>
      </c>
      <c r="U434" s="510" t="s">
        <v>1553</v>
      </c>
      <c r="V434" s="201">
        <v>1830</v>
      </c>
      <c r="W434" s="9" t="str">
        <f t="shared" si="77"/>
        <v>18-</v>
      </c>
      <c r="X434" s="47" t="str">
        <f t="shared" si="83"/>
        <v>SC</v>
      </c>
      <c r="Y434" s="47" t="str">
        <f t="shared" si="79"/>
        <v>-23102</v>
      </c>
      <c r="Z434" s="47" t="str">
        <f t="shared" si="84"/>
        <v>18-SC-23102</v>
      </c>
      <c r="AA434" s="47" t="str">
        <f t="shared" si="85"/>
        <v>-</v>
      </c>
      <c r="AB434" s="193">
        <f t="shared" si="76"/>
        <v>6</v>
      </c>
      <c r="AC434" s="193" t="s">
        <v>106</v>
      </c>
    </row>
    <row r="435" spans="1:29" ht="13.5" customHeight="1">
      <c r="A435" s="201">
        <v>1830</v>
      </c>
      <c r="C435" s="179"/>
      <c r="D435" s="179"/>
      <c r="E435" s="179"/>
      <c r="F435" s="561"/>
      <c r="G435" s="178"/>
      <c r="H435" s="179"/>
      <c r="I435" s="178"/>
      <c r="J435" s="202"/>
      <c r="K435" s="560"/>
      <c r="L435" s="174"/>
      <c r="M435" s="178"/>
      <c r="N435" s="178"/>
      <c r="O435" s="178" t="str">
        <f t="shared" si="78"/>
        <v>N</v>
      </c>
      <c r="P435" s="178"/>
      <c r="Q435" s="178"/>
      <c r="R435" s="181"/>
      <c r="S435" s="170"/>
      <c r="U435" s="193" t="s">
        <v>1453</v>
      </c>
      <c r="V435" s="201">
        <v>1830</v>
      </c>
      <c r="W435" s="9" t="str">
        <f t="shared" si="77"/>
        <v/>
      </c>
      <c r="X435" s="47">
        <f t="shared" si="83"/>
        <v>0</v>
      </c>
      <c r="Y435" s="47" t="str">
        <f t="shared" si="79"/>
        <v/>
      </c>
      <c r="Z435" s="47" t="str">
        <f t="shared" si="84"/>
        <v>0</v>
      </c>
      <c r="AA435" s="47" t="str">
        <f t="shared" si="85"/>
        <v/>
      </c>
      <c r="AB435" s="193">
        <f t="shared" si="76"/>
        <v>7</v>
      </c>
    </row>
    <row r="436" spans="1:29" ht="13.5" customHeight="1">
      <c r="A436" s="201">
        <v>1830</v>
      </c>
      <c r="B436" s="170" t="s">
        <v>1408</v>
      </c>
      <c r="C436" s="179" t="s">
        <v>115</v>
      </c>
      <c r="D436" s="179" t="s">
        <v>1409</v>
      </c>
      <c r="E436" s="179" t="s">
        <v>1555</v>
      </c>
      <c r="F436" s="561" t="s">
        <v>1508</v>
      </c>
      <c r="G436" s="178" t="s">
        <v>1502</v>
      </c>
      <c r="H436" s="179" t="s">
        <v>106</v>
      </c>
      <c r="I436" s="178" t="s">
        <v>1515</v>
      </c>
      <c r="J436" s="202" t="s">
        <v>1475</v>
      </c>
      <c r="K436" s="560" t="s">
        <v>1485</v>
      </c>
      <c r="L436" s="174" t="s">
        <v>321</v>
      </c>
      <c r="M436" s="178" t="s">
        <v>106</v>
      </c>
      <c r="N436" s="178" t="s">
        <v>106</v>
      </c>
      <c r="O436" s="178" t="str">
        <f t="shared" si="78"/>
        <v>N</v>
      </c>
      <c r="P436" s="178" t="s">
        <v>106</v>
      </c>
      <c r="Q436" s="178" t="s">
        <v>515</v>
      </c>
      <c r="R436" s="181" t="s">
        <v>1452</v>
      </c>
      <c r="S436" s="170"/>
      <c r="U436" s="507" t="s">
        <v>1516</v>
      </c>
      <c r="V436" s="201">
        <v>1830</v>
      </c>
      <c r="W436" s="9" t="str">
        <f t="shared" si="77"/>
        <v>18-</v>
      </c>
      <c r="X436" s="47" t="str">
        <f t="shared" si="83"/>
        <v>HS</v>
      </c>
      <c r="Y436" s="47" t="str">
        <f t="shared" si="79"/>
        <v>-23105S</v>
      </c>
      <c r="Z436" s="47" t="str">
        <f t="shared" si="84"/>
        <v>18-HS-23105S</v>
      </c>
      <c r="AA436" s="47" t="str">
        <f t="shared" si="85"/>
        <v>-</v>
      </c>
      <c r="AB436" s="193">
        <f t="shared" si="76"/>
        <v>7</v>
      </c>
      <c r="AC436" s="193" t="s">
        <v>391</v>
      </c>
    </row>
    <row r="437" spans="1:29" ht="13.5" customHeight="1">
      <c r="A437" s="201">
        <v>1830</v>
      </c>
      <c r="B437" s="170" t="s">
        <v>1094</v>
      </c>
      <c r="C437" s="179" t="s">
        <v>115</v>
      </c>
      <c r="D437" s="179" t="s">
        <v>1095</v>
      </c>
      <c r="E437" s="179" t="s">
        <v>1555</v>
      </c>
      <c r="F437" s="561" t="s">
        <v>1508</v>
      </c>
      <c r="G437" s="178" t="s">
        <v>1502</v>
      </c>
      <c r="H437" s="179" t="s">
        <v>1451</v>
      </c>
      <c r="I437" s="180" t="s">
        <v>1474</v>
      </c>
      <c r="J437" s="202" t="s">
        <v>1475</v>
      </c>
      <c r="K437" s="560" t="s">
        <v>1476</v>
      </c>
      <c r="L437" s="174" t="s">
        <v>321</v>
      </c>
      <c r="M437" s="178" t="s">
        <v>106</v>
      </c>
      <c r="N437" s="178" t="s">
        <v>106</v>
      </c>
      <c r="O437" s="178" t="str">
        <f t="shared" si="78"/>
        <v>N</v>
      </c>
      <c r="P437" s="178" t="s">
        <v>106</v>
      </c>
      <c r="Q437" s="178" t="s">
        <v>515</v>
      </c>
      <c r="R437" s="181" t="s">
        <v>1452</v>
      </c>
      <c r="S437" s="170"/>
      <c r="U437" s="507" t="s">
        <v>1513</v>
      </c>
      <c r="V437" s="201">
        <v>1830</v>
      </c>
      <c r="W437" s="9" t="str">
        <f t="shared" si="77"/>
        <v>18-</v>
      </c>
      <c r="X437" s="47" t="str">
        <f t="shared" si="83"/>
        <v>HS</v>
      </c>
      <c r="Y437" s="47" t="str">
        <f t="shared" si="79"/>
        <v>-23105P</v>
      </c>
      <c r="Z437" s="47" t="str">
        <f t="shared" si="84"/>
        <v>18-HS-23105P</v>
      </c>
      <c r="AA437" s="47" t="str">
        <f t="shared" si="85"/>
        <v>-</v>
      </c>
      <c r="AB437" s="193">
        <f t="shared" si="76"/>
        <v>7</v>
      </c>
      <c r="AC437" s="193" t="s">
        <v>391</v>
      </c>
    </row>
    <row r="438" spans="1:29" ht="13.5" customHeight="1">
      <c r="A438" s="201">
        <v>1830</v>
      </c>
      <c r="B438" s="170" t="s">
        <v>1283</v>
      </c>
      <c r="C438" s="179" t="s">
        <v>115</v>
      </c>
      <c r="D438" s="179" t="s">
        <v>1284</v>
      </c>
      <c r="E438" s="179" t="s">
        <v>1555</v>
      </c>
      <c r="F438" s="561" t="s">
        <v>1514</v>
      </c>
      <c r="G438" s="178" t="s">
        <v>1473</v>
      </c>
      <c r="H438" s="179" t="s">
        <v>106</v>
      </c>
      <c r="I438" s="178" t="s">
        <v>1512</v>
      </c>
      <c r="J438" s="202" t="s">
        <v>1475</v>
      </c>
      <c r="K438" s="560" t="s">
        <v>1485</v>
      </c>
      <c r="L438" s="174" t="s">
        <v>321</v>
      </c>
      <c r="M438" s="178" t="s">
        <v>106</v>
      </c>
      <c r="N438" s="178" t="s">
        <v>106</v>
      </c>
      <c r="O438" s="178" t="str">
        <f t="shared" si="78"/>
        <v>N</v>
      </c>
      <c r="P438" s="178" t="s">
        <v>106</v>
      </c>
      <c r="Q438" s="178" t="s">
        <v>515</v>
      </c>
      <c r="R438" s="181" t="s">
        <v>1452</v>
      </c>
      <c r="S438" s="170"/>
      <c r="U438" s="507" t="s">
        <v>1511</v>
      </c>
      <c r="V438" s="201">
        <v>1830</v>
      </c>
      <c r="W438" s="9" t="str">
        <f t="shared" si="77"/>
        <v>18-</v>
      </c>
      <c r="X438" s="47" t="str">
        <f t="shared" si="83"/>
        <v>YL</v>
      </c>
      <c r="Y438" s="47" t="str">
        <f t="shared" si="79"/>
        <v>-23105L</v>
      </c>
      <c r="Z438" s="47" t="str">
        <f t="shared" si="84"/>
        <v>18-YL-23105L</v>
      </c>
      <c r="AA438" s="47" t="str">
        <f t="shared" si="85"/>
        <v>-</v>
      </c>
      <c r="AB438" s="193">
        <f t="shared" si="76"/>
        <v>7</v>
      </c>
      <c r="AC438" s="193" t="s">
        <v>391</v>
      </c>
    </row>
    <row r="439" spans="1:29" ht="13.5" customHeight="1">
      <c r="A439" s="201">
        <v>1830</v>
      </c>
      <c r="B439" s="170" t="s">
        <v>1285</v>
      </c>
      <c r="C439" s="179" t="s">
        <v>115</v>
      </c>
      <c r="D439" s="179" t="s">
        <v>1286</v>
      </c>
      <c r="E439" s="179" t="s">
        <v>1555</v>
      </c>
      <c r="F439" s="561" t="s">
        <v>1514</v>
      </c>
      <c r="G439" s="178" t="s">
        <v>1473</v>
      </c>
      <c r="H439" s="179" t="s">
        <v>106</v>
      </c>
      <c r="I439" s="178" t="s">
        <v>1512</v>
      </c>
      <c r="J439" s="202" t="s">
        <v>1475</v>
      </c>
      <c r="K439" s="560" t="s">
        <v>1485</v>
      </c>
      <c r="L439" s="174" t="s">
        <v>321</v>
      </c>
      <c r="M439" s="178" t="s">
        <v>106</v>
      </c>
      <c r="N439" s="178" t="s">
        <v>106</v>
      </c>
      <c r="O439" s="178" t="str">
        <f t="shared" si="78"/>
        <v>N</v>
      </c>
      <c r="P439" s="178" t="s">
        <v>106</v>
      </c>
      <c r="Q439" s="178" t="s">
        <v>515</v>
      </c>
      <c r="R439" s="181" t="s">
        <v>1452</v>
      </c>
      <c r="S439" s="170"/>
      <c r="U439" s="507" t="s">
        <v>1511</v>
      </c>
      <c r="V439" s="201">
        <v>1830</v>
      </c>
      <c r="W439" s="9" t="str">
        <f t="shared" si="77"/>
        <v>18-</v>
      </c>
      <c r="X439" s="47" t="str">
        <f t="shared" si="83"/>
        <v>YL</v>
      </c>
      <c r="Y439" s="47" t="str">
        <f t="shared" si="79"/>
        <v>-23105R</v>
      </c>
      <c r="Z439" s="47" t="str">
        <f t="shared" si="84"/>
        <v>18-YL-23105R</v>
      </c>
      <c r="AA439" s="47" t="str">
        <f t="shared" si="85"/>
        <v>-</v>
      </c>
      <c r="AB439" s="193">
        <f t="shared" ref="AB439:AB476" si="86">IF(AC439&lt;&gt;"-",7,6)</f>
        <v>7</v>
      </c>
      <c r="AC439" s="193" t="s">
        <v>391</v>
      </c>
    </row>
    <row r="440" spans="1:29" ht="13.5" customHeight="1">
      <c r="A440" s="201">
        <v>1830</v>
      </c>
      <c r="B440" s="170" t="s">
        <v>1287</v>
      </c>
      <c r="C440" s="179" t="s">
        <v>115</v>
      </c>
      <c r="D440" s="179" t="s">
        <v>1288</v>
      </c>
      <c r="E440" s="179" t="s">
        <v>1555</v>
      </c>
      <c r="F440" s="561" t="s">
        <v>1514</v>
      </c>
      <c r="G440" s="178" t="s">
        <v>1473</v>
      </c>
      <c r="H440" s="179" t="s">
        <v>106</v>
      </c>
      <c r="I440" s="178" t="s">
        <v>1512</v>
      </c>
      <c r="J440" s="202" t="s">
        <v>1475</v>
      </c>
      <c r="K440" s="560" t="s">
        <v>1485</v>
      </c>
      <c r="L440" s="174" t="s">
        <v>321</v>
      </c>
      <c r="M440" s="178" t="s">
        <v>106</v>
      </c>
      <c r="N440" s="178" t="s">
        <v>106</v>
      </c>
      <c r="O440" s="178" t="str">
        <f t="shared" si="78"/>
        <v>N</v>
      </c>
      <c r="P440" s="178" t="s">
        <v>106</v>
      </c>
      <c r="Q440" s="178" t="s">
        <v>515</v>
      </c>
      <c r="R440" s="181" t="s">
        <v>1452</v>
      </c>
      <c r="S440" s="170"/>
      <c r="U440" s="507" t="s">
        <v>1511</v>
      </c>
      <c r="V440" s="201">
        <v>1830</v>
      </c>
      <c r="W440" s="9" t="str">
        <f t="shared" si="77"/>
        <v>18-</v>
      </c>
      <c r="X440" s="47" t="str">
        <f t="shared" si="83"/>
        <v>YL</v>
      </c>
      <c r="Y440" s="47" t="str">
        <f t="shared" si="79"/>
        <v>-23105F</v>
      </c>
      <c r="Z440" s="47" t="str">
        <f t="shared" si="84"/>
        <v>18-YL-23105F</v>
      </c>
      <c r="AA440" s="47" t="str">
        <f t="shared" si="85"/>
        <v>-</v>
      </c>
      <c r="AB440" s="193">
        <f t="shared" si="86"/>
        <v>7</v>
      </c>
      <c r="AC440" s="193" t="s">
        <v>391</v>
      </c>
    </row>
    <row r="441" spans="1:29" ht="13.5" customHeight="1">
      <c r="A441" s="201">
        <v>1830</v>
      </c>
      <c r="B441" s="170" t="s">
        <v>789</v>
      </c>
      <c r="C441" s="179" t="s">
        <v>115</v>
      </c>
      <c r="D441" s="179" t="s">
        <v>790</v>
      </c>
      <c r="E441" s="179" t="s">
        <v>1555</v>
      </c>
      <c r="F441" s="561" t="s">
        <v>786</v>
      </c>
      <c r="G441" s="178" t="s">
        <v>113</v>
      </c>
      <c r="H441" s="179" t="s">
        <v>106</v>
      </c>
      <c r="I441" s="178" t="s">
        <v>111</v>
      </c>
      <c r="J441" s="202" t="s">
        <v>111</v>
      </c>
      <c r="K441" s="560"/>
      <c r="L441" s="174" t="s">
        <v>321</v>
      </c>
      <c r="M441" s="178" t="s">
        <v>106</v>
      </c>
      <c r="N441" s="178" t="s">
        <v>106</v>
      </c>
      <c r="O441" s="178" t="str">
        <f t="shared" si="78"/>
        <v>N</v>
      </c>
      <c r="P441" s="178" t="s">
        <v>106</v>
      </c>
      <c r="Q441" s="178" t="s">
        <v>515</v>
      </c>
      <c r="R441" s="181" t="s">
        <v>1452</v>
      </c>
      <c r="S441" s="170"/>
      <c r="U441" s="509" t="s">
        <v>1466</v>
      </c>
      <c r="V441" s="201">
        <v>1830</v>
      </c>
      <c r="W441" s="9" t="str">
        <f t="shared" ref="W441:W481" si="87">LEFT(B441,3)</f>
        <v>18-</v>
      </c>
      <c r="X441" s="47" t="str">
        <f t="shared" si="83"/>
        <v>II</v>
      </c>
      <c r="Y441" s="47" t="str">
        <f t="shared" si="79"/>
        <v>-23105</v>
      </c>
      <c r="Z441" s="47" t="str">
        <f t="shared" si="84"/>
        <v>18-II-23105</v>
      </c>
      <c r="AA441" s="47" t="str">
        <f t="shared" si="85"/>
        <v>-</v>
      </c>
      <c r="AB441" s="193">
        <f t="shared" si="86"/>
        <v>6</v>
      </c>
      <c r="AC441" s="193" t="s">
        <v>106</v>
      </c>
    </row>
    <row r="442" spans="1:29" ht="13.5" customHeight="1">
      <c r="A442" s="201">
        <v>1830</v>
      </c>
      <c r="B442" s="170" t="s">
        <v>812</v>
      </c>
      <c r="C442" s="179" t="s">
        <v>115</v>
      </c>
      <c r="D442" s="179" t="s">
        <v>813</v>
      </c>
      <c r="E442" s="179" t="s">
        <v>1555</v>
      </c>
      <c r="F442" s="561" t="s">
        <v>799</v>
      </c>
      <c r="G442" s="178" t="s">
        <v>113</v>
      </c>
      <c r="H442" s="179" t="s">
        <v>106</v>
      </c>
      <c r="I442" s="178" t="s">
        <v>111</v>
      </c>
      <c r="J442" s="202" t="s">
        <v>111</v>
      </c>
      <c r="K442" s="560"/>
      <c r="L442" s="174" t="s">
        <v>321</v>
      </c>
      <c r="M442" s="178" t="s">
        <v>106</v>
      </c>
      <c r="N442" s="178" t="s">
        <v>106</v>
      </c>
      <c r="O442" s="178" t="str">
        <f t="shared" si="78"/>
        <v>N</v>
      </c>
      <c r="P442" s="178" t="s">
        <v>106</v>
      </c>
      <c r="Q442" s="178" t="s">
        <v>515</v>
      </c>
      <c r="R442" s="181" t="s">
        <v>1452</v>
      </c>
      <c r="S442" s="170"/>
      <c r="U442" s="509" t="s">
        <v>1466</v>
      </c>
      <c r="V442" s="201">
        <v>1830</v>
      </c>
      <c r="W442" s="9" t="str">
        <f t="shared" si="87"/>
        <v>18-</v>
      </c>
      <c r="X442" s="47" t="str">
        <f t="shared" si="83"/>
        <v>SI</v>
      </c>
      <c r="Y442" s="47" t="str">
        <f t="shared" si="79"/>
        <v>-23105</v>
      </c>
      <c r="Z442" s="47" t="str">
        <f t="shared" si="84"/>
        <v>18-SI-23105</v>
      </c>
      <c r="AA442" s="47" t="str">
        <f t="shared" si="85"/>
        <v>-</v>
      </c>
      <c r="AB442" s="193">
        <f t="shared" si="86"/>
        <v>6</v>
      </c>
      <c r="AC442" s="193" t="s">
        <v>106</v>
      </c>
    </row>
    <row r="443" spans="1:29" ht="13.5" customHeight="1">
      <c r="A443" s="201">
        <v>1830</v>
      </c>
      <c r="B443" s="170" t="s">
        <v>568</v>
      </c>
      <c r="C443" s="179" t="s">
        <v>115</v>
      </c>
      <c r="D443" s="179" t="s">
        <v>569</v>
      </c>
      <c r="E443" s="179" t="s">
        <v>1555</v>
      </c>
      <c r="F443" s="561" t="s">
        <v>516</v>
      </c>
      <c r="G443" s="178" t="s">
        <v>166</v>
      </c>
      <c r="H443" s="179" t="s">
        <v>1451</v>
      </c>
      <c r="I443" s="178" t="s">
        <v>111</v>
      </c>
      <c r="J443" s="202" t="s">
        <v>111</v>
      </c>
      <c r="K443" s="560"/>
      <c r="L443" s="174" t="s">
        <v>321</v>
      </c>
      <c r="M443" s="178" t="s">
        <v>106</v>
      </c>
      <c r="N443" s="178" t="s">
        <v>106</v>
      </c>
      <c r="O443" s="178" t="str">
        <f t="shared" si="78"/>
        <v>N</v>
      </c>
      <c r="P443" s="178" t="s">
        <v>106</v>
      </c>
      <c r="Q443" s="178" t="s">
        <v>515</v>
      </c>
      <c r="R443" s="181" t="s">
        <v>1452</v>
      </c>
      <c r="S443" s="196" t="s">
        <v>515</v>
      </c>
      <c r="U443" s="510" t="s">
        <v>1553</v>
      </c>
      <c r="V443" s="201">
        <v>1830</v>
      </c>
      <c r="W443" s="9" t="str">
        <f t="shared" si="87"/>
        <v>18-</v>
      </c>
      <c r="X443" s="47" t="str">
        <f t="shared" si="83"/>
        <v>SC</v>
      </c>
      <c r="Y443" s="47" t="str">
        <f t="shared" si="79"/>
        <v>-23105</v>
      </c>
      <c r="Z443" s="47" t="str">
        <f t="shared" si="84"/>
        <v>18-SC-23105</v>
      </c>
      <c r="AA443" s="47" t="str">
        <f t="shared" si="85"/>
        <v>-</v>
      </c>
      <c r="AB443" s="193">
        <f t="shared" si="86"/>
        <v>6</v>
      </c>
      <c r="AC443" s="193" t="s">
        <v>106</v>
      </c>
    </row>
    <row r="444" spans="1:29" ht="13.5" customHeight="1">
      <c r="A444" s="201">
        <v>1830</v>
      </c>
      <c r="C444" s="179"/>
      <c r="D444" s="179"/>
      <c r="E444" s="179"/>
      <c r="F444" s="561"/>
      <c r="G444" s="178"/>
      <c r="H444" s="179"/>
      <c r="I444" s="178"/>
      <c r="J444" s="202"/>
      <c r="K444" s="560"/>
      <c r="L444" s="174"/>
      <c r="M444" s="178"/>
      <c r="N444" s="178"/>
      <c r="O444" s="178" t="str">
        <f t="shared" si="78"/>
        <v>N</v>
      </c>
      <c r="P444" s="178"/>
      <c r="Q444" s="178"/>
      <c r="R444" s="181"/>
      <c r="S444" s="170"/>
      <c r="U444" s="193" t="s">
        <v>1453</v>
      </c>
      <c r="V444" s="201">
        <v>1830</v>
      </c>
      <c r="W444" s="9" t="str">
        <f t="shared" si="87"/>
        <v/>
      </c>
      <c r="X444" s="47">
        <f t="shared" si="83"/>
        <v>0</v>
      </c>
      <c r="Y444" s="47" t="str">
        <f t="shared" si="79"/>
        <v/>
      </c>
      <c r="Z444" s="47" t="str">
        <f t="shared" si="84"/>
        <v>0</v>
      </c>
      <c r="AA444" s="47" t="str">
        <f t="shared" si="85"/>
        <v/>
      </c>
      <c r="AB444" s="193">
        <f t="shared" si="86"/>
        <v>7</v>
      </c>
    </row>
    <row r="445" spans="1:29" ht="13.5" customHeight="1">
      <c r="A445" s="201">
        <v>1830</v>
      </c>
      <c r="B445" s="170" t="s">
        <v>1410</v>
      </c>
      <c r="C445" s="179" t="s">
        <v>115</v>
      </c>
      <c r="D445" s="179" t="s">
        <v>1411</v>
      </c>
      <c r="E445" s="179" t="s">
        <v>1559</v>
      </c>
      <c r="F445" s="561" t="s">
        <v>1508</v>
      </c>
      <c r="G445" s="178" t="s">
        <v>1502</v>
      </c>
      <c r="H445" s="179" t="s">
        <v>106</v>
      </c>
      <c r="I445" s="178" t="s">
        <v>1515</v>
      </c>
      <c r="J445" s="202" t="s">
        <v>1475</v>
      </c>
      <c r="K445" s="560" t="s">
        <v>1485</v>
      </c>
      <c r="L445" s="174" t="s">
        <v>321</v>
      </c>
      <c r="M445" s="178" t="s">
        <v>106</v>
      </c>
      <c r="N445" s="178" t="s">
        <v>106</v>
      </c>
      <c r="O445" s="178" t="str">
        <f t="shared" si="78"/>
        <v>N</v>
      </c>
      <c r="P445" s="178" t="s">
        <v>106</v>
      </c>
      <c r="Q445" s="178" t="s">
        <v>515</v>
      </c>
      <c r="R445" s="181" t="s">
        <v>1452</v>
      </c>
      <c r="S445" s="170"/>
      <c r="U445" s="507" t="s">
        <v>1516</v>
      </c>
      <c r="V445" s="201">
        <v>1830</v>
      </c>
      <c r="W445" s="9" t="str">
        <f t="shared" si="87"/>
        <v>18-</v>
      </c>
      <c r="X445" s="47" t="str">
        <f t="shared" si="83"/>
        <v>HS</v>
      </c>
      <c r="Y445" s="47" t="str">
        <f t="shared" si="79"/>
        <v>-24101S</v>
      </c>
      <c r="Z445" s="47" t="str">
        <f t="shared" si="84"/>
        <v>18-HS-24101S</v>
      </c>
      <c r="AA445" s="47" t="str">
        <f t="shared" si="85"/>
        <v>-</v>
      </c>
      <c r="AB445" s="193">
        <f t="shared" si="86"/>
        <v>7</v>
      </c>
      <c r="AC445" s="193" t="s">
        <v>391</v>
      </c>
    </row>
    <row r="446" spans="1:29" ht="13.5" customHeight="1">
      <c r="A446" s="201">
        <v>1830</v>
      </c>
      <c r="B446" s="170" t="s">
        <v>1096</v>
      </c>
      <c r="C446" s="179" t="s">
        <v>115</v>
      </c>
      <c r="D446" s="179" t="s">
        <v>1097</v>
      </c>
      <c r="E446" s="179" t="s">
        <v>1559</v>
      </c>
      <c r="F446" s="561" t="s">
        <v>1508</v>
      </c>
      <c r="G446" s="178" t="s">
        <v>1502</v>
      </c>
      <c r="H446" s="179" t="s">
        <v>1451</v>
      </c>
      <c r="I446" s="180" t="s">
        <v>1474</v>
      </c>
      <c r="J446" s="202" t="s">
        <v>1475</v>
      </c>
      <c r="K446" s="560" t="s">
        <v>1476</v>
      </c>
      <c r="L446" s="174" t="s">
        <v>321</v>
      </c>
      <c r="M446" s="178" t="s">
        <v>106</v>
      </c>
      <c r="N446" s="178" t="s">
        <v>106</v>
      </c>
      <c r="O446" s="178" t="str">
        <f t="shared" si="78"/>
        <v>N</v>
      </c>
      <c r="P446" s="178" t="s">
        <v>106</v>
      </c>
      <c r="Q446" s="178" t="s">
        <v>515</v>
      </c>
      <c r="R446" s="181" t="s">
        <v>1452</v>
      </c>
      <c r="S446" s="170"/>
      <c r="U446" s="507" t="s">
        <v>1513</v>
      </c>
      <c r="V446" s="201">
        <v>1830</v>
      </c>
      <c r="W446" s="9" t="str">
        <f t="shared" si="87"/>
        <v>18-</v>
      </c>
      <c r="X446" s="47" t="str">
        <f t="shared" si="83"/>
        <v>HS</v>
      </c>
      <c r="Y446" s="47" t="str">
        <f t="shared" si="79"/>
        <v>-24101P</v>
      </c>
      <c r="Z446" s="47" t="str">
        <f t="shared" si="84"/>
        <v>18-HS-24101P</v>
      </c>
      <c r="AA446" s="47" t="str">
        <f t="shared" si="85"/>
        <v>-</v>
      </c>
      <c r="AB446" s="193">
        <f t="shared" si="86"/>
        <v>7</v>
      </c>
      <c r="AC446" s="193" t="s">
        <v>391</v>
      </c>
    </row>
    <row r="447" spans="1:29" ht="13.5" customHeight="1">
      <c r="A447" s="201">
        <v>1830</v>
      </c>
      <c r="B447" s="170" t="s">
        <v>1289</v>
      </c>
      <c r="C447" s="179" t="s">
        <v>115</v>
      </c>
      <c r="D447" s="179" t="s">
        <v>1290</v>
      </c>
      <c r="E447" s="179" t="s">
        <v>1559</v>
      </c>
      <c r="F447" s="561" t="s">
        <v>1514</v>
      </c>
      <c r="G447" s="178" t="s">
        <v>1473</v>
      </c>
      <c r="H447" s="179" t="s">
        <v>106</v>
      </c>
      <c r="I447" s="178" t="s">
        <v>1512</v>
      </c>
      <c r="J447" s="202" t="s">
        <v>1475</v>
      </c>
      <c r="K447" s="560" t="s">
        <v>1485</v>
      </c>
      <c r="L447" s="174" t="s">
        <v>321</v>
      </c>
      <c r="M447" s="178" t="s">
        <v>106</v>
      </c>
      <c r="N447" s="178" t="s">
        <v>106</v>
      </c>
      <c r="O447" s="178" t="str">
        <f t="shared" si="78"/>
        <v>N</v>
      </c>
      <c r="P447" s="178" t="s">
        <v>106</v>
      </c>
      <c r="Q447" s="178" t="s">
        <v>515</v>
      </c>
      <c r="R447" s="181" t="s">
        <v>1452</v>
      </c>
      <c r="S447" s="170"/>
      <c r="U447" s="507" t="s">
        <v>1511</v>
      </c>
      <c r="V447" s="201">
        <v>1830</v>
      </c>
      <c r="W447" s="9" t="str">
        <f t="shared" si="87"/>
        <v>18-</v>
      </c>
      <c r="X447" s="47" t="str">
        <f t="shared" si="83"/>
        <v>YL</v>
      </c>
      <c r="Y447" s="47" t="str">
        <f t="shared" si="79"/>
        <v>-24101L</v>
      </c>
      <c r="Z447" s="47" t="str">
        <f t="shared" si="84"/>
        <v>18-YL-24101L</v>
      </c>
      <c r="AA447" s="47" t="str">
        <f t="shared" si="85"/>
        <v>-</v>
      </c>
      <c r="AB447" s="193">
        <f t="shared" si="86"/>
        <v>7</v>
      </c>
      <c r="AC447" s="193" t="s">
        <v>391</v>
      </c>
    </row>
    <row r="448" spans="1:29" ht="13.5" customHeight="1">
      <c r="A448" s="201">
        <v>1830</v>
      </c>
      <c r="B448" s="170" t="s">
        <v>1291</v>
      </c>
      <c r="C448" s="179" t="s">
        <v>115</v>
      </c>
      <c r="D448" s="179" t="s">
        <v>1292</v>
      </c>
      <c r="E448" s="179" t="s">
        <v>1559</v>
      </c>
      <c r="F448" s="561" t="s">
        <v>1514</v>
      </c>
      <c r="G448" s="178" t="s">
        <v>1473</v>
      </c>
      <c r="H448" s="179" t="s">
        <v>106</v>
      </c>
      <c r="I448" s="178" t="s">
        <v>1512</v>
      </c>
      <c r="J448" s="202" t="s">
        <v>1475</v>
      </c>
      <c r="K448" s="560" t="s">
        <v>1485</v>
      </c>
      <c r="L448" s="174" t="s">
        <v>321</v>
      </c>
      <c r="M448" s="178" t="s">
        <v>106</v>
      </c>
      <c r="N448" s="178" t="s">
        <v>106</v>
      </c>
      <c r="O448" s="178" t="str">
        <f t="shared" si="78"/>
        <v>N</v>
      </c>
      <c r="P448" s="178" t="s">
        <v>106</v>
      </c>
      <c r="Q448" s="178" t="s">
        <v>515</v>
      </c>
      <c r="R448" s="181" t="s">
        <v>1452</v>
      </c>
      <c r="S448" s="170"/>
      <c r="U448" s="507" t="s">
        <v>1511</v>
      </c>
      <c r="V448" s="201">
        <v>1830</v>
      </c>
      <c r="W448" s="9" t="str">
        <f t="shared" si="87"/>
        <v>18-</v>
      </c>
      <c r="X448" s="47" t="str">
        <f t="shared" si="83"/>
        <v>YL</v>
      </c>
      <c r="Y448" s="47" t="str">
        <f t="shared" si="79"/>
        <v>-24101R</v>
      </c>
      <c r="Z448" s="47" t="str">
        <f t="shared" si="84"/>
        <v>18-YL-24101R</v>
      </c>
      <c r="AA448" s="47" t="str">
        <f t="shared" si="85"/>
        <v>-</v>
      </c>
      <c r="AB448" s="193">
        <f t="shared" si="86"/>
        <v>7</v>
      </c>
      <c r="AC448" s="193" t="s">
        <v>391</v>
      </c>
    </row>
    <row r="449" spans="1:29" ht="13.5" customHeight="1">
      <c r="A449" s="201">
        <v>1830</v>
      </c>
      <c r="B449" s="170" t="s">
        <v>1293</v>
      </c>
      <c r="C449" s="179" t="s">
        <v>115</v>
      </c>
      <c r="D449" s="179" t="s">
        <v>1294</v>
      </c>
      <c r="E449" s="179" t="s">
        <v>1559</v>
      </c>
      <c r="F449" s="561" t="s">
        <v>1514</v>
      </c>
      <c r="G449" s="178" t="s">
        <v>1473</v>
      </c>
      <c r="H449" s="179" t="s">
        <v>106</v>
      </c>
      <c r="I449" s="178" t="s">
        <v>1512</v>
      </c>
      <c r="J449" s="202" t="s">
        <v>1475</v>
      </c>
      <c r="K449" s="560" t="s">
        <v>1485</v>
      </c>
      <c r="L449" s="174" t="s">
        <v>321</v>
      </c>
      <c r="M449" s="178" t="s">
        <v>106</v>
      </c>
      <c r="N449" s="178" t="s">
        <v>106</v>
      </c>
      <c r="O449" s="178" t="str">
        <f t="shared" si="78"/>
        <v>N</v>
      </c>
      <c r="P449" s="178" t="s">
        <v>106</v>
      </c>
      <c r="Q449" s="178" t="s">
        <v>515</v>
      </c>
      <c r="R449" s="181" t="s">
        <v>1452</v>
      </c>
      <c r="S449" s="170"/>
      <c r="U449" s="507" t="s">
        <v>1511</v>
      </c>
      <c r="V449" s="201">
        <v>1830</v>
      </c>
      <c r="W449" s="9" t="str">
        <f t="shared" si="87"/>
        <v>18-</v>
      </c>
      <c r="X449" s="47" t="str">
        <f t="shared" si="83"/>
        <v>YL</v>
      </c>
      <c r="Y449" s="47" t="str">
        <f t="shared" si="79"/>
        <v>-24101F</v>
      </c>
      <c r="Z449" s="47" t="str">
        <f t="shared" si="84"/>
        <v>18-YL-24101F</v>
      </c>
      <c r="AA449" s="47" t="str">
        <f t="shared" si="85"/>
        <v>-</v>
      </c>
      <c r="AB449" s="193">
        <f t="shared" si="86"/>
        <v>7</v>
      </c>
      <c r="AC449" s="193" t="s">
        <v>391</v>
      </c>
    </row>
    <row r="450" spans="1:29" ht="13.5" customHeight="1">
      <c r="A450" s="201">
        <v>1830</v>
      </c>
      <c r="B450" s="170" t="s">
        <v>814</v>
      </c>
      <c r="C450" s="179" t="s">
        <v>115</v>
      </c>
      <c r="D450" s="179" t="s">
        <v>815</v>
      </c>
      <c r="E450" s="179" t="s">
        <v>1559</v>
      </c>
      <c r="F450" s="561" t="s">
        <v>799</v>
      </c>
      <c r="G450" s="178" t="s">
        <v>113</v>
      </c>
      <c r="H450" s="179" t="s">
        <v>106</v>
      </c>
      <c r="I450" s="178" t="s">
        <v>111</v>
      </c>
      <c r="J450" s="202" t="s">
        <v>111</v>
      </c>
      <c r="K450" s="560"/>
      <c r="L450" s="174" t="s">
        <v>321</v>
      </c>
      <c r="M450" s="178" t="s">
        <v>106</v>
      </c>
      <c r="N450" s="178" t="s">
        <v>106</v>
      </c>
      <c r="O450" s="178" t="str">
        <f t="shared" ref="O450:O513" si="88">IF(N450="Yes","Y","N")</f>
        <v>N</v>
      </c>
      <c r="P450" s="178" t="s">
        <v>106</v>
      </c>
      <c r="Q450" s="178" t="s">
        <v>515</v>
      </c>
      <c r="R450" s="181" t="s">
        <v>1452</v>
      </c>
      <c r="S450" s="170"/>
      <c r="U450" s="509" t="s">
        <v>1466</v>
      </c>
      <c r="V450" s="201">
        <v>1830</v>
      </c>
      <c r="W450" s="9" t="str">
        <f t="shared" si="87"/>
        <v>18-</v>
      </c>
      <c r="X450" s="47" t="str">
        <f t="shared" si="83"/>
        <v>SI</v>
      </c>
      <c r="Y450" s="47" t="str">
        <f t="shared" ref="Y450:Y513" si="89">RIGHT(B450,AB450)</f>
        <v>-24101</v>
      </c>
      <c r="Z450" s="47" t="str">
        <f t="shared" si="84"/>
        <v>18-SI-24101</v>
      </c>
      <c r="AA450" s="47" t="str">
        <f t="shared" si="85"/>
        <v>-</v>
      </c>
      <c r="AB450" s="193">
        <f t="shared" si="86"/>
        <v>6</v>
      </c>
      <c r="AC450" s="193" t="s">
        <v>106</v>
      </c>
    </row>
    <row r="451" spans="1:29" ht="13.5" customHeight="1">
      <c r="A451" s="201">
        <v>1830</v>
      </c>
      <c r="B451" s="170" t="s">
        <v>570</v>
      </c>
      <c r="C451" s="179" t="s">
        <v>115</v>
      </c>
      <c r="D451" s="179" t="s">
        <v>571</v>
      </c>
      <c r="E451" s="179" t="s">
        <v>1559</v>
      </c>
      <c r="F451" s="561" t="s">
        <v>516</v>
      </c>
      <c r="G451" s="178" t="s">
        <v>166</v>
      </c>
      <c r="H451" s="179" t="s">
        <v>1451</v>
      </c>
      <c r="I451" s="178" t="s">
        <v>111</v>
      </c>
      <c r="J451" s="202" t="s">
        <v>111</v>
      </c>
      <c r="K451" s="560"/>
      <c r="L451" s="174" t="s">
        <v>321</v>
      </c>
      <c r="M451" s="178" t="s">
        <v>106</v>
      </c>
      <c r="N451" s="178" t="s">
        <v>106</v>
      </c>
      <c r="O451" s="178" t="str">
        <f t="shared" si="88"/>
        <v>N</v>
      </c>
      <c r="P451" s="178" t="s">
        <v>106</v>
      </c>
      <c r="Q451" s="178" t="s">
        <v>515</v>
      </c>
      <c r="R451" s="181" t="s">
        <v>1452</v>
      </c>
      <c r="S451" s="196" t="s">
        <v>515</v>
      </c>
      <c r="U451" s="510" t="s">
        <v>1553</v>
      </c>
      <c r="V451" s="201">
        <v>1830</v>
      </c>
      <c r="W451" s="9" t="str">
        <f t="shared" si="87"/>
        <v>18-</v>
      </c>
      <c r="X451" s="47" t="str">
        <f t="shared" si="83"/>
        <v>SC</v>
      </c>
      <c r="Y451" s="47" t="str">
        <f t="shared" si="89"/>
        <v>-24101</v>
      </c>
      <c r="Z451" s="47" t="str">
        <f t="shared" si="84"/>
        <v>18-SC-24101</v>
      </c>
      <c r="AA451" s="47" t="str">
        <f t="shared" si="85"/>
        <v>-</v>
      </c>
      <c r="AB451" s="193">
        <f t="shared" si="86"/>
        <v>6</v>
      </c>
      <c r="AC451" s="193" t="s">
        <v>106</v>
      </c>
    </row>
    <row r="452" spans="1:29" ht="13.5" customHeight="1">
      <c r="A452" s="201">
        <v>1830</v>
      </c>
      <c r="C452" s="179"/>
      <c r="D452" s="179"/>
      <c r="E452" s="179"/>
      <c r="F452" s="561"/>
      <c r="G452" s="178"/>
      <c r="H452" s="179"/>
      <c r="I452" s="178"/>
      <c r="J452" s="202"/>
      <c r="K452" s="560"/>
      <c r="L452" s="174"/>
      <c r="M452" s="178"/>
      <c r="N452" s="178"/>
      <c r="O452" s="178" t="str">
        <f t="shared" si="88"/>
        <v>N</v>
      </c>
      <c r="P452" s="178"/>
      <c r="Q452" s="178"/>
      <c r="R452" s="181"/>
      <c r="S452" s="170"/>
      <c r="U452" s="193" t="s">
        <v>1453</v>
      </c>
      <c r="V452" s="201">
        <v>1830</v>
      </c>
      <c r="W452" s="9" t="str">
        <f t="shared" si="87"/>
        <v/>
      </c>
      <c r="X452" s="47">
        <f t="shared" ref="X452:X481" si="90">F452</f>
        <v>0</v>
      </c>
      <c r="Y452" s="47" t="str">
        <f t="shared" si="89"/>
        <v/>
      </c>
      <c r="Z452" s="47" t="str">
        <f t="shared" ref="Z452:Z481" si="91">W452&amp;X452&amp;Y452</f>
        <v>0</v>
      </c>
      <c r="AA452" s="47" t="str">
        <f t="shared" si="85"/>
        <v/>
      </c>
      <c r="AB452" s="193">
        <f t="shared" si="86"/>
        <v>7</v>
      </c>
    </row>
    <row r="453" spans="1:29" ht="13.5" customHeight="1">
      <c r="A453" s="201">
        <v>1830</v>
      </c>
      <c r="B453" s="170" t="s">
        <v>1412</v>
      </c>
      <c r="C453" s="179" t="s">
        <v>115</v>
      </c>
      <c r="D453" s="179" t="s">
        <v>1413</v>
      </c>
      <c r="E453" s="179" t="s">
        <v>1562</v>
      </c>
      <c r="F453" s="561" t="s">
        <v>1508</v>
      </c>
      <c r="G453" s="178" t="s">
        <v>1502</v>
      </c>
      <c r="H453" s="179" t="s">
        <v>106</v>
      </c>
      <c r="I453" s="178" t="s">
        <v>1515</v>
      </c>
      <c r="J453" s="202" t="s">
        <v>1475</v>
      </c>
      <c r="K453" s="560" t="s">
        <v>1485</v>
      </c>
      <c r="L453" s="174" t="s">
        <v>321</v>
      </c>
      <c r="M453" s="178" t="s">
        <v>106</v>
      </c>
      <c r="N453" s="178" t="s">
        <v>106</v>
      </c>
      <c r="O453" s="178" t="str">
        <f t="shared" si="88"/>
        <v>N</v>
      </c>
      <c r="P453" s="178" t="s">
        <v>106</v>
      </c>
      <c r="Q453" s="178" t="s">
        <v>515</v>
      </c>
      <c r="R453" s="181" t="s">
        <v>1452</v>
      </c>
      <c r="S453" s="170"/>
      <c r="U453" s="507" t="s">
        <v>1516</v>
      </c>
      <c r="V453" s="201">
        <v>1830</v>
      </c>
      <c r="W453" s="9" t="str">
        <f t="shared" si="87"/>
        <v>18-</v>
      </c>
      <c r="X453" s="47" t="str">
        <f t="shared" si="90"/>
        <v>HS</v>
      </c>
      <c r="Y453" s="47" t="str">
        <f t="shared" si="89"/>
        <v>-36106S</v>
      </c>
      <c r="Z453" s="47" t="str">
        <f t="shared" si="91"/>
        <v>18-HS-36106S</v>
      </c>
      <c r="AA453" s="47" t="str">
        <f t="shared" si="85"/>
        <v>-</v>
      </c>
      <c r="AB453" s="193">
        <f t="shared" si="86"/>
        <v>7</v>
      </c>
      <c r="AC453" s="193" t="s">
        <v>503</v>
      </c>
    </row>
    <row r="454" spans="1:29" ht="13.5" customHeight="1">
      <c r="A454" s="201">
        <v>1830</v>
      </c>
      <c r="B454" s="170" t="s">
        <v>1098</v>
      </c>
      <c r="C454" s="179" t="s">
        <v>115</v>
      </c>
      <c r="D454" s="179" t="s">
        <v>1099</v>
      </c>
      <c r="E454" s="179" t="s">
        <v>1562</v>
      </c>
      <c r="F454" s="561" t="s">
        <v>1508</v>
      </c>
      <c r="G454" s="178" t="s">
        <v>1502</v>
      </c>
      <c r="H454" s="179" t="s">
        <v>1451</v>
      </c>
      <c r="I454" s="180" t="s">
        <v>1474</v>
      </c>
      <c r="J454" s="202" t="s">
        <v>1475</v>
      </c>
      <c r="K454" s="560" t="s">
        <v>1476</v>
      </c>
      <c r="L454" s="174" t="s">
        <v>321</v>
      </c>
      <c r="M454" s="178" t="s">
        <v>106</v>
      </c>
      <c r="N454" s="178" t="s">
        <v>106</v>
      </c>
      <c r="O454" s="178" t="str">
        <f t="shared" si="88"/>
        <v>N</v>
      </c>
      <c r="P454" s="178" t="s">
        <v>106</v>
      </c>
      <c r="Q454" s="178" t="s">
        <v>515</v>
      </c>
      <c r="R454" s="181" t="s">
        <v>1452</v>
      </c>
      <c r="S454" s="170"/>
      <c r="U454" s="507" t="s">
        <v>1513</v>
      </c>
      <c r="V454" s="201">
        <v>1830</v>
      </c>
      <c r="W454" s="9" t="str">
        <f t="shared" si="87"/>
        <v>18-</v>
      </c>
      <c r="X454" s="47" t="str">
        <f t="shared" si="90"/>
        <v>HS</v>
      </c>
      <c r="Y454" s="47" t="str">
        <f t="shared" si="89"/>
        <v>-36106P</v>
      </c>
      <c r="Z454" s="47" t="str">
        <f t="shared" si="91"/>
        <v>18-HS-36106P</v>
      </c>
      <c r="AA454" s="47" t="str">
        <f t="shared" ref="AA454:AA481" si="92">LEFT(Y454,1)</f>
        <v>-</v>
      </c>
      <c r="AB454" s="193">
        <f t="shared" si="86"/>
        <v>7</v>
      </c>
      <c r="AC454" s="193" t="s">
        <v>503</v>
      </c>
    </row>
    <row r="455" spans="1:29" ht="13.5" customHeight="1">
      <c r="A455" s="201">
        <v>1830</v>
      </c>
      <c r="B455" s="170" t="s">
        <v>1295</v>
      </c>
      <c r="C455" s="179" t="s">
        <v>115</v>
      </c>
      <c r="D455" s="179" t="s">
        <v>1296</v>
      </c>
      <c r="E455" s="179" t="s">
        <v>1562</v>
      </c>
      <c r="F455" s="561" t="s">
        <v>1514</v>
      </c>
      <c r="G455" s="178" t="s">
        <v>1473</v>
      </c>
      <c r="H455" s="179" t="s">
        <v>106</v>
      </c>
      <c r="I455" s="178" t="s">
        <v>1512</v>
      </c>
      <c r="J455" s="202" t="s">
        <v>1475</v>
      </c>
      <c r="K455" s="560" t="s">
        <v>1485</v>
      </c>
      <c r="L455" s="174" t="s">
        <v>321</v>
      </c>
      <c r="M455" s="178" t="s">
        <v>106</v>
      </c>
      <c r="N455" s="178" t="s">
        <v>106</v>
      </c>
      <c r="O455" s="178" t="str">
        <f t="shared" si="88"/>
        <v>N</v>
      </c>
      <c r="P455" s="178" t="s">
        <v>106</v>
      </c>
      <c r="Q455" s="178" t="s">
        <v>515</v>
      </c>
      <c r="R455" s="181" t="s">
        <v>1452</v>
      </c>
      <c r="S455" s="170"/>
      <c r="U455" s="507" t="s">
        <v>1511</v>
      </c>
      <c r="V455" s="201">
        <v>1830</v>
      </c>
      <c r="W455" s="9" t="str">
        <f t="shared" si="87"/>
        <v>18-</v>
      </c>
      <c r="X455" s="47" t="str">
        <f t="shared" si="90"/>
        <v>YL</v>
      </c>
      <c r="Y455" s="47" t="str">
        <f t="shared" si="89"/>
        <v>-36106L</v>
      </c>
      <c r="Z455" s="47" t="str">
        <f t="shared" si="91"/>
        <v>18-YL-36106L</v>
      </c>
      <c r="AA455" s="47" t="str">
        <f t="shared" si="92"/>
        <v>-</v>
      </c>
      <c r="AB455" s="193">
        <f t="shared" si="86"/>
        <v>7</v>
      </c>
      <c r="AC455" s="193" t="s">
        <v>503</v>
      </c>
    </row>
    <row r="456" spans="1:29" ht="13.5" customHeight="1">
      <c r="A456" s="201">
        <v>1830</v>
      </c>
      <c r="B456" s="170" t="s">
        <v>1297</v>
      </c>
      <c r="C456" s="179" t="s">
        <v>115</v>
      </c>
      <c r="D456" s="179" t="s">
        <v>1298</v>
      </c>
      <c r="E456" s="179" t="s">
        <v>1562</v>
      </c>
      <c r="F456" s="561" t="s">
        <v>1514</v>
      </c>
      <c r="G456" s="178" t="s">
        <v>1473</v>
      </c>
      <c r="H456" s="179" t="s">
        <v>106</v>
      </c>
      <c r="I456" s="178" t="s">
        <v>1512</v>
      </c>
      <c r="J456" s="202" t="s">
        <v>1475</v>
      </c>
      <c r="K456" s="560" t="s">
        <v>1485</v>
      </c>
      <c r="L456" s="174" t="s">
        <v>321</v>
      </c>
      <c r="M456" s="178" t="s">
        <v>106</v>
      </c>
      <c r="N456" s="178" t="s">
        <v>106</v>
      </c>
      <c r="O456" s="178" t="str">
        <f t="shared" si="88"/>
        <v>N</v>
      </c>
      <c r="P456" s="178" t="s">
        <v>106</v>
      </c>
      <c r="Q456" s="178" t="s">
        <v>515</v>
      </c>
      <c r="R456" s="181" t="s">
        <v>1452</v>
      </c>
      <c r="S456" s="170"/>
      <c r="U456" s="507" t="s">
        <v>1511</v>
      </c>
      <c r="V456" s="201">
        <v>1830</v>
      </c>
      <c r="W456" s="9" t="str">
        <f t="shared" si="87"/>
        <v>18-</v>
      </c>
      <c r="X456" s="47" t="str">
        <f t="shared" si="90"/>
        <v>YL</v>
      </c>
      <c r="Y456" s="47" t="str">
        <f t="shared" si="89"/>
        <v>-36106R</v>
      </c>
      <c r="Z456" s="47" t="str">
        <f t="shared" si="91"/>
        <v>18-YL-36106R</v>
      </c>
      <c r="AA456" s="47" t="str">
        <f t="shared" si="92"/>
        <v>-</v>
      </c>
      <c r="AB456" s="193">
        <f t="shared" si="86"/>
        <v>7</v>
      </c>
      <c r="AC456" s="193" t="s">
        <v>503</v>
      </c>
    </row>
    <row r="457" spans="1:29" ht="13.5" customHeight="1">
      <c r="A457" s="201">
        <v>1830</v>
      </c>
      <c r="B457" s="170" t="s">
        <v>1299</v>
      </c>
      <c r="C457" s="179" t="s">
        <v>115</v>
      </c>
      <c r="D457" s="179" t="s">
        <v>1300</v>
      </c>
      <c r="E457" s="179" t="s">
        <v>1562</v>
      </c>
      <c r="F457" s="561" t="s">
        <v>1514</v>
      </c>
      <c r="G457" s="178" t="s">
        <v>1473</v>
      </c>
      <c r="H457" s="179" t="s">
        <v>106</v>
      </c>
      <c r="I457" s="178" t="s">
        <v>1512</v>
      </c>
      <c r="J457" s="202" t="s">
        <v>1475</v>
      </c>
      <c r="K457" s="560" t="s">
        <v>1485</v>
      </c>
      <c r="L457" s="174" t="s">
        <v>321</v>
      </c>
      <c r="M457" s="178" t="s">
        <v>106</v>
      </c>
      <c r="N457" s="178" t="s">
        <v>106</v>
      </c>
      <c r="O457" s="178" t="str">
        <f t="shared" si="88"/>
        <v>N</v>
      </c>
      <c r="P457" s="178" t="s">
        <v>106</v>
      </c>
      <c r="Q457" s="178" t="s">
        <v>515</v>
      </c>
      <c r="R457" s="181" t="s">
        <v>1452</v>
      </c>
      <c r="S457" s="170"/>
      <c r="U457" s="507" t="s">
        <v>1511</v>
      </c>
      <c r="V457" s="201">
        <v>1830</v>
      </c>
      <c r="W457" s="9" t="str">
        <f t="shared" si="87"/>
        <v>18-</v>
      </c>
      <c r="X457" s="47" t="str">
        <f t="shared" si="90"/>
        <v>YL</v>
      </c>
      <c r="Y457" s="47" t="str">
        <f t="shared" si="89"/>
        <v>-36106F</v>
      </c>
      <c r="Z457" s="47" t="str">
        <f t="shared" si="91"/>
        <v>18-YL-36106F</v>
      </c>
      <c r="AA457" s="47" t="str">
        <f t="shared" si="92"/>
        <v>-</v>
      </c>
      <c r="AB457" s="193">
        <f t="shared" si="86"/>
        <v>7</v>
      </c>
      <c r="AC457" s="193" t="s">
        <v>503</v>
      </c>
    </row>
    <row r="458" spans="1:29" ht="13.5" customHeight="1">
      <c r="A458" s="201">
        <v>1830</v>
      </c>
      <c r="C458" s="179"/>
      <c r="D458" s="179"/>
      <c r="E458" s="179"/>
      <c r="F458" s="561"/>
      <c r="G458" s="178"/>
      <c r="H458" s="179"/>
      <c r="I458" s="178"/>
      <c r="J458" s="202"/>
      <c r="K458" s="560"/>
      <c r="L458" s="174"/>
      <c r="M458" s="178"/>
      <c r="N458" s="178"/>
      <c r="O458" s="178" t="str">
        <f t="shared" si="88"/>
        <v>N</v>
      </c>
      <c r="P458" s="178"/>
      <c r="Q458" s="178"/>
      <c r="R458" s="181"/>
      <c r="S458" s="170"/>
      <c r="U458" s="193" t="s">
        <v>1453</v>
      </c>
      <c r="V458" s="201">
        <v>1830</v>
      </c>
      <c r="W458" s="9" t="str">
        <f t="shared" si="87"/>
        <v/>
      </c>
      <c r="X458" s="47">
        <f t="shared" si="90"/>
        <v>0</v>
      </c>
      <c r="Y458" s="47" t="str">
        <f t="shared" si="89"/>
        <v/>
      </c>
      <c r="Z458" s="47" t="str">
        <f t="shared" si="91"/>
        <v>0</v>
      </c>
      <c r="AA458" s="47" t="str">
        <f t="shared" si="92"/>
        <v/>
      </c>
      <c r="AB458" s="193">
        <f t="shared" si="86"/>
        <v>7</v>
      </c>
    </row>
    <row r="459" spans="1:29" ht="13.5" customHeight="1">
      <c r="A459" s="201">
        <v>1830</v>
      </c>
      <c r="B459" s="170" t="s">
        <v>1414</v>
      </c>
      <c r="C459" s="179" t="s">
        <v>115</v>
      </c>
      <c r="D459" s="179" t="s">
        <v>1415</v>
      </c>
      <c r="E459" s="179" t="s">
        <v>1480</v>
      </c>
      <c r="F459" s="561" t="s">
        <v>1508</v>
      </c>
      <c r="G459" s="178" t="s">
        <v>1502</v>
      </c>
      <c r="H459" s="179" t="s">
        <v>106</v>
      </c>
      <c r="I459" s="178" t="s">
        <v>1515</v>
      </c>
      <c r="J459" s="202" t="s">
        <v>1475</v>
      </c>
      <c r="K459" s="560" t="s">
        <v>1485</v>
      </c>
      <c r="L459" s="174" t="s">
        <v>321</v>
      </c>
      <c r="M459" s="178" t="s">
        <v>106</v>
      </c>
      <c r="N459" s="178" t="s">
        <v>106</v>
      </c>
      <c r="O459" s="178" t="str">
        <f t="shared" si="88"/>
        <v>N</v>
      </c>
      <c r="P459" s="178" t="s">
        <v>106</v>
      </c>
      <c r="Q459" s="178" t="s">
        <v>515</v>
      </c>
      <c r="R459" s="181" t="s">
        <v>1452</v>
      </c>
      <c r="S459" s="170"/>
      <c r="U459" s="507" t="s">
        <v>1516</v>
      </c>
      <c r="V459" s="201">
        <v>1830</v>
      </c>
      <c r="W459" s="9" t="str">
        <f t="shared" si="87"/>
        <v>18-</v>
      </c>
      <c r="X459" s="47" t="str">
        <f t="shared" si="90"/>
        <v>HS</v>
      </c>
      <c r="Y459" s="47" t="str">
        <f t="shared" si="89"/>
        <v>-66101S</v>
      </c>
      <c r="Z459" s="47" t="str">
        <f t="shared" si="91"/>
        <v>18-HS-66101S</v>
      </c>
      <c r="AA459" s="47" t="str">
        <f t="shared" si="92"/>
        <v>-</v>
      </c>
      <c r="AB459" s="193">
        <f t="shared" si="86"/>
        <v>7</v>
      </c>
      <c r="AC459" s="193" t="s">
        <v>194</v>
      </c>
    </row>
    <row r="460" spans="1:29" ht="13.5" customHeight="1">
      <c r="A460" s="201">
        <v>1830</v>
      </c>
      <c r="B460" s="170" t="s">
        <v>1100</v>
      </c>
      <c r="C460" s="179" t="s">
        <v>115</v>
      </c>
      <c r="D460" s="179" t="s">
        <v>1101</v>
      </c>
      <c r="E460" s="179" t="s">
        <v>1480</v>
      </c>
      <c r="F460" s="561" t="s">
        <v>1508</v>
      </c>
      <c r="G460" s="178" t="s">
        <v>1502</v>
      </c>
      <c r="H460" s="179" t="s">
        <v>1451</v>
      </c>
      <c r="I460" s="180" t="s">
        <v>1474</v>
      </c>
      <c r="J460" s="202" t="s">
        <v>1475</v>
      </c>
      <c r="K460" s="560" t="s">
        <v>1476</v>
      </c>
      <c r="L460" s="174" t="s">
        <v>321</v>
      </c>
      <c r="M460" s="178" t="s">
        <v>106</v>
      </c>
      <c r="N460" s="178" t="s">
        <v>106</v>
      </c>
      <c r="O460" s="178" t="str">
        <f t="shared" si="88"/>
        <v>N</v>
      </c>
      <c r="P460" s="178" t="s">
        <v>106</v>
      </c>
      <c r="Q460" s="178" t="s">
        <v>515</v>
      </c>
      <c r="R460" s="181" t="s">
        <v>1452</v>
      </c>
      <c r="S460" s="170"/>
      <c r="U460" s="507" t="s">
        <v>1513</v>
      </c>
      <c r="V460" s="201">
        <v>1830</v>
      </c>
      <c r="W460" s="9" t="str">
        <f t="shared" si="87"/>
        <v>18-</v>
      </c>
      <c r="X460" s="47" t="str">
        <f t="shared" si="90"/>
        <v>HS</v>
      </c>
      <c r="Y460" s="47" t="str">
        <f t="shared" si="89"/>
        <v>-66101P</v>
      </c>
      <c r="Z460" s="47" t="str">
        <f t="shared" si="91"/>
        <v>18-HS-66101P</v>
      </c>
      <c r="AA460" s="47" t="str">
        <f t="shared" si="92"/>
        <v>-</v>
      </c>
      <c r="AB460" s="193">
        <f t="shared" si="86"/>
        <v>7</v>
      </c>
      <c r="AC460" s="193" t="s">
        <v>194</v>
      </c>
    </row>
    <row r="461" spans="1:29" ht="13.5" customHeight="1">
      <c r="A461" s="201">
        <v>1830</v>
      </c>
      <c r="B461" s="170" t="s">
        <v>1301</v>
      </c>
      <c r="C461" s="179" t="s">
        <v>115</v>
      </c>
      <c r="D461" s="179" t="s">
        <v>1302</v>
      </c>
      <c r="E461" s="179" t="s">
        <v>1480</v>
      </c>
      <c r="F461" s="561" t="s">
        <v>1514</v>
      </c>
      <c r="G461" s="178" t="s">
        <v>1473</v>
      </c>
      <c r="H461" s="179" t="s">
        <v>106</v>
      </c>
      <c r="I461" s="178" t="s">
        <v>1512</v>
      </c>
      <c r="J461" s="202" t="s">
        <v>1475</v>
      </c>
      <c r="K461" s="560" t="s">
        <v>1485</v>
      </c>
      <c r="L461" s="174" t="s">
        <v>321</v>
      </c>
      <c r="M461" s="178" t="s">
        <v>106</v>
      </c>
      <c r="N461" s="178" t="s">
        <v>106</v>
      </c>
      <c r="O461" s="178" t="str">
        <f t="shared" si="88"/>
        <v>N</v>
      </c>
      <c r="P461" s="178" t="s">
        <v>106</v>
      </c>
      <c r="Q461" s="178" t="s">
        <v>515</v>
      </c>
      <c r="R461" s="181" t="s">
        <v>1452</v>
      </c>
      <c r="S461" s="170"/>
      <c r="U461" s="507" t="s">
        <v>1511</v>
      </c>
      <c r="V461" s="201">
        <v>1830</v>
      </c>
      <c r="W461" s="9" t="str">
        <f t="shared" si="87"/>
        <v>18-</v>
      </c>
      <c r="X461" s="47" t="str">
        <f t="shared" si="90"/>
        <v>YL</v>
      </c>
      <c r="Y461" s="47" t="str">
        <f t="shared" si="89"/>
        <v>-66101L</v>
      </c>
      <c r="Z461" s="47" t="str">
        <f t="shared" si="91"/>
        <v>18-YL-66101L</v>
      </c>
      <c r="AA461" s="47" t="str">
        <f t="shared" si="92"/>
        <v>-</v>
      </c>
      <c r="AB461" s="193">
        <f t="shared" si="86"/>
        <v>7</v>
      </c>
      <c r="AC461" s="193" t="s">
        <v>194</v>
      </c>
    </row>
    <row r="462" spans="1:29" ht="13.5" customHeight="1">
      <c r="A462" s="201">
        <v>1830</v>
      </c>
      <c r="B462" s="170" t="s">
        <v>1303</v>
      </c>
      <c r="C462" s="179" t="s">
        <v>115</v>
      </c>
      <c r="D462" s="179" t="s">
        <v>1304</v>
      </c>
      <c r="E462" s="179" t="s">
        <v>1480</v>
      </c>
      <c r="F462" s="561" t="s">
        <v>1514</v>
      </c>
      <c r="G462" s="178" t="s">
        <v>1473</v>
      </c>
      <c r="H462" s="179" t="s">
        <v>106</v>
      </c>
      <c r="I462" s="178" t="s">
        <v>1512</v>
      </c>
      <c r="J462" s="202" t="s">
        <v>1475</v>
      </c>
      <c r="K462" s="560" t="s">
        <v>1485</v>
      </c>
      <c r="L462" s="174" t="s">
        <v>321</v>
      </c>
      <c r="M462" s="178" t="s">
        <v>106</v>
      </c>
      <c r="N462" s="178" t="s">
        <v>106</v>
      </c>
      <c r="O462" s="178" t="str">
        <f t="shared" si="88"/>
        <v>N</v>
      </c>
      <c r="P462" s="178" t="s">
        <v>106</v>
      </c>
      <c r="Q462" s="178" t="s">
        <v>515</v>
      </c>
      <c r="R462" s="181" t="s">
        <v>1452</v>
      </c>
      <c r="S462" s="170"/>
      <c r="U462" s="507" t="s">
        <v>1511</v>
      </c>
      <c r="V462" s="201">
        <v>1830</v>
      </c>
      <c r="W462" s="9" t="str">
        <f t="shared" si="87"/>
        <v>18-</v>
      </c>
      <c r="X462" s="47" t="str">
        <f t="shared" si="90"/>
        <v>YL</v>
      </c>
      <c r="Y462" s="47" t="str">
        <f t="shared" si="89"/>
        <v>-66101R</v>
      </c>
      <c r="Z462" s="47" t="str">
        <f t="shared" si="91"/>
        <v>18-YL-66101R</v>
      </c>
      <c r="AA462" s="47" t="str">
        <f t="shared" si="92"/>
        <v>-</v>
      </c>
      <c r="AB462" s="193">
        <f t="shared" si="86"/>
        <v>7</v>
      </c>
      <c r="AC462" s="193" t="s">
        <v>194</v>
      </c>
    </row>
    <row r="463" spans="1:29" ht="13.5" customHeight="1">
      <c r="A463" s="201">
        <v>1830</v>
      </c>
      <c r="B463" s="170" t="s">
        <v>1305</v>
      </c>
      <c r="C463" s="179" t="s">
        <v>115</v>
      </c>
      <c r="D463" s="179" t="s">
        <v>1306</v>
      </c>
      <c r="E463" s="179" t="s">
        <v>1480</v>
      </c>
      <c r="F463" s="561" t="s">
        <v>1514</v>
      </c>
      <c r="G463" s="178" t="s">
        <v>1473</v>
      </c>
      <c r="H463" s="179" t="s">
        <v>106</v>
      </c>
      <c r="I463" s="178" t="s">
        <v>1512</v>
      </c>
      <c r="J463" s="202" t="s">
        <v>1475</v>
      </c>
      <c r="K463" s="560" t="s">
        <v>1485</v>
      </c>
      <c r="L463" s="174" t="s">
        <v>321</v>
      </c>
      <c r="M463" s="178" t="s">
        <v>106</v>
      </c>
      <c r="N463" s="178" t="s">
        <v>106</v>
      </c>
      <c r="O463" s="178" t="str">
        <f t="shared" si="88"/>
        <v>N</v>
      </c>
      <c r="P463" s="178" t="s">
        <v>106</v>
      </c>
      <c r="Q463" s="178" t="s">
        <v>515</v>
      </c>
      <c r="R463" s="181" t="s">
        <v>1452</v>
      </c>
      <c r="S463" s="170"/>
      <c r="U463" s="507" t="s">
        <v>1511</v>
      </c>
      <c r="V463" s="201">
        <v>1830</v>
      </c>
      <c r="W463" s="9" t="str">
        <f t="shared" si="87"/>
        <v>18-</v>
      </c>
      <c r="X463" s="47" t="str">
        <f t="shared" si="90"/>
        <v>YL</v>
      </c>
      <c r="Y463" s="47" t="str">
        <f t="shared" si="89"/>
        <v>-66101F</v>
      </c>
      <c r="Z463" s="47" t="str">
        <f t="shared" si="91"/>
        <v>18-YL-66101F</v>
      </c>
      <c r="AA463" s="47" t="str">
        <f t="shared" si="92"/>
        <v>-</v>
      </c>
      <c r="AB463" s="193">
        <f t="shared" si="86"/>
        <v>7</v>
      </c>
      <c r="AC463" s="193" t="s">
        <v>194</v>
      </c>
    </row>
    <row r="464" spans="1:29" ht="13.5" customHeight="1">
      <c r="A464" s="201">
        <v>1830</v>
      </c>
      <c r="C464" s="179"/>
      <c r="D464" s="179"/>
      <c r="E464" s="179"/>
      <c r="F464" s="561"/>
      <c r="G464" s="178"/>
      <c r="H464" s="179"/>
      <c r="I464" s="178"/>
      <c r="J464" s="202"/>
      <c r="K464" s="560"/>
      <c r="L464" s="174"/>
      <c r="M464" s="178"/>
      <c r="N464" s="178"/>
      <c r="O464" s="178" t="str">
        <f t="shared" si="88"/>
        <v>N</v>
      </c>
      <c r="P464" s="178"/>
      <c r="Q464" s="178"/>
      <c r="R464" s="181"/>
      <c r="S464" s="170"/>
      <c r="U464" s="193" t="s">
        <v>1453</v>
      </c>
      <c r="V464" s="201">
        <v>1830</v>
      </c>
      <c r="W464" s="9" t="str">
        <f t="shared" si="87"/>
        <v/>
      </c>
      <c r="X464" s="47">
        <f t="shared" si="90"/>
        <v>0</v>
      </c>
      <c r="Y464" s="47" t="str">
        <f t="shared" si="89"/>
        <v/>
      </c>
      <c r="Z464" s="47" t="str">
        <f t="shared" si="91"/>
        <v>0</v>
      </c>
      <c r="AA464" s="47" t="str">
        <f t="shared" si="92"/>
        <v/>
      </c>
      <c r="AB464" s="193">
        <f t="shared" si="86"/>
        <v>7</v>
      </c>
    </row>
    <row r="465" spans="1:29" ht="13.5" customHeight="1">
      <c r="A465" s="201">
        <v>1830</v>
      </c>
      <c r="B465" s="170" t="s">
        <v>1416</v>
      </c>
      <c r="C465" s="179" t="s">
        <v>115</v>
      </c>
      <c r="D465" s="179" t="s">
        <v>1417</v>
      </c>
      <c r="E465" s="179" t="s">
        <v>1557</v>
      </c>
      <c r="F465" s="561" t="s">
        <v>1508</v>
      </c>
      <c r="G465" s="178" t="s">
        <v>1502</v>
      </c>
      <c r="H465" s="179" t="s">
        <v>106</v>
      </c>
      <c r="I465" s="178" t="s">
        <v>1515</v>
      </c>
      <c r="J465" s="202" t="s">
        <v>1475</v>
      </c>
      <c r="K465" s="560" t="s">
        <v>1485</v>
      </c>
      <c r="L465" s="174" t="s">
        <v>321</v>
      </c>
      <c r="M465" s="178" t="s">
        <v>106</v>
      </c>
      <c r="N465" s="178" t="s">
        <v>106</v>
      </c>
      <c r="O465" s="178" t="str">
        <f t="shared" si="88"/>
        <v>N</v>
      </c>
      <c r="P465" s="178" t="s">
        <v>106</v>
      </c>
      <c r="Q465" s="178" t="s">
        <v>515</v>
      </c>
      <c r="R465" s="181" t="s">
        <v>1452</v>
      </c>
      <c r="S465" s="170"/>
      <c r="U465" s="507" t="s">
        <v>1516</v>
      </c>
      <c r="V465" s="201">
        <v>1830</v>
      </c>
      <c r="W465" s="9" t="str">
        <f t="shared" si="87"/>
        <v>18-</v>
      </c>
      <c r="X465" s="47" t="str">
        <f t="shared" si="90"/>
        <v>HS</v>
      </c>
      <c r="Y465" s="47" t="str">
        <f t="shared" si="89"/>
        <v>-92101S</v>
      </c>
      <c r="Z465" s="47" t="str">
        <f t="shared" si="91"/>
        <v>18-HS-92101S</v>
      </c>
      <c r="AA465" s="47" t="str">
        <f t="shared" si="92"/>
        <v>-</v>
      </c>
      <c r="AB465" s="193">
        <f t="shared" si="86"/>
        <v>7</v>
      </c>
      <c r="AC465" s="193" t="s">
        <v>1104</v>
      </c>
    </row>
    <row r="466" spans="1:29" ht="13.5" customHeight="1">
      <c r="A466" s="201">
        <v>1830</v>
      </c>
      <c r="B466" s="170" t="s">
        <v>1102</v>
      </c>
      <c r="C466" s="179" t="s">
        <v>115</v>
      </c>
      <c r="D466" s="179" t="s">
        <v>1103</v>
      </c>
      <c r="E466" s="179" t="s">
        <v>1557</v>
      </c>
      <c r="F466" s="561" t="s">
        <v>1508</v>
      </c>
      <c r="G466" s="178" t="s">
        <v>1502</v>
      </c>
      <c r="H466" s="179" t="s">
        <v>1451</v>
      </c>
      <c r="I466" s="180" t="s">
        <v>1474</v>
      </c>
      <c r="J466" s="202" t="s">
        <v>1475</v>
      </c>
      <c r="K466" s="560" t="s">
        <v>1476</v>
      </c>
      <c r="L466" s="174" t="s">
        <v>321</v>
      </c>
      <c r="M466" s="178" t="s">
        <v>106</v>
      </c>
      <c r="N466" s="178" t="s">
        <v>106</v>
      </c>
      <c r="O466" s="178" t="str">
        <f t="shared" si="88"/>
        <v>N</v>
      </c>
      <c r="P466" s="178" t="s">
        <v>106</v>
      </c>
      <c r="Q466" s="178" t="s">
        <v>515</v>
      </c>
      <c r="R466" s="181" t="s">
        <v>1452</v>
      </c>
      <c r="S466" s="170"/>
      <c r="U466" s="507" t="s">
        <v>1513</v>
      </c>
      <c r="V466" s="201">
        <v>1830</v>
      </c>
      <c r="W466" s="9" t="str">
        <f t="shared" si="87"/>
        <v>18-</v>
      </c>
      <c r="X466" s="47" t="str">
        <f t="shared" si="90"/>
        <v>HS</v>
      </c>
      <c r="Y466" s="47" t="str">
        <f t="shared" si="89"/>
        <v>-92101P</v>
      </c>
      <c r="Z466" s="47" t="str">
        <f t="shared" si="91"/>
        <v>18-HS-92101P</v>
      </c>
      <c r="AA466" s="47" t="str">
        <f t="shared" si="92"/>
        <v>-</v>
      </c>
      <c r="AB466" s="193">
        <f t="shared" si="86"/>
        <v>7</v>
      </c>
      <c r="AC466" s="193" t="s">
        <v>1104</v>
      </c>
    </row>
    <row r="467" spans="1:29" ht="13.5" customHeight="1">
      <c r="A467" s="201">
        <v>1830</v>
      </c>
      <c r="B467" s="170" t="s">
        <v>1307</v>
      </c>
      <c r="C467" s="179" t="s">
        <v>115</v>
      </c>
      <c r="D467" s="179" t="s">
        <v>1308</v>
      </c>
      <c r="E467" s="179" t="s">
        <v>1557</v>
      </c>
      <c r="F467" s="561" t="s">
        <v>1514</v>
      </c>
      <c r="G467" s="178" t="s">
        <v>1473</v>
      </c>
      <c r="H467" s="179" t="s">
        <v>106</v>
      </c>
      <c r="I467" s="178" t="s">
        <v>1512</v>
      </c>
      <c r="J467" s="202" t="s">
        <v>1475</v>
      </c>
      <c r="K467" s="560" t="s">
        <v>1485</v>
      </c>
      <c r="L467" s="174" t="s">
        <v>321</v>
      </c>
      <c r="M467" s="178" t="s">
        <v>106</v>
      </c>
      <c r="N467" s="178" t="s">
        <v>106</v>
      </c>
      <c r="O467" s="178" t="str">
        <f t="shared" si="88"/>
        <v>N</v>
      </c>
      <c r="P467" s="178" t="s">
        <v>106</v>
      </c>
      <c r="Q467" s="178" t="s">
        <v>515</v>
      </c>
      <c r="R467" s="181" t="s">
        <v>1452</v>
      </c>
      <c r="S467" s="170"/>
      <c r="U467" s="507" t="s">
        <v>1511</v>
      </c>
      <c r="V467" s="201">
        <v>1830</v>
      </c>
      <c r="W467" s="9" t="str">
        <f t="shared" si="87"/>
        <v>18-</v>
      </c>
      <c r="X467" s="47" t="str">
        <f t="shared" si="90"/>
        <v>YL</v>
      </c>
      <c r="Y467" s="47" t="str">
        <f t="shared" si="89"/>
        <v>-92101L</v>
      </c>
      <c r="Z467" s="47" t="str">
        <f t="shared" si="91"/>
        <v>18-YL-92101L</v>
      </c>
      <c r="AA467" s="47" t="str">
        <f t="shared" si="92"/>
        <v>-</v>
      </c>
      <c r="AB467" s="193">
        <f t="shared" si="86"/>
        <v>7</v>
      </c>
      <c r="AC467" s="193" t="s">
        <v>1104</v>
      </c>
    </row>
    <row r="468" spans="1:29" ht="13.5" customHeight="1">
      <c r="A468" s="201">
        <v>1830</v>
      </c>
      <c r="B468" s="170" t="s">
        <v>1309</v>
      </c>
      <c r="C468" s="179" t="s">
        <v>115</v>
      </c>
      <c r="D468" s="179" t="s">
        <v>1310</v>
      </c>
      <c r="E468" s="179" t="s">
        <v>1557</v>
      </c>
      <c r="F468" s="561" t="s">
        <v>1514</v>
      </c>
      <c r="G468" s="178" t="s">
        <v>1473</v>
      </c>
      <c r="H468" s="179" t="s">
        <v>106</v>
      </c>
      <c r="I468" s="178" t="s">
        <v>1512</v>
      </c>
      <c r="J468" s="202" t="s">
        <v>1475</v>
      </c>
      <c r="K468" s="560" t="s">
        <v>1485</v>
      </c>
      <c r="L468" s="174" t="s">
        <v>321</v>
      </c>
      <c r="M468" s="178" t="s">
        <v>106</v>
      </c>
      <c r="N468" s="178" t="s">
        <v>106</v>
      </c>
      <c r="O468" s="178" t="str">
        <f t="shared" si="88"/>
        <v>N</v>
      </c>
      <c r="P468" s="178" t="s">
        <v>106</v>
      </c>
      <c r="Q468" s="178" t="s">
        <v>515</v>
      </c>
      <c r="R468" s="181" t="s">
        <v>1452</v>
      </c>
      <c r="S468" s="170"/>
      <c r="U468" s="507" t="s">
        <v>1511</v>
      </c>
      <c r="V468" s="201">
        <v>1830</v>
      </c>
      <c r="W468" s="9" t="str">
        <f t="shared" si="87"/>
        <v>18-</v>
      </c>
      <c r="X468" s="47" t="str">
        <f t="shared" si="90"/>
        <v>YL</v>
      </c>
      <c r="Y468" s="47" t="str">
        <f t="shared" si="89"/>
        <v>-92101R</v>
      </c>
      <c r="Z468" s="47" t="str">
        <f t="shared" si="91"/>
        <v>18-YL-92101R</v>
      </c>
      <c r="AA468" s="47" t="str">
        <f t="shared" si="92"/>
        <v>-</v>
      </c>
      <c r="AB468" s="193">
        <f t="shared" si="86"/>
        <v>7</v>
      </c>
      <c r="AC468" s="193" t="s">
        <v>1104</v>
      </c>
    </row>
    <row r="469" spans="1:29" ht="13.5" customHeight="1">
      <c r="A469" s="201">
        <v>1830</v>
      </c>
      <c r="B469" s="170" t="s">
        <v>1311</v>
      </c>
      <c r="C469" s="179" t="s">
        <v>115</v>
      </c>
      <c r="D469" s="179" t="s">
        <v>1312</v>
      </c>
      <c r="E469" s="179" t="s">
        <v>1557</v>
      </c>
      <c r="F469" s="561" t="s">
        <v>1514</v>
      </c>
      <c r="G469" s="178" t="s">
        <v>1473</v>
      </c>
      <c r="H469" s="179" t="s">
        <v>106</v>
      </c>
      <c r="I469" s="178" t="s">
        <v>1512</v>
      </c>
      <c r="J469" s="202" t="s">
        <v>1475</v>
      </c>
      <c r="K469" s="560" t="s">
        <v>1485</v>
      </c>
      <c r="L469" s="174" t="s">
        <v>321</v>
      </c>
      <c r="M469" s="178" t="s">
        <v>106</v>
      </c>
      <c r="N469" s="178" t="s">
        <v>106</v>
      </c>
      <c r="O469" s="178" t="str">
        <f t="shared" si="88"/>
        <v>N</v>
      </c>
      <c r="P469" s="178" t="s">
        <v>106</v>
      </c>
      <c r="Q469" s="178" t="s">
        <v>515</v>
      </c>
      <c r="R469" s="181" t="s">
        <v>1452</v>
      </c>
      <c r="S469" s="170"/>
      <c r="U469" s="507" t="s">
        <v>1511</v>
      </c>
      <c r="V469" s="201">
        <v>1830</v>
      </c>
      <c r="W469" s="9" t="str">
        <f t="shared" si="87"/>
        <v>18-</v>
      </c>
      <c r="X469" s="47" t="str">
        <f t="shared" si="90"/>
        <v>YL</v>
      </c>
      <c r="Y469" s="47" t="str">
        <f t="shared" si="89"/>
        <v>-92101F</v>
      </c>
      <c r="Z469" s="47" t="str">
        <f t="shared" si="91"/>
        <v>18-YL-92101F</v>
      </c>
      <c r="AA469" s="47" t="str">
        <f t="shared" si="92"/>
        <v>-</v>
      </c>
      <c r="AB469" s="193">
        <f t="shared" si="86"/>
        <v>7</v>
      </c>
      <c r="AC469" s="193" t="s">
        <v>1104</v>
      </c>
    </row>
    <row r="470" spans="1:29" ht="13.5" customHeight="1">
      <c r="A470" s="201">
        <v>1830</v>
      </c>
      <c r="C470" s="179"/>
      <c r="D470" s="179"/>
      <c r="E470" s="179"/>
      <c r="F470" s="561"/>
      <c r="G470" s="178"/>
      <c r="H470" s="179"/>
      <c r="I470" s="178"/>
      <c r="J470" s="202"/>
      <c r="K470" s="560"/>
      <c r="L470" s="174"/>
      <c r="M470" s="178"/>
      <c r="N470" s="178"/>
      <c r="O470" s="178" t="str">
        <f t="shared" si="88"/>
        <v>N</v>
      </c>
      <c r="P470" s="178"/>
      <c r="Q470" s="178"/>
      <c r="R470" s="181"/>
      <c r="S470" s="170"/>
      <c r="U470" s="193" t="s">
        <v>1453</v>
      </c>
      <c r="V470" s="201">
        <v>1830</v>
      </c>
      <c r="W470" s="9" t="str">
        <f t="shared" si="87"/>
        <v/>
      </c>
      <c r="X470" s="47">
        <f t="shared" si="90"/>
        <v>0</v>
      </c>
      <c r="Y470" s="47" t="str">
        <f t="shared" si="89"/>
        <v/>
      </c>
      <c r="Z470" s="47" t="str">
        <f t="shared" si="91"/>
        <v>0</v>
      </c>
      <c r="AA470" s="47" t="str">
        <f t="shared" si="92"/>
        <v/>
      </c>
      <c r="AB470" s="193">
        <f t="shared" si="86"/>
        <v>7</v>
      </c>
    </row>
    <row r="471" spans="1:29" ht="13.5" customHeight="1">
      <c r="A471" s="201">
        <v>1830</v>
      </c>
      <c r="B471" s="170" t="s">
        <v>1418</v>
      </c>
      <c r="C471" s="179" t="s">
        <v>115</v>
      </c>
      <c r="D471" s="179" t="s">
        <v>1419</v>
      </c>
      <c r="E471" s="179" t="s">
        <v>1557</v>
      </c>
      <c r="F471" s="561" t="s">
        <v>1508</v>
      </c>
      <c r="G471" s="178" t="s">
        <v>1502</v>
      </c>
      <c r="H471" s="179" t="s">
        <v>106</v>
      </c>
      <c r="I471" s="178" t="s">
        <v>1515</v>
      </c>
      <c r="J471" s="202" t="s">
        <v>1475</v>
      </c>
      <c r="K471" s="560" t="s">
        <v>1485</v>
      </c>
      <c r="L471" s="174" t="s">
        <v>321</v>
      </c>
      <c r="M471" s="178" t="s">
        <v>106</v>
      </c>
      <c r="N471" s="178" t="s">
        <v>106</v>
      </c>
      <c r="O471" s="178" t="str">
        <f t="shared" si="88"/>
        <v>N</v>
      </c>
      <c r="P471" s="178" t="s">
        <v>106</v>
      </c>
      <c r="Q471" s="178" t="s">
        <v>515</v>
      </c>
      <c r="R471" s="181" t="s">
        <v>1452</v>
      </c>
      <c r="S471" s="170"/>
      <c r="U471" s="507" t="s">
        <v>1516</v>
      </c>
      <c r="V471" s="201">
        <v>1830</v>
      </c>
      <c r="W471" s="9" t="str">
        <f t="shared" si="87"/>
        <v>18-</v>
      </c>
      <c r="X471" s="47" t="str">
        <f t="shared" si="90"/>
        <v>HS</v>
      </c>
      <c r="Y471" s="47" t="str">
        <f t="shared" si="89"/>
        <v>-92102S</v>
      </c>
      <c r="Z471" s="47" t="str">
        <f t="shared" si="91"/>
        <v>18-HS-92102S</v>
      </c>
      <c r="AA471" s="47" t="str">
        <f t="shared" si="92"/>
        <v>-</v>
      </c>
      <c r="AB471" s="193">
        <f t="shared" si="86"/>
        <v>7</v>
      </c>
      <c r="AC471" s="193" t="s">
        <v>1104</v>
      </c>
    </row>
    <row r="472" spans="1:29" ht="13.5" customHeight="1">
      <c r="A472" s="201">
        <v>1830</v>
      </c>
      <c r="B472" s="170" t="s">
        <v>1105</v>
      </c>
      <c r="C472" s="179" t="s">
        <v>115</v>
      </c>
      <c r="D472" s="179" t="s">
        <v>1106</v>
      </c>
      <c r="E472" s="179" t="s">
        <v>1557</v>
      </c>
      <c r="F472" s="561" t="s">
        <v>1508</v>
      </c>
      <c r="G472" s="178" t="s">
        <v>1502</v>
      </c>
      <c r="H472" s="179" t="s">
        <v>1451</v>
      </c>
      <c r="I472" s="180" t="s">
        <v>1474</v>
      </c>
      <c r="J472" s="202" t="s">
        <v>1475</v>
      </c>
      <c r="K472" s="560" t="s">
        <v>1476</v>
      </c>
      <c r="L472" s="174" t="s">
        <v>321</v>
      </c>
      <c r="M472" s="178" t="s">
        <v>106</v>
      </c>
      <c r="N472" s="178" t="s">
        <v>106</v>
      </c>
      <c r="O472" s="178" t="str">
        <f t="shared" si="88"/>
        <v>N</v>
      </c>
      <c r="P472" s="178" t="s">
        <v>106</v>
      </c>
      <c r="Q472" s="178" t="s">
        <v>515</v>
      </c>
      <c r="R472" s="181" t="s">
        <v>1452</v>
      </c>
      <c r="S472" s="170"/>
      <c r="U472" s="507" t="s">
        <v>1513</v>
      </c>
      <c r="V472" s="201">
        <v>1830</v>
      </c>
      <c r="W472" s="9" t="str">
        <f t="shared" si="87"/>
        <v>18-</v>
      </c>
      <c r="X472" s="47" t="str">
        <f t="shared" si="90"/>
        <v>HS</v>
      </c>
      <c r="Y472" s="47" t="str">
        <f t="shared" si="89"/>
        <v>-92102P</v>
      </c>
      <c r="Z472" s="47" t="str">
        <f t="shared" si="91"/>
        <v>18-HS-92102P</v>
      </c>
      <c r="AA472" s="47" t="str">
        <f t="shared" si="92"/>
        <v>-</v>
      </c>
      <c r="AB472" s="193">
        <f t="shared" si="86"/>
        <v>7</v>
      </c>
      <c r="AC472" s="193" t="s">
        <v>1104</v>
      </c>
    </row>
    <row r="473" spans="1:29" ht="13.5" customHeight="1">
      <c r="A473" s="201">
        <v>1830</v>
      </c>
      <c r="B473" s="170" t="s">
        <v>1313</v>
      </c>
      <c r="C473" s="179" t="s">
        <v>115</v>
      </c>
      <c r="D473" s="179" t="s">
        <v>1314</v>
      </c>
      <c r="E473" s="179" t="s">
        <v>1557</v>
      </c>
      <c r="F473" s="561" t="s">
        <v>1514</v>
      </c>
      <c r="G473" s="178" t="s">
        <v>1473</v>
      </c>
      <c r="H473" s="179" t="s">
        <v>106</v>
      </c>
      <c r="I473" s="178" t="s">
        <v>1512</v>
      </c>
      <c r="J473" s="202" t="s">
        <v>1475</v>
      </c>
      <c r="K473" s="560" t="s">
        <v>1485</v>
      </c>
      <c r="L473" s="174" t="s">
        <v>321</v>
      </c>
      <c r="M473" s="178" t="s">
        <v>106</v>
      </c>
      <c r="N473" s="178" t="s">
        <v>106</v>
      </c>
      <c r="O473" s="178" t="str">
        <f t="shared" si="88"/>
        <v>N</v>
      </c>
      <c r="P473" s="178" t="s">
        <v>106</v>
      </c>
      <c r="Q473" s="178" t="s">
        <v>515</v>
      </c>
      <c r="R473" s="181" t="s">
        <v>1452</v>
      </c>
      <c r="S473" s="170"/>
      <c r="U473" s="507" t="s">
        <v>1511</v>
      </c>
      <c r="V473" s="201">
        <v>1830</v>
      </c>
      <c r="W473" s="9" t="str">
        <f t="shared" si="87"/>
        <v>18-</v>
      </c>
      <c r="X473" s="47" t="str">
        <f t="shared" si="90"/>
        <v>YL</v>
      </c>
      <c r="Y473" s="47" t="str">
        <f t="shared" si="89"/>
        <v>-92102L</v>
      </c>
      <c r="Z473" s="47" t="str">
        <f t="shared" si="91"/>
        <v>18-YL-92102L</v>
      </c>
      <c r="AA473" s="47" t="str">
        <f t="shared" si="92"/>
        <v>-</v>
      </c>
      <c r="AB473" s="193">
        <f t="shared" si="86"/>
        <v>7</v>
      </c>
      <c r="AC473" s="193" t="s">
        <v>1104</v>
      </c>
    </row>
    <row r="474" spans="1:29" ht="13.5" customHeight="1">
      <c r="A474" s="201">
        <v>1830</v>
      </c>
      <c r="B474" s="170" t="s">
        <v>1315</v>
      </c>
      <c r="C474" s="179" t="s">
        <v>115</v>
      </c>
      <c r="D474" s="179" t="s">
        <v>1316</v>
      </c>
      <c r="E474" s="179" t="s">
        <v>1557</v>
      </c>
      <c r="F474" s="561" t="s">
        <v>1514</v>
      </c>
      <c r="G474" s="178" t="s">
        <v>1473</v>
      </c>
      <c r="H474" s="179" t="s">
        <v>106</v>
      </c>
      <c r="I474" s="178" t="s">
        <v>1512</v>
      </c>
      <c r="J474" s="202" t="s">
        <v>1475</v>
      </c>
      <c r="K474" s="560" t="s">
        <v>1485</v>
      </c>
      <c r="L474" s="174" t="s">
        <v>321</v>
      </c>
      <c r="M474" s="178" t="s">
        <v>106</v>
      </c>
      <c r="N474" s="178" t="s">
        <v>106</v>
      </c>
      <c r="O474" s="178" t="str">
        <f t="shared" si="88"/>
        <v>N</v>
      </c>
      <c r="P474" s="178" t="s">
        <v>106</v>
      </c>
      <c r="Q474" s="178" t="s">
        <v>515</v>
      </c>
      <c r="R474" s="181" t="s">
        <v>1452</v>
      </c>
      <c r="S474" s="170"/>
      <c r="U474" s="507" t="s">
        <v>1511</v>
      </c>
      <c r="V474" s="201">
        <v>1830</v>
      </c>
      <c r="W474" s="9" t="str">
        <f t="shared" si="87"/>
        <v>18-</v>
      </c>
      <c r="X474" s="47" t="str">
        <f t="shared" si="90"/>
        <v>YL</v>
      </c>
      <c r="Y474" s="47" t="str">
        <f t="shared" si="89"/>
        <v>-92102R</v>
      </c>
      <c r="Z474" s="47" t="str">
        <f t="shared" si="91"/>
        <v>18-YL-92102R</v>
      </c>
      <c r="AA474" s="47" t="str">
        <f t="shared" si="92"/>
        <v>-</v>
      </c>
      <c r="AB474" s="193">
        <f t="shared" si="86"/>
        <v>7</v>
      </c>
      <c r="AC474" s="193" t="s">
        <v>1104</v>
      </c>
    </row>
    <row r="475" spans="1:29" ht="13.5" customHeight="1">
      <c r="A475" s="201">
        <v>1830</v>
      </c>
      <c r="B475" s="170" t="s">
        <v>1317</v>
      </c>
      <c r="C475" s="179" t="s">
        <v>115</v>
      </c>
      <c r="D475" s="179" t="s">
        <v>1318</v>
      </c>
      <c r="E475" s="179" t="s">
        <v>1557</v>
      </c>
      <c r="F475" s="561" t="s">
        <v>1514</v>
      </c>
      <c r="G475" s="178" t="s">
        <v>1473</v>
      </c>
      <c r="H475" s="179" t="s">
        <v>106</v>
      </c>
      <c r="I475" s="178" t="s">
        <v>1512</v>
      </c>
      <c r="J475" s="202" t="s">
        <v>1475</v>
      </c>
      <c r="K475" s="560" t="s">
        <v>1485</v>
      </c>
      <c r="L475" s="174" t="s">
        <v>321</v>
      </c>
      <c r="M475" s="178" t="s">
        <v>106</v>
      </c>
      <c r="N475" s="178" t="s">
        <v>106</v>
      </c>
      <c r="O475" s="178" t="str">
        <f t="shared" si="88"/>
        <v>N</v>
      </c>
      <c r="P475" s="178" t="s">
        <v>106</v>
      </c>
      <c r="Q475" s="178" t="s">
        <v>515</v>
      </c>
      <c r="R475" s="181" t="s">
        <v>1452</v>
      </c>
      <c r="S475" s="170"/>
      <c r="U475" s="507" t="s">
        <v>1511</v>
      </c>
      <c r="V475" s="201">
        <v>1830</v>
      </c>
      <c r="W475" s="9" t="str">
        <f t="shared" si="87"/>
        <v>18-</v>
      </c>
      <c r="X475" s="47" t="str">
        <f t="shared" si="90"/>
        <v>YL</v>
      </c>
      <c r="Y475" s="47" t="str">
        <f t="shared" si="89"/>
        <v>-92102F</v>
      </c>
      <c r="Z475" s="47" t="str">
        <f t="shared" si="91"/>
        <v>18-YL-92102F</v>
      </c>
      <c r="AA475" s="47" t="str">
        <f t="shared" si="92"/>
        <v>-</v>
      </c>
      <c r="AB475" s="193">
        <f t="shared" si="86"/>
        <v>7</v>
      </c>
      <c r="AC475" s="193" t="s">
        <v>1104</v>
      </c>
    </row>
    <row r="476" spans="1:29" ht="13.5" customHeight="1">
      <c r="A476" s="201">
        <v>1830</v>
      </c>
      <c r="C476" s="179"/>
      <c r="D476" s="179"/>
      <c r="E476" s="179"/>
      <c r="F476" s="561"/>
      <c r="G476" s="178"/>
      <c r="H476" s="179"/>
      <c r="I476" s="178"/>
      <c r="J476" s="202"/>
      <c r="K476" s="560"/>
      <c r="L476" s="174"/>
      <c r="M476" s="178"/>
      <c r="N476" s="178"/>
      <c r="O476" s="178" t="str">
        <f t="shared" si="88"/>
        <v>N</v>
      </c>
      <c r="P476" s="178"/>
      <c r="Q476" s="178"/>
      <c r="R476" s="181"/>
      <c r="S476" s="170"/>
      <c r="U476" s="193" t="s">
        <v>1453</v>
      </c>
      <c r="V476" s="201">
        <v>1830</v>
      </c>
      <c r="W476" s="9" t="str">
        <f t="shared" si="87"/>
        <v/>
      </c>
      <c r="X476" s="47">
        <f t="shared" si="90"/>
        <v>0</v>
      </c>
      <c r="Y476" s="47" t="str">
        <f t="shared" si="89"/>
        <v/>
      </c>
      <c r="Z476" s="47" t="str">
        <f t="shared" si="91"/>
        <v>0</v>
      </c>
      <c r="AA476" s="47" t="str">
        <f t="shared" si="92"/>
        <v/>
      </c>
      <c r="AB476" s="193">
        <f t="shared" si="86"/>
        <v>7</v>
      </c>
    </row>
    <row r="477" spans="1:29" ht="13.5" customHeight="1">
      <c r="A477" s="201">
        <v>1830</v>
      </c>
      <c r="B477" s="170" t="s">
        <v>1107</v>
      </c>
      <c r="C477" s="179" t="s">
        <v>115</v>
      </c>
      <c r="D477" s="198" t="s">
        <v>1580</v>
      </c>
      <c r="E477" s="179" t="s">
        <v>106</v>
      </c>
      <c r="F477" s="561" t="s">
        <v>1508</v>
      </c>
      <c r="G477" s="178" t="s">
        <v>1502</v>
      </c>
      <c r="H477" s="179" t="s">
        <v>1451</v>
      </c>
      <c r="I477" s="178" t="s">
        <v>1515</v>
      </c>
      <c r="J477" s="202" t="s">
        <v>1475</v>
      </c>
      <c r="K477" s="560" t="s">
        <v>1485</v>
      </c>
      <c r="L477" s="174" t="s">
        <v>321</v>
      </c>
      <c r="M477" s="178" t="s">
        <v>106</v>
      </c>
      <c r="N477" s="178" t="s">
        <v>106</v>
      </c>
      <c r="O477" s="178" t="str">
        <f t="shared" si="88"/>
        <v>N</v>
      </c>
      <c r="P477" s="178" t="s">
        <v>106</v>
      </c>
      <c r="Q477" s="178" t="s">
        <v>515</v>
      </c>
      <c r="R477" s="181" t="s">
        <v>1452</v>
      </c>
      <c r="S477" s="170"/>
      <c r="U477" s="507" t="s">
        <v>1513</v>
      </c>
      <c r="V477" s="201">
        <v>1830</v>
      </c>
      <c r="W477" s="9" t="str">
        <f t="shared" si="87"/>
        <v>18-</v>
      </c>
      <c r="X477" s="47" t="str">
        <f t="shared" si="90"/>
        <v>HS</v>
      </c>
      <c r="Y477" s="47" t="str">
        <f t="shared" si="89"/>
        <v>-HEF102AS</v>
      </c>
      <c r="Z477" s="47" t="str">
        <f t="shared" si="91"/>
        <v>18-HS-HEF102AS</v>
      </c>
      <c r="AA477" s="47" t="str">
        <f t="shared" si="92"/>
        <v>-</v>
      </c>
      <c r="AB477" s="193">
        <v>9</v>
      </c>
      <c r="AC477" s="193" t="s">
        <v>1109</v>
      </c>
    </row>
    <row r="478" spans="1:29" ht="13.5" customHeight="1">
      <c r="A478" s="201">
        <v>1830</v>
      </c>
      <c r="B478" s="170" t="s">
        <v>1110</v>
      </c>
      <c r="C478" s="179" t="s">
        <v>115</v>
      </c>
      <c r="D478" s="198" t="s">
        <v>1581</v>
      </c>
      <c r="E478" s="179" t="s">
        <v>106</v>
      </c>
      <c r="F478" s="561" t="s">
        <v>1508</v>
      </c>
      <c r="G478" s="178" t="s">
        <v>1502</v>
      </c>
      <c r="H478" s="179" t="s">
        <v>1451</v>
      </c>
      <c r="I478" s="178" t="s">
        <v>1515</v>
      </c>
      <c r="J478" s="202" t="s">
        <v>1475</v>
      </c>
      <c r="K478" s="560" t="s">
        <v>1485</v>
      </c>
      <c r="L478" s="174" t="s">
        <v>321</v>
      </c>
      <c r="M478" s="178" t="s">
        <v>106</v>
      </c>
      <c r="N478" s="178" t="s">
        <v>106</v>
      </c>
      <c r="O478" s="178" t="str">
        <f t="shared" si="88"/>
        <v>N</v>
      </c>
      <c r="P478" s="178" t="s">
        <v>106</v>
      </c>
      <c r="Q478" s="178" t="s">
        <v>515</v>
      </c>
      <c r="R478" s="181" t="s">
        <v>1452</v>
      </c>
      <c r="S478" s="170"/>
      <c r="U478" s="507" t="s">
        <v>1513</v>
      </c>
      <c r="V478" s="201">
        <v>1830</v>
      </c>
      <c r="W478" s="9" t="str">
        <f t="shared" si="87"/>
        <v>18-</v>
      </c>
      <c r="X478" s="47" t="str">
        <f t="shared" si="90"/>
        <v>HS</v>
      </c>
      <c r="Y478" s="47" t="str">
        <f t="shared" si="89"/>
        <v>-HEF102BS</v>
      </c>
      <c r="Z478" s="47" t="str">
        <f t="shared" si="91"/>
        <v>18-HS-HEF102BS</v>
      </c>
      <c r="AA478" s="47" t="str">
        <f t="shared" si="92"/>
        <v>-</v>
      </c>
      <c r="AB478" s="193">
        <v>9</v>
      </c>
      <c r="AC478" s="193" t="s">
        <v>1109</v>
      </c>
    </row>
    <row r="479" spans="1:29" ht="13.5" customHeight="1">
      <c r="A479" s="201">
        <v>1830</v>
      </c>
      <c r="B479" s="170" t="s">
        <v>1112</v>
      </c>
      <c r="C479" s="179" t="s">
        <v>115</v>
      </c>
      <c r="D479" s="198" t="s">
        <v>1582</v>
      </c>
      <c r="E479" s="179" t="s">
        <v>106</v>
      </c>
      <c r="F479" s="561" t="s">
        <v>1508</v>
      </c>
      <c r="G479" s="178" t="s">
        <v>1502</v>
      </c>
      <c r="H479" s="179" t="s">
        <v>1451</v>
      </c>
      <c r="I479" s="178" t="s">
        <v>1515</v>
      </c>
      <c r="J479" s="202" t="s">
        <v>1475</v>
      </c>
      <c r="K479" s="560" t="s">
        <v>1485</v>
      </c>
      <c r="L479" s="174" t="s">
        <v>321</v>
      </c>
      <c r="M479" s="178" t="s">
        <v>106</v>
      </c>
      <c r="N479" s="178" t="s">
        <v>106</v>
      </c>
      <c r="O479" s="178" t="str">
        <f t="shared" si="88"/>
        <v>N</v>
      </c>
      <c r="P479" s="178" t="s">
        <v>106</v>
      </c>
      <c r="Q479" s="178" t="s">
        <v>515</v>
      </c>
      <c r="R479" s="181" t="s">
        <v>1452</v>
      </c>
      <c r="S479" s="170"/>
      <c r="U479" s="507" t="s">
        <v>1513</v>
      </c>
      <c r="V479" s="201">
        <v>1830</v>
      </c>
      <c r="W479" s="9" t="str">
        <f t="shared" si="87"/>
        <v>18-</v>
      </c>
      <c r="X479" s="47" t="str">
        <f t="shared" si="90"/>
        <v>HS</v>
      </c>
      <c r="Y479" s="47" t="str">
        <f t="shared" si="89"/>
        <v>-HEF104AS</v>
      </c>
      <c r="Z479" s="47" t="str">
        <f t="shared" si="91"/>
        <v>18-HS-HEF104AS</v>
      </c>
      <c r="AA479" s="47" t="str">
        <f t="shared" si="92"/>
        <v>-</v>
      </c>
      <c r="AB479" s="193">
        <v>9</v>
      </c>
      <c r="AC479" s="193" t="s">
        <v>1109</v>
      </c>
    </row>
    <row r="480" spans="1:29" ht="13.5" customHeight="1">
      <c r="A480" s="201">
        <v>1830</v>
      </c>
      <c r="B480" s="170" t="s">
        <v>1114</v>
      </c>
      <c r="C480" s="179" t="s">
        <v>115</v>
      </c>
      <c r="D480" s="198" t="s">
        <v>1583</v>
      </c>
      <c r="E480" s="179" t="s">
        <v>106</v>
      </c>
      <c r="F480" s="561" t="s">
        <v>1508</v>
      </c>
      <c r="G480" s="178" t="s">
        <v>1502</v>
      </c>
      <c r="H480" s="179" t="s">
        <v>1451</v>
      </c>
      <c r="I480" s="178" t="s">
        <v>1515</v>
      </c>
      <c r="J480" s="202" t="s">
        <v>1475</v>
      </c>
      <c r="K480" s="560" t="s">
        <v>1485</v>
      </c>
      <c r="L480" s="174" t="s">
        <v>321</v>
      </c>
      <c r="M480" s="178" t="s">
        <v>106</v>
      </c>
      <c r="N480" s="178" t="s">
        <v>106</v>
      </c>
      <c r="O480" s="178" t="str">
        <f t="shared" si="88"/>
        <v>N</v>
      </c>
      <c r="P480" s="178" t="s">
        <v>106</v>
      </c>
      <c r="Q480" s="178" t="s">
        <v>515</v>
      </c>
      <c r="R480" s="181" t="s">
        <v>1452</v>
      </c>
      <c r="S480" s="170"/>
      <c r="U480" s="507" t="s">
        <v>1513</v>
      </c>
      <c r="V480" s="201">
        <v>1830</v>
      </c>
      <c r="W480" s="9" t="str">
        <f t="shared" si="87"/>
        <v>18-</v>
      </c>
      <c r="X480" s="47" t="str">
        <f t="shared" si="90"/>
        <v>HS</v>
      </c>
      <c r="Y480" s="47" t="str">
        <f t="shared" si="89"/>
        <v>-HEF104BS</v>
      </c>
      <c r="Z480" s="47" t="str">
        <f t="shared" si="91"/>
        <v>18-HS-HEF104BS</v>
      </c>
      <c r="AA480" s="47" t="str">
        <f t="shared" si="92"/>
        <v>-</v>
      </c>
      <c r="AB480" s="193">
        <v>9</v>
      </c>
      <c r="AC480" s="193" t="s">
        <v>1109</v>
      </c>
    </row>
    <row r="481" spans="1:29" ht="13.5" customHeight="1">
      <c r="A481" s="201">
        <v>1830</v>
      </c>
      <c r="C481" s="179"/>
      <c r="D481" s="179"/>
      <c r="E481" s="179"/>
      <c r="F481" s="561"/>
      <c r="G481" s="178"/>
      <c r="H481" s="179"/>
      <c r="I481" s="178"/>
      <c r="J481" s="202"/>
      <c r="K481" s="560"/>
      <c r="L481" s="174"/>
      <c r="M481" s="178"/>
      <c r="N481" s="178"/>
      <c r="O481" s="178" t="str">
        <f t="shared" si="88"/>
        <v>N</v>
      </c>
      <c r="P481" s="178"/>
      <c r="Q481" s="178"/>
      <c r="R481" s="181"/>
      <c r="S481" s="170"/>
      <c r="U481" s="193" t="s">
        <v>1453</v>
      </c>
      <c r="V481" s="201">
        <v>1830</v>
      </c>
      <c r="W481" s="9" t="str">
        <f t="shared" si="87"/>
        <v/>
      </c>
      <c r="X481" s="47">
        <f t="shared" si="90"/>
        <v>0</v>
      </c>
      <c r="Y481" s="47" t="str">
        <f t="shared" si="89"/>
        <v/>
      </c>
      <c r="Z481" s="47" t="str">
        <f t="shared" si="91"/>
        <v>0</v>
      </c>
      <c r="AA481" s="47" t="str">
        <f t="shared" si="92"/>
        <v/>
      </c>
      <c r="AB481" s="193">
        <f>IF(AC481&lt;&gt;"-",7,6)</f>
        <v>7</v>
      </c>
    </row>
    <row r="482" spans="1:29" ht="13.5" customHeight="1">
      <c r="A482" s="201">
        <v>1830</v>
      </c>
      <c r="B482" s="197" t="s">
        <v>1584</v>
      </c>
      <c r="C482" s="179"/>
      <c r="D482" s="179"/>
      <c r="E482" s="179"/>
      <c r="F482" s="561"/>
      <c r="G482" s="178"/>
      <c r="H482" s="179"/>
      <c r="I482" s="178"/>
      <c r="J482" s="202"/>
      <c r="K482" s="560"/>
      <c r="L482" s="174"/>
      <c r="M482" s="178"/>
      <c r="N482" s="178"/>
      <c r="O482" s="178" t="str">
        <f t="shared" si="88"/>
        <v>N</v>
      </c>
      <c r="P482" s="178"/>
      <c r="Q482" s="178"/>
      <c r="R482" s="181"/>
      <c r="S482" s="170"/>
      <c r="U482" s="193" t="s">
        <v>1453</v>
      </c>
      <c r="V482" s="201">
        <v>1830</v>
      </c>
      <c r="X482" s="47"/>
      <c r="Y482" s="47" t="str">
        <f t="shared" si="89"/>
        <v/>
      </c>
      <c r="Z482" s="47"/>
      <c r="AA482" s="47"/>
    </row>
    <row r="483" spans="1:29" ht="13.5" customHeight="1">
      <c r="A483" s="201">
        <v>1830</v>
      </c>
      <c r="B483" s="170" t="s">
        <v>1396</v>
      </c>
      <c r="C483" s="179" t="s">
        <v>115</v>
      </c>
      <c r="D483" s="198" t="s">
        <v>1585</v>
      </c>
      <c r="E483" s="179" t="s">
        <v>1586</v>
      </c>
      <c r="F483" s="561" t="s">
        <v>1508</v>
      </c>
      <c r="G483" s="178" t="s">
        <v>1502</v>
      </c>
      <c r="H483" s="179" t="s">
        <v>106</v>
      </c>
      <c r="I483" s="178" t="s">
        <v>1587</v>
      </c>
      <c r="J483" s="202" t="s">
        <v>1540</v>
      </c>
      <c r="K483" s="560" t="s">
        <v>1588</v>
      </c>
      <c r="L483" s="174" t="s">
        <v>321</v>
      </c>
      <c r="M483" s="178" t="s">
        <v>556</v>
      </c>
      <c r="N483" s="178" t="s">
        <v>106</v>
      </c>
      <c r="O483" s="178" t="str">
        <f t="shared" si="88"/>
        <v>N</v>
      </c>
      <c r="P483" s="178" t="s">
        <v>106</v>
      </c>
      <c r="Q483" s="178" t="s">
        <v>106</v>
      </c>
      <c r="R483" s="181" t="s">
        <v>1452</v>
      </c>
      <c r="S483" s="176" t="s">
        <v>311</v>
      </c>
      <c r="U483" s="507" t="s">
        <v>1551</v>
      </c>
      <c r="V483" s="201">
        <v>1830</v>
      </c>
      <c r="W483" s="9" t="str">
        <f t="shared" ref="W483:W514" si="93">LEFT(B483,3)</f>
        <v>18-</v>
      </c>
      <c r="X483" s="47" t="str">
        <f t="shared" ref="X483:X514" si="94">F483</f>
        <v>HS</v>
      </c>
      <c r="Y483" s="47" t="str">
        <f t="shared" si="89"/>
        <v>-35103</v>
      </c>
      <c r="Z483" s="47" t="str">
        <f t="shared" ref="Z483:Z514" si="95">W483&amp;X483&amp;Y483</f>
        <v>18-HS-35103</v>
      </c>
      <c r="AA483" s="47" t="str">
        <f t="shared" ref="AA483:AA514" si="96">LEFT(Y483,1)</f>
        <v>-</v>
      </c>
      <c r="AB483" s="193">
        <f>IF(AC483&lt;&gt;"-",7,6)</f>
        <v>6</v>
      </c>
      <c r="AC483" s="193" t="s">
        <v>106</v>
      </c>
    </row>
    <row r="484" spans="1:29" ht="13.5" customHeight="1">
      <c r="A484" s="201">
        <v>1830</v>
      </c>
      <c r="B484" s="170" t="s">
        <v>1319</v>
      </c>
      <c r="C484" s="179" t="s">
        <v>115</v>
      </c>
      <c r="D484" s="198" t="s">
        <v>1589</v>
      </c>
      <c r="E484" s="179" t="s">
        <v>1586</v>
      </c>
      <c r="F484" s="561" t="s">
        <v>1514</v>
      </c>
      <c r="G484" s="178" t="s">
        <v>1473</v>
      </c>
      <c r="H484" s="179" t="s">
        <v>106</v>
      </c>
      <c r="I484" s="178" t="s">
        <v>1512</v>
      </c>
      <c r="J484" s="202" t="s">
        <v>1475</v>
      </c>
      <c r="K484" s="560" t="s">
        <v>1485</v>
      </c>
      <c r="L484" s="174" t="s">
        <v>321</v>
      </c>
      <c r="M484" s="178" t="s">
        <v>106</v>
      </c>
      <c r="N484" s="178" t="s">
        <v>106</v>
      </c>
      <c r="O484" s="178" t="str">
        <f t="shared" si="88"/>
        <v>N</v>
      </c>
      <c r="P484" s="178" t="s">
        <v>106</v>
      </c>
      <c r="Q484" s="178" t="s">
        <v>106</v>
      </c>
      <c r="R484" s="181" t="s">
        <v>1452</v>
      </c>
      <c r="S484" s="176" t="s">
        <v>311</v>
      </c>
      <c r="U484" s="507" t="s">
        <v>1511</v>
      </c>
      <c r="V484" s="201">
        <v>1830</v>
      </c>
      <c r="W484" s="9" t="str">
        <f t="shared" si="93"/>
        <v>18-</v>
      </c>
      <c r="X484" s="47" t="str">
        <f t="shared" si="94"/>
        <v>YL</v>
      </c>
      <c r="Y484" s="47" t="str">
        <f t="shared" si="89"/>
        <v>-35103RN</v>
      </c>
      <c r="Z484" s="47" t="str">
        <f t="shared" si="95"/>
        <v>18-YL-35103RN</v>
      </c>
      <c r="AA484" s="47" t="str">
        <f t="shared" si="96"/>
        <v>-</v>
      </c>
      <c r="AB484" s="193">
        <v>8</v>
      </c>
      <c r="AC484" s="193" t="s">
        <v>1321</v>
      </c>
    </row>
    <row r="485" spans="1:29" ht="13.5" customHeight="1">
      <c r="A485" s="201">
        <v>1830</v>
      </c>
      <c r="B485" s="170" t="s">
        <v>1322</v>
      </c>
      <c r="C485" s="179" t="s">
        <v>115</v>
      </c>
      <c r="D485" s="198" t="s">
        <v>1590</v>
      </c>
      <c r="E485" s="179" t="s">
        <v>1586</v>
      </c>
      <c r="F485" s="561" t="s">
        <v>1591</v>
      </c>
      <c r="G485" s="178" t="s">
        <v>1473</v>
      </c>
      <c r="H485" s="179" t="s">
        <v>106</v>
      </c>
      <c r="I485" s="178" t="s">
        <v>1512</v>
      </c>
      <c r="J485" s="202" t="s">
        <v>1475</v>
      </c>
      <c r="K485" s="560" t="s">
        <v>1485</v>
      </c>
      <c r="L485" s="174" t="s">
        <v>321</v>
      </c>
      <c r="M485" s="178" t="s">
        <v>106</v>
      </c>
      <c r="N485" s="178" t="s">
        <v>106</v>
      </c>
      <c r="O485" s="178" t="str">
        <f t="shared" si="88"/>
        <v>N</v>
      </c>
      <c r="P485" s="178" t="s">
        <v>106</v>
      </c>
      <c r="Q485" s="178" t="s">
        <v>106</v>
      </c>
      <c r="R485" s="181" t="s">
        <v>1452</v>
      </c>
      <c r="S485" s="176" t="s">
        <v>311</v>
      </c>
      <c r="U485" s="507" t="s">
        <v>1511</v>
      </c>
      <c r="V485" s="201">
        <v>1830</v>
      </c>
      <c r="W485" s="9" t="str">
        <f t="shared" si="93"/>
        <v>18-</v>
      </c>
      <c r="X485" s="47" t="str">
        <f t="shared" si="94"/>
        <v>LHS</v>
      </c>
      <c r="Y485" s="47" t="str">
        <f t="shared" si="89"/>
        <v>-35103REM</v>
      </c>
      <c r="Z485" s="47" t="str">
        <f t="shared" si="95"/>
        <v>18-LHS-35103REM</v>
      </c>
      <c r="AA485" s="47" t="str">
        <f t="shared" si="96"/>
        <v>-</v>
      </c>
      <c r="AB485" s="193">
        <v>9</v>
      </c>
      <c r="AC485" s="193" t="s">
        <v>321</v>
      </c>
    </row>
    <row r="486" spans="1:29" ht="13.5" customHeight="1">
      <c r="A486" s="201">
        <v>1830</v>
      </c>
      <c r="B486" s="170" t="s">
        <v>737</v>
      </c>
      <c r="C486" s="179" t="s">
        <v>115</v>
      </c>
      <c r="D486" s="198" t="s">
        <v>738</v>
      </c>
      <c r="E486" s="179" t="s">
        <v>1586</v>
      </c>
      <c r="F486" s="561" t="s">
        <v>740</v>
      </c>
      <c r="G486" s="178" t="s">
        <v>113</v>
      </c>
      <c r="H486" s="179" t="s">
        <v>106</v>
      </c>
      <c r="I486" s="178" t="s">
        <v>1449</v>
      </c>
      <c r="J486" s="202" t="s">
        <v>111</v>
      </c>
      <c r="K486" s="560" t="s">
        <v>1450</v>
      </c>
      <c r="L486" s="174" t="s">
        <v>321</v>
      </c>
      <c r="M486" s="178" t="s">
        <v>106</v>
      </c>
      <c r="N486" s="178" t="s">
        <v>1451</v>
      </c>
      <c r="O486" s="178" t="str">
        <f t="shared" si="88"/>
        <v>Y</v>
      </c>
      <c r="P486" s="178" t="s">
        <v>106</v>
      </c>
      <c r="Q486" s="178" t="s">
        <v>106</v>
      </c>
      <c r="R486" s="181" t="s">
        <v>1452</v>
      </c>
      <c r="S486" s="170" t="s">
        <v>115</v>
      </c>
      <c r="T486" s="193" t="s">
        <v>739</v>
      </c>
      <c r="U486" s="509" t="s">
        <v>1453</v>
      </c>
      <c r="V486" s="201">
        <v>1830</v>
      </c>
      <c r="W486" s="9" t="str">
        <f t="shared" si="93"/>
        <v>18-</v>
      </c>
      <c r="X486" s="47" t="str">
        <f t="shared" si="94"/>
        <v>PDI</v>
      </c>
      <c r="Y486" s="47" t="str">
        <f t="shared" si="89"/>
        <v>-35102</v>
      </c>
      <c r="Z486" s="47" t="str">
        <f t="shared" si="95"/>
        <v>18-PDI-35102</v>
      </c>
      <c r="AA486" s="47" t="str">
        <f t="shared" si="96"/>
        <v>-</v>
      </c>
      <c r="AB486" s="193">
        <f t="shared" ref="AB486:AB517" si="97">IF(AC486&lt;&gt;"-",7,6)</f>
        <v>6</v>
      </c>
      <c r="AC486" s="193" t="s">
        <v>106</v>
      </c>
    </row>
    <row r="487" spans="1:29" ht="13.5" customHeight="1">
      <c r="A487" s="201">
        <v>1830</v>
      </c>
      <c r="B487" s="170" t="s">
        <v>1016</v>
      </c>
      <c r="C487" s="179" t="s">
        <v>115</v>
      </c>
      <c r="D487" s="198" t="s">
        <v>1592</v>
      </c>
      <c r="E487" s="179" t="s">
        <v>1586</v>
      </c>
      <c r="F487" s="561" t="s">
        <v>1593</v>
      </c>
      <c r="G487" s="178" t="s">
        <v>1473</v>
      </c>
      <c r="H487" s="179" t="s">
        <v>106</v>
      </c>
      <c r="I487" s="178" t="s">
        <v>1536</v>
      </c>
      <c r="J487" s="202" t="s">
        <v>1484</v>
      </c>
      <c r="K487" s="560" t="s">
        <v>1476</v>
      </c>
      <c r="L487" s="174" t="s">
        <v>321</v>
      </c>
      <c r="M487" s="178" t="s">
        <v>106</v>
      </c>
      <c r="N487" s="178" t="s">
        <v>1451</v>
      </c>
      <c r="O487" s="178" t="str">
        <f t="shared" si="88"/>
        <v>Y</v>
      </c>
      <c r="P487" s="178" t="s">
        <v>106</v>
      </c>
      <c r="Q487" s="178" t="s">
        <v>106</v>
      </c>
      <c r="R487" s="181" t="s">
        <v>1452</v>
      </c>
      <c r="S487" s="170" t="s">
        <v>115</v>
      </c>
      <c r="T487" s="193" t="s">
        <v>831</v>
      </c>
      <c r="U487" s="507" t="s">
        <v>1486</v>
      </c>
      <c r="V487" s="201">
        <v>1830</v>
      </c>
      <c r="W487" s="9" t="str">
        <f t="shared" si="93"/>
        <v>18-</v>
      </c>
      <c r="X487" s="47" t="str">
        <f t="shared" si="94"/>
        <v>XZH</v>
      </c>
      <c r="Y487" s="47" t="str">
        <f t="shared" si="89"/>
        <v>-35103</v>
      </c>
      <c r="Z487" s="47" t="str">
        <f t="shared" si="95"/>
        <v>18-XZH-35103</v>
      </c>
      <c r="AA487" s="47" t="str">
        <f t="shared" si="96"/>
        <v>-</v>
      </c>
      <c r="AB487" s="193">
        <f t="shared" si="97"/>
        <v>6</v>
      </c>
      <c r="AC487" s="193" t="s">
        <v>106</v>
      </c>
    </row>
    <row r="488" spans="1:29" ht="13.5" customHeight="1">
      <c r="A488" s="201">
        <v>1830</v>
      </c>
      <c r="B488" s="170" t="s">
        <v>1018</v>
      </c>
      <c r="C488" s="179" t="s">
        <v>115</v>
      </c>
      <c r="D488" s="198" t="s">
        <v>1594</v>
      </c>
      <c r="E488" s="179" t="s">
        <v>1586</v>
      </c>
      <c r="F488" s="561" t="s">
        <v>1595</v>
      </c>
      <c r="G488" s="178" t="s">
        <v>1473</v>
      </c>
      <c r="H488" s="179" t="s">
        <v>106</v>
      </c>
      <c r="I488" s="178" t="s">
        <v>1536</v>
      </c>
      <c r="J488" s="202" t="s">
        <v>1484</v>
      </c>
      <c r="K488" s="560" t="s">
        <v>1476</v>
      </c>
      <c r="L488" s="174" t="s">
        <v>321</v>
      </c>
      <c r="M488" s="178" t="s">
        <v>106</v>
      </c>
      <c r="N488" s="178" t="s">
        <v>1451</v>
      </c>
      <c r="O488" s="178" t="str">
        <f t="shared" si="88"/>
        <v>Y</v>
      </c>
      <c r="P488" s="178" t="s">
        <v>106</v>
      </c>
      <c r="Q488" s="178" t="s">
        <v>106</v>
      </c>
      <c r="R488" s="181" t="s">
        <v>1452</v>
      </c>
      <c r="S488" s="170" t="s">
        <v>115</v>
      </c>
      <c r="T488" s="193" t="s">
        <v>831</v>
      </c>
      <c r="U488" s="507" t="s">
        <v>1486</v>
      </c>
      <c r="V488" s="201">
        <v>1830</v>
      </c>
      <c r="W488" s="9" t="str">
        <f t="shared" si="93"/>
        <v>18-</v>
      </c>
      <c r="X488" s="47" t="str">
        <f t="shared" si="94"/>
        <v>XZL</v>
      </c>
      <c r="Y488" s="47" t="str">
        <f t="shared" si="89"/>
        <v>-35103</v>
      </c>
      <c r="Z488" s="47" t="str">
        <f t="shared" si="95"/>
        <v>18-XZL-35103</v>
      </c>
      <c r="AA488" s="47" t="str">
        <f t="shared" si="96"/>
        <v>-</v>
      </c>
      <c r="AB488" s="193">
        <f t="shared" si="97"/>
        <v>6</v>
      </c>
      <c r="AC488" s="193" t="s">
        <v>106</v>
      </c>
    </row>
    <row r="489" spans="1:29" ht="13.5" customHeight="1">
      <c r="A489" s="201">
        <v>1830</v>
      </c>
      <c r="B489" s="170" t="s">
        <v>741</v>
      </c>
      <c r="C489" s="179" t="s">
        <v>115</v>
      </c>
      <c r="D489" s="198" t="s">
        <v>742</v>
      </c>
      <c r="E489" s="179" t="s">
        <v>1586</v>
      </c>
      <c r="F489" s="561" t="s">
        <v>387</v>
      </c>
      <c r="G489" s="178" t="s">
        <v>113</v>
      </c>
      <c r="H489" s="179" t="s">
        <v>106</v>
      </c>
      <c r="I489" s="178" t="s">
        <v>1449</v>
      </c>
      <c r="J489" s="202" t="s">
        <v>111</v>
      </c>
      <c r="K489" s="560" t="s">
        <v>1450</v>
      </c>
      <c r="L489" s="174" t="s">
        <v>321</v>
      </c>
      <c r="M489" s="178" t="s">
        <v>106</v>
      </c>
      <c r="N489" s="178" t="s">
        <v>1451</v>
      </c>
      <c r="O489" s="178" t="str">
        <f t="shared" si="88"/>
        <v>Y</v>
      </c>
      <c r="P489" s="178" t="s">
        <v>106</v>
      </c>
      <c r="Q489" s="178" t="s">
        <v>106</v>
      </c>
      <c r="R489" s="181" t="s">
        <v>1452</v>
      </c>
      <c r="S489" s="170" t="s">
        <v>115</v>
      </c>
      <c r="T489" s="193" t="s">
        <v>739</v>
      </c>
      <c r="U489" s="509" t="s">
        <v>1453</v>
      </c>
      <c r="V489" s="201">
        <v>1830</v>
      </c>
      <c r="W489" s="9" t="str">
        <f t="shared" si="93"/>
        <v>18-</v>
      </c>
      <c r="X489" s="47" t="str">
        <f t="shared" si="94"/>
        <v>PI</v>
      </c>
      <c r="Y489" s="47" t="str">
        <f t="shared" si="89"/>
        <v>-35101</v>
      </c>
      <c r="Z489" s="47" t="str">
        <f t="shared" si="95"/>
        <v>18-PI-35101</v>
      </c>
      <c r="AA489" s="47" t="str">
        <f t="shared" si="96"/>
        <v>-</v>
      </c>
      <c r="AB489" s="193">
        <f t="shared" si="97"/>
        <v>6</v>
      </c>
      <c r="AC489" s="193" t="s">
        <v>106</v>
      </c>
    </row>
    <row r="490" spans="1:29" ht="13.5" customHeight="1">
      <c r="A490" s="201">
        <v>1830</v>
      </c>
      <c r="B490" s="170" t="s">
        <v>829</v>
      </c>
      <c r="C490" s="179" t="s">
        <v>115</v>
      </c>
      <c r="D490" s="198" t="s">
        <v>1596</v>
      </c>
      <c r="E490" s="179" t="s">
        <v>1586</v>
      </c>
      <c r="F490" s="561" t="s">
        <v>1597</v>
      </c>
      <c r="G490" s="178" t="s">
        <v>1473</v>
      </c>
      <c r="H490" s="179" t="s">
        <v>106</v>
      </c>
      <c r="I490" s="180" t="s">
        <v>1474</v>
      </c>
      <c r="J490" s="202" t="s">
        <v>1475</v>
      </c>
      <c r="K490" s="560" t="s">
        <v>1476</v>
      </c>
      <c r="L490" s="174" t="s">
        <v>321</v>
      </c>
      <c r="M490" s="178" t="s">
        <v>530</v>
      </c>
      <c r="N490" s="178" t="s">
        <v>1451</v>
      </c>
      <c r="O490" s="178" t="str">
        <f t="shared" si="88"/>
        <v>Y</v>
      </c>
      <c r="P490" s="178" t="s">
        <v>106</v>
      </c>
      <c r="Q490" s="199" t="s">
        <v>1598</v>
      </c>
      <c r="R490" s="181" t="s">
        <v>1452</v>
      </c>
      <c r="S490" s="170" t="s">
        <v>115</v>
      </c>
      <c r="T490" s="193" t="s">
        <v>831</v>
      </c>
      <c r="U490" s="507" t="s">
        <v>1599</v>
      </c>
      <c r="V490" s="201">
        <v>1830</v>
      </c>
      <c r="W490" s="9" t="str">
        <f t="shared" si="93"/>
        <v>18-</v>
      </c>
      <c r="X490" s="47" t="str">
        <f t="shared" si="94"/>
        <v>LAHH</v>
      </c>
      <c r="Y490" s="47" t="str">
        <f t="shared" si="89"/>
        <v>-35102</v>
      </c>
      <c r="Z490" s="47" t="str">
        <f t="shared" si="95"/>
        <v>18-LAHH-35102</v>
      </c>
      <c r="AA490" s="47" t="str">
        <f t="shared" si="96"/>
        <v>-</v>
      </c>
      <c r="AB490" s="193">
        <f t="shared" si="97"/>
        <v>6</v>
      </c>
      <c r="AC490" s="193" t="s">
        <v>106</v>
      </c>
    </row>
    <row r="491" spans="1:29" ht="13.5" customHeight="1">
      <c r="A491" s="201">
        <v>1830</v>
      </c>
      <c r="B491" s="170" t="s">
        <v>780</v>
      </c>
      <c r="C491" s="179" t="s">
        <v>115</v>
      </c>
      <c r="D491" s="198" t="s">
        <v>781</v>
      </c>
      <c r="E491" s="179" t="s">
        <v>1586</v>
      </c>
      <c r="F491" s="561" t="s">
        <v>783</v>
      </c>
      <c r="G491" s="178" t="s">
        <v>113</v>
      </c>
      <c r="H491" s="179" t="s">
        <v>106</v>
      </c>
      <c r="I491" s="178" t="s">
        <v>111</v>
      </c>
      <c r="J491" s="202" t="s">
        <v>111</v>
      </c>
      <c r="K491" s="560" t="s">
        <v>1530</v>
      </c>
      <c r="L491" s="174" t="s">
        <v>321</v>
      </c>
      <c r="M491" s="178" t="s">
        <v>556</v>
      </c>
      <c r="N491" s="178" t="s">
        <v>106</v>
      </c>
      <c r="O491" s="178" t="str">
        <f t="shared" si="88"/>
        <v>N</v>
      </c>
      <c r="P491" s="178" t="s">
        <v>106</v>
      </c>
      <c r="Q491" s="199" t="s">
        <v>1598</v>
      </c>
      <c r="R491" s="181" t="s">
        <v>1452</v>
      </c>
      <c r="S491" s="170" t="s">
        <v>115</v>
      </c>
      <c r="T491" s="193" t="s">
        <v>782</v>
      </c>
      <c r="U491" s="509" t="s">
        <v>1466</v>
      </c>
      <c r="V491" s="201">
        <v>1830</v>
      </c>
      <c r="W491" s="9" t="str">
        <f t="shared" si="93"/>
        <v>18-</v>
      </c>
      <c r="X491" s="47" t="str">
        <f t="shared" si="94"/>
        <v>WI</v>
      </c>
      <c r="Y491" s="47" t="str">
        <f t="shared" si="89"/>
        <v>-35101</v>
      </c>
      <c r="Z491" s="47" t="str">
        <f t="shared" si="95"/>
        <v>18-WI-35101</v>
      </c>
      <c r="AA491" s="47" t="str">
        <f t="shared" si="96"/>
        <v>-</v>
      </c>
      <c r="AB491" s="193">
        <f t="shared" si="97"/>
        <v>6</v>
      </c>
      <c r="AC491" s="193" t="s">
        <v>106</v>
      </c>
    </row>
    <row r="492" spans="1:29" ht="13.5" customHeight="1">
      <c r="A492" s="201">
        <v>1830</v>
      </c>
      <c r="B492" s="170" t="s">
        <v>832</v>
      </c>
      <c r="C492" s="179" t="s">
        <v>115</v>
      </c>
      <c r="D492" s="198" t="s">
        <v>1600</v>
      </c>
      <c r="E492" s="179" t="s">
        <v>1586</v>
      </c>
      <c r="F492" s="561" t="s">
        <v>1597</v>
      </c>
      <c r="G492" s="178" t="s">
        <v>1473</v>
      </c>
      <c r="H492" s="179" t="s">
        <v>106</v>
      </c>
      <c r="I492" s="180" t="s">
        <v>1474</v>
      </c>
      <c r="J492" s="202" t="s">
        <v>1475</v>
      </c>
      <c r="K492" s="560" t="s">
        <v>1476</v>
      </c>
      <c r="L492" s="174" t="s">
        <v>321</v>
      </c>
      <c r="M492" s="178" t="s">
        <v>530</v>
      </c>
      <c r="N492" s="178" t="s">
        <v>1451</v>
      </c>
      <c r="O492" s="178" t="str">
        <f t="shared" si="88"/>
        <v>Y</v>
      </c>
      <c r="P492" s="178" t="s">
        <v>106</v>
      </c>
      <c r="Q492" s="199" t="s">
        <v>1598</v>
      </c>
      <c r="R492" s="181" t="s">
        <v>1452</v>
      </c>
      <c r="S492" s="170" t="s">
        <v>115</v>
      </c>
      <c r="T492" s="193" t="s">
        <v>834</v>
      </c>
      <c r="U492" s="507" t="s">
        <v>1599</v>
      </c>
      <c r="V492" s="201">
        <v>1830</v>
      </c>
      <c r="W492" s="9" t="str">
        <f t="shared" si="93"/>
        <v>18-</v>
      </c>
      <c r="X492" s="47" t="str">
        <f t="shared" si="94"/>
        <v>LAHH</v>
      </c>
      <c r="Y492" s="47" t="str">
        <f t="shared" si="89"/>
        <v>-35103</v>
      </c>
      <c r="Z492" s="47" t="str">
        <f t="shared" si="95"/>
        <v>18-LAHH-35103</v>
      </c>
      <c r="AA492" s="47" t="str">
        <f t="shared" si="96"/>
        <v>-</v>
      </c>
      <c r="AB492" s="193">
        <f t="shared" si="97"/>
        <v>6</v>
      </c>
      <c r="AC492" s="193" t="s">
        <v>106</v>
      </c>
    </row>
    <row r="493" spans="1:29" ht="13.5" customHeight="1">
      <c r="A493" s="201">
        <v>1830</v>
      </c>
      <c r="B493" s="170" t="s">
        <v>1376</v>
      </c>
      <c r="C493" s="179" t="s">
        <v>115</v>
      </c>
      <c r="D493" s="198" t="s">
        <v>1601</v>
      </c>
      <c r="E493" s="179" t="s">
        <v>1586</v>
      </c>
      <c r="F493" s="561" t="s">
        <v>1602</v>
      </c>
      <c r="G493" s="178" t="s">
        <v>1502</v>
      </c>
      <c r="H493" s="179" t="s">
        <v>106</v>
      </c>
      <c r="I493" s="178" t="s">
        <v>1587</v>
      </c>
      <c r="J493" s="202" t="s">
        <v>1540</v>
      </c>
      <c r="K493" s="560" t="s">
        <v>1588</v>
      </c>
      <c r="L493" s="174" t="s">
        <v>321</v>
      </c>
      <c r="M493" s="178" t="s">
        <v>530</v>
      </c>
      <c r="N493" s="178" t="s">
        <v>106</v>
      </c>
      <c r="O493" s="178" t="str">
        <f t="shared" si="88"/>
        <v>N</v>
      </c>
      <c r="P493" s="178" t="s">
        <v>106</v>
      </c>
      <c r="Q493" s="178" t="s">
        <v>106</v>
      </c>
      <c r="R493" s="181" t="s">
        <v>1452</v>
      </c>
      <c r="S493" s="170" t="s">
        <v>115</v>
      </c>
      <c r="T493" s="193" t="s">
        <v>1378</v>
      </c>
      <c r="U493" s="507" t="s">
        <v>1551</v>
      </c>
      <c r="V493" s="201">
        <v>1830</v>
      </c>
      <c r="W493" s="9" t="str">
        <f t="shared" si="93"/>
        <v>18-</v>
      </c>
      <c r="X493" s="47" t="str">
        <f t="shared" si="94"/>
        <v>XS</v>
      </c>
      <c r="Y493" s="47" t="str">
        <f t="shared" si="89"/>
        <v>-35104</v>
      </c>
      <c r="Z493" s="47" t="str">
        <f t="shared" si="95"/>
        <v>18-XS-35104</v>
      </c>
      <c r="AA493" s="47" t="str">
        <f t="shared" si="96"/>
        <v>-</v>
      </c>
      <c r="AB493" s="193">
        <f t="shared" si="97"/>
        <v>6</v>
      </c>
      <c r="AC493" s="193" t="s">
        <v>106</v>
      </c>
    </row>
    <row r="494" spans="1:29" ht="13.5" customHeight="1">
      <c r="A494" s="201">
        <v>1830</v>
      </c>
      <c r="B494" s="170" t="s">
        <v>1379</v>
      </c>
      <c r="C494" s="179" t="s">
        <v>115</v>
      </c>
      <c r="D494" s="198" t="s">
        <v>1603</v>
      </c>
      <c r="E494" s="179" t="s">
        <v>1586</v>
      </c>
      <c r="F494" s="561" t="s">
        <v>1602</v>
      </c>
      <c r="G494" s="178" t="s">
        <v>1502</v>
      </c>
      <c r="H494" s="179" t="s">
        <v>106</v>
      </c>
      <c r="I494" s="178" t="s">
        <v>1587</v>
      </c>
      <c r="J494" s="202" t="s">
        <v>1540</v>
      </c>
      <c r="K494" s="560" t="s">
        <v>1588</v>
      </c>
      <c r="L494" s="174" t="s">
        <v>321</v>
      </c>
      <c r="M494" s="178" t="s">
        <v>530</v>
      </c>
      <c r="N494" s="178" t="s">
        <v>106</v>
      </c>
      <c r="O494" s="178" t="str">
        <f t="shared" si="88"/>
        <v>N</v>
      </c>
      <c r="P494" s="178" t="s">
        <v>106</v>
      </c>
      <c r="Q494" s="178" t="s">
        <v>106</v>
      </c>
      <c r="R494" s="181" t="s">
        <v>1452</v>
      </c>
      <c r="S494" s="176" t="s">
        <v>311</v>
      </c>
      <c r="U494" s="507" t="s">
        <v>1551</v>
      </c>
      <c r="V494" s="201">
        <v>1830</v>
      </c>
      <c r="W494" s="9" t="str">
        <f t="shared" si="93"/>
        <v>18-</v>
      </c>
      <c r="X494" s="47" t="str">
        <f t="shared" si="94"/>
        <v>XS</v>
      </c>
      <c r="Y494" s="47" t="str">
        <f t="shared" si="89"/>
        <v>-35101</v>
      </c>
      <c r="Z494" s="47" t="str">
        <f t="shared" si="95"/>
        <v>18-XS-35101</v>
      </c>
      <c r="AA494" s="47" t="str">
        <f t="shared" si="96"/>
        <v>-</v>
      </c>
      <c r="AB494" s="193">
        <f t="shared" si="97"/>
        <v>6</v>
      </c>
      <c r="AC494" s="193" t="s">
        <v>106</v>
      </c>
    </row>
    <row r="495" spans="1:29" ht="13.5" customHeight="1">
      <c r="A495" s="201">
        <v>1830</v>
      </c>
      <c r="B495" s="170" t="s">
        <v>1020</v>
      </c>
      <c r="C495" s="179" t="s">
        <v>115</v>
      </c>
      <c r="D495" s="198" t="s">
        <v>1604</v>
      </c>
      <c r="E495" s="179" t="s">
        <v>1586</v>
      </c>
      <c r="F495" s="561" t="s">
        <v>1593</v>
      </c>
      <c r="G495" s="178" t="s">
        <v>1473</v>
      </c>
      <c r="H495" s="179" t="s">
        <v>106</v>
      </c>
      <c r="I495" s="178" t="s">
        <v>1536</v>
      </c>
      <c r="J495" s="202" t="s">
        <v>1484</v>
      </c>
      <c r="K495" s="560" t="s">
        <v>1476</v>
      </c>
      <c r="L495" s="174" t="s">
        <v>321</v>
      </c>
      <c r="M495" s="178" t="s">
        <v>106</v>
      </c>
      <c r="N495" s="178" t="s">
        <v>1451</v>
      </c>
      <c r="O495" s="178" t="str">
        <f t="shared" si="88"/>
        <v>Y</v>
      </c>
      <c r="P495" s="178" t="s">
        <v>106</v>
      </c>
      <c r="Q495" s="178" t="s">
        <v>106</v>
      </c>
      <c r="R495" s="181" t="s">
        <v>1452</v>
      </c>
      <c r="S495" s="176" t="s">
        <v>311</v>
      </c>
      <c r="U495" s="507" t="s">
        <v>1486</v>
      </c>
      <c r="V495" s="201">
        <v>1830</v>
      </c>
      <c r="W495" s="9" t="str">
        <f t="shared" si="93"/>
        <v>18-</v>
      </c>
      <c r="X495" s="47" t="str">
        <f t="shared" si="94"/>
        <v>XZH</v>
      </c>
      <c r="Y495" s="47" t="str">
        <f t="shared" si="89"/>
        <v>-35101</v>
      </c>
      <c r="Z495" s="47" t="str">
        <f t="shared" si="95"/>
        <v>18-XZH-35101</v>
      </c>
      <c r="AA495" s="47" t="str">
        <f t="shared" si="96"/>
        <v>-</v>
      </c>
      <c r="AB495" s="193">
        <f t="shared" si="97"/>
        <v>6</v>
      </c>
      <c r="AC495" s="193" t="s">
        <v>106</v>
      </c>
    </row>
    <row r="496" spans="1:29" ht="13.5" customHeight="1">
      <c r="A496" s="201">
        <v>1830</v>
      </c>
      <c r="B496" s="170" t="s">
        <v>1022</v>
      </c>
      <c r="C496" s="179" t="s">
        <v>115</v>
      </c>
      <c r="D496" s="198" t="s">
        <v>1605</v>
      </c>
      <c r="E496" s="179" t="s">
        <v>1586</v>
      </c>
      <c r="F496" s="561" t="s">
        <v>1595</v>
      </c>
      <c r="G496" s="178" t="s">
        <v>1473</v>
      </c>
      <c r="H496" s="179" t="s">
        <v>106</v>
      </c>
      <c r="I496" s="178" t="s">
        <v>1536</v>
      </c>
      <c r="J496" s="202" t="s">
        <v>1484</v>
      </c>
      <c r="K496" s="560" t="s">
        <v>1476</v>
      </c>
      <c r="L496" s="174" t="s">
        <v>321</v>
      </c>
      <c r="M496" s="178" t="s">
        <v>106</v>
      </c>
      <c r="N496" s="178" t="s">
        <v>1451</v>
      </c>
      <c r="O496" s="178" t="str">
        <f t="shared" si="88"/>
        <v>Y</v>
      </c>
      <c r="P496" s="178" t="s">
        <v>106</v>
      </c>
      <c r="Q496" s="178" t="s">
        <v>106</v>
      </c>
      <c r="R496" s="181" t="s">
        <v>1452</v>
      </c>
      <c r="S496" s="176" t="s">
        <v>311</v>
      </c>
      <c r="U496" s="507" t="s">
        <v>1486</v>
      </c>
      <c r="V496" s="201">
        <v>1830</v>
      </c>
      <c r="W496" s="9" t="str">
        <f t="shared" si="93"/>
        <v>18-</v>
      </c>
      <c r="X496" s="47" t="str">
        <f t="shared" si="94"/>
        <v>XZL</v>
      </c>
      <c r="Y496" s="47" t="str">
        <f t="shared" si="89"/>
        <v>-35101</v>
      </c>
      <c r="Z496" s="47" t="str">
        <f t="shared" si="95"/>
        <v>18-XZL-35101</v>
      </c>
      <c r="AA496" s="47" t="str">
        <f t="shared" si="96"/>
        <v>-</v>
      </c>
      <c r="AB496" s="193">
        <f t="shared" si="97"/>
        <v>6</v>
      </c>
      <c r="AC496" s="193" t="s">
        <v>106</v>
      </c>
    </row>
    <row r="497" spans="1:29" ht="13.5" customHeight="1">
      <c r="A497" s="201">
        <v>1830</v>
      </c>
      <c r="B497" s="170" t="s">
        <v>1381</v>
      </c>
      <c r="C497" s="179" t="s">
        <v>115</v>
      </c>
      <c r="D497" s="198" t="s">
        <v>1606</v>
      </c>
      <c r="E497" s="179" t="s">
        <v>1586</v>
      </c>
      <c r="F497" s="561" t="s">
        <v>1602</v>
      </c>
      <c r="G497" s="178" t="s">
        <v>1502</v>
      </c>
      <c r="H497" s="179" t="s">
        <v>106</v>
      </c>
      <c r="I497" s="178" t="s">
        <v>1587</v>
      </c>
      <c r="J497" s="202" t="s">
        <v>1540</v>
      </c>
      <c r="K497" s="560" t="s">
        <v>1588</v>
      </c>
      <c r="L497" s="174" t="s">
        <v>321</v>
      </c>
      <c r="M497" s="178" t="s">
        <v>530</v>
      </c>
      <c r="N497" s="178" t="s">
        <v>106</v>
      </c>
      <c r="O497" s="178" t="str">
        <f t="shared" si="88"/>
        <v>N</v>
      </c>
      <c r="P497" s="178" t="s">
        <v>106</v>
      </c>
      <c r="Q497" s="178" t="s">
        <v>106</v>
      </c>
      <c r="R497" s="181" t="s">
        <v>1452</v>
      </c>
      <c r="S497" s="176" t="s">
        <v>311</v>
      </c>
      <c r="U497" s="507" t="s">
        <v>1551</v>
      </c>
      <c r="V497" s="201">
        <v>1830</v>
      </c>
      <c r="W497" s="9" t="str">
        <f t="shared" si="93"/>
        <v>18-</v>
      </c>
      <c r="X497" s="47" t="str">
        <f t="shared" si="94"/>
        <v>XS</v>
      </c>
      <c r="Y497" s="47" t="str">
        <f t="shared" si="89"/>
        <v>-35102</v>
      </c>
      <c r="Z497" s="47" t="str">
        <f t="shared" si="95"/>
        <v>18-XS-35102</v>
      </c>
      <c r="AA497" s="47" t="str">
        <f t="shared" si="96"/>
        <v>-</v>
      </c>
      <c r="AB497" s="193">
        <f t="shared" si="97"/>
        <v>6</v>
      </c>
      <c r="AC497" s="193" t="s">
        <v>106</v>
      </c>
    </row>
    <row r="498" spans="1:29" ht="13.5" customHeight="1">
      <c r="A498" s="201">
        <v>1830</v>
      </c>
      <c r="B498" s="170" t="s">
        <v>1008</v>
      </c>
      <c r="C498" s="179" t="s">
        <v>115</v>
      </c>
      <c r="D498" s="198" t="s">
        <v>1607</v>
      </c>
      <c r="E498" s="179" t="s">
        <v>1586</v>
      </c>
      <c r="F498" s="561" t="s">
        <v>1593</v>
      </c>
      <c r="G498" s="178" t="s">
        <v>1473</v>
      </c>
      <c r="H498" s="179" t="s">
        <v>106</v>
      </c>
      <c r="I498" s="178" t="s">
        <v>1536</v>
      </c>
      <c r="J498" s="202" t="s">
        <v>1484</v>
      </c>
      <c r="K498" s="560" t="s">
        <v>1476</v>
      </c>
      <c r="L498" s="174" t="s">
        <v>321</v>
      </c>
      <c r="M498" s="178" t="s">
        <v>106</v>
      </c>
      <c r="N498" s="178" t="s">
        <v>1451</v>
      </c>
      <c r="O498" s="178" t="str">
        <f t="shared" si="88"/>
        <v>Y</v>
      </c>
      <c r="P498" s="178" t="s">
        <v>106</v>
      </c>
      <c r="Q498" s="178" t="s">
        <v>106</v>
      </c>
      <c r="R498" s="181" t="s">
        <v>1452</v>
      </c>
      <c r="S498" s="170" t="s">
        <v>115</v>
      </c>
      <c r="T498" s="193" t="s">
        <v>834</v>
      </c>
      <c r="U498" s="507" t="s">
        <v>1486</v>
      </c>
      <c r="V498" s="201">
        <v>1830</v>
      </c>
      <c r="W498" s="9" t="str">
        <f t="shared" si="93"/>
        <v>18-</v>
      </c>
      <c r="X498" s="47" t="str">
        <f t="shared" si="94"/>
        <v>XZH</v>
      </c>
      <c r="Y498" s="47" t="str">
        <f t="shared" si="89"/>
        <v>-35102</v>
      </c>
      <c r="Z498" s="47" t="str">
        <f t="shared" si="95"/>
        <v>18-XZH-35102</v>
      </c>
      <c r="AA498" s="47" t="str">
        <f t="shared" si="96"/>
        <v>-</v>
      </c>
      <c r="AB498" s="193">
        <f t="shared" si="97"/>
        <v>6</v>
      </c>
      <c r="AC498" s="193" t="s">
        <v>106</v>
      </c>
    </row>
    <row r="499" spans="1:29" ht="13.5" customHeight="1">
      <c r="A499" s="201">
        <v>1830</v>
      </c>
      <c r="B499" s="170" t="s">
        <v>1010</v>
      </c>
      <c r="C499" s="179" t="s">
        <v>115</v>
      </c>
      <c r="D499" s="198" t="s">
        <v>1608</v>
      </c>
      <c r="E499" s="179" t="s">
        <v>1586</v>
      </c>
      <c r="F499" s="561" t="s">
        <v>1595</v>
      </c>
      <c r="G499" s="178" t="s">
        <v>1473</v>
      </c>
      <c r="H499" s="179" t="s">
        <v>106</v>
      </c>
      <c r="I499" s="178" t="s">
        <v>1536</v>
      </c>
      <c r="J499" s="202" t="s">
        <v>1484</v>
      </c>
      <c r="K499" s="560" t="s">
        <v>1476</v>
      </c>
      <c r="L499" s="174" t="s">
        <v>321</v>
      </c>
      <c r="M499" s="178" t="s">
        <v>106</v>
      </c>
      <c r="N499" s="178" t="s">
        <v>1451</v>
      </c>
      <c r="O499" s="178" t="str">
        <f t="shared" si="88"/>
        <v>Y</v>
      </c>
      <c r="P499" s="178" t="s">
        <v>106</v>
      </c>
      <c r="Q499" s="178" t="s">
        <v>106</v>
      </c>
      <c r="R499" s="181" t="s">
        <v>1452</v>
      </c>
      <c r="S499" s="170" t="s">
        <v>115</v>
      </c>
      <c r="T499" s="193" t="s">
        <v>834</v>
      </c>
      <c r="U499" s="507" t="s">
        <v>1486</v>
      </c>
      <c r="V499" s="201">
        <v>1830</v>
      </c>
      <c r="W499" s="9" t="str">
        <f t="shared" si="93"/>
        <v>18-</v>
      </c>
      <c r="X499" s="47" t="str">
        <f t="shared" si="94"/>
        <v>XZL</v>
      </c>
      <c r="Y499" s="47" t="str">
        <f t="shared" si="89"/>
        <v>-35102</v>
      </c>
      <c r="Z499" s="47" t="str">
        <f t="shared" si="95"/>
        <v>18-XZL-35102</v>
      </c>
      <c r="AA499" s="47" t="str">
        <f t="shared" si="96"/>
        <v>-</v>
      </c>
      <c r="AB499" s="193">
        <f t="shared" si="97"/>
        <v>6</v>
      </c>
      <c r="AC499" s="193" t="s">
        <v>106</v>
      </c>
    </row>
    <row r="500" spans="1:29" ht="13.5" customHeight="1">
      <c r="A500" s="201">
        <v>1830</v>
      </c>
      <c r="B500" s="170" t="s">
        <v>460</v>
      </c>
      <c r="C500" s="179" t="s">
        <v>115</v>
      </c>
      <c r="D500" s="179" t="s">
        <v>461</v>
      </c>
      <c r="E500" s="179" t="s">
        <v>1586</v>
      </c>
      <c r="F500" s="561" t="s">
        <v>387</v>
      </c>
      <c r="G500" s="178" t="s">
        <v>113</v>
      </c>
      <c r="H500" s="179" t="s">
        <v>1451</v>
      </c>
      <c r="I500" s="178" t="s">
        <v>1449</v>
      </c>
      <c r="J500" s="202" t="s">
        <v>111</v>
      </c>
      <c r="K500" s="560" t="s">
        <v>1450</v>
      </c>
      <c r="L500" s="174" t="s">
        <v>321</v>
      </c>
      <c r="M500" s="178" t="s">
        <v>106</v>
      </c>
      <c r="N500" s="178" t="s">
        <v>1451</v>
      </c>
      <c r="O500" s="178" t="str">
        <f t="shared" si="88"/>
        <v>Y</v>
      </c>
      <c r="P500" s="178" t="s">
        <v>106</v>
      </c>
      <c r="Q500" s="178" t="s">
        <v>106</v>
      </c>
      <c r="R500" s="181" t="s">
        <v>1452</v>
      </c>
      <c r="S500" s="170" t="s">
        <v>115</v>
      </c>
      <c r="T500" s="193" t="s">
        <v>463</v>
      </c>
      <c r="U500" s="510" t="s">
        <v>1454</v>
      </c>
      <c r="V500" s="201">
        <v>1830</v>
      </c>
      <c r="W500" s="9" t="str">
        <f t="shared" si="93"/>
        <v>18-</v>
      </c>
      <c r="X500" s="47" t="str">
        <f t="shared" si="94"/>
        <v>PI</v>
      </c>
      <c r="Y500" s="47" t="str">
        <f t="shared" si="89"/>
        <v>-35108</v>
      </c>
      <c r="Z500" s="47" t="str">
        <f t="shared" si="95"/>
        <v>18-PI-35108</v>
      </c>
      <c r="AA500" s="47" t="str">
        <f t="shared" si="96"/>
        <v>-</v>
      </c>
      <c r="AB500" s="193">
        <f t="shared" si="97"/>
        <v>6</v>
      </c>
      <c r="AC500" s="193" t="s">
        <v>106</v>
      </c>
    </row>
    <row r="501" spans="1:29" ht="13.5" customHeight="1">
      <c r="A501" s="201">
        <v>1830</v>
      </c>
      <c r="B501" s="170" t="s">
        <v>1383</v>
      </c>
      <c r="C501" s="179" t="s">
        <v>115</v>
      </c>
      <c r="D501" s="198" t="s">
        <v>1609</v>
      </c>
      <c r="E501" s="179" t="s">
        <v>1586</v>
      </c>
      <c r="F501" s="561" t="s">
        <v>1602</v>
      </c>
      <c r="G501" s="178" t="s">
        <v>1502</v>
      </c>
      <c r="H501" s="179" t="s">
        <v>106</v>
      </c>
      <c r="I501" s="178" t="s">
        <v>1587</v>
      </c>
      <c r="J501" s="202" t="s">
        <v>1540</v>
      </c>
      <c r="K501" s="560" t="s">
        <v>1588</v>
      </c>
      <c r="L501" s="174" t="s">
        <v>321</v>
      </c>
      <c r="M501" s="178" t="s">
        <v>530</v>
      </c>
      <c r="N501" s="178" t="s">
        <v>106</v>
      </c>
      <c r="O501" s="178" t="str">
        <f t="shared" si="88"/>
        <v>N</v>
      </c>
      <c r="P501" s="178" t="s">
        <v>106</v>
      </c>
      <c r="Q501" s="178" t="s">
        <v>106</v>
      </c>
      <c r="R501" s="181" t="s">
        <v>1452</v>
      </c>
      <c r="S501" s="170" t="s">
        <v>115</v>
      </c>
      <c r="T501" s="193" t="s">
        <v>1378</v>
      </c>
      <c r="U501" s="507" t="s">
        <v>1551</v>
      </c>
      <c r="V501" s="201">
        <v>1830</v>
      </c>
      <c r="W501" s="9" t="str">
        <f t="shared" si="93"/>
        <v>18-</v>
      </c>
      <c r="X501" s="47" t="str">
        <f t="shared" si="94"/>
        <v>XS</v>
      </c>
      <c r="Y501" s="47" t="str">
        <f t="shared" si="89"/>
        <v>-35107</v>
      </c>
      <c r="Z501" s="47" t="str">
        <f t="shared" si="95"/>
        <v>18-XS-35107</v>
      </c>
      <c r="AA501" s="47" t="str">
        <f t="shared" si="96"/>
        <v>-</v>
      </c>
      <c r="AB501" s="193">
        <f t="shared" si="97"/>
        <v>6</v>
      </c>
      <c r="AC501" s="193" t="s">
        <v>106</v>
      </c>
    </row>
    <row r="502" spans="1:29" ht="13.5" customHeight="1">
      <c r="A502" s="201">
        <v>1830</v>
      </c>
      <c r="B502" s="170" t="s">
        <v>1012</v>
      </c>
      <c r="C502" s="179" t="s">
        <v>115</v>
      </c>
      <c r="D502" s="198" t="s">
        <v>1610</v>
      </c>
      <c r="E502" s="179" t="s">
        <v>1586</v>
      </c>
      <c r="F502" s="561" t="s">
        <v>1593</v>
      </c>
      <c r="G502" s="178" t="s">
        <v>1473</v>
      </c>
      <c r="H502" s="179" t="s">
        <v>106</v>
      </c>
      <c r="I502" s="178" t="s">
        <v>1536</v>
      </c>
      <c r="J502" s="202" t="s">
        <v>1484</v>
      </c>
      <c r="K502" s="560" t="s">
        <v>1476</v>
      </c>
      <c r="L502" s="174" t="s">
        <v>321</v>
      </c>
      <c r="M502" s="178" t="s">
        <v>106</v>
      </c>
      <c r="N502" s="178" t="s">
        <v>1451</v>
      </c>
      <c r="O502" s="178" t="str">
        <f t="shared" si="88"/>
        <v>Y</v>
      </c>
      <c r="P502" s="178" t="s">
        <v>106</v>
      </c>
      <c r="Q502" s="178" t="s">
        <v>106</v>
      </c>
      <c r="R502" s="181" t="s">
        <v>1452</v>
      </c>
      <c r="S502" s="170" t="s">
        <v>115</v>
      </c>
      <c r="T502" s="193" t="s">
        <v>834</v>
      </c>
      <c r="U502" s="507" t="s">
        <v>1486</v>
      </c>
      <c r="V502" s="201">
        <v>1830</v>
      </c>
      <c r="W502" s="9" t="str">
        <f t="shared" si="93"/>
        <v>18-</v>
      </c>
      <c r="X502" s="47" t="str">
        <f t="shared" si="94"/>
        <v>XZH</v>
      </c>
      <c r="Y502" s="47" t="str">
        <f t="shared" si="89"/>
        <v>-35107</v>
      </c>
      <c r="Z502" s="47" t="str">
        <f t="shared" si="95"/>
        <v>18-XZH-35107</v>
      </c>
      <c r="AA502" s="47" t="str">
        <f t="shared" si="96"/>
        <v>-</v>
      </c>
      <c r="AB502" s="193">
        <f t="shared" si="97"/>
        <v>6</v>
      </c>
      <c r="AC502" s="193" t="s">
        <v>106</v>
      </c>
    </row>
    <row r="503" spans="1:29" ht="13.5" customHeight="1">
      <c r="A503" s="201">
        <v>1830</v>
      </c>
      <c r="B503" s="170" t="s">
        <v>1014</v>
      </c>
      <c r="C503" s="179" t="s">
        <v>115</v>
      </c>
      <c r="D503" s="198" t="s">
        <v>1611</v>
      </c>
      <c r="E503" s="179" t="s">
        <v>1586</v>
      </c>
      <c r="F503" s="561" t="s">
        <v>1595</v>
      </c>
      <c r="G503" s="178" t="s">
        <v>1473</v>
      </c>
      <c r="H503" s="179" t="s">
        <v>106</v>
      </c>
      <c r="I503" s="178" t="s">
        <v>1536</v>
      </c>
      <c r="J503" s="202" t="s">
        <v>1484</v>
      </c>
      <c r="K503" s="560" t="s">
        <v>1476</v>
      </c>
      <c r="L503" s="174" t="s">
        <v>321</v>
      </c>
      <c r="M503" s="178" t="s">
        <v>106</v>
      </c>
      <c r="N503" s="178" t="s">
        <v>1451</v>
      </c>
      <c r="O503" s="178" t="str">
        <f t="shared" si="88"/>
        <v>Y</v>
      </c>
      <c r="P503" s="178" t="s">
        <v>106</v>
      </c>
      <c r="Q503" s="178" t="s">
        <v>106</v>
      </c>
      <c r="R503" s="181" t="s">
        <v>1452</v>
      </c>
      <c r="S503" s="170" t="s">
        <v>115</v>
      </c>
      <c r="T503" s="193" t="s">
        <v>834</v>
      </c>
      <c r="U503" s="507" t="s">
        <v>1486</v>
      </c>
      <c r="V503" s="201">
        <v>1830</v>
      </c>
      <c r="W503" s="9" t="str">
        <f t="shared" si="93"/>
        <v>18-</v>
      </c>
      <c r="X503" s="47" t="str">
        <f t="shared" si="94"/>
        <v>XZL</v>
      </c>
      <c r="Y503" s="47" t="str">
        <f t="shared" si="89"/>
        <v>-35107</v>
      </c>
      <c r="Z503" s="47" t="str">
        <f t="shared" si="95"/>
        <v>18-XZL-35107</v>
      </c>
      <c r="AA503" s="47" t="str">
        <f t="shared" si="96"/>
        <v>-</v>
      </c>
      <c r="AB503" s="193">
        <f t="shared" si="97"/>
        <v>6</v>
      </c>
      <c r="AC503" s="193" t="s">
        <v>106</v>
      </c>
    </row>
    <row r="504" spans="1:29" ht="13.5" customHeight="1">
      <c r="A504" s="201">
        <v>1830</v>
      </c>
      <c r="B504" s="170" t="s">
        <v>388</v>
      </c>
      <c r="C504" s="179" t="s">
        <v>115</v>
      </c>
      <c r="D504" s="198" t="s">
        <v>389</v>
      </c>
      <c r="E504" s="179" t="s">
        <v>1612</v>
      </c>
      <c r="F504" s="561" t="s">
        <v>387</v>
      </c>
      <c r="G504" s="178" t="s">
        <v>113</v>
      </c>
      <c r="H504" s="179" t="s">
        <v>1451</v>
      </c>
      <c r="I504" s="178" t="s">
        <v>1449</v>
      </c>
      <c r="J504" s="202" t="s">
        <v>111</v>
      </c>
      <c r="K504" s="560" t="s">
        <v>1450</v>
      </c>
      <c r="L504" s="174" t="s">
        <v>321</v>
      </c>
      <c r="M504" s="178" t="s">
        <v>106</v>
      </c>
      <c r="N504" s="178" t="s">
        <v>1451</v>
      </c>
      <c r="O504" s="178" t="str">
        <f t="shared" si="88"/>
        <v>Y</v>
      </c>
      <c r="P504" s="178" t="s">
        <v>106</v>
      </c>
      <c r="Q504" s="178" t="s">
        <v>106</v>
      </c>
      <c r="R504" s="181" t="s">
        <v>1452</v>
      </c>
      <c r="S504" s="176" t="s">
        <v>311</v>
      </c>
      <c r="U504" s="510" t="s">
        <v>1454</v>
      </c>
      <c r="V504" s="201">
        <v>1830</v>
      </c>
      <c r="W504" s="9" t="str">
        <f t="shared" si="93"/>
        <v>18-</v>
      </c>
      <c r="X504" s="47" t="str">
        <f t="shared" si="94"/>
        <v>PI</v>
      </c>
      <c r="Y504" s="47" t="str">
        <f t="shared" si="89"/>
        <v>-35205</v>
      </c>
      <c r="Z504" s="47" t="str">
        <f t="shared" si="95"/>
        <v>18-PI-35205</v>
      </c>
      <c r="AA504" s="47" t="str">
        <f t="shared" si="96"/>
        <v>-</v>
      </c>
      <c r="AB504" s="193">
        <f t="shared" si="97"/>
        <v>6</v>
      </c>
      <c r="AC504" s="193" t="s">
        <v>106</v>
      </c>
    </row>
    <row r="505" spans="1:29" ht="13.5" customHeight="1">
      <c r="A505" s="201">
        <v>1830</v>
      </c>
      <c r="B505" s="170" t="s">
        <v>464</v>
      </c>
      <c r="C505" s="179" t="s">
        <v>115</v>
      </c>
      <c r="D505" s="198" t="s">
        <v>465</v>
      </c>
      <c r="E505" s="179" t="s">
        <v>1612</v>
      </c>
      <c r="F505" s="561" t="s">
        <v>467</v>
      </c>
      <c r="G505" s="178" t="s">
        <v>166</v>
      </c>
      <c r="H505" s="179" t="s">
        <v>1451</v>
      </c>
      <c r="I505" s="178" t="s">
        <v>1449</v>
      </c>
      <c r="J505" s="202" t="s">
        <v>111</v>
      </c>
      <c r="K505" s="560" t="s">
        <v>1450</v>
      </c>
      <c r="L505" s="174" t="s">
        <v>321</v>
      </c>
      <c r="M505" s="178" t="s">
        <v>106</v>
      </c>
      <c r="N505" s="178" t="s">
        <v>1451</v>
      </c>
      <c r="O505" s="178" t="str">
        <f t="shared" si="88"/>
        <v>Y</v>
      </c>
      <c r="P505" s="178" t="s">
        <v>106</v>
      </c>
      <c r="Q505" s="178" t="s">
        <v>106</v>
      </c>
      <c r="R505" s="181" t="s">
        <v>1452</v>
      </c>
      <c r="S505" s="170" t="s">
        <v>115</v>
      </c>
      <c r="T505" s="193" t="s">
        <v>466</v>
      </c>
      <c r="U505" s="510" t="s">
        <v>1479</v>
      </c>
      <c r="V505" s="201">
        <v>1830</v>
      </c>
      <c r="W505" s="9" t="str">
        <f t="shared" si="93"/>
        <v>18-</v>
      </c>
      <c r="X505" s="47" t="str">
        <f t="shared" si="94"/>
        <v>PY</v>
      </c>
      <c r="Y505" s="47" t="str">
        <f t="shared" si="89"/>
        <v>-35201</v>
      </c>
      <c r="Z505" s="47" t="str">
        <f t="shared" si="95"/>
        <v>18-PY-35201</v>
      </c>
      <c r="AA505" s="47" t="str">
        <f t="shared" si="96"/>
        <v>-</v>
      </c>
      <c r="AB505" s="193">
        <f t="shared" si="97"/>
        <v>6</v>
      </c>
      <c r="AC505" s="193" t="s">
        <v>106</v>
      </c>
    </row>
    <row r="506" spans="1:29" ht="13.5" customHeight="1">
      <c r="A506" s="201">
        <v>1830</v>
      </c>
      <c r="B506" s="170" t="s">
        <v>468</v>
      </c>
      <c r="C506" s="179" t="s">
        <v>115</v>
      </c>
      <c r="D506" s="198" t="s">
        <v>469</v>
      </c>
      <c r="E506" s="179" t="s">
        <v>1612</v>
      </c>
      <c r="F506" s="561" t="s">
        <v>467</v>
      </c>
      <c r="G506" s="178" t="s">
        <v>166</v>
      </c>
      <c r="H506" s="179" t="s">
        <v>1451</v>
      </c>
      <c r="I506" s="178" t="s">
        <v>1449</v>
      </c>
      <c r="J506" s="202" t="s">
        <v>111</v>
      </c>
      <c r="K506" s="560" t="s">
        <v>1450</v>
      </c>
      <c r="L506" s="174" t="s">
        <v>321</v>
      </c>
      <c r="M506" s="178" t="s">
        <v>106</v>
      </c>
      <c r="N506" s="178" t="s">
        <v>1451</v>
      </c>
      <c r="O506" s="178" t="str">
        <f t="shared" si="88"/>
        <v>Y</v>
      </c>
      <c r="P506" s="178" t="s">
        <v>106</v>
      </c>
      <c r="Q506" s="178" t="s">
        <v>106</v>
      </c>
      <c r="R506" s="181" t="s">
        <v>1452</v>
      </c>
      <c r="S506" s="170" t="s">
        <v>115</v>
      </c>
      <c r="T506" s="193" t="s">
        <v>466</v>
      </c>
      <c r="U506" s="510" t="s">
        <v>1479</v>
      </c>
      <c r="V506" s="201">
        <v>1830</v>
      </c>
      <c r="W506" s="9" t="str">
        <f t="shared" si="93"/>
        <v>18-</v>
      </c>
      <c r="X506" s="47" t="str">
        <f t="shared" si="94"/>
        <v>PY</v>
      </c>
      <c r="Y506" s="47" t="str">
        <f t="shared" si="89"/>
        <v>-35205</v>
      </c>
      <c r="Z506" s="47" t="str">
        <f t="shared" si="95"/>
        <v>18-PY-35205</v>
      </c>
      <c r="AA506" s="47" t="str">
        <f t="shared" si="96"/>
        <v>-</v>
      </c>
      <c r="AB506" s="193">
        <f t="shared" si="97"/>
        <v>6</v>
      </c>
      <c r="AC506" s="193" t="s">
        <v>106</v>
      </c>
    </row>
    <row r="507" spans="1:29" ht="13.5" customHeight="1">
      <c r="A507" s="201">
        <v>1830</v>
      </c>
      <c r="B507" s="170" t="s">
        <v>470</v>
      </c>
      <c r="C507" s="179" t="s">
        <v>115</v>
      </c>
      <c r="D507" s="198" t="s">
        <v>471</v>
      </c>
      <c r="E507" s="179" t="s">
        <v>1612</v>
      </c>
      <c r="F507" s="561" t="s">
        <v>337</v>
      </c>
      <c r="G507" s="178" t="s">
        <v>166</v>
      </c>
      <c r="H507" s="179" t="s">
        <v>1451</v>
      </c>
      <c r="I507" s="178" t="s">
        <v>1449</v>
      </c>
      <c r="J507" s="202" t="s">
        <v>111</v>
      </c>
      <c r="K507" s="560" t="s">
        <v>1450</v>
      </c>
      <c r="L507" s="174" t="s">
        <v>321</v>
      </c>
      <c r="M507" s="178" t="s">
        <v>106</v>
      </c>
      <c r="N507" s="178" t="s">
        <v>1451</v>
      </c>
      <c r="O507" s="178" t="str">
        <f t="shared" si="88"/>
        <v>Y</v>
      </c>
      <c r="P507" s="178" t="s">
        <v>106</v>
      </c>
      <c r="Q507" s="178" t="s">
        <v>106</v>
      </c>
      <c r="R507" s="181" t="s">
        <v>1452</v>
      </c>
      <c r="S507" s="170" t="s">
        <v>115</v>
      </c>
      <c r="T507" s="193" t="s">
        <v>472</v>
      </c>
      <c r="U507" s="510" t="s">
        <v>1479</v>
      </c>
      <c r="V507" s="201">
        <v>1830</v>
      </c>
      <c r="W507" s="9" t="str">
        <f t="shared" si="93"/>
        <v>18-</v>
      </c>
      <c r="X507" s="47" t="str">
        <f t="shared" si="94"/>
        <v>FI</v>
      </c>
      <c r="Y507" s="47" t="str">
        <f t="shared" si="89"/>
        <v>-35201</v>
      </c>
      <c r="Z507" s="47" t="str">
        <f t="shared" si="95"/>
        <v>18-FI-35201</v>
      </c>
      <c r="AA507" s="47" t="str">
        <f t="shared" si="96"/>
        <v>-</v>
      </c>
      <c r="AB507" s="193">
        <f t="shared" si="97"/>
        <v>6</v>
      </c>
      <c r="AC507" s="193" t="s">
        <v>106</v>
      </c>
    </row>
    <row r="508" spans="1:29" ht="13.5" customHeight="1">
      <c r="A508" s="201">
        <v>1830</v>
      </c>
      <c r="B508" s="170" t="s">
        <v>558</v>
      </c>
      <c r="C508" s="179" t="s">
        <v>115</v>
      </c>
      <c r="D508" s="198" t="s">
        <v>559</v>
      </c>
      <c r="E508" s="179" t="s">
        <v>1612</v>
      </c>
      <c r="F508" s="561" t="s">
        <v>561</v>
      </c>
      <c r="G508" s="178" t="s">
        <v>113</v>
      </c>
      <c r="H508" s="179" t="s">
        <v>1451</v>
      </c>
      <c r="I508" s="178" t="s">
        <v>111</v>
      </c>
      <c r="J508" s="202" t="s">
        <v>111</v>
      </c>
      <c r="K508" s="560"/>
      <c r="L508" s="174" t="s">
        <v>321</v>
      </c>
      <c r="M508" s="178" t="s">
        <v>556</v>
      </c>
      <c r="N508" s="178" t="s">
        <v>106</v>
      </c>
      <c r="O508" s="178" t="str">
        <f t="shared" si="88"/>
        <v>N</v>
      </c>
      <c r="P508" s="178" t="s">
        <v>106</v>
      </c>
      <c r="Q508" s="199" t="s">
        <v>1598</v>
      </c>
      <c r="R508" s="181" t="s">
        <v>1452</v>
      </c>
      <c r="S508" s="170" t="s">
        <v>560</v>
      </c>
      <c r="T508" s="176" t="s">
        <v>477</v>
      </c>
      <c r="U508" s="510" t="s">
        <v>1467</v>
      </c>
      <c r="V508" s="201">
        <v>1830</v>
      </c>
      <c r="W508" s="9" t="str">
        <f t="shared" si="93"/>
        <v>18-</v>
      </c>
      <c r="X508" s="47" t="str">
        <f t="shared" si="94"/>
        <v>AI</v>
      </c>
      <c r="Y508" s="47" t="str">
        <f t="shared" si="89"/>
        <v>-35201</v>
      </c>
      <c r="Z508" s="47" t="str">
        <f t="shared" si="95"/>
        <v>18-AI-35201</v>
      </c>
      <c r="AA508" s="47" t="str">
        <f t="shared" si="96"/>
        <v>-</v>
      </c>
      <c r="AB508" s="193">
        <f t="shared" si="97"/>
        <v>6</v>
      </c>
      <c r="AC508" s="193" t="s">
        <v>106</v>
      </c>
    </row>
    <row r="509" spans="1:29" ht="13.5" customHeight="1">
      <c r="A509" s="201">
        <v>1830</v>
      </c>
      <c r="B509" s="170" t="s">
        <v>562</v>
      </c>
      <c r="C509" s="179" t="s">
        <v>115</v>
      </c>
      <c r="D509" s="198" t="s">
        <v>563</v>
      </c>
      <c r="E509" s="179" t="s">
        <v>1612</v>
      </c>
      <c r="F509" s="561" t="s">
        <v>561</v>
      </c>
      <c r="G509" s="178" t="s">
        <v>113</v>
      </c>
      <c r="H509" s="179" t="s">
        <v>1451</v>
      </c>
      <c r="I509" s="178" t="s">
        <v>111</v>
      </c>
      <c r="J509" s="202" t="s">
        <v>111</v>
      </c>
      <c r="K509" s="560"/>
      <c r="L509" s="174" t="s">
        <v>321</v>
      </c>
      <c r="M509" s="178" t="s">
        <v>556</v>
      </c>
      <c r="N509" s="178" t="s">
        <v>106</v>
      </c>
      <c r="O509" s="178" t="str">
        <f t="shared" si="88"/>
        <v>N</v>
      </c>
      <c r="P509" s="178" t="s">
        <v>106</v>
      </c>
      <c r="Q509" s="199" t="s">
        <v>1598</v>
      </c>
      <c r="R509" s="181" t="s">
        <v>1452</v>
      </c>
      <c r="S509" s="176" t="s">
        <v>311</v>
      </c>
      <c r="U509" s="510" t="s">
        <v>1467</v>
      </c>
      <c r="V509" s="201">
        <v>1830</v>
      </c>
      <c r="W509" s="9" t="str">
        <f t="shared" si="93"/>
        <v>18-</v>
      </c>
      <c r="X509" s="47" t="str">
        <f t="shared" si="94"/>
        <v>AI</v>
      </c>
      <c r="Y509" s="47" t="str">
        <f t="shared" si="89"/>
        <v>-35202</v>
      </c>
      <c r="Z509" s="47" t="str">
        <f t="shared" si="95"/>
        <v>18-AI-35202</v>
      </c>
      <c r="AA509" s="47" t="str">
        <f t="shared" si="96"/>
        <v>-</v>
      </c>
      <c r="AB509" s="193">
        <f t="shared" si="97"/>
        <v>6</v>
      </c>
      <c r="AC509" s="193" t="s">
        <v>106</v>
      </c>
    </row>
    <row r="510" spans="1:29" ht="13.5" customHeight="1">
      <c r="A510" s="201">
        <v>1830</v>
      </c>
      <c r="B510" s="170" t="s">
        <v>1385</v>
      </c>
      <c r="C510" s="179" t="s">
        <v>115</v>
      </c>
      <c r="D510" s="198" t="s">
        <v>1613</v>
      </c>
      <c r="E510" s="179" t="s">
        <v>1612</v>
      </c>
      <c r="F510" s="561" t="s">
        <v>1602</v>
      </c>
      <c r="G510" s="178" t="s">
        <v>1502</v>
      </c>
      <c r="H510" s="179" t="s">
        <v>106</v>
      </c>
      <c r="I510" s="178" t="s">
        <v>1587</v>
      </c>
      <c r="J510" s="202" t="s">
        <v>1540</v>
      </c>
      <c r="K510" s="560" t="s">
        <v>1588</v>
      </c>
      <c r="L510" s="174" t="s">
        <v>321</v>
      </c>
      <c r="M510" s="178" t="s">
        <v>530</v>
      </c>
      <c r="N510" s="178" t="s">
        <v>106</v>
      </c>
      <c r="O510" s="178" t="str">
        <f t="shared" si="88"/>
        <v>N</v>
      </c>
      <c r="P510" s="178" t="s">
        <v>106</v>
      </c>
      <c r="Q510" s="178" t="s">
        <v>106</v>
      </c>
      <c r="R510" s="181" t="s">
        <v>1452</v>
      </c>
      <c r="S510" s="170" t="s">
        <v>115</v>
      </c>
      <c r="T510" s="193" t="s">
        <v>1387</v>
      </c>
      <c r="U510" s="507" t="s">
        <v>1551</v>
      </c>
      <c r="V510" s="201">
        <v>1830</v>
      </c>
      <c r="W510" s="9" t="str">
        <f t="shared" si="93"/>
        <v>18-</v>
      </c>
      <c r="X510" s="47" t="str">
        <f t="shared" si="94"/>
        <v>XS</v>
      </c>
      <c r="Y510" s="47" t="str">
        <f t="shared" si="89"/>
        <v>-35201</v>
      </c>
      <c r="Z510" s="47" t="str">
        <f t="shared" si="95"/>
        <v>18-XS-35201</v>
      </c>
      <c r="AA510" s="47" t="str">
        <f t="shared" si="96"/>
        <v>-</v>
      </c>
      <c r="AB510" s="193">
        <f t="shared" si="97"/>
        <v>6</v>
      </c>
      <c r="AC510" s="193" t="s">
        <v>106</v>
      </c>
    </row>
    <row r="511" spans="1:29" ht="13.5" customHeight="1">
      <c r="A511" s="201">
        <v>1830</v>
      </c>
      <c r="B511" s="170" t="s">
        <v>987</v>
      </c>
      <c r="C511" s="179" t="s">
        <v>115</v>
      </c>
      <c r="D511" s="198" t="s">
        <v>1614</v>
      </c>
      <c r="E511" s="179" t="s">
        <v>1612</v>
      </c>
      <c r="F511" s="561" t="s">
        <v>1593</v>
      </c>
      <c r="G511" s="178" t="s">
        <v>1473</v>
      </c>
      <c r="H511" s="179" t="s">
        <v>106</v>
      </c>
      <c r="I511" s="178" t="s">
        <v>1536</v>
      </c>
      <c r="J511" s="202" t="s">
        <v>1484</v>
      </c>
      <c r="K511" s="560" t="s">
        <v>1476</v>
      </c>
      <c r="L511" s="174" t="s">
        <v>321</v>
      </c>
      <c r="M511" s="178" t="s">
        <v>106</v>
      </c>
      <c r="N511" s="178" t="s">
        <v>1451</v>
      </c>
      <c r="O511" s="178" t="str">
        <f t="shared" si="88"/>
        <v>Y</v>
      </c>
      <c r="P511" s="178" t="s">
        <v>106</v>
      </c>
      <c r="Q511" s="178" t="s">
        <v>106</v>
      </c>
      <c r="R511" s="181" t="s">
        <v>1452</v>
      </c>
      <c r="S511" s="170" t="s">
        <v>115</v>
      </c>
      <c r="T511" s="193" t="s">
        <v>989</v>
      </c>
      <c r="U511" s="507" t="s">
        <v>1486</v>
      </c>
      <c r="V511" s="201">
        <v>1830</v>
      </c>
      <c r="W511" s="9" t="str">
        <f t="shared" si="93"/>
        <v>18-</v>
      </c>
      <c r="X511" s="47" t="str">
        <f t="shared" si="94"/>
        <v>XZH</v>
      </c>
      <c r="Y511" s="47" t="str">
        <f t="shared" si="89"/>
        <v>-35201</v>
      </c>
      <c r="Z511" s="47" t="str">
        <f t="shared" si="95"/>
        <v>18-XZH-35201</v>
      </c>
      <c r="AA511" s="47" t="str">
        <f t="shared" si="96"/>
        <v>-</v>
      </c>
      <c r="AB511" s="193">
        <f t="shared" si="97"/>
        <v>6</v>
      </c>
      <c r="AC511" s="193" t="s">
        <v>106</v>
      </c>
    </row>
    <row r="512" spans="1:29" ht="13.5" customHeight="1">
      <c r="A512" s="201">
        <v>1830</v>
      </c>
      <c r="B512" s="170" t="s">
        <v>990</v>
      </c>
      <c r="C512" s="179" t="s">
        <v>115</v>
      </c>
      <c r="D512" s="198" t="s">
        <v>1615</v>
      </c>
      <c r="E512" s="179" t="s">
        <v>1612</v>
      </c>
      <c r="F512" s="561" t="s">
        <v>1595</v>
      </c>
      <c r="G512" s="178" t="s">
        <v>1473</v>
      </c>
      <c r="H512" s="179" t="s">
        <v>106</v>
      </c>
      <c r="I512" s="178" t="s">
        <v>1536</v>
      </c>
      <c r="J512" s="202" t="s">
        <v>1484</v>
      </c>
      <c r="K512" s="560" t="s">
        <v>1476</v>
      </c>
      <c r="L512" s="174" t="s">
        <v>321</v>
      </c>
      <c r="M512" s="178" t="s">
        <v>106</v>
      </c>
      <c r="N512" s="178" t="s">
        <v>1451</v>
      </c>
      <c r="O512" s="178" t="str">
        <f t="shared" si="88"/>
        <v>Y</v>
      </c>
      <c r="P512" s="178" t="s">
        <v>106</v>
      </c>
      <c r="Q512" s="178" t="s">
        <v>106</v>
      </c>
      <c r="R512" s="181" t="s">
        <v>1452</v>
      </c>
      <c r="S512" s="170" t="s">
        <v>115</v>
      </c>
      <c r="T512" s="193" t="s">
        <v>989</v>
      </c>
      <c r="U512" s="507" t="s">
        <v>1486</v>
      </c>
      <c r="V512" s="201">
        <v>1830</v>
      </c>
      <c r="W512" s="9" t="str">
        <f t="shared" si="93"/>
        <v>18-</v>
      </c>
      <c r="X512" s="47" t="str">
        <f t="shared" si="94"/>
        <v>XZL</v>
      </c>
      <c r="Y512" s="47" t="str">
        <f t="shared" si="89"/>
        <v>-35201</v>
      </c>
      <c r="Z512" s="47" t="str">
        <f t="shared" si="95"/>
        <v>18-XZL-35201</v>
      </c>
      <c r="AA512" s="47" t="str">
        <f t="shared" si="96"/>
        <v>-</v>
      </c>
      <c r="AB512" s="193">
        <f t="shared" si="97"/>
        <v>6</v>
      </c>
      <c r="AC512" s="193" t="s">
        <v>106</v>
      </c>
    </row>
    <row r="513" spans="1:29" ht="13.5" customHeight="1">
      <c r="A513" s="201">
        <v>1830</v>
      </c>
      <c r="B513" s="170" t="s">
        <v>502</v>
      </c>
      <c r="C513" s="179" t="s">
        <v>115</v>
      </c>
      <c r="D513" s="198" t="s">
        <v>504</v>
      </c>
      <c r="E513" s="179" t="s">
        <v>1612</v>
      </c>
      <c r="F513" s="561" t="s">
        <v>387</v>
      </c>
      <c r="G513" s="178" t="s">
        <v>113</v>
      </c>
      <c r="H513" s="179" t="s">
        <v>1451</v>
      </c>
      <c r="I513" s="178" t="s">
        <v>1449</v>
      </c>
      <c r="J513" s="202" t="s">
        <v>111</v>
      </c>
      <c r="K513" s="560" t="s">
        <v>1450</v>
      </c>
      <c r="L513" s="174" t="s">
        <v>321</v>
      </c>
      <c r="M513" s="178" t="s">
        <v>106</v>
      </c>
      <c r="N513" s="178" t="s">
        <v>1451</v>
      </c>
      <c r="O513" s="178" t="str">
        <f t="shared" si="88"/>
        <v>Y</v>
      </c>
      <c r="P513" s="178" t="s">
        <v>106</v>
      </c>
      <c r="Q513" s="178" t="s">
        <v>106</v>
      </c>
      <c r="R513" s="181" t="s">
        <v>1452</v>
      </c>
      <c r="S513" s="170" t="s">
        <v>115</v>
      </c>
      <c r="T513" s="193" t="s">
        <v>472</v>
      </c>
      <c r="U513" s="510" t="s">
        <v>1454</v>
      </c>
      <c r="V513" s="201">
        <v>1830</v>
      </c>
      <c r="W513" s="9" t="str">
        <f t="shared" si="93"/>
        <v>18-</v>
      </c>
      <c r="X513" s="47" t="str">
        <f t="shared" si="94"/>
        <v>PI</v>
      </c>
      <c r="Y513" s="47" t="str">
        <f t="shared" si="89"/>
        <v>-35201A</v>
      </c>
      <c r="Z513" s="47" t="str">
        <f t="shared" si="95"/>
        <v>18-PI-35201A</v>
      </c>
      <c r="AA513" s="47" t="str">
        <f t="shared" si="96"/>
        <v>-</v>
      </c>
      <c r="AB513" s="193">
        <f t="shared" si="97"/>
        <v>7</v>
      </c>
      <c r="AC513" s="193" t="s">
        <v>503</v>
      </c>
    </row>
    <row r="514" spans="1:29" ht="13.5" customHeight="1">
      <c r="A514" s="201">
        <v>1830</v>
      </c>
      <c r="B514" s="170" t="s">
        <v>505</v>
      </c>
      <c r="C514" s="179" t="s">
        <v>115</v>
      </c>
      <c r="D514" s="198" t="s">
        <v>504</v>
      </c>
      <c r="E514" s="179" t="s">
        <v>1612</v>
      </c>
      <c r="F514" s="561" t="s">
        <v>387</v>
      </c>
      <c r="G514" s="178" t="s">
        <v>113</v>
      </c>
      <c r="H514" s="179" t="s">
        <v>1451</v>
      </c>
      <c r="I514" s="178" t="s">
        <v>1449</v>
      </c>
      <c r="J514" s="202" t="s">
        <v>111</v>
      </c>
      <c r="K514" s="560" t="s">
        <v>1450</v>
      </c>
      <c r="L514" s="174" t="s">
        <v>321</v>
      </c>
      <c r="M514" s="178" t="s">
        <v>106</v>
      </c>
      <c r="N514" s="178" t="s">
        <v>1451</v>
      </c>
      <c r="O514" s="178" t="str">
        <f t="shared" ref="O514:O577" si="98">IF(N514="Yes","Y","N")</f>
        <v>Y</v>
      </c>
      <c r="P514" s="178" t="s">
        <v>106</v>
      </c>
      <c r="Q514" s="178" t="s">
        <v>106</v>
      </c>
      <c r="R514" s="181" t="s">
        <v>1452</v>
      </c>
      <c r="S514" s="170" t="s">
        <v>115</v>
      </c>
      <c r="T514" s="193" t="s">
        <v>472</v>
      </c>
      <c r="U514" s="510" t="s">
        <v>1454</v>
      </c>
      <c r="V514" s="201">
        <v>1830</v>
      </c>
      <c r="W514" s="9" t="str">
        <f t="shared" si="93"/>
        <v>18-</v>
      </c>
      <c r="X514" s="47" t="str">
        <f t="shared" si="94"/>
        <v>PI</v>
      </c>
      <c r="Y514" s="47" t="str">
        <f t="shared" ref="Y514:Y581" si="99">RIGHT(B514,AB514)</f>
        <v>-35201B</v>
      </c>
      <c r="Z514" s="47" t="str">
        <f t="shared" si="95"/>
        <v>18-PI-35201B</v>
      </c>
      <c r="AA514" s="47" t="str">
        <f t="shared" si="96"/>
        <v>-</v>
      </c>
      <c r="AB514" s="193">
        <f t="shared" si="97"/>
        <v>7</v>
      </c>
      <c r="AC514" s="193" t="s">
        <v>503</v>
      </c>
    </row>
    <row r="515" spans="1:29" ht="13.5" customHeight="1">
      <c r="A515" s="201">
        <v>1830</v>
      </c>
      <c r="B515" s="170" t="s">
        <v>743</v>
      </c>
      <c r="C515" s="179" t="s">
        <v>115</v>
      </c>
      <c r="D515" s="198" t="s">
        <v>744</v>
      </c>
      <c r="E515" s="179" t="s">
        <v>1612</v>
      </c>
      <c r="F515" s="561" t="s">
        <v>348</v>
      </c>
      <c r="G515" s="178" t="s">
        <v>113</v>
      </c>
      <c r="H515" s="179" t="s">
        <v>106</v>
      </c>
      <c r="I515" s="178" t="s">
        <v>111</v>
      </c>
      <c r="J515" s="202" t="s">
        <v>111</v>
      </c>
      <c r="K515" s="560"/>
      <c r="L515" s="174" t="s">
        <v>321</v>
      </c>
      <c r="M515" s="178" t="s">
        <v>106</v>
      </c>
      <c r="N515" s="178" t="s">
        <v>1451</v>
      </c>
      <c r="O515" s="178" t="str">
        <f t="shared" si="98"/>
        <v>Y</v>
      </c>
      <c r="P515" s="178" t="s">
        <v>106</v>
      </c>
      <c r="Q515" s="178" t="s">
        <v>106</v>
      </c>
      <c r="R515" s="181" t="s">
        <v>1452</v>
      </c>
      <c r="S515" s="170" t="s">
        <v>115</v>
      </c>
      <c r="T515" s="193" t="s">
        <v>745</v>
      </c>
      <c r="U515" s="509" t="s">
        <v>1453</v>
      </c>
      <c r="V515" s="201">
        <v>1830</v>
      </c>
      <c r="W515" s="9" t="str">
        <f t="shared" ref="W515:W546" si="100">LEFT(B515,3)</f>
        <v>18-</v>
      </c>
      <c r="X515" s="47" t="str">
        <f t="shared" ref="X515:X546" si="101">F515</f>
        <v>TI</v>
      </c>
      <c r="Y515" s="47" t="str">
        <f t="shared" si="99"/>
        <v>-35204A</v>
      </c>
      <c r="Z515" s="47" t="str">
        <f t="shared" ref="Z515:Z546" si="102">W515&amp;X515&amp;Y515</f>
        <v>18-TI-35204A</v>
      </c>
      <c r="AA515" s="47" t="str">
        <f t="shared" ref="AA515:AA546" si="103">LEFT(Y515,1)</f>
        <v>-</v>
      </c>
      <c r="AB515" s="193">
        <f t="shared" si="97"/>
        <v>7</v>
      </c>
      <c r="AC515" s="193" t="s">
        <v>503</v>
      </c>
    </row>
    <row r="516" spans="1:29" ht="13.5" customHeight="1">
      <c r="A516" s="201">
        <v>1830</v>
      </c>
      <c r="B516" s="170" t="s">
        <v>746</v>
      </c>
      <c r="C516" s="179" t="s">
        <v>115</v>
      </c>
      <c r="D516" s="198" t="s">
        <v>744</v>
      </c>
      <c r="E516" s="179" t="s">
        <v>1612</v>
      </c>
      <c r="F516" s="561" t="s">
        <v>348</v>
      </c>
      <c r="G516" s="178" t="s">
        <v>113</v>
      </c>
      <c r="H516" s="179" t="s">
        <v>106</v>
      </c>
      <c r="I516" s="178" t="s">
        <v>111</v>
      </c>
      <c r="J516" s="202" t="s">
        <v>111</v>
      </c>
      <c r="K516" s="560"/>
      <c r="L516" s="174" t="s">
        <v>321</v>
      </c>
      <c r="M516" s="178" t="s">
        <v>106</v>
      </c>
      <c r="N516" s="178" t="s">
        <v>1451</v>
      </c>
      <c r="O516" s="178" t="str">
        <f t="shared" si="98"/>
        <v>Y</v>
      </c>
      <c r="P516" s="178" t="s">
        <v>106</v>
      </c>
      <c r="Q516" s="178" t="s">
        <v>106</v>
      </c>
      <c r="R516" s="181" t="s">
        <v>1452</v>
      </c>
      <c r="S516" s="170" t="s">
        <v>115</v>
      </c>
      <c r="T516" s="193" t="s">
        <v>745</v>
      </c>
      <c r="U516" s="509" t="s">
        <v>1453</v>
      </c>
      <c r="V516" s="201">
        <v>1830</v>
      </c>
      <c r="W516" s="9" t="str">
        <f t="shared" si="100"/>
        <v>18-</v>
      </c>
      <c r="X516" s="47" t="str">
        <f t="shared" si="101"/>
        <v>TI</v>
      </c>
      <c r="Y516" s="47" t="str">
        <f t="shared" si="99"/>
        <v>-35204B</v>
      </c>
      <c r="Z516" s="47" t="str">
        <f t="shared" si="102"/>
        <v>18-TI-35204B</v>
      </c>
      <c r="AA516" s="47" t="str">
        <f t="shared" si="103"/>
        <v>-</v>
      </c>
      <c r="AB516" s="193">
        <f t="shared" si="97"/>
        <v>7</v>
      </c>
      <c r="AC516" s="193" t="s">
        <v>503</v>
      </c>
    </row>
    <row r="517" spans="1:29" ht="13.5" customHeight="1">
      <c r="A517" s="201">
        <v>1830</v>
      </c>
      <c r="B517" s="170" t="s">
        <v>747</v>
      </c>
      <c r="C517" s="179" t="s">
        <v>115</v>
      </c>
      <c r="D517" s="198" t="s">
        <v>744</v>
      </c>
      <c r="E517" s="179" t="s">
        <v>1612</v>
      </c>
      <c r="F517" s="561" t="s">
        <v>348</v>
      </c>
      <c r="G517" s="178" t="s">
        <v>113</v>
      </c>
      <c r="H517" s="179" t="s">
        <v>106</v>
      </c>
      <c r="I517" s="178" t="s">
        <v>111</v>
      </c>
      <c r="J517" s="202" t="s">
        <v>111</v>
      </c>
      <c r="K517" s="560"/>
      <c r="L517" s="174" t="s">
        <v>321</v>
      </c>
      <c r="M517" s="178" t="s">
        <v>106</v>
      </c>
      <c r="N517" s="178" t="s">
        <v>1451</v>
      </c>
      <c r="O517" s="178" t="str">
        <f t="shared" si="98"/>
        <v>Y</v>
      </c>
      <c r="P517" s="178" t="s">
        <v>106</v>
      </c>
      <c r="Q517" s="178" t="s">
        <v>106</v>
      </c>
      <c r="R517" s="181" t="s">
        <v>1452</v>
      </c>
      <c r="S517" s="170" t="s">
        <v>115</v>
      </c>
      <c r="T517" s="193" t="s">
        <v>745</v>
      </c>
      <c r="U517" s="509" t="s">
        <v>1453</v>
      </c>
      <c r="V517" s="201">
        <v>1830</v>
      </c>
      <c r="W517" s="9" t="str">
        <f t="shared" si="100"/>
        <v>18-</v>
      </c>
      <c r="X517" s="47" t="str">
        <f t="shared" si="101"/>
        <v>TI</v>
      </c>
      <c r="Y517" s="47" t="str">
        <f t="shared" si="99"/>
        <v>-35204C</v>
      </c>
      <c r="Z517" s="47" t="str">
        <f t="shared" si="102"/>
        <v>18-TI-35204C</v>
      </c>
      <c r="AA517" s="47" t="str">
        <f t="shared" si="103"/>
        <v>-</v>
      </c>
      <c r="AB517" s="193">
        <f t="shared" si="97"/>
        <v>7</v>
      </c>
      <c r="AC517" s="193" t="s">
        <v>503</v>
      </c>
    </row>
    <row r="518" spans="1:29" ht="13.5" customHeight="1">
      <c r="A518" s="201">
        <v>1830</v>
      </c>
      <c r="B518" s="170" t="s">
        <v>748</v>
      </c>
      <c r="C518" s="179" t="s">
        <v>115</v>
      </c>
      <c r="D518" s="198" t="s">
        <v>749</v>
      </c>
      <c r="E518" s="179" t="s">
        <v>1612</v>
      </c>
      <c r="F518" s="561" t="s">
        <v>348</v>
      </c>
      <c r="G518" s="178" t="s">
        <v>113</v>
      </c>
      <c r="H518" s="179" t="s">
        <v>106</v>
      </c>
      <c r="I518" s="178" t="s">
        <v>111</v>
      </c>
      <c r="J518" s="202" t="s">
        <v>111</v>
      </c>
      <c r="K518" s="560"/>
      <c r="L518" s="174" t="s">
        <v>321</v>
      </c>
      <c r="M518" s="178" t="s">
        <v>106</v>
      </c>
      <c r="N518" s="178" t="s">
        <v>1451</v>
      </c>
      <c r="O518" s="178" t="str">
        <f t="shared" si="98"/>
        <v>Y</v>
      </c>
      <c r="P518" s="178" t="s">
        <v>106</v>
      </c>
      <c r="Q518" s="178" t="s">
        <v>106</v>
      </c>
      <c r="R518" s="181" t="s">
        <v>1452</v>
      </c>
      <c r="S518" s="170" t="s">
        <v>115</v>
      </c>
      <c r="T518" s="193" t="s">
        <v>745</v>
      </c>
      <c r="U518" s="509" t="s">
        <v>1453</v>
      </c>
      <c r="V518" s="201">
        <v>1830</v>
      </c>
      <c r="W518" s="9" t="str">
        <f t="shared" si="100"/>
        <v>18-</v>
      </c>
      <c r="X518" s="47" t="str">
        <f t="shared" si="101"/>
        <v>TI</v>
      </c>
      <c r="Y518" s="47" t="str">
        <f t="shared" si="99"/>
        <v>-35204D</v>
      </c>
      <c r="Z518" s="47" t="str">
        <f t="shared" si="102"/>
        <v>18-TI-35204D</v>
      </c>
      <c r="AA518" s="47" t="str">
        <f t="shared" si="103"/>
        <v>-</v>
      </c>
      <c r="AB518" s="193">
        <f t="shared" ref="AB518:AB549" si="104">IF(AC518&lt;&gt;"-",7,6)</f>
        <v>7</v>
      </c>
      <c r="AC518" s="193" t="s">
        <v>503</v>
      </c>
    </row>
    <row r="519" spans="1:29" ht="13.5" customHeight="1">
      <c r="A519" s="201">
        <v>1830</v>
      </c>
      <c r="B519" s="170" t="s">
        <v>750</v>
      </c>
      <c r="C519" s="179" t="s">
        <v>115</v>
      </c>
      <c r="D519" s="198" t="s">
        <v>749</v>
      </c>
      <c r="E519" s="179" t="s">
        <v>1612</v>
      </c>
      <c r="F519" s="561" t="s">
        <v>348</v>
      </c>
      <c r="G519" s="178" t="s">
        <v>113</v>
      </c>
      <c r="H519" s="179" t="s">
        <v>106</v>
      </c>
      <c r="I519" s="178" t="s">
        <v>111</v>
      </c>
      <c r="J519" s="202" t="s">
        <v>111</v>
      </c>
      <c r="K519" s="560"/>
      <c r="L519" s="174" t="s">
        <v>321</v>
      </c>
      <c r="M519" s="178" t="s">
        <v>106</v>
      </c>
      <c r="N519" s="178" t="s">
        <v>1451</v>
      </c>
      <c r="O519" s="178" t="str">
        <f t="shared" si="98"/>
        <v>Y</v>
      </c>
      <c r="P519" s="178" t="s">
        <v>106</v>
      </c>
      <c r="Q519" s="178" t="s">
        <v>106</v>
      </c>
      <c r="R519" s="181" t="s">
        <v>1452</v>
      </c>
      <c r="S519" s="170" t="s">
        <v>115</v>
      </c>
      <c r="T519" s="193" t="s">
        <v>745</v>
      </c>
      <c r="U519" s="509" t="s">
        <v>1453</v>
      </c>
      <c r="V519" s="201">
        <v>1830</v>
      </c>
      <c r="W519" s="9" t="str">
        <f t="shared" si="100"/>
        <v>18-</v>
      </c>
      <c r="X519" s="47" t="str">
        <f t="shared" si="101"/>
        <v>TI</v>
      </c>
      <c r="Y519" s="47" t="str">
        <f t="shared" si="99"/>
        <v>-35204E</v>
      </c>
      <c r="Z519" s="47" t="str">
        <f t="shared" si="102"/>
        <v>18-TI-35204E</v>
      </c>
      <c r="AA519" s="47" t="str">
        <f t="shared" si="103"/>
        <v>-</v>
      </c>
      <c r="AB519" s="193">
        <f t="shared" si="104"/>
        <v>7</v>
      </c>
      <c r="AC519" s="193" t="s">
        <v>503</v>
      </c>
    </row>
    <row r="520" spans="1:29" ht="13.5" customHeight="1">
      <c r="A520" s="201">
        <v>1830</v>
      </c>
      <c r="B520" s="170" t="s">
        <v>1324</v>
      </c>
      <c r="C520" s="179" t="s">
        <v>115</v>
      </c>
      <c r="D520" s="198" t="s">
        <v>1616</v>
      </c>
      <c r="E520" s="179" t="s">
        <v>1612</v>
      </c>
      <c r="F520" s="561" t="s">
        <v>1617</v>
      </c>
      <c r="G520" s="178" t="s">
        <v>1473</v>
      </c>
      <c r="H520" s="179" t="s">
        <v>106</v>
      </c>
      <c r="I520" s="180" t="s">
        <v>1474</v>
      </c>
      <c r="J520" s="202" t="s">
        <v>1475</v>
      </c>
      <c r="K520" s="560" t="s">
        <v>1476</v>
      </c>
      <c r="L520" s="174" t="s">
        <v>321</v>
      </c>
      <c r="M520" s="178" t="s">
        <v>106</v>
      </c>
      <c r="N520" s="178" t="s">
        <v>106</v>
      </c>
      <c r="O520" s="178" t="str">
        <f t="shared" si="98"/>
        <v>N</v>
      </c>
      <c r="P520" s="178" t="s">
        <v>106</v>
      </c>
      <c r="Q520" s="178" t="s">
        <v>515</v>
      </c>
      <c r="R520" s="181" t="s">
        <v>1452</v>
      </c>
      <c r="S520" s="170"/>
      <c r="U520" s="507" t="s">
        <v>1511</v>
      </c>
      <c r="V520" s="201">
        <v>1830</v>
      </c>
      <c r="W520" s="9" t="str">
        <f t="shared" si="100"/>
        <v>18-</v>
      </c>
      <c r="X520" s="47" t="str">
        <f t="shared" si="101"/>
        <v>PSAL</v>
      </c>
      <c r="Y520" s="47" t="str">
        <f t="shared" si="99"/>
        <v>-35203</v>
      </c>
      <c r="Z520" s="47" t="str">
        <f t="shared" si="102"/>
        <v>18-PSAL-35203</v>
      </c>
      <c r="AA520" s="47" t="str">
        <f t="shared" si="103"/>
        <v>-</v>
      </c>
      <c r="AB520" s="193">
        <f t="shared" si="104"/>
        <v>6</v>
      </c>
      <c r="AC520" s="193" t="s">
        <v>106</v>
      </c>
    </row>
    <row r="521" spans="1:29" ht="13.5" customHeight="1">
      <c r="A521" s="201">
        <v>1830</v>
      </c>
      <c r="B521" s="170" t="s">
        <v>1327</v>
      </c>
      <c r="C521" s="179" t="s">
        <v>115</v>
      </c>
      <c r="D521" s="198" t="s">
        <v>1618</v>
      </c>
      <c r="E521" s="179" t="s">
        <v>1612</v>
      </c>
      <c r="F521" s="561" t="s">
        <v>1619</v>
      </c>
      <c r="G521" s="178" t="s">
        <v>1473</v>
      </c>
      <c r="H521" s="179" t="s">
        <v>106</v>
      </c>
      <c r="I521" s="180" t="s">
        <v>1474</v>
      </c>
      <c r="J521" s="202" t="s">
        <v>1475</v>
      </c>
      <c r="K521" s="560" t="s">
        <v>1476</v>
      </c>
      <c r="L521" s="174" t="s">
        <v>321</v>
      </c>
      <c r="M521" s="178" t="s">
        <v>106</v>
      </c>
      <c r="N521" s="178" t="s">
        <v>106</v>
      </c>
      <c r="O521" s="178" t="str">
        <f t="shared" si="98"/>
        <v>N</v>
      </c>
      <c r="P521" s="178" t="s">
        <v>106</v>
      </c>
      <c r="Q521" s="178" t="s">
        <v>515</v>
      </c>
      <c r="R521" s="181" t="s">
        <v>1452</v>
      </c>
      <c r="S521" s="170" t="s">
        <v>115</v>
      </c>
      <c r="T521" s="193" t="s">
        <v>1330</v>
      </c>
      <c r="U521" s="507" t="s">
        <v>1511</v>
      </c>
      <c r="V521" s="201">
        <v>1830</v>
      </c>
      <c r="W521" s="9" t="str">
        <f t="shared" si="100"/>
        <v>18-</v>
      </c>
      <c r="X521" s="47" t="str">
        <f t="shared" si="101"/>
        <v>TSAH</v>
      </c>
      <c r="Y521" s="47" t="str">
        <f t="shared" si="99"/>
        <v>-35202</v>
      </c>
      <c r="Z521" s="47" t="str">
        <f t="shared" si="102"/>
        <v>18-TSAH-35202</v>
      </c>
      <c r="AA521" s="47" t="str">
        <f t="shared" si="103"/>
        <v>-</v>
      </c>
      <c r="AB521" s="193">
        <f t="shared" si="104"/>
        <v>6</v>
      </c>
      <c r="AC521" s="193" t="s">
        <v>106</v>
      </c>
    </row>
    <row r="522" spans="1:29" ht="13.5" customHeight="1">
      <c r="A522" s="201">
        <v>1830</v>
      </c>
      <c r="B522" s="170" t="s">
        <v>1331</v>
      </c>
      <c r="C522" s="179" t="s">
        <v>115</v>
      </c>
      <c r="D522" s="198" t="s">
        <v>1620</v>
      </c>
      <c r="E522" s="179" t="s">
        <v>1612</v>
      </c>
      <c r="F522" s="561" t="s">
        <v>1621</v>
      </c>
      <c r="G522" s="178" t="s">
        <v>1473</v>
      </c>
      <c r="H522" s="179" t="s">
        <v>106</v>
      </c>
      <c r="I522" s="180" t="s">
        <v>1474</v>
      </c>
      <c r="J522" s="202" t="s">
        <v>1475</v>
      </c>
      <c r="K522" s="560" t="s">
        <v>1476</v>
      </c>
      <c r="L522" s="174" t="s">
        <v>321</v>
      </c>
      <c r="M522" s="178" t="s">
        <v>106</v>
      </c>
      <c r="N522" s="178" t="s">
        <v>106</v>
      </c>
      <c r="O522" s="178" t="str">
        <f t="shared" si="98"/>
        <v>N</v>
      </c>
      <c r="P522" s="178" t="s">
        <v>106</v>
      </c>
      <c r="Q522" s="178" t="s">
        <v>515</v>
      </c>
      <c r="R522" s="181" t="s">
        <v>1452</v>
      </c>
      <c r="S522" s="170" t="s">
        <v>115</v>
      </c>
      <c r="T522" s="193" t="s">
        <v>1330</v>
      </c>
      <c r="U522" s="507" t="s">
        <v>1511</v>
      </c>
      <c r="V522" s="201">
        <v>1830</v>
      </c>
      <c r="W522" s="9" t="str">
        <f t="shared" si="100"/>
        <v>18-</v>
      </c>
      <c r="X522" s="47" t="str">
        <f t="shared" si="101"/>
        <v>PSAH</v>
      </c>
      <c r="Y522" s="47" t="str">
        <f t="shared" si="99"/>
        <v>-35202</v>
      </c>
      <c r="Z522" s="47" t="str">
        <f t="shared" si="102"/>
        <v>18-PSAH-35202</v>
      </c>
      <c r="AA522" s="47" t="str">
        <f t="shared" si="103"/>
        <v>-</v>
      </c>
      <c r="AB522" s="193">
        <f t="shared" si="104"/>
        <v>6</v>
      </c>
      <c r="AC522" s="193" t="s">
        <v>106</v>
      </c>
    </row>
    <row r="523" spans="1:29" ht="13.5" customHeight="1">
      <c r="A523" s="201">
        <v>1830</v>
      </c>
      <c r="B523" s="170" t="s">
        <v>1388</v>
      </c>
      <c r="C523" s="179" t="s">
        <v>115</v>
      </c>
      <c r="D523" s="198" t="s">
        <v>1622</v>
      </c>
      <c r="E523" s="179" t="s">
        <v>1612</v>
      </c>
      <c r="F523" s="561" t="s">
        <v>1602</v>
      </c>
      <c r="G523" s="178" t="s">
        <v>1502</v>
      </c>
      <c r="H523" s="179" t="s">
        <v>106</v>
      </c>
      <c r="I523" s="178" t="s">
        <v>1587</v>
      </c>
      <c r="J523" s="202" t="s">
        <v>1540</v>
      </c>
      <c r="K523" s="560" t="s">
        <v>1588</v>
      </c>
      <c r="L523" s="174" t="s">
        <v>321</v>
      </c>
      <c r="M523" s="178" t="s">
        <v>530</v>
      </c>
      <c r="N523" s="178" t="s">
        <v>106</v>
      </c>
      <c r="O523" s="178" t="str">
        <f t="shared" si="98"/>
        <v>N</v>
      </c>
      <c r="P523" s="178" t="s">
        <v>106</v>
      </c>
      <c r="Q523" s="178" t="s">
        <v>106</v>
      </c>
      <c r="R523" s="181" t="s">
        <v>1452</v>
      </c>
      <c r="S523" s="170" t="s">
        <v>115</v>
      </c>
      <c r="T523" s="193" t="s">
        <v>1387</v>
      </c>
      <c r="U523" s="507" t="s">
        <v>1551</v>
      </c>
      <c r="V523" s="201">
        <v>1830</v>
      </c>
      <c r="W523" s="9" t="str">
        <f t="shared" si="100"/>
        <v>18-</v>
      </c>
      <c r="X523" s="47" t="str">
        <f t="shared" si="101"/>
        <v>XS</v>
      </c>
      <c r="Y523" s="47" t="str">
        <f t="shared" si="99"/>
        <v>-35202</v>
      </c>
      <c r="Z523" s="47" t="str">
        <f t="shared" si="102"/>
        <v>18-XS-35202</v>
      </c>
      <c r="AA523" s="47" t="str">
        <f t="shared" si="103"/>
        <v>-</v>
      </c>
      <c r="AB523" s="193">
        <f t="shared" si="104"/>
        <v>6</v>
      </c>
      <c r="AC523" s="193" t="s">
        <v>106</v>
      </c>
    </row>
    <row r="524" spans="1:29" ht="13.5" customHeight="1">
      <c r="A524" s="201">
        <v>1830</v>
      </c>
      <c r="B524" s="170" t="s">
        <v>992</v>
      </c>
      <c r="C524" s="179" t="s">
        <v>115</v>
      </c>
      <c r="D524" s="198" t="s">
        <v>1623</v>
      </c>
      <c r="E524" s="179" t="s">
        <v>1612</v>
      </c>
      <c r="F524" s="561" t="s">
        <v>1593</v>
      </c>
      <c r="G524" s="178" t="s">
        <v>1473</v>
      </c>
      <c r="H524" s="179" t="s">
        <v>106</v>
      </c>
      <c r="I524" s="178" t="s">
        <v>1536</v>
      </c>
      <c r="J524" s="202" t="s">
        <v>1484</v>
      </c>
      <c r="K524" s="560" t="s">
        <v>1476</v>
      </c>
      <c r="L524" s="174" t="s">
        <v>321</v>
      </c>
      <c r="M524" s="178" t="s">
        <v>106</v>
      </c>
      <c r="N524" s="178" t="s">
        <v>1451</v>
      </c>
      <c r="O524" s="178" t="str">
        <f t="shared" si="98"/>
        <v>Y</v>
      </c>
      <c r="P524" s="178" t="s">
        <v>106</v>
      </c>
      <c r="Q524" s="178" t="s">
        <v>106</v>
      </c>
      <c r="R524" s="181" t="s">
        <v>1452</v>
      </c>
      <c r="S524" s="170" t="s">
        <v>115</v>
      </c>
      <c r="T524" s="193" t="s">
        <v>989</v>
      </c>
      <c r="U524" s="507" t="s">
        <v>1486</v>
      </c>
      <c r="V524" s="201">
        <v>1830</v>
      </c>
      <c r="W524" s="9" t="str">
        <f t="shared" si="100"/>
        <v>18-</v>
      </c>
      <c r="X524" s="47" t="str">
        <f t="shared" si="101"/>
        <v>XZH</v>
      </c>
      <c r="Y524" s="47" t="str">
        <f t="shared" si="99"/>
        <v>-35202</v>
      </c>
      <c r="Z524" s="47" t="str">
        <f t="shared" si="102"/>
        <v>18-XZH-35202</v>
      </c>
      <c r="AA524" s="47" t="str">
        <f t="shared" si="103"/>
        <v>-</v>
      </c>
      <c r="AB524" s="193">
        <f t="shared" si="104"/>
        <v>6</v>
      </c>
      <c r="AC524" s="193" t="s">
        <v>106</v>
      </c>
    </row>
    <row r="525" spans="1:29" ht="13.5" customHeight="1">
      <c r="A525" s="201">
        <v>1830</v>
      </c>
      <c r="B525" s="170" t="s">
        <v>994</v>
      </c>
      <c r="C525" s="179" t="s">
        <v>115</v>
      </c>
      <c r="D525" s="198" t="s">
        <v>1624</v>
      </c>
      <c r="E525" s="179" t="s">
        <v>1612</v>
      </c>
      <c r="F525" s="561" t="s">
        <v>1595</v>
      </c>
      <c r="G525" s="178" t="s">
        <v>1473</v>
      </c>
      <c r="H525" s="179" t="s">
        <v>106</v>
      </c>
      <c r="I525" s="178" t="s">
        <v>1536</v>
      </c>
      <c r="J525" s="202" t="s">
        <v>1484</v>
      </c>
      <c r="K525" s="560" t="s">
        <v>1476</v>
      </c>
      <c r="L525" s="174" t="s">
        <v>321</v>
      </c>
      <c r="M525" s="178" t="s">
        <v>106</v>
      </c>
      <c r="N525" s="178" t="s">
        <v>1451</v>
      </c>
      <c r="O525" s="178" t="str">
        <f t="shared" si="98"/>
        <v>Y</v>
      </c>
      <c r="P525" s="178" t="s">
        <v>106</v>
      </c>
      <c r="Q525" s="178" t="s">
        <v>106</v>
      </c>
      <c r="R525" s="181" t="s">
        <v>1452</v>
      </c>
      <c r="S525" s="170" t="s">
        <v>115</v>
      </c>
      <c r="T525" s="193" t="s">
        <v>989</v>
      </c>
      <c r="U525" s="507" t="s">
        <v>1486</v>
      </c>
      <c r="V525" s="201">
        <v>1830</v>
      </c>
      <c r="W525" s="9" t="str">
        <f t="shared" si="100"/>
        <v>18-</v>
      </c>
      <c r="X525" s="47" t="str">
        <f t="shared" si="101"/>
        <v>XZL</v>
      </c>
      <c r="Y525" s="47" t="str">
        <f t="shared" si="99"/>
        <v>-35202</v>
      </c>
      <c r="Z525" s="47" t="str">
        <f t="shared" si="102"/>
        <v>18-XZL-35202</v>
      </c>
      <c r="AA525" s="47" t="str">
        <f t="shared" si="103"/>
        <v>-</v>
      </c>
      <c r="AB525" s="193">
        <f t="shared" si="104"/>
        <v>6</v>
      </c>
      <c r="AC525" s="193" t="s">
        <v>106</v>
      </c>
    </row>
    <row r="526" spans="1:29" ht="13.5" customHeight="1">
      <c r="A526" s="201">
        <v>1830</v>
      </c>
      <c r="B526" s="170" t="s">
        <v>1390</v>
      </c>
      <c r="C526" s="179" t="s">
        <v>115</v>
      </c>
      <c r="D526" s="198" t="s">
        <v>1625</v>
      </c>
      <c r="E526" s="179" t="s">
        <v>1612</v>
      </c>
      <c r="F526" s="561" t="s">
        <v>1602</v>
      </c>
      <c r="G526" s="178" t="s">
        <v>1502</v>
      </c>
      <c r="H526" s="179" t="s">
        <v>106</v>
      </c>
      <c r="I526" s="178" t="s">
        <v>1587</v>
      </c>
      <c r="J526" s="202" t="s">
        <v>1540</v>
      </c>
      <c r="K526" s="560" t="s">
        <v>1588</v>
      </c>
      <c r="L526" s="174" t="s">
        <v>321</v>
      </c>
      <c r="M526" s="178" t="s">
        <v>530</v>
      </c>
      <c r="N526" s="178" t="s">
        <v>106</v>
      </c>
      <c r="O526" s="178" t="str">
        <f t="shared" si="98"/>
        <v>N</v>
      </c>
      <c r="P526" s="178" t="s">
        <v>106</v>
      </c>
      <c r="Q526" s="178" t="s">
        <v>106</v>
      </c>
      <c r="R526" s="181" t="s">
        <v>1452</v>
      </c>
      <c r="S526" s="170" t="s">
        <v>115</v>
      </c>
      <c r="T526" s="193" t="s">
        <v>1387</v>
      </c>
      <c r="U526" s="507" t="s">
        <v>1551</v>
      </c>
      <c r="V526" s="201">
        <v>1830</v>
      </c>
      <c r="W526" s="9" t="str">
        <f t="shared" si="100"/>
        <v>18-</v>
      </c>
      <c r="X526" s="47" t="str">
        <f t="shared" si="101"/>
        <v>XS</v>
      </c>
      <c r="Y526" s="47" t="str">
        <f t="shared" si="99"/>
        <v>-35203</v>
      </c>
      <c r="Z526" s="47" t="str">
        <f t="shared" si="102"/>
        <v>18-XS-35203</v>
      </c>
      <c r="AA526" s="47" t="str">
        <f t="shared" si="103"/>
        <v>-</v>
      </c>
      <c r="AB526" s="193">
        <f t="shared" si="104"/>
        <v>6</v>
      </c>
      <c r="AC526" s="193" t="s">
        <v>106</v>
      </c>
    </row>
    <row r="527" spans="1:29" ht="13.5" customHeight="1">
      <c r="A527" s="201">
        <v>1830</v>
      </c>
      <c r="B527" s="170" t="s">
        <v>996</v>
      </c>
      <c r="C527" s="179" t="s">
        <v>115</v>
      </c>
      <c r="D527" s="198" t="s">
        <v>1626</v>
      </c>
      <c r="E527" s="179" t="s">
        <v>1612</v>
      </c>
      <c r="F527" s="561" t="s">
        <v>1593</v>
      </c>
      <c r="G527" s="178" t="s">
        <v>1473</v>
      </c>
      <c r="H527" s="179" t="s">
        <v>106</v>
      </c>
      <c r="I527" s="178" t="s">
        <v>1536</v>
      </c>
      <c r="J527" s="202" t="s">
        <v>1484</v>
      </c>
      <c r="K527" s="560" t="s">
        <v>1476</v>
      </c>
      <c r="L527" s="174" t="s">
        <v>321</v>
      </c>
      <c r="M527" s="178" t="s">
        <v>106</v>
      </c>
      <c r="N527" s="178" t="s">
        <v>1451</v>
      </c>
      <c r="O527" s="178" t="str">
        <f t="shared" si="98"/>
        <v>Y</v>
      </c>
      <c r="P527" s="178" t="s">
        <v>106</v>
      </c>
      <c r="Q527" s="178" t="s">
        <v>106</v>
      </c>
      <c r="R527" s="181" t="s">
        <v>1452</v>
      </c>
      <c r="S527" s="170" t="s">
        <v>115</v>
      </c>
      <c r="T527" s="193" t="s">
        <v>989</v>
      </c>
      <c r="U527" s="507" t="s">
        <v>1486</v>
      </c>
      <c r="V527" s="201">
        <v>1830</v>
      </c>
      <c r="W527" s="9" t="str">
        <f t="shared" si="100"/>
        <v>18-</v>
      </c>
      <c r="X527" s="47" t="str">
        <f t="shared" si="101"/>
        <v>XZH</v>
      </c>
      <c r="Y527" s="47" t="str">
        <f t="shared" si="99"/>
        <v>-35203</v>
      </c>
      <c r="Z527" s="47" t="str">
        <f t="shared" si="102"/>
        <v>18-XZH-35203</v>
      </c>
      <c r="AA527" s="47" t="str">
        <f t="shared" si="103"/>
        <v>-</v>
      </c>
      <c r="AB527" s="193">
        <f t="shared" si="104"/>
        <v>6</v>
      </c>
      <c r="AC527" s="193" t="s">
        <v>106</v>
      </c>
    </row>
    <row r="528" spans="1:29" ht="13.5" customHeight="1">
      <c r="A528" s="201">
        <v>1830</v>
      </c>
      <c r="B528" s="170" t="s">
        <v>998</v>
      </c>
      <c r="C528" s="179" t="s">
        <v>115</v>
      </c>
      <c r="D528" s="198" t="s">
        <v>1627</v>
      </c>
      <c r="E528" s="179" t="s">
        <v>1612</v>
      </c>
      <c r="F528" s="561" t="s">
        <v>1595</v>
      </c>
      <c r="G528" s="178" t="s">
        <v>1473</v>
      </c>
      <c r="H528" s="179" t="s">
        <v>106</v>
      </c>
      <c r="I528" s="178" t="s">
        <v>1536</v>
      </c>
      <c r="J528" s="202" t="s">
        <v>1484</v>
      </c>
      <c r="K528" s="560" t="s">
        <v>1476</v>
      </c>
      <c r="L528" s="174" t="s">
        <v>321</v>
      </c>
      <c r="M528" s="178" t="s">
        <v>106</v>
      </c>
      <c r="N528" s="178" t="s">
        <v>1451</v>
      </c>
      <c r="O528" s="178" t="str">
        <f t="shared" si="98"/>
        <v>Y</v>
      </c>
      <c r="P528" s="178" t="s">
        <v>106</v>
      </c>
      <c r="Q528" s="178" t="s">
        <v>106</v>
      </c>
      <c r="R528" s="181" t="s">
        <v>1452</v>
      </c>
      <c r="S528" s="170" t="s">
        <v>115</v>
      </c>
      <c r="T528" s="193" t="s">
        <v>989</v>
      </c>
      <c r="U528" s="507" t="s">
        <v>1486</v>
      </c>
      <c r="V528" s="201">
        <v>1830</v>
      </c>
      <c r="W528" s="9" t="str">
        <f t="shared" si="100"/>
        <v>18-</v>
      </c>
      <c r="X528" s="47" t="str">
        <f t="shared" si="101"/>
        <v>XZL</v>
      </c>
      <c r="Y528" s="47" t="str">
        <f t="shared" si="99"/>
        <v>-35203</v>
      </c>
      <c r="Z528" s="47" t="str">
        <f t="shared" si="102"/>
        <v>18-XZL-35203</v>
      </c>
      <c r="AA528" s="47" t="str">
        <f t="shared" si="103"/>
        <v>-</v>
      </c>
      <c r="AB528" s="193">
        <f t="shared" si="104"/>
        <v>6</v>
      </c>
      <c r="AC528" s="193" t="s">
        <v>106</v>
      </c>
    </row>
    <row r="529" spans="1:29" ht="13.5" customHeight="1">
      <c r="A529" s="201">
        <v>1830</v>
      </c>
      <c r="B529" s="170" t="s">
        <v>506</v>
      </c>
      <c r="C529" s="179" t="s">
        <v>115</v>
      </c>
      <c r="D529" s="198" t="s">
        <v>507</v>
      </c>
      <c r="E529" s="179" t="s">
        <v>1612</v>
      </c>
      <c r="F529" s="561" t="s">
        <v>387</v>
      </c>
      <c r="G529" s="178" t="s">
        <v>113</v>
      </c>
      <c r="H529" s="179" t="s">
        <v>1451</v>
      </c>
      <c r="I529" s="178" t="s">
        <v>1449</v>
      </c>
      <c r="J529" s="202" t="s">
        <v>111</v>
      </c>
      <c r="K529" s="560" t="s">
        <v>1450</v>
      </c>
      <c r="L529" s="174" t="s">
        <v>321</v>
      </c>
      <c r="M529" s="178" t="s">
        <v>106</v>
      </c>
      <c r="N529" s="178" t="s">
        <v>1451</v>
      </c>
      <c r="O529" s="178" t="str">
        <f t="shared" si="98"/>
        <v>Y</v>
      </c>
      <c r="P529" s="178" t="s">
        <v>106</v>
      </c>
      <c r="Q529" s="178" t="s">
        <v>106</v>
      </c>
      <c r="R529" s="181" t="s">
        <v>1452</v>
      </c>
      <c r="S529" s="170" t="s">
        <v>115</v>
      </c>
      <c r="T529" s="193" t="s">
        <v>472</v>
      </c>
      <c r="U529" s="510" t="s">
        <v>1454</v>
      </c>
      <c r="V529" s="201">
        <v>1830</v>
      </c>
      <c r="W529" s="9" t="str">
        <f t="shared" si="100"/>
        <v>18-</v>
      </c>
      <c r="X529" s="47" t="str">
        <f t="shared" si="101"/>
        <v>PI</v>
      </c>
      <c r="Y529" s="47" t="str">
        <f t="shared" si="99"/>
        <v>-35211A</v>
      </c>
      <c r="Z529" s="47" t="str">
        <f t="shared" si="102"/>
        <v>18-PI-35211A</v>
      </c>
      <c r="AA529" s="47" t="str">
        <f t="shared" si="103"/>
        <v>-</v>
      </c>
      <c r="AB529" s="193">
        <f t="shared" si="104"/>
        <v>7</v>
      </c>
      <c r="AC529" s="193" t="s">
        <v>503</v>
      </c>
    </row>
    <row r="530" spans="1:29" ht="13.5" customHeight="1">
      <c r="A530" s="201">
        <v>1830</v>
      </c>
      <c r="B530" s="170" t="s">
        <v>508</v>
      </c>
      <c r="C530" s="179" t="s">
        <v>115</v>
      </c>
      <c r="D530" s="198" t="s">
        <v>507</v>
      </c>
      <c r="E530" s="179" t="s">
        <v>1612</v>
      </c>
      <c r="F530" s="561" t="s">
        <v>387</v>
      </c>
      <c r="G530" s="178" t="s">
        <v>113</v>
      </c>
      <c r="H530" s="179" t="s">
        <v>1451</v>
      </c>
      <c r="I530" s="178" t="s">
        <v>1449</v>
      </c>
      <c r="J530" s="202" t="s">
        <v>111</v>
      </c>
      <c r="K530" s="560" t="s">
        <v>1450</v>
      </c>
      <c r="L530" s="174" t="s">
        <v>321</v>
      </c>
      <c r="M530" s="178" t="s">
        <v>106</v>
      </c>
      <c r="N530" s="178" t="s">
        <v>1451</v>
      </c>
      <c r="O530" s="178" t="str">
        <f t="shared" si="98"/>
        <v>Y</v>
      </c>
      <c r="P530" s="178" t="s">
        <v>106</v>
      </c>
      <c r="Q530" s="178" t="s">
        <v>106</v>
      </c>
      <c r="R530" s="181" t="s">
        <v>1452</v>
      </c>
      <c r="S530" s="170" t="s">
        <v>115</v>
      </c>
      <c r="T530" s="193" t="s">
        <v>472</v>
      </c>
      <c r="U530" s="510" t="s">
        <v>1454</v>
      </c>
      <c r="V530" s="201">
        <v>1830</v>
      </c>
      <c r="W530" s="9" t="str">
        <f t="shared" si="100"/>
        <v>18-</v>
      </c>
      <c r="X530" s="47" t="str">
        <f t="shared" si="101"/>
        <v>PI</v>
      </c>
      <c r="Y530" s="47" t="str">
        <f t="shared" si="99"/>
        <v>-35211B</v>
      </c>
      <c r="Z530" s="47" t="str">
        <f t="shared" si="102"/>
        <v>18-PI-35211B</v>
      </c>
      <c r="AA530" s="47" t="str">
        <f t="shared" si="103"/>
        <v>-</v>
      </c>
      <c r="AB530" s="193">
        <f t="shared" si="104"/>
        <v>7</v>
      </c>
      <c r="AC530" s="193" t="s">
        <v>503</v>
      </c>
    </row>
    <row r="531" spans="1:29" ht="13.5" customHeight="1">
      <c r="A531" s="201">
        <v>1830</v>
      </c>
      <c r="B531" s="170" t="s">
        <v>751</v>
      </c>
      <c r="C531" s="179" t="s">
        <v>115</v>
      </c>
      <c r="D531" s="198" t="s">
        <v>752</v>
      </c>
      <c r="E531" s="179" t="s">
        <v>1612</v>
      </c>
      <c r="F531" s="561" t="s">
        <v>348</v>
      </c>
      <c r="G531" s="178" t="s">
        <v>113</v>
      </c>
      <c r="H531" s="179" t="s">
        <v>106</v>
      </c>
      <c r="I531" s="178" t="s">
        <v>1449</v>
      </c>
      <c r="J531" s="202" t="s">
        <v>111</v>
      </c>
      <c r="K531" s="560" t="s">
        <v>1450</v>
      </c>
      <c r="L531" s="174" t="s">
        <v>321</v>
      </c>
      <c r="M531" s="178" t="s">
        <v>106</v>
      </c>
      <c r="N531" s="178" t="s">
        <v>1451</v>
      </c>
      <c r="O531" s="178" t="str">
        <f t="shared" si="98"/>
        <v>Y</v>
      </c>
      <c r="P531" s="178" t="s">
        <v>106</v>
      </c>
      <c r="Q531" s="178" t="s">
        <v>106</v>
      </c>
      <c r="R531" s="181" t="s">
        <v>1452</v>
      </c>
      <c r="S531" s="170" t="s">
        <v>115</v>
      </c>
      <c r="T531" s="193" t="s">
        <v>753</v>
      </c>
      <c r="U531" s="509" t="s">
        <v>1453</v>
      </c>
      <c r="V531" s="201">
        <v>1830</v>
      </c>
      <c r="W531" s="9" t="str">
        <f t="shared" si="100"/>
        <v>18-</v>
      </c>
      <c r="X531" s="47" t="str">
        <f t="shared" si="101"/>
        <v>TI</v>
      </c>
      <c r="Y531" s="47" t="str">
        <f t="shared" si="99"/>
        <v>-35214A</v>
      </c>
      <c r="Z531" s="47" t="str">
        <f t="shared" si="102"/>
        <v>18-TI-35214A</v>
      </c>
      <c r="AA531" s="47" t="str">
        <f t="shared" si="103"/>
        <v>-</v>
      </c>
      <c r="AB531" s="193">
        <f t="shared" si="104"/>
        <v>7</v>
      </c>
      <c r="AC531" s="193" t="s">
        <v>503</v>
      </c>
    </row>
    <row r="532" spans="1:29" ht="13.5" customHeight="1">
      <c r="A532" s="201">
        <v>1830</v>
      </c>
      <c r="B532" s="170" t="s">
        <v>754</v>
      </c>
      <c r="C532" s="179" t="s">
        <v>115</v>
      </c>
      <c r="D532" s="198" t="s">
        <v>752</v>
      </c>
      <c r="E532" s="179" t="s">
        <v>1612</v>
      </c>
      <c r="F532" s="561" t="s">
        <v>348</v>
      </c>
      <c r="G532" s="178" t="s">
        <v>113</v>
      </c>
      <c r="H532" s="179" t="s">
        <v>106</v>
      </c>
      <c r="I532" s="178" t="s">
        <v>1449</v>
      </c>
      <c r="J532" s="202" t="s">
        <v>111</v>
      </c>
      <c r="K532" s="560" t="s">
        <v>1450</v>
      </c>
      <c r="L532" s="174" t="s">
        <v>321</v>
      </c>
      <c r="M532" s="178" t="s">
        <v>106</v>
      </c>
      <c r="N532" s="178" t="s">
        <v>1451</v>
      </c>
      <c r="O532" s="178" t="str">
        <f t="shared" si="98"/>
        <v>Y</v>
      </c>
      <c r="P532" s="178" t="s">
        <v>106</v>
      </c>
      <c r="Q532" s="178" t="s">
        <v>106</v>
      </c>
      <c r="R532" s="181" t="s">
        <v>1452</v>
      </c>
      <c r="S532" s="170" t="s">
        <v>115</v>
      </c>
      <c r="T532" s="193" t="s">
        <v>753</v>
      </c>
      <c r="U532" s="509" t="s">
        <v>1453</v>
      </c>
      <c r="V532" s="201">
        <v>1830</v>
      </c>
      <c r="W532" s="9" t="str">
        <f t="shared" si="100"/>
        <v>18-</v>
      </c>
      <c r="X532" s="47" t="str">
        <f t="shared" si="101"/>
        <v>TI</v>
      </c>
      <c r="Y532" s="47" t="str">
        <f t="shared" si="99"/>
        <v>-35214B</v>
      </c>
      <c r="Z532" s="47" t="str">
        <f t="shared" si="102"/>
        <v>18-TI-35214B</v>
      </c>
      <c r="AA532" s="47" t="str">
        <f t="shared" si="103"/>
        <v>-</v>
      </c>
      <c r="AB532" s="193">
        <f t="shared" si="104"/>
        <v>7</v>
      </c>
      <c r="AC532" s="193" t="s">
        <v>503</v>
      </c>
    </row>
    <row r="533" spans="1:29" ht="13.5" customHeight="1">
      <c r="A533" s="201">
        <v>1830</v>
      </c>
      <c r="B533" s="170" t="s">
        <v>755</v>
      </c>
      <c r="C533" s="179" t="s">
        <v>115</v>
      </c>
      <c r="D533" s="198" t="s">
        <v>752</v>
      </c>
      <c r="E533" s="179" t="s">
        <v>1612</v>
      </c>
      <c r="F533" s="561" t="s">
        <v>348</v>
      </c>
      <c r="G533" s="178" t="s">
        <v>113</v>
      </c>
      <c r="H533" s="179" t="s">
        <v>106</v>
      </c>
      <c r="I533" s="178" t="s">
        <v>1449</v>
      </c>
      <c r="J533" s="202" t="s">
        <v>111</v>
      </c>
      <c r="K533" s="560" t="s">
        <v>1450</v>
      </c>
      <c r="L533" s="174" t="s">
        <v>321</v>
      </c>
      <c r="M533" s="178" t="s">
        <v>106</v>
      </c>
      <c r="N533" s="178" t="s">
        <v>1451</v>
      </c>
      <c r="O533" s="178" t="str">
        <f t="shared" si="98"/>
        <v>Y</v>
      </c>
      <c r="P533" s="178" t="s">
        <v>106</v>
      </c>
      <c r="Q533" s="178" t="s">
        <v>106</v>
      </c>
      <c r="R533" s="181" t="s">
        <v>1452</v>
      </c>
      <c r="S533" s="170" t="s">
        <v>115</v>
      </c>
      <c r="T533" s="193" t="s">
        <v>753</v>
      </c>
      <c r="U533" s="509" t="s">
        <v>1453</v>
      </c>
      <c r="V533" s="201">
        <v>1830</v>
      </c>
      <c r="W533" s="9" t="str">
        <f t="shared" si="100"/>
        <v>18-</v>
      </c>
      <c r="X533" s="47" t="str">
        <f t="shared" si="101"/>
        <v>TI</v>
      </c>
      <c r="Y533" s="47" t="str">
        <f t="shared" si="99"/>
        <v>-35214C</v>
      </c>
      <c r="Z533" s="47" t="str">
        <f t="shared" si="102"/>
        <v>18-TI-35214C</v>
      </c>
      <c r="AA533" s="47" t="str">
        <f t="shared" si="103"/>
        <v>-</v>
      </c>
      <c r="AB533" s="193">
        <f t="shared" si="104"/>
        <v>7</v>
      </c>
      <c r="AC533" s="193" t="s">
        <v>503</v>
      </c>
    </row>
    <row r="534" spans="1:29" ht="13.5" customHeight="1">
      <c r="A534" s="201">
        <v>1830</v>
      </c>
      <c r="B534" s="170" t="s">
        <v>756</v>
      </c>
      <c r="C534" s="179" t="s">
        <v>115</v>
      </c>
      <c r="D534" s="198" t="s">
        <v>757</v>
      </c>
      <c r="E534" s="179" t="s">
        <v>1612</v>
      </c>
      <c r="F534" s="561" t="s">
        <v>348</v>
      </c>
      <c r="G534" s="178" t="s">
        <v>113</v>
      </c>
      <c r="H534" s="179" t="s">
        <v>106</v>
      </c>
      <c r="I534" s="178" t="s">
        <v>1449</v>
      </c>
      <c r="J534" s="202" t="s">
        <v>111</v>
      </c>
      <c r="K534" s="560" t="s">
        <v>1450</v>
      </c>
      <c r="L534" s="174" t="s">
        <v>321</v>
      </c>
      <c r="M534" s="178" t="s">
        <v>106</v>
      </c>
      <c r="N534" s="178" t="s">
        <v>1451</v>
      </c>
      <c r="O534" s="178" t="str">
        <f t="shared" si="98"/>
        <v>Y</v>
      </c>
      <c r="P534" s="178" t="s">
        <v>106</v>
      </c>
      <c r="Q534" s="178" t="s">
        <v>106</v>
      </c>
      <c r="R534" s="181" t="s">
        <v>1452</v>
      </c>
      <c r="S534" s="170" t="s">
        <v>115</v>
      </c>
      <c r="T534" s="193" t="s">
        <v>753</v>
      </c>
      <c r="U534" s="509" t="s">
        <v>1453</v>
      </c>
      <c r="V534" s="201">
        <v>1830</v>
      </c>
      <c r="W534" s="9" t="str">
        <f t="shared" si="100"/>
        <v>18-</v>
      </c>
      <c r="X534" s="47" t="str">
        <f t="shared" si="101"/>
        <v>TI</v>
      </c>
      <c r="Y534" s="47" t="str">
        <f t="shared" si="99"/>
        <v>-35214D</v>
      </c>
      <c r="Z534" s="47" t="str">
        <f t="shared" si="102"/>
        <v>18-TI-35214D</v>
      </c>
      <c r="AA534" s="47" t="str">
        <f t="shared" si="103"/>
        <v>-</v>
      </c>
      <c r="AB534" s="193">
        <f t="shared" si="104"/>
        <v>7</v>
      </c>
      <c r="AC534" s="193" t="s">
        <v>503</v>
      </c>
    </row>
    <row r="535" spans="1:29" ht="13.5" customHeight="1">
      <c r="A535" s="201">
        <v>1830</v>
      </c>
      <c r="B535" s="170" t="s">
        <v>758</v>
      </c>
      <c r="C535" s="179" t="s">
        <v>115</v>
      </c>
      <c r="D535" s="198" t="s">
        <v>757</v>
      </c>
      <c r="E535" s="179" t="s">
        <v>1612</v>
      </c>
      <c r="F535" s="561" t="s">
        <v>348</v>
      </c>
      <c r="G535" s="178" t="s">
        <v>113</v>
      </c>
      <c r="H535" s="179" t="s">
        <v>106</v>
      </c>
      <c r="I535" s="178" t="s">
        <v>1449</v>
      </c>
      <c r="J535" s="202" t="s">
        <v>111</v>
      </c>
      <c r="K535" s="560" t="s">
        <v>1450</v>
      </c>
      <c r="L535" s="174" t="s">
        <v>321</v>
      </c>
      <c r="M535" s="178" t="s">
        <v>106</v>
      </c>
      <c r="N535" s="178" t="s">
        <v>1451</v>
      </c>
      <c r="O535" s="178" t="str">
        <f t="shared" si="98"/>
        <v>Y</v>
      </c>
      <c r="P535" s="178" t="s">
        <v>106</v>
      </c>
      <c r="Q535" s="178" t="s">
        <v>106</v>
      </c>
      <c r="R535" s="181" t="s">
        <v>1452</v>
      </c>
      <c r="S535" s="170" t="s">
        <v>115</v>
      </c>
      <c r="T535" s="193" t="s">
        <v>753</v>
      </c>
      <c r="U535" s="509" t="s">
        <v>1453</v>
      </c>
      <c r="V535" s="201">
        <v>1830</v>
      </c>
      <c r="W535" s="9" t="str">
        <f t="shared" si="100"/>
        <v>18-</v>
      </c>
      <c r="X535" s="47" t="str">
        <f t="shared" si="101"/>
        <v>TI</v>
      </c>
      <c r="Y535" s="47" t="str">
        <f t="shared" si="99"/>
        <v>-35214E</v>
      </c>
      <c r="Z535" s="47" t="str">
        <f t="shared" si="102"/>
        <v>18-TI-35214E</v>
      </c>
      <c r="AA535" s="47" t="str">
        <f t="shared" si="103"/>
        <v>-</v>
      </c>
      <c r="AB535" s="193">
        <f t="shared" si="104"/>
        <v>7</v>
      </c>
      <c r="AC535" s="193" t="s">
        <v>503</v>
      </c>
    </row>
    <row r="536" spans="1:29" ht="13.5" customHeight="1">
      <c r="A536" s="201">
        <v>1830</v>
      </c>
      <c r="B536" s="170" t="s">
        <v>1334</v>
      </c>
      <c r="C536" s="179" t="s">
        <v>115</v>
      </c>
      <c r="D536" s="198" t="s">
        <v>1628</v>
      </c>
      <c r="E536" s="179" t="s">
        <v>1612</v>
      </c>
      <c r="F536" s="561" t="s">
        <v>1617</v>
      </c>
      <c r="G536" s="178" t="s">
        <v>1473</v>
      </c>
      <c r="H536" s="179" t="s">
        <v>106</v>
      </c>
      <c r="I536" s="180" t="s">
        <v>1474</v>
      </c>
      <c r="J536" s="202" t="s">
        <v>1475</v>
      </c>
      <c r="K536" s="560" t="s">
        <v>1476</v>
      </c>
      <c r="L536" s="174" t="s">
        <v>321</v>
      </c>
      <c r="M536" s="178" t="s">
        <v>106</v>
      </c>
      <c r="N536" s="178" t="s">
        <v>106</v>
      </c>
      <c r="O536" s="178" t="str">
        <f t="shared" si="98"/>
        <v>N</v>
      </c>
      <c r="P536" s="178" t="s">
        <v>106</v>
      </c>
      <c r="Q536" s="178" t="s">
        <v>106</v>
      </c>
      <c r="R536" s="181" t="s">
        <v>1452</v>
      </c>
      <c r="S536" s="170" t="s">
        <v>115</v>
      </c>
      <c r="T536" s="193" t="s">
        <v>1330</v>
      </c>
      <c r="U536" s="507" t="s">
        <v>1511</v>
      </c>
      <c r="V536" s="201">
        <v>1830</v>
      </c>
      <c r="W536" s="9" t="str">
        <f t="shared" si="100"/>
        <v>18-</v>
      </c>
      <c r="X536" s="47" t="str">
        <f t="shared" si="101"/>
        <v>PSAL</v>
      </c>
      <c r="Y536" s="47" t="str">
        <f t="shared" si="99"/>
        <v>-35213</v>
      </c>
      <c r="Z536" s="47" t="str">
        <f t="shared" si="102"/>
        <v>18-PSAL-35213</v>
      </c>
      <c r="AA536" s="47" t="str">
        <f t="shared" si="103"/>
        <v>-</v>
      </c>
      <c r="AB536" s="193">
        <f t="shared" si="104"/>
        <v>6</v>
      </c>
      <c r="AC536" s="193" t="s">
        <v>106</v>
      </c>
    </row>
    <row r="537" spans="1:29" ht="13.5" customHeight="1">
      <c r="A537" s="201">
        <v>1830</v>
      </c>
      <c r="B537" s="170" t="s">
        <v>1337</v>
      </c>
      <c r="C537" s="179" t="s">
        <v>115</v>
      </c>
      <c r="D537" s="198" t="s">
        <v>1629</v>
      </c>
      <c r="E537" s="179" t="s">
        <v>1612</v>
      </c>
      <c r="F537" s="561" t="s">
        <v>1619</v>
      </c>
      <c r="G537" s="178" t="s">
        <v>1473</v>
      </c>
      <c r="H537" s="179" t="s">
        <v>106</v>
      </c>
      <c r="I537" s="180" t="s">
        <v>1474</v>
      </c>
      <c r="J537" s="202" t="s">
        <v>1475</v>
      </c>
      <c r="K537" s="560" t="s">
        <v>1476</v>
      </c>
      <c r="L537" s="174" t="s">
        <v>321</v>
      </c>
      <c r="M537" s="178" t="s">
        <v>106</v>
      </c>
      <c r="N537" s="178" t="s">
        <v>106</v>
      </c>
      <c r="O537" s="178" t="str">
        <f t="shared" si="98"/>
        <v>N</v>
      </c>
      <c r="P537" s="178" t="s">
        <v>106</v>
      </c>
      <c r="Q537" s="178" t="s">
        <v>106</v>
      </c>
      <c r="R537" s="181" t="s">
        <v>1452</v>
      </c>
      <c r="S537" s="170" t="s">
        <v>115</v>
      </c>
      <c r="T537" s="193" t="s">
        <v>1330</v>
      </c>
      <c r="U537" s="507" t="s">
        <v>1511</v>
      </c>
      <c r="V537" s="201">
        <v>1830</v>
      </c>
      <c r="W537" s="9" t="str">
        <f t="shared" si="100"/>
        <v>18-</v>
      </c>
      <c r="X537" s="47" t="str">
        <f t="shared" si="101"/>
        <v>TSAH</v>
      </c>
      <c r="Y537" s="47" t="str">
        <f t="shared" si="99"/>
        <v>-35212</v>
      </c>
      <c r="Z537" s="47" t="str">
        <f t="shared" si="102"/>
        <v>18-TSAH-35212</v>
      </c>
      <c r="AA537" s="47" t="str">
        <f t="shared" si="103"/>
        <v>-</v>
      </c>
      <c r="AB537" s="193">
        <f t="shared" si="104"/>
        <v>6</v>
      </c>
      <c r="AC537" s="193" t="s">
        <v>106</v>
      </c>
    </row>
    <row r="538" spans="1:29" ht="13.5" customHeight="1">
      <c r="A538" s="201">
        <v>1830</v>
      </c>
      <c r="B538" s="170" t="s">
        <v>1340</v>
      </c>
      <c r="C538" s="179" t="s">
        <v>115</v>
      </c>
      <c r="D538" s="198" t="s">
        <v>1630</v>
      </c>
      <c r="E538" s="179" t="s">
        <v>1612</v>
      </c>
      <c r="F538" s="561" t="s">
        <v>1617</v>
      </c>
      <c r="G538" s="178" t="s">
        <v>1473</v>
      </c>
      <c r="H538" s="179" t="s">
        <v>106</v>
      </c>
      <c r="I538" s="180" t="s">
        <v>1474</v>
      </c>
      <c r="J538" s="202" t="s">
        <v>1475</v>
      </c>
      <c r="K538" s="560" t="s">
        <v>1476</v>
      </c>
      <c r="L538" s="174" t="s">
        <v>321</v>
      </c>
      <c r="M538" s="178" t="s">
        <v>106</v>
      </c>
      <c r="N538" s="178" t="s">
        <v>106</v>
      </c>
      <c r="O538" s="178" t="str">
        <f t="shared" si="98"/>
        <v>N</v>
      </c>
      <c r="P538" s="178" t="s">
        <v>106</v>
      </c>
      <c r="Q538" s="178" t="s">
        <v>106</v>
      </c>
      <c r="R538" s="181" t="s">
        <v>1452</v>
      </c>
      <c r="S538" s="170" t="s">
        <v>115</v>
      </c>
      <c r="T538" s="193" t="s">
        <v>1330</v>
      </c>
      <c r="U538" s="507" t="s">
        <v>1511</v>
      </c>
      <c r="V538" s="201">
        <v>1830</v>
      </c>
      <c r="W538" s="9" t="str">
        <f t="shared" si="100"/>
        <v>18-</v>
      </c>
      <c r="X538" s="47" t="str">
        <f t="shared" si="101"/>
        <v>PSAL</v>
      </c>
      <c r="Y538" s="47" t="str">
        <f t="shared" si="99"/>
        <v>-35212</v>
      </c>
      <c r="Z538" s="47" t="str">
        <f t="shared" si="102"/>
        <v>18-PSAL-35212</v>
      </c>
      <c r="AA538" s="47" t="str">
        <f t="shared" si="103"/>
        <v>-</v>
      </c>
      <c r="AB538" s="193">
        <f t="shared" si="104"/>
        <v>6</v>
      </c>
      <c r="AC538" s="193" t="s">
        <v>106</v>
      </c>
    </row>
    <row r="539" spans="1:29" ht="13.5" customHeight="1">
      <c r="A539" s="201">
        <v>1830</v>
      </c>
      <c r="B539" s="170" t="s">
        <v>1392</v>
      </c>
      <c r="C539" s="179" t="s">
        <v>115</v>
      </c>
      <c r="D539" s="198" t="s">
        <v>1631</v>
      </c>
      <c r="E539" s="179" t="s">
        <v>1612</v>
      </c>
      <c r="F539" s="561" t="s">
        <v>1602</v>
      </c>
      <c r="G539" s="178" t="s">
        <v>1502</v>
      </c>
      <c r="H539" s="179" t="s">
        <v>106</v>
      </c>
      <c r="I539" s="178" t="s">
        <v>1587</v>
      </c>
      <c r="J539" s="202" t="s">
        <v>1540</v>
      </c>
      <c r="K539" s="560" t="s">
        <v>1588</v>
      </c>
      <c r="L539" s="174" t="s">
        <v>321</v>
      </c>
      <c r="M539" s="178" t="s">
        <v>530</v>
      </c>
      <c r="N539" s="178" t="s">
        <v>106</v>
      </c>
      <c r="O539" s="178" t="str">
        <f t="shared" si="98"/>
        <v>N</v>
      </c>
      <c r="P539" s="178" t="s">
        <v>106</v>
      </c>
      <c r="Q539" s="178" t="s">
        <v>106</v>
      </c>
      <c r="R539" s="181" t="s">
        <v>1452</v>
      </c>
      <c r="S539" s="170" t="s">
        <v>115</v>
      </c>
      <c r="T539" s="193" t="s">
        <v>1387</v>
      </c>
      <c r="U539" s="507" t="s">
        <v>1551</v>
      </c>
      <c r="V539" s="201">
        <v>1830</v>
      </c>
      <c r="W539" s="9" t="str">
        <f t="shared" si="100"/>
        <v>18-</v>
      </c>
      <c r="X539" s="47" t="str">
        <f t="shared" si="101"/>
        <v>XS</v>
      </c>
      <c r="Y539" s="47" t="str">
        <f t="shared" si="99"/>
        <v>-35204</v>
      </c>
      <c r="Z539" s="47" t="str">
        <f t="shared" si="102"/>
        <v>18-XS-35204</v>
      </c>
      <c r="AA539" s="47" t="str">
        <f t="shared" si="103"/>
        <v>-</v>
      </c>
      <c r="AB539" s="193">
        <f t="shared" si="104"/>
        <v>6</v>
      </c>
      <c r="AC539" s="193" t="s">
        <v>106</v>
      </c>
    </row>
    <row r="540" spans="1:29" ht="13.5" customHeight="1">
      <c r="A540" s="201">
        <v>1830</v>
      </c>
      <c r="B540" s="170" t="s">
        <v>1000</v>
      </c>
      <c r="C540" s="179" t="s">
        <v>115</v>
      </c>
      <c r="D540" s="198" t="s">
        <v>1632</v>
      </c>
      <c r="E540" s="179" t="s">
        <v>1612</v>
      </c>
      <c r="F540" s="561" t="s">
        <v>1593</v>
      </c>
      <c r="G540" s="178" t="s">
        <v>1473</v>
      </c>
      <c r="H540" s="179" t="s">
        <v>106</v>
      </c>
      <c r="I540" s="178" t="s">
        <v>1536</v>
      </c>
      <c r="J540" s="202" t="s">
        <v>1484</v>
      </c>
      <c r="K540" s="560" t="s">
        <v>1476</v>
      </c>
      <c r="L540" s="174" t="s">
        <v>321</v>
      </c>
      <c r="M540" s="178" t="s">
        <v>106</v>
      </c>
      <c r="N540" s="178" t="s">
        <v>1451</v>
      </c>
      <c r="O540" s="178" t="str">
        <f t="shared" si="98"/>
        <v>Y</v>
      </c>
      <c r="P540" s="178" t="s">
        <v>106</v>
      </c>
      <c r="Q540" s="178" t="s">
        <v>106</v>
      </c>
      <c r="R540" s="181" t="s">
        <v>1452</v>
      </c>
      <c r="S540" s="170" t="s">
        <v>115</v>
      </c>
      <c r="T540" s="193" t="s">
        <v>989</v>
      </c>
      <c r="U540" s="507" t="s">
        <v>1486</v>
      </c>
      <c r="V540" s="201">
        <v>1830</v>
      </c>
      <c r="W540" s="9" t="str">
        <f t="shared" si="100"/>
        <v>18-</v>
      </c>
      <c r="X540" s="47" t="str">
        <f t="shared" si="101"/>
        <v>XZH</v>
      </c>
      <c r="Y540" s="47" t="str">
        <f t="shared" si="99"/>
        <v>-35204</v>
      </c>
      <c r="Z540" s="47" t="str">
        <f t="shared" si="102"/>
        <v>18-XZH-35204</v>
      </c>
      <c r="AA540" s="47" t="str">
        <f t="shared" si="103"/>
        <v>-</v>
      </c>
      <c r="AB540" s="193">
        <f t="shared" si="104"/>
        <v>6</v>
      </c>
      <c r="AC540" s="193" t="s">
        <v>106</v>
      </c>
    </row>
    <row r="541" spans="1:29" ht="13.5" customHeight="1">
      <c r="A541" s="201">
        <v>1830</v>
      </c>
      <c r="B541" s="170" t="s">
        <v>1002</v>
      </c>
      <c r="C541" s="179" t="s">
        <v>115</v>
      </c>
      <c r="D541" s="198" t="s">
        <v>1633</v>
      </c>
      <c r="E541" s="179" t="s">
        <v>1612</v>
      </c>
      <c r="F541" s="561" t="s">
        <v>1595</v>
      </c>
      <c r="G541" s="178" t="s">
        <v>1473</v>
      </c>
      <c r="H541" s="179" t="s">
        <v>106</v>
      </c>
      <c r="I541" s="178" t="s">
        <v>1536</v>
      </c>
      <c r="J541" s="202" t="s">
        <v>1484</v>
      </c>
      <c r="K541" s="560" t="s">
        <v>1476</v>
      </c>
      <c r="L541" s="174" t="s">
        <v>321</v>
      </c>
      <c r="M541" s="178" t="s">
        <v>106</v>
      </c>
      <c r="N541" s="178" t="s">
        <v>1451</v>
      </c>
      <c r="O541" s="178" t="str">
        <f t="shared" si="98"/>
        <v>Y</v>
      </c>
      <c r="P541" s="178" t="s">
        <v>106</v>
      </c>
      <c r="Q541" s="178" t="s">
        <v>106</v>
      </c>
      <c r="R541" s="181" t="s">
        <v>1452</v>
      </c>
      <c r="S541" s="170" t="s">
        <v>115</v>
      </c>
      <c r="T541" s="193" t="s">
        <v>989</v>
      </c>
      <c r="U541" s="507" t="s">
        <v>1486</v>
      </c>
      <c r="V541" s="201">
        <v>1830</v>
      </c>
      <c r="W541" s="9" t="str">
        <f t="shared" si="100"/>
        <v>18-</v>
      </c>
      <c r="X541" s="47" t="str">
        <f t="shared" si="101"/>
        <v>XZL</v>
      </c>
      <c r="Y541" s="47" t="str">
        <f t="shared" si="99"/>
        <v>-35204</v>
      </c>
      <c r="Z541" s="47" t="str">
        <f t="shared" si="102"/>
        <v>18-XZL-35204</v>
      </c>
      <c r="AA541" s="47" t="str">
        <f t="shared" si="103"/>
        <v>-</v>
      </c>
      <c r="AB541" s="193">
        <f t="shared" si="104"/>
        <v>6</v>
      </c>
      <c r="AC541" s="193" t="s">
        <v>106</v>
      </c>
    </row>
    <row r="542" spans="1:29" ht="13.5" customHeight="1">
      <c r="A542" s="201">
        <v>1830</v>
      </c>
      <c r="B542" s="170" t="s">
        <v>509</v>
      </c>
      <c r="C542" s="179" t="s">
        <v>115</v>
      </c>
      <c r="D542" s="198" t="s">
        <v>510</v>
      </c>
      <c r="E542" s="179" t="s">
        <v>1612</v>
      </c>
      <c r="F542" s="561" t="s">
        <v>348</v>
      </c>
      <c r="G542" s="178" t="s">
        <v>113</v>
      </c>
      <c r="H542" s="179" t="s">
        <v>1451</v>
      </c>
      <c r="I542" s="178" t="s">
        <v>1449</v>
      </c>
      <c r="J542" s="202" t="s">
        <v>111</v>
      </c>
      <c r="K542" s="560" t="s">
        <v>1450</v>
      </c>
      <c r="L542" s="174" t="s">
        <v>321</v>
      </c>
      <c r="M542" s="178" t="s">
        <v>106</v>
      </c>
      <c r="N542" s="178" t="s">
        <v>1451</v>
      </c>
      <c r="O542" s="178" t="str">
        <f t="shared" si="98"/>
        <v>Y</v>
      </c>
      <c r="P542" s="178" t="s">
        <v>106</v>
      </c>
      <c r="Q542" s="178" t="s">
        <v>106</v>
      </c>
      <c r="R542" s="181" t="s">
        <v>1452</v>
      </c>
      <c r="S542" s="170" t="s">
        <v>115</v>
      </c>
      <c r="T542" s="193" t="s">
        <v>472</v>
      </c>
      <c r="U542" s="510" t="s">
        <v>1454</v>
      </c>
      <c r="V542" s="201">
        <v>1830</v>
      </c>
      <c r="W542" s="9" t="str">
        <f t="shared" si="100"/>
        <v>18-</v>
      </c>
      <c r="X542" s="47" t="str">
        <f t="shared" si="101"/>
        <v>TI</v>
      </c>
      <c r="Y542" s="47" t="str">
        <f t="shared" si="99"/>
        <v>-35201</v>
      </c>
      <c r="Z542" s="47" t="str">
        <f t="shared" si="102"/>
        <v>18-TI-35201</v>
      </c>
      <c r="AA542" s="47" t="str">
        <f t="shared" si="103"/>
        <v>-</v>
      </c>
      <c r="AB542" s="193">
        <f t="shared" si="104"/>
        <v>6</v>
      </c>
      <c r="AC542" s="193" t="s">
        <v>106</v>
      </c>
    </row>
    <row r="543" spans="1:29" ht="13.5" customHeight="1">
      <c r="A543" s="201">
        <v>1830</v>
      </c>
      <c r="B543" s="170" t="s">
        <v>1394</v>
      </c>
      <c r="C543" s="179" t="s">
        <v>115</v>
      </c>
      <c r="D543" s="198" t="s">
        <v>1634</v>
      </c>
      <c r="E543" s="179" t="s">
        <v>1612</v>
      </c>
      <c r="F543" s="561" t="s">
        <v>1602</v>
      </c>
      <c r="G543" s="178" t="s">
        <v>1502</v>
      </c>
      <c r="H543" s="179" t="s">
        <v>106</v>
      </c>
      <c r="I543" s="178" t="s">
        <v>1587</v>
      </c>
      <c r="J543" s="202" t="s">
        <v>1540</v>
      </c>
      <c r="K543" s="560" t="s">
        <v>1588</v>
      </c>
      <c r="L543" s="174" t="s">
        <v>321</v>
      </c>
      <c r="M543" s="178" t="s">
        <v>530</v>
      </c>
      <c r="N543" s="178" t="s">
        <v>106</v>
      </c>
      <c r="O543" s="178" t="str">
        <f t="shared" si="98"/>
        <v>N</v>
      </c>
      <c r="P543" s="178" t="s">
        <v>106</v>
      </c>
      <c r="Q543" s="178" t="s">
        <v>106</v>
      </c>
      <c r="R543" s="181" t="s">
        <v>1452</v>
      </c>
      <c r="S543" s="170" t="s">
        <v>115</v>
      </c>
      <c r="T543" s="193" t="s">
        <v>1387</v>
      </c>
      <c r="U543" s="507" t="s">
        <v>1551</v>
      </c>
      <c r="V543" s="201">
        <v>1830</v>
      </c>
      <c r="W543" s="9" t="str">
        <f t="shared" si="100"/>
        <v>18-</v>
      </c>
      <c r="X543" s="47" t="str">
        <f t="shared" si="101"/>
        <v>XS</v>
      </c>
      <c r="Y543" s="47" t="str">
        <f t="shared" si="99"/>
        <v>-35206</v>
      </c>
      <c r="Z543" s="47" t="str">
        <f t="shared" si="102"/>
        <v>18-XS-35206</v>
      </c>
      <c r="AA543" s="47" t="str">
        <f t="shared" si="103"/>
        <v>-</v>
      </c>
      <c r="AB543" s="193">
        <f t="shared" si="104"/>
        <v>6</v>
      </c>
      <c r="AC543" s="193" t="s">
        <v>106</v>
      </c>
    </row>
    <row r="544" spans="1:29" ht="13.5" customHeight="1">
      <c r="A544" s="201">
        <v>1830</v>
      </c>
      <c r="B544" s="170" t="s">
        <v>1004</v>
      </c>
      <c r="C544" s="179" t="s">
        <v>115</v>
      </c>
      <c r="D544" s="198" t="s">
        <v>1635</v>
      </c>
      <c r="E544" s="179" t="s">
        <v>1612</v>
      </c>
      <c r="F544" s="561" t="s">
        <v>1593</v>
      </c>
      <c r="G544" s="178" t="s">
        <v>1473</v>
      </c>
      <c r="H544" s="179" t="s">
        <v>106</v>
      </c>
      <c r="I544" s="178" t="s">
        <v>1536</v>
      </c>
      <c r="J544" s="202" t="s">
        <v>1484</v>
      </c>
      <c r="K544" s="560" t="s">
        <v>1476</v>
      </c>
      <c r="L544" s="174" t="s">
        <v>321</v>
      </c>
      <c r="M544" s="178" t="s">
        <v>106</v>
      </c>
      <c r="N544" s="178" t="s">
        <v>1451</v>
      </c>
      <c r="O544" s="178" t="str">
        <f t="shared" si="98"/>
        <v>Y</v>
      </c>
      <c r="P544" s="178" t="s">
        <v>106</v>
      </c>
      <c r="Q544" s="178" t="s">
        <v>106</v>
      </c>
      <c r="R544" s="181" t="s">
        <v>1452</v>
      </c>
      <c r="S544" s="170" t="s">
        <v>115</v>
      </c>
      <c r="T544" s="193" t="s">
        <v>989</v>
      </c>
      <c r="U544" s="507" t="s">
        <v>1486</v>
      </c>
      <c r="V544" s="201">
        <v>1830</v>
      </c>
      <c r="W544" s="9" t="str">
        <f t="shared" si="100"/>
        <v>18-</v>
      </c>
      <c r="X544" s="47" t="str">
        <f t="shared" si="101"/>
        <v>XZH</v>
      </c>
      <c r="Y544" s="47" t="str">
        <f t="shared" si="99"/>
        <v>-35206</v>
      </c>
      <c r="Z544" s="47" t="str">
        <f t="shared" si="102"/>
        <v>18-XZH-35206</v>
      </c>
      <c r="AA544" s="47" t="str">
        <f t="shared" si="103"/>
        <v>-</v>
      </c>
      <c r="AB544" s="193">
        <f t="shared" si="104"/>
        <v>6</v>
      </c>
      <c r="AC544" s="193" t="s">
        <v>106</v>
      </c>
    </row>
    <row r="545" spans="1:29" ht="13.5" customHeight="1">
      <c r="A545" s="201">
        <v>1830</v>
      </c>
      <c r="B545" s="170" t="s">
        <v>1006</v>
      </c>
      <c r="C545" s="179" t="s">
        <v>115</v>
      </c>
      <c r="D545" s="198" t="s">
        <v>1636</v>
      </c>
      <c r="E545" s="179" t="s">
        <v>1612</v>
      </c>
      <c r="F545" s="561" t="s">
        <v>1595</v>
      </c>
      <c r="G545" s="178" t="s">
        <v>1473</v>
      </c>
      <c r="H545" s="179" t="s">
        <v>106</v>
      </c>
      <c r="I545" s="178" t="s">
        <v>1536</v>
      </c>
      <c r="J545" s="202" t="s">
        <v>1484</v>
      </c>
      <c r="K545" s="560" t="s">
        <v>1476</v>
      </c>
      <c r="L545" s="174" t="s">
        <v>321</v>
      </c>
      <c r="M545" s="178" t="s">
        <v>106</v>
      </c>
      <c r="N545" s="178" t="s">
        <v>1451</v>
      </c>
      <c r="O545" s="178" t="str">
        <f t="shared" si="98"/>
        <v>Y</v>
      </c>
      <c r="P545" s="178" t="s">
        <v>106</v>
      </c>
      <c r="Q545" s="178" t="s">
        <v>106</v>
      </c>
      <c r="R545" s="181" t="s">
        <v>1452</v>
      </c>
      <c r="S545" s="170" t="s">
        <v>115</v>
      </c>
      <c r="T545" s="193" t="s">
        <v>989</v>
      </c>
      <c r="U545" s="507" t="s">
        <v>1486</v>
      </c>
      <c r="V545" s="201">
        <v>1830</v>
      </c>
      <c r="W545" s="9" t="str">
        <f t="shared" si="100"/>
        <v>18-</v>
      </c>
      <c r="X545" s="47" t="str">
        <f t="shared" si="101"/>
        <v>XZL</v>
      </c>
      <c r="Y545" s="47" t="str">
        <f t="shared" si="99"/>
        <v>-35206</v>
      </c>
      <c r="Z545" s="47" t="str">
        <f t="shared" si="102"/>
        <v>18-XZL-35206</v>
      </c>
      <c r="AA545" s="47" t="str">
        <f t="shared" si="103"/>
        <v>-</v>
      </c>
      <c r="AB545" s="193">
        <f t="shared" si="104"/>
        <v>6</v>
      </c>
      <c r="AC545" s="193" t="s">
        <v>106</v>
      </c>
    </row>
    <row r="546" spans="1:29" ht="13.5" customHeight="1">
      <c r="A546" s="201">
        <v>1830</v>
      </c>
      <c r="B546" s="170" t="s">
        <v>385</v>
      </c>
      <c r="C546" s="179" t="s">
        <v>115</v>
      </c>
      <c r="D546" s="198" t="s">
        <v>386</v>
      </c>
      <c r="E546" s="179" t="s">
        <v>1612</v>
      </c>
      <c r="F546" s="561" t="s">
        <v>387</v>
      </c>
      <c r="G546" s="178" t="s">
        <v>113</v>
      </c>
      <c r="H546" s="179" t="s">
        <v>1451</v>
      </c>
      <c r="I546" s="178" t="s">
        <v>1449</v>
      </c>
      <c r="J546" s="202" t="s">
        <v>111</v>
      </c>
      <c r="K546" s="560" t="s">
        <v>1450</v>
      </c>
      <c r="L546" s="174" t="s">
        <v>321</v>
      </c>
      <c r="M546" s="178" t="s">
        <v>106</v>
      </c>
      <c r="N546" s="178" t="s">
        <v>1451</v>
      </c>
      <c r="O546" s="178" t="str">
        <f t="shared" si="98"/>
        <v>Y</v>
      </c>
      <c r="P546" s="178" t="s">
        <v>106</v>
      </c>
      <c r="Q546" s="178" t="s">
        <v>106</v>
      </c>
      <c r="R546" s="181" t="s">
        <v>1452</v>
      </c>
      <c r="S546" s="176" t="s">
        <v>311</v>
      </c>
      <c r="U546" s="510" t="s">
        <v>1454</v>
      </c>
      <c r="V546" s="201">
        <v>1830</v>
      </c>
      <c r="W546" s="9" t="str">
        <f t="shared" si="100"/>
        <v>18-</v>
      </c>
      <c r="X546" s="47" t="str">
        <f t="shared" si="101"/>
        <v>PI</v>
      </c>
      <c r="Y546" s="47" t="str">
        <f t="shared" si="99"/>
        <v>-35204</v>
      </c>
      <c r="Z546" s="47" t="str">
        <f t="shared" si="102"/>
        <v>18-PI-35204</v>
      </c>
      <c r="AA546" s="47" t="str">
        <f t="shared" si="103"/>
        <v>-</v>
      </c>
      <c r="AB546" s="193">
        <f t="shared" si="104"/>
        <v>6</v>
      </c>
      <c r="AC546" s="193" t="s">
        <v>106</v>
      </c>
    </row>
    <row r="547" spans="1:29" ht="13.5" customHeight="1">
      <c r="A547" s="201">
        <v>1830</v>
      </c>
      <c r="C547" s="179"/>
      <c r="D547" s="179"/>
      <c r="E547" s="179"/>
      <c r="F547" s="561"/>
      <c r="G547" s="178"/>
      <c r="H547" s="179"/>
      <c r="I547" s="178"/>
      <c r="J547" s="202"/>
      <c r="K547" s="560"/>
      <c r="L547" s="174"/>
      <c r="M547" s="178"/>
      <c r="N547" s="178"/>
      <c r="O547" s="178" t="str">
        <f t="shared" si="98"/>
        <v>N</v>
      </c>
      <c r="P547" s="178"/>
      <c r="Q547" s="178"/>
      <c r="R547" s="181"/>
      <c r="S547" s="170"/>
      <c r="V547" s="201">
        <v>1830</v>
      </c>
      <c r="W547" s="9" t="str">
        <f t="shared" ref="W547:W581" si="105">LEFT(B547,3)</f>
        <v/>
      </c>
      <c r="X547" s="47">
        <f t="shared" ref="X547:X581" si="106">F547</f>
        <v>0</v>
      </c>
      <c r="Y547" s="47" t="str">
        <f t="shared" si="99"/>
        <v/>
      </c>
      <c r="Z547" s="47" t="str">
        <f t="shared" ref="Z547:Z578" si="107">W547&amp;X547&amp;Y547</f>
        <v>0</v>
      </c>
      <c r="AA547" s="47" t="str">
        <f t="shared" ref="AA547:AA581" si="108">LEFT(Y547,1)</f>
        <v/>
      </c>
      <c r="AB547" s="193">
        <f t="shared" si="104"/>
        <v>7</v>
      </c>
    </row>
    <row r="548" spans="1:29" ht="13.5" customHeight="1">
      <c r="A548" s="201">
        <v>1830</v>
      </c>
      <c r="B548" s="170" t="s">
        <v>1343</v>
      </c>
      <c r="C548" s="179" t="s">
        <v>115</v>
      </c>
      <c r="D548" s="198" t="s">
        <v>1637</v>
      </c>
      <c r="E548" s="179" t="s">
        <v>1612</v>
      </c>
      <c r="F548" s="561" t="s">
        <v>1514</v>
      </c>
      <c r="G548" s="178" t="s">
        <v>1473</v>
      </c>
      <c r="H548" s="179" t="s">
        <v>106</v>
      </c>
      <c r="I548" s="178" t="s">
        <v>1512</v>
      </c>
      <c r="J548" s="202" t="s">
        <v>1475</v>
      </c>
      <c r="K548" s="560" t="s">
        <v>1485</v>
      </c>
      <c r="L548" s="174" t="s">
        <v>321</v>
      </c>
      <c r="M548" s="178" t="s">
        <v>106</v>
      </c>
      <c r="N548" s="178" t="s">
        <v>106</v>
      </c>
      <c r="O548" s="178" t="str">
        <f t="shared" si="98"/>
        <v>N</v>
      </c>
      <c r="P548" s="178" t="s">
        <v>106</v>
      </c>
      <c r="Q548" s="178" t="s">
        <v>515</v>
      </c>
      <c r="R548" s="181" t="s">
        <v>1452</v>
      </c>
      <c r="S548" s="170"/>
      <c r="U548" s="507" t="s">
        <v>1511</v>
      </c>
      <c r="V548" s="201">
        <v>1830</v>
      </c>
      <c r="W548" s="9" t="str">
        <f t="shared" si="105"/>
        <v>18-</v>
      </c>
      <c r="X548" s="47" t="str">
        <f t="shared" si="106"/>
        <v>YL</v>
      </c>
      <c r="Y548" s="47" t="str">
        <f t="shared" si="99"/>
        <v>-35201L</v>
      </c>
      <c r="Z548" s="47" t="str">
        <f t="shared" si="107"/>
        <v>18-YL-35201L</v>
      </c>
      <c r="AA548" s="47" t="str">
        <f t="shared" si="108"/>
        <v>-</v>
      </c>
      <c r="AB548" s="193">
        <f t="shared" si="104"/>
        <v>7</v>
      </c>
      <c r="AC548" s="193" t="s">
        <v>503</v>
      </c>
    </row>
    <row r="549" spans="1:29" ht="13.5" customHeight="1">
      <c r="A549" s="201">
        <v>1830</v>
      </c>
      <c r="B549" s="170" t="s">
        <v>1116</v>
      </c>
      <c r="C549" s="179" t="s">
        <v>115</v>
      </c>
      <c r="D549" s="198" t="s">
        <v>1638</v>
      </c>
      <c r="E549" s="179" t="s">
        <v>1612</v>
      </c>
      <c r="F549" s="561" t="s">
        <v>1508</v>
      </c>
      <c r="G549" s="178" t="s">
        <v>1502</v>
      </c>
      <c r="H549" s="179" t="s">
        <v>1451</v>
      </c>
      <c r="I549" s="178" t="s">
        <v>1515</v>
      </c>
      <c r="J549" s="202" t="s">
        <v>1475</v>
      </c>
      <c r="K549" s="560" t="s">
        <v>1485</v>
      </c>
      <c r="L549" s="174" t="s">
        <v>321</v>
      </c>
      <c r="M549" s="178" t="s">
        <v>106</v>
      </c>
      <c r="N549" s="178" t="s">
        <v>106</v>
      </c>
      <c r="O549" s="178" t="str">
        <f t="shared" si="98"/>
        <v>N</v>
      </c>
      <c r="P549" s="178" t="s">
        <v>106</v>
      </c>
      <c r="Q549" s="178" t="s">
        <v>515</v>
      </c>
      <c r="R549" s="181" t="s">
        <v>1452</v>
      </c>
      <c r="S549" s="170"/>
      <c r="U549" s="507" t="s">
        <v>1513</v>
      </c>
      <c r="V549" s="201">
        <v>1830</v>
      </c>
      <c r="W549" s="9" t="str">
        <f t="shared" si="105"/>
        <v>18-</v>
      </c>
      <c r="X549" s="47" t="str">
        <f t="shared" si="106"/>
        <v>HS</v>
      </c>
      <c r="Y549" s="47" t="str">
        <f t="shared" si="99"/>
        <v>-35201P</v>
      </c>
      <c r="Z549" s="47" t="str">
        <f t="shared" si="107"/>
        <v>18-HS-35201P</v>
      </c>
      <c r="AA549" s="47" t="str">
        <f t="shared" si="108"/>
        <v>-</v>
      </c>
      <c r="AB549" s="193">
        <f t="shared" si="104"/>
        <v>7</v>
      </c>
      <c r="AC549" s="193" t="s">
        <v>503</v>
      </c>
    </row>
    <row r="550" spans="1:29" ht="13.5" customHeight="1">
      <c r="A550" s="201">
        <v>1830</v>
      </c>
      <c r="B550" s="170" t="s">
        <v>1420</v>
      </c>
      <c r="C550" s="179" t="s">
        <v>115</v>
      </c>
      <c r="D550" s="198" t="s">
        <v>1639</v>
      </c>
      <c r="E550" s="179" t="s">
        <v>1612</v>
      </c>
      <c r="F550" s="561" t="s">
        <v>1508</v>
      </c>
      <c r="G550" s="178" t="s">
        <v>1502</v>
      </c>
      <c r="H550" s="179" t="s">
        <v>106</v>
      </c>
      <c r="I550" s="178" t="s">
        <v>1515</v>
      </c>
      <c r="J550" s="202" t="s">
        <v>1475</v>
      </c>
      <c r="K550" s="560" t="s">
        <v>1485</v>
      </c>
      <c r="L550" s="174" t="s">
        <v>321</v>
      </c>
      <c r="M550" s="178" t="s">
        <v>106</v>
      </c>
      <c r="N550" s="178" t="s">
        <v>106</v>
      </c>
      <c r="O550" s="178" t="str">
        <f t="shared" si="98"/>
        <v>N</v>
      </c>
      <c r="P550" s="178" t="s">
        <v>106</v>
      </c>
      <c r="Q550" s="178" t="s">
        <v>515</v>
      </c>
      <c r="R550" s="181" t="s">
        <v>1452</v>
      </c>
      <c r="S550" s="170"/>
      <c r="U550" s="507" t="s">
        <v>1516</v>
      </c>
      <c r="V550" s="201">
        <v>1830</v>
      </c>
      <c r="W550" s="9" t="str">
        <f t="shared" si="105"/>
        <v>18-</v>
      </c>
      <c r="X550" s="47" t="str">
        <f t="shared" si="106"/>
        <v>HS</v>
      </c>
      <c r="Y550" s="47" t="str">
        <f t="shared" si="99"/>
        <v>-35201S</v>
      </c>
      <c r="Z550" s="47" t="str">
        <f t="shared" si="107"/>
        <v>18-HS-35201S</v>
      </c>
      <c r="AA550" s="47" t="str">
        <f t="shared" si="108"/>
        <v>-</v>
      </c>
      <c r="AB550" s="193">
        <f t="shared" ref="AB550:AB581" si="109">IF(AC550&lt;&gt;"-",7,6)</f>
        <v>7</v>
      </c>
      <c r="AC550" s="193" t="s">
        <v>503</v>
      </c>
    </row>
    <row r="551" spans="1:29" ht="13.5" customHeight="1">
      <c r="A551" s="201">
        <v>1830</v>
      </c>
      <c r="B551" s="170" t="s">
        <v>1422</v>
      </c>
      <c r="C551" s="179" t="s">
        <v>115</v>
      </c>
      <c r="D551" s="198" t="s">
        <v>1640</v>
      </c>
      <c r="E551" s="179" t="s">
        <v>1612</v>
      </c>
      <c r="F551" s="561" t="s">
        <v>1508</v>
      </c>
      <c r="G551" s="178" t="s">
        <v>1502</v>
      </c>
      <c r="H551" s="179" t="s">
        <v>106</v>
      </c>
      <c r="I551" s="178" t="s">
        <v>1515</v>
      </c>
      <c r="J551" s="202" t="s">
        <v>1475</v>
      </c>
      <c r="K551" s="560" t="s">
        <v>1485</v>
      </c>
      <c r="L551" s="174" t="s">
        <v>321</v>
      </c>
      <c r="M551" s="178" t="s">
        <v>106</v>
      </c>
      <c r="N551" s="178" t="s">
        <v>106</v>
      </c>
      <c r="O551" s="178" t="str">
        <f t="shared" si="98"/>
        <v>N</v>
      </c>
      <c r="P551" s="178" t="s">
        <v>106</v>
      </c>
      <c r="Q551" s="178" t="s">
        <v>515</v>
      </c>
      <c r="R551" s="181" t="s">
        <v>1452</v>
      </c>
      <c r="S551" s="170"/>
      <c r="U551" s="507" t="s">
        <v>1516</v>
      </c>
      <c r="V551" s="201">
        <v>1830</v>
      </c>
      <c r="W551" s="9" t="str">
        <f t="shared" si="105"/>
        <v>18-</v>
      </c>
      <c r="X551" s="47" t="str">
        <f t="shared" si="106"/>
        <v>HS</v>
      </c>
      <c r="Y551" s="47" t="str">
        <f t="shared" si="99"/>
        <v>-35201L</v>
      </c>
      <c r="Z551" s="47" t="str">
        <f t="shared" si="107"/>
        <v>18-HS-35201L</v>
      </c>
      <c r="AA551" s="47" t="str">
        <f t="shared" si="108"/>
        <v>-</v>
      </c>
      <c r="AB551" s="193">
        <f t="shared" si="109"/>
        <v>7</v>
      </c>
      <c r="AC551" s="193" t="s">
        <v>503</v>
      </c>
    </row>
    <row r="552" spans="1:29" ht="13.5" customHeight="1">
      <c r="A552" s="201">
        <v>1830</v>
      </c>
      <c r="B552" s="170" t="s">
        <v>1345</v>
      </c>
      <c r="C552" s="179" t="s">
        <v>115</v>
      </c>
      <c r="D552" s="198" t="s">
        <v>1641</v>
      </c>
      <c r="E552" s="179" t="s">
        <v>1612</v>
      </c>
      <c r="F552" s="561" t="s">
        <v>1514</v>
      </c>
      <c r="G552" s="178" t="s">
        <v>1473</v>
      </c>
      <c r="H552" s="179" t="s">
        <v>106</v>
      </c>
      <c r="I552" s="178" t="s">
        <v>1512</v>
      </c>
      <c r="J552" s="202" t="s">
        <v>1475</v>
      </c>
      <c r="K552" s="560" t="s">
        <v>1485</v>
      </c>
      <c r="L552" s="174" t="s">
        <v>321</v>
      </c>
      <c r="M552" s="178" t="s">
        <v>106</v>
      </c>
      <c r="N552" s="178" t="s">
        <v>106</v>
      </c>
      <c r="O552" s="178" t="str">
        <f t="shared" si="98"/>
        <v>N</v>
      </c>
      <c r="P552" s="178" t="s">
        <v>106</v>
      </c>
      <c r="Q552" s="178" t="s">
        <v>515</v>
      </c>
      <c r="R552" s="181" t="s">
        <v>1452</v>
      </c>
      <c r="S552" s="170"/>
      <c r="U552" s="507" t="s">
        <v>1511</v>
      </c>
      <c r="V552" s="201">
        <v>1830</v>
      </c>
      <c r="W552" s="9" t="str">
        <f t="shared" si="105"/>
        <v>18-</v>
      </c>
      <c r="X552" s="47" t="str">
        <f t="shared" si="106"/>
        <v>YL</v>
      </c>
      <c r="Y552" s="47" t="str">
        <f t="shared" si="99"/>
        <v>-35201R</v>
      </c>
      <c r="Z552" s="47" t="str">
        <f t="shared" si="107"/>
        <v>18-YL-35201R</v>
      </c>
      <c r="AA552" s="47" t="str">
        <f t="shared" si="108"/>
        <v>-</v>
      </c>
      <c r="AB552" s="193">
        <f t="shared" si="109"/>
        <v>7</v>
      </c>
      <c r="AC552" s="193" t="s">
        <v>503</v>
      </c>
    </row>
    <row r="553" spans="1:29" ht="13.5" customHeight="1">
      <c r="A553" s="201">
        <v>1830</v>
      </c>
      <c r="B553" s="170" t="s">
        <v>1347</v>
      </c>
      <c r="C553" s="179" t="s">
        <v>115</v>
      </c>
      <c r="D553" s="198" t="s">
        <v>1642</v>
      </c>
      <c r="E553" s="179" t="s">
        <v>1612</v>
      </c>
      <c r="F553" s="561" t="s">
        <v>1514</v>
      </c>
      <c r="G553" s="178" t="s">
        <v>1473</v>
      </c>
      <c r="H553" s="179" t="s">
        <v>106</v>
      </c>
      <c r="I553" s="178" t="s">
        <v>1512</v>
      </c>
      <c r="J553" s="202" t="s">
        <v>1475</v>
      </c>
      <c r="K553" s="560" t="s">
        <v>1485</v>
      </c>
      <c r="L553" s="174" t="s">
        <v>321</v>
      </c>
      <c r="M553" s="178" t="s">
        <v>106</v>
      </c>
      <c r="N553" s="178" t="s">
        <v>106</v>
      </c>
      <c r="O553" s="178" t="str">
        <f t="shared" si="98"/>
        <v>N</v>
      </c>
      <c r="P553" s="178" t="s">
        <v>106</v>
      </c>
      <c r="Q553" s="178" t="s">
        <v>515</v>
      </c>
      <c r="R553" s="181" t="s">
        <v>1452</v>
      </c>
      <c r="S553" s="170"/>
      <c r="U553" s="507" t="s">
        <v>1511</v>
      </c>
      <c r="V553" s="201">
        <v>1830</v>
      </c>
      <c r="W553" s="9" t="str">
        <f t="shared" si="105"/>
        <v>18-</v>
      </c>
      <c r="X553" s="47" t="str">
        <f t="shared" si="106"/>
        <v>YL</v>
      </c>
      <c r="Y553" s="47" t="str">
        <f t="shared" si="99"/>
        <v>-35201F</v>
      </c>
      <c r="Z553" s="47" t="str">
        <f t="shared" si="107"/>
        <v>18-YL-35201F</v>
      </c>
      <c r="AA553" s="47" t="str">
        <f t="shared" si="108"/>
        <v>-</v>
      </c>
      <c r="AB553" s="193">
        <f t="shared" si="109"/>
        <v>7</v>
      </c>
      <c r="AC553" s="193" t="s">
        <v>503</v>
      </c>
    </row>
    <row r="554" spans="1:29" ht="13.5" customHeight="1">
      <c r="A554" s="201">
        <v>1830</v>
      </c>
      <c r="B554" s="170" t="s">
        <v>791</v>
      </c>
      <c r="C554" s="179" t="s">
        <v>115</v>
      </c>
      <c r="D554" s="198" t="s">
        <v>792</v>
      </c>
      <c r="E554" s="179" t="s">
        <v>1612</v>
      </c>
      <c r="F554" s="561" t="s">
        <v>786</v>
      </c>
      <c r="G554" s="178" t="s">
        <v>113</v>
      </c>
      <c r="H554" s="179" t="s">
        <v>106</v>
      </c>
      <c r="I554" s="178" t="s">
        <v>111</v>
      </c>
      <c r="J554" s="202" t="s">
        <v>111</v>
      </c>
      <c r="K554" s="560"/>
      <c r="L554" s="174" t="s">
        <v>321</v>
      </c>
      <c r="M554" s="178" t="s">
        <v>106</v>
      </c>
      <c r="N554" s="178" t="s">
        <v>106</v>
      </c>
      <c r="O554" s="178" t="str">
        <f t="shared" si="98"/>
        <v>N</v>
      </c>
      <c r="P554" s="178" t="s">
        <v>106</v>
      </c>
      <c r="Q554" s="178" t="s">
        <v>515</v>
      </c>
      <c r="R554" s="181" t="s">
        <v>1452</v>
      </c>
      <c r="S554" s="170"/>
      <c r="U554" s="509" t="s">
        <v>1466</v>
      </c>
      <c r="V554" s="201">
        <v>1830</v>
      </c>
      <c r="W554" s="9" t="str">
        <f t="shared" si="105"/>
        <v>18-</v>
      </c>
      <c r="X554" s="47" t="str">
        <f t="shared" si="106"/>
        <v>II</v>
      </c>
      <c r="Y554" s="47" t="str">
        <f t="shared" si="99"/>
        <v>-35201</v>
      </c>
      <c r="Z554" s="47" t="str">
        <f t="shared" si="107"/>
        <v>18-II-35201</v>
      </c>
      <c r="AA554" s="47" t="str">
        <f t="shared" si="108"/>
        <v>-</v>
      </c>
      <c r="AB554" s="193">
        <f t="shared" si="109"/>
        <v>6</v>
      </c>
      <c r="AC554" s="193" t="s">
        <v>106</v>
      </c>
    </row>
    <row r="555" spans="1:29" ht="13.5" customHeight="1">
      <c r="A555" s="201">
        <v>1830</v>
      </c>
      <c r="C555" s="179"/>
      <c r="D555" s="179"/>
      <c r="E555" s="179"/>
      <c r="F555" s="561"/>
      <c r="G555" s="178"/>
      <c r="H555" s="179"/>
      <c r="I555" s="178"/>
      <c r="J555" s="202"/>
      <c r="K555" s="560"/>
      <c r="L555" s="174"/>
      <c r="M555" s="178"/>
      <c r="N555" s="178"/>
      <c r="O555" s="178" t="str">
        <f t="shared" si="98"/>
        <v>N</v>
      </c>
      <c r="P555" s="178"/>
      <c r="Q555" s="178"/>
      <c r="R555" s="181"/>
      <c r="S555" s="170"/>
      <c r="V555" s="201">
        <v>1830</v>
      </c>
      <c r="W555" s="9" t="str">
        <f t="shared" si="105"/>
        <v/>
      </c>
      <c r="X555" s="47">
        <f t="shared" si="106"/>
        <v>0</v>
      </c>
      <c r="Y555" s="47" t="str">
        <f t="shared" si="99"/>
        <v/>
      </c>
      <c r="Z555" s="47" t="str">
        <f t="shared" si="107"/>
        <v>0</v>
      </c>
      <c r="AA555" s="47" t="str">
        <f t="shared" si="108"/>
        <v/>
      </c>
      <c r="AB555" s="193">
        <f t="shared" si="109"/>
        <v>7</v>
      </c>
    </row>
    <row r="556" spans="1:29" ht="13.5" customHeight="1">
      <c r="A556" s="201">
        <v>1830</v>
      </c>
      <c r="B556" s="170" t="s">
        <v>1349</v>
      </c>
      <c r="C556" s="179" t="s">
        <v>115</v>
      </c>
      <c r="D556" s="198" t="s">
        <v>1643</v>
      </c>
      <c r="E556" s="179" t="s">
        <v>1612</v>
      </c>
      <c r="F556" s="561" t="s">
        <v>1514</v>
      </c>
      <c r="G556" s="178" t="s">
        <v>1473</v>
      </c>
      <c r="H556" s="179" t="s">
        <v>106</v>
      </c>
      <c r="I556" s="178" t="s">
        <v>1512</v>
      </c>
      <c r="J556" s="202" t="s">
        <v>1475</v>
      </c>
      <c r="K556" s="560" t="s">
        <v>1485</v>
      </c>
      <c r="L556" s="174" t="s">
        <v>321</v>
      </c>
      <c r="M556" s="178" t="s">
        <v>106</v>
      </c>
      <c r="N556" s="178" t="s">
        <v>106</v>
      </c>
      <c r="O556" s="178" t="str">
        <f t="shared" si="98"/>
        <v>N</v>
      </c>
      <c r="P556" s="178" t="s">
        <v>106</v>
      </c>
      <c r="Q556" s="178" t="s">
        <v>515</v>
      </c>
      <c r="R556" s="181" t="s">
        <v>1452</v>
      </c>
      <c r="S556" s="170"/>
      <c r="U556" s="507" t="s">
        <v>1511</v>
      </c>
      <c r="V556" s="201">
        <v>1830</v>
      </c>
      <c r="W556" s="9" t="str">
        <f t="shared" si="105"/>
        <v>18-</v>
      </c>
      <c r="X556" s="47" t="str">
        <f t="shared" si="106"/>
        <v>YL</v>
      </c>
      <c r="Y556" s="47" t="str">
        <f t="shared" si="99"/>
        <v>-35202L</v>
      </c>
      <c r="Z556" s="47" t="str">
        <f t="shared" si="107"/>
        <v>18-YL-35202L</v>
      </c>
      <c r="AA556" s="47" t="str">
        <f t="shared" si="108"/>
        <v>-</v>
      </c>
      <c r="AB556" s="193">
        <f t="shared" si="109"/>
        <v>7</v>
      </c>
      <c r="AC556" s="193" t="s">
        <v>503</v>
      </c>
    </row>
    <row r="557" spans="1:29" ht="13.5" customHeight="1">
      <c r="A557" s="201">
        <v>1830</v>
      </c>
      <c r="B557" s="170" t="s">
        <v>1118</v>
      </c>
      <c r="C557" s="179" t="s">
        <v>115</v>
      </c>
      <c r="D557" s="198" t="s">
        <v>1644</v>
      </c>
      <c r="E557" s="179" t="s">
        <v>1612</v>
      </c>
      <c r="F557" s="561" t="s">
        <v>1508</v>
      </c>
      <c r="G557" s="178" t="s">
        <v>1502</v>
      </c>
      <c r="H557" s="179" t="s">
        <v>1451</v>
      </c>
      <c r="I557" s="178" t="s">
        <v>1515</v>
      </c>
      <c r="J557" s="202" t="s">
        <v>1475</v>
      </c>
      <c r="K557" s="560" t="s">
        <v>1485</v>
      </c>
      <c r="L557" s="174" t="s">
        <v>321</v>
      </c>
      <c r="M557" s="178" t="s">
        <v>106</v>
      </c>
      <c r="N557" s="178" t="s">
        <v>106</v>
      </c>
      <c r="O557" s="178" t="str">
        <f t="shared" si="98"/>
        <v>N</v>
      </c>
      <c r="P557" s="178" t="s">
        <v>106</v>
      </c>
      <c r="Q557" s="178" t="s">
        <v>515</v>
      </c>
      <c r="R557" s="181" t="s">
        <v>1452</v>
      </c>
      <c r="S557" s="170"/>
      <c r="U557" s="507" t="s">
        <v>1513</v>
      </c>
      <c r="V557" s="201">
        <v>1830</v>
      </c>
      <c r="W557" s="9" t="str">
        <f t="shared" si="105"/>
        <v>18-</v>
      </c>
      <c r="X557" s="47" t="str">
        <f t="shared" si="106"/>
        <v>HS</v>
      </c>
      <c r="Y557" s="47" t="str">
        <f t="shared" si="99"/>
        <v>-35202P</v>
      </c>
      <c r="Z557" s="47" t="str">
        <f t="shared" si="107"/>
        <v>18-HS-35202P</v>
      </c>
      <c r="AA557" s="47" t="str">
        <f t="shared" si="108"/>
        <v>-</v>
      </c>
      <c r="AB557" s="193">
        <f t="shared" si="109"/>
        <v>7</v>
      </c>
      <c r="AC557" s="193" t="s">
        <v>503</v>
      </c>
    </row>
    <row r="558" spans="1:29" ht="13.5" customHeight="1">
      <c r="A558" s="201">
        <v>1830</v>
      </c>
      <c r="B558" s="170" t="s">
        <v>1424</v>
      </c>
      <c r="C558" s="179" t="s">
        <v>115</v>
      </c>
      <c r="D558" s="198" t="s">
        <v>1645</v>
      </c>
      <c r="E558" s="179" t="s">
        <v>1612</v>
      </c>
      <c r="F558" s="561" t="s">
        <v>1508</v>
      </c>
      <c r="G558" s="178" t="s">
        <v>1502</v>
      </c>
      <c r="H558" s="179" t="s">
        <v>106</v>
      </c>
      <c r="I558" s="178" t="s">
        <v>1515</v>
      </c>
      <c r="J558" s="202" t="s">
        <v>1475</v>
      </c>
      <c r="K558" s="560" t="s">
        <v>1485</v>
      </c>
      <c r="L558" s="174" t="s">
        <v>321</v>
      </c>
      <c r="M558" s="178" t="s">
        <v>106</v>
      </c>
      <c r="N558" s="178" t="s">
        <v>106</v>
      </c>
      <c r="O558" s="178" t="str">
        <f t="shared" si="98"/>
        <v>N</v>
      </c>
      <c r="P558" s="178" t="s">
        <v>106</v>
      </c>
      <c r="Q558" s="178" t="s">
        <v>515</v>
      </c>
      <c r="R558" s="181" t="s">
        <v>1452</v>
      </c>
      <c r="S558" s="170"/>
      <c r="U558" s="507" t="s">
        <v>1516</v>
      </c>
      <c r="V558" s="201">
        <v>1830</v>
      </c>
      <c r="W558" s="9" t="str">
        <f t="shared" si="105"/>
        <v>18-</v>
      </c>
      <c r="X558" s="47" t="str">
        <f t="shared" si="106"/>
        <v>HS</v>
      </c>
      <c r="Y558" s="47" t="str">
        <f t="shared" si="99"/>
        <v>-35202S</v>
      </c>
      <c r="Z558" s="47" t="str">
        <f t="shared" si="107"/>
        <v>18-HS-35202S</v>
      </c>
      <c r="AA558" s="47" t="str">
        <f t="shared" si="108"/>
        <v>-</v>
      </c>
      <c r="AB558" s="193">
        <f t="shared" si="109"/>
        <v>7</v>
      </c>
      <c r="AC558" s="193" t="s">
        <v>503</v>
      </c>
    </row>
    <row r="559" spans="1:29" ht="13.5" customHeight="1">
      <c r="A559" s="201">
        <v>1830</v>
      </c>
      <c r="B559" s="170" t="s">
        <v>1426</v>
      </c>
      <c r="C559" s="179" t="s">
        <v>115</v>
      </c>
      <c r="D559" s="198" t="s">
        <v>1646</v>
      </c>
      <c r="E559" s="179" t="s">
        <v>1612</v>
      </c>
      <c r="F559" s="561" t="s">
        <v>1508</v>
      </c>
      <c r="G559" s="178" t="s">
        <v>1502</v>
      </c>
      <c r="H559" s="179" t="s">
        <v>106</v>
      </c>
      <c r="I559" s="178" t="s">
        <v>1515</v>
      </c>
      <c r="J559" s="202" t="s">
        <v>1475</v>
      </c>
      <c r="K559" s="560" t="s">
        <v>1485</v>
      </c>
      <c r="L559" s="174" t="s">
        <v>321</v>
      </c>
      <c r="M559" s="178" t="s">
        <v>106</v>
      </c>
      <c r="N559" s="178" t="s">
        <v>106</v>
      </c>
      <c r="O559" s="178" t="str">
        <f t="shared" si="98"/>
        <v>N</v>
      </c>
      <c r="P559" s="178" t="s">
        <v>106</v>
      </c>
      <c r="Q559" s="178" t="s">
        <v>515</v>
      </c>
      <c r="R559" s="181" t="s">
        <v>1452</v>
      </c>
      <c r="S559" s="170"/>
      <c r="U559" s="507" t="s">
        <v>1516</v>
      </c>
      <c r="V559" s="201">
        <v>1830</v>
      </c>
      <c r="W559" s="9" t="str">
        <f t="shared" si="105"/>
        <v>18-</v>
      </c>
      <c r="X559" s="47" t="str">
        <f t="shared" si="106"/>
        <v>HS</v>
      </c>
      <c r="Y559" s="47" t="str">
        <f t="shared" si="99"/>
        <v>-35202L</v>
      </c>
      <c r="Z559" s="47" t="str">
        <f t="shared" si="107"/>
        <v>18-HS-35202L</v>
      </c>
      <c r="AA559" s="47" t="str">
        <f t="shared" si="108"/>
        <v>-</v>
      </c>
      <c r="AB559" s="193">
        <f t="shared" si="109"/>
        <v>7</v>
      </c>
      <c r="AC559" s="193" t="s">
        <v>503</v>
      </c>
    </row>
    <row r="560" spans="1:29" ht="13.5" customHeight="1">
      <c r="A560" s="201">
        <v>1830</v>
      </c>
      <c r="B560" s="170" t="s">
        <v>1351</v>
      </c>
      <c r="C560" s="179" t="s">
        <v>115</v>
      </c>
      <c r="D560" s="198" t="s">
        <v>1647</v>
      </c>
      <c r="E560" s="179" t="s">
        <v>1612</v>
      </c>
      <c r="F560" s="561" t="s">
        <v>1514</v>
      </c>
      <c r="G560" s="178" t="s">
        <v>1473</v>
      </c>
      <c r="H560" s="179" t="s">
        <v>106</v>
      </c>
      <c r="I560" s="178" t="s">
        <v>1512</v>
      </c>
      <c r="J560" s="202" t="s">
        <v>1475</v>
      </c>
      <c r="K560" s="560" t="s">
        <v>1485</v>
      </c>
      <c r="L560" s="174" t="s">
        <v>321</v>
      </c>
      <c r="M560" s="178" t="s">
        <v>106</v>
      </c>
      <c r="N560" s="178" t="s">
        <v>106</v>
      </c>
      <c r="O560" s="178" t="str">
        <f t="shared" si="98"/>
        <v>N</v>
      </c>
      <c r="P560" s="178" t="s">
        <v>106</v>
      </c>
      <c r="Q560" s="178" t="s">
        <v>515</v>
      </c>
      <c r="R560" s="181" t="s">
        <v>1452</v>
      </c>
      <c r="S560" s="170"/>
      <c r="U560" s="507" t="s">
        <v>1511</v>
      </c>
      <c r="V560" s="201">
        <v>1830</v>
      </c>
      <c r="W560" s="9" t="str">
        <f t="shared" si="105"/>
        <v>18-</v>
      </c>
      <c r="X560" s="47" t="str">
        <f t="shared" si="106"/>
        <v>YL</v>
      </c>
      <c r="Y560" s="47" t="str">
        <f t="shared" si="99"/>
        <v>-35202R</v>
      </c>
      <c r="Z560" s="47" t="str">
        <f t="shared" si="107"/>
        <v>18-YL-35202R</v>
      </c>
      <c r="AA560" s="47" t="str">
        <f t="shared" si="108"/>
        <v>-</v>
      </c>
      <c r="AB560" s="193">
        <f t="shared" si="109"/>
        <v>7</v>
      </c>
      <c r="AC560" s="193" t="s">
        <v>503</v>
      </c>
    </row>
    <row r="561" spans="1:29" ht="13.5" customHeight="1">
      <c r="A561" s="201">
        <v>1830</v>
      </c>
      <c r="B561" s="170" t="s">
        <v>1353</v>
      </c>
      <c r="C561" s="179" t="s">
        <v>115</v>
      </c>
      <c r="D561" s="198" t="s">
        <v>1648</v>
      </c>
      <c r="E561" s="179" t="s">
        <v>1612</v>
      </c>
      <c r="F561" s="561" t="s">
        <v>1514</v>
      </c>
      <c r="G561" s="178" t="s">
        <v>1473</v>
      </c>
      <c r="H561" s="179" t="s">
        <v>106</v>
      </c>
      <c r="I561" s="178" t="s">
        <v>1512</v>
      </c>
      <c r="J561" s="202" t="s">
        <v>1475</v>
      </c>
      <c r="K561" s="560" t="s">
        <v>1485</v>
      </c>
      <c r="L561" s="174" t="s">
        <v>321</v>
      </c>
      <c r="M561" s="178" t="s">
        <v>106</v>
      </c>
      <c r="N561" s="178" t="s">
        <v>106</v>
      </c>
      <c r="O561" s="178" t="str">
        <f t="shared" si="98"/>
        <v>N</v>
      </c>
      <c r="P561" s="178" t="s">
        <v>106</v>
      </c>
      <c r="Q561" s="178" t="s">
        <v>515</v>
      </c>
      <c r="R561" s="181" t="s">
        <v>1452</v>
      </c>
      <c r="S561" s="170"/>
      <c r="U561" s="507" t="s">
        <v>1511</v>
      </c>
      <c r="V561" s="201">
        <v>1830</v>
      </c>
      <c r="W561" s="9" t="str">
        <f t="shared" si="105"/>
        <v>18-</v>
      </c>
      <c r="X561" s="47" t="str">
        <f t="shared" si="106"/>
        <v>YL</v>
      </c>
      <c r="Y561" s="47" t="str">
        <f t="shared" si="99"/>
        <v>-35202F</v>
      </c>
      <c r="Z561" s="47" t="str">
        <f t="shared" si="107"/>
        <v>18-YL-35202F</v>
      </c>
      <c r="AA561" s="47" t="str">
        <f t="shared" si="108"/>
        <v>-</v>
      </c>
      <c r="AB561" s="193">
        <f t="shared" si="109"/>
        <v>7</v>
      </c>
      <c r="AC561" s="193" t="s">
        <v>503</v>
      </c>
    </row>
    <row r="562" spans="1:29" ht="13.5" customHeight="1">
      <c r="A562" s="201">
        <v>1830</v>
      </c>
      <c r="B562" s="170" t="s">
        <v>793</v>
      </c>
      <c r="C562" s="179" t="s">
        <v>115</v>
      </c>
      <c r="D562" s="198" t="s">
        <v>794</v>
      </c>
      <c r="E562" s="179" t="s">
        <v>1612</v>
      </c>
      <c r="F562" s="561" t="s">
        <v>786</v>
      </c>
      <c r="G562" s="178" t="s">
        <v>113</v>
      </c>
      <c r="H562" s="179" t="s">
        <v>106</v>
      </c>
      <c r="I562" s="178" t="s">
        <v>111</v>
      </c>
      <c r="J562" s="202" t="s">
        <v>111</v>
      </c>
      <c r="K562" s="560"/>
      <c r="L562" s="174" t="s">
        <v>321</v>
      </c>
      <c r="M562" s="178" t="s">
        <v>106</v>
      </c>
      <c r="N562" s="178" t="s">
        <v>106</v>
      </c>
      <c r="O562" s="178" t="str">
        <f t="shared" si="98"/>
        <v>N</v>
      </c>
      <c r="P562" s="178" t="s">
        <v>106</v>
      </c>
      <c r="Q562" s="178" t="s">
        <v>515</v>
      </c>
      <c r="R562" s="181" t="s">
        <v>1452</v>
      </c>
      <c r="S562" s="170"/>
      <c r="U562" s="509" t="s">
        <v>1466</v>
      </c>
      <c r="V562" s="201">
        <v>1830</v>
      </c>
      <c r="W562" s="9" t="str">
        <f t="shared" si="105"/>
        <v>18-</v>
      </c>
      <c r="X562" s="47" t="str">
        <f t="shared" si="106"/>
        <v>II</v>
      </c>
      <c r="Y562" s="47" t="str">
        <f t="shared" si="99"/>
        <v>-35202</v>
      </c>
      <c r="Z562" s="47" t="str">
        <f t="shared" si="107"/>
        <v>18-II-35202</v>
      </c>
      <c r="AA562" s="47" t="str">
        <f t="shared" si="108"/>
        <v>-</v>
      </c>
      <c r="AB562" s="193">
        <f t="shared" si="109"/>
        <v>6</v>
      </c>
      <c r="AC562" s="193" t="s">
        <v>106</v>
      </c>
    </row>
    <row r="563" spans="1:29" ht="13.5" customHeight="1">
      <c r="A563" s="201">
        <v>1830</v>
      </c>
      <c r="C563" s="179"/>
      <c r="D563" s="179"/>
      <c r="E563" s="179"/>
      <c r="F563" s="561"/>
      <c r="G563" s="178"/>
      <c r="H563" s="179"/>
      <c r="I563" s="178"/>
      <c r="J563" s="202"/>
      <c r="K563" s="560"/>
      <c r="L563" s="174"/>
      <c r="M563" s="178"/>
      <c r="N563" s="178"/>
      <c r="O563" s="178" t="str">
        <f t="shared" si="98"/>
        <v>N</v>
      </c>
      <c r="P563" s="178"/>
      <c r="Q563" s="178"/>
      <c r="R563" s="181"/>
      <c r="S563" s="170"/>
      <c r="V563" s="201">
        <v>1830</v>
      </c>
      <c r="W563" s="9" t="str">
        <f t="shared" si="105"/>
        <v/>
      </c>
      <c r="X563" s="47">
        <f t="shared" si="106"/>
        <v>0</v>
      </c>
      <c r="Y563" s="47" t="str">
        <f t="shared" si="99"/>
        <v/>
      </c>
      <c r="Z563" s="47" t="str">
        <f t="shared" si="107"/>
        <v>0</v>
      </c>
      <c r="AA563" s="47" t="str">
        <f t="shared" si="108"/>
        <v/>
      </c>
      <c r="AB563" s="193">
        <f t="shared" si="109"/>
        <v>7</v>
      </c>
    </row>
    <row r="564" spans="1:29" ht="13.5" customHeight="1">
      <c r="A564" s="201">
        <v>1830</v>
      </c>
      <c r="B564" s="170" t="s">
        <v>1120</v>
      </c>
      <c r="C564" s="179" t="s">
        <v>115</v>
      </c>
      <c r="D564" s="198" t="s">
        <v>1649</v>
      </c>
      <c r="E564" s="179" t="s">
        <v>1586</v>
      </c>
      <c r="F564" s="561" t="s">
        <v>1508</v>
      </c>
      <c r="G564" s="178" t="s">
        <v>1502</v>
      </c>
      <c r="H564" s="179" t="s">
        <v>1451</v>
      </c>
      <c r="I564" s="180" t="s">
        <v>1474</v>
      </c>
      <c r="J564" s="202" t="s">
        <v>1475</v>
      </c>
      <c r="K564" s="560" t="s">
        <v>1476</v>
      </c>
      <c r="L564" s="174" t="s">
        <v>321</v>
      </c>
      <c r="M564" s="178" t="s">
        <v>106</v>
      </c>
      <c r="N564" s="178" t="s">
        <v>106</v>
      </c>
      <c r="O564" s="178" t="str">
        <f t="shared" si="98"/>
        <v>N</v>
      </c>
      <c r="P564" s="178" t="s">
        <v>106</v>
      </c>
      <c r="Q564" s="178" t="s">
        <v>515</v>
      </c>
      <c r="R564" s="181" t="s">
        <v>1452</v>
      </c>
      <c r="S564" s="170"/>
      <c r="U564" s="507" t="s">
        <v>1513</v>
      </c>
      <c r="V564" s="201">
        <v>1830</v>
      </c>
      <c r="W564" s="9" t="str">
        <f t="shared" si="105"/>
        <v>18-</v>
      </c>
      <c r="X564" s="47" t="str">
        <f t="shared" si="106"/>
        <v>HS</v>
      </c>
      <c r="Y564" s="47" t="str">
        <f t="shared" si="99"/>
        <v>-35102P</v>
      </c>
      <c r="Z564" s="47" t="str">
        <f t="shared" si="107"/>
        <v>18-HS-35102P</v>
      </c>
      <c r="AA564" s="47" t="str">
        <f t="shared" si="108"/>
        <v>-</v>
      </c>
      <c r="AB564" s="193">
        <f t="shared" si="109"/>
        <v>7</v>
      </c>
      <c r="AC564" s="193" t="s">
        <v>503</v>
      </c>
    </row>
    <row r="565" spans="1:29" ht="13.5" customHeight="1">
      <c r="A565" s="201">
        <v>1830</v>
      </c>
      <c r="B565" s="170" t="s">
        <v>1428</v>
      </c>
      <c r="C565" s="179" t="s">
        <v>115</v>
      </c>
      <c r="D565" s="198" t="s">
        <v>1650</v>
      </c>
      <c r="E565" s="179" t="s">
        <v>1586</v>
      </c>
      <c r="F565" s="561" t="s">
        <v>1508</v>
      </c>
      <c r="G565" s="178" t="s">
        <v>1502</v>
      </c>
      <c r="H565" s="179" t="s">
        <v>106</v>
      </c>
      <c r="I565" s="178" t="s">
        <v>1515</v>
      </c>
      <c r="J565" s="202" t="s">
        <v>1475</v>
      </c>
      <c r="K565" s="560" t="s">
        <v>1485</v>
      </c>
      <c r="L565" s="174" t="s">
        <v>321</v>
      </c>
      <c r="M565" s="178" t="s">
        <v>106</v>
      </c>
      <c r="N565" s="178" t="s">
        <v>106</v>
      </c>
      <c r="O565" s="178" t="str">
        <f t="shared" si="98"/>
        <v>N</v>
      </c>
      <c r="P565" s="178" t="s">
        <v>106</v>
      </c>
      <c r="Q565" s="178" t="s">
        <v>515</v>
      </c>
      <c r="R565" s="181" t="s">
        <v>1452</v>
      </c>
      <c r="S565" s="170"/>
      <c r="U565" s="507" t="s">
        <v>1516</v>
      </c>
      <c r="V565" s="201">
        <v>1830</v>
      </c>
      <c r="W565" s="9" t="str">
        <f t="shared" si="105"/>
        <v>18-</v>
      </c>
      <c r="X565" s="47" t="str">
        <f t="shared" si="106"/>
        <v>HS</v>
      </c>
      <c r="Y565" s="47" t="str">
        <f t="shared" si="99"/>
        <v>-35102S</v>
      </c>
      <c r="Z565" s="47" t="str">
        <f t="shared" si="107"/>
        <v>18-HS-35102S</v>
      </c>
      <c r="AA565" s="47" t="str">
        <f t="shared" si="108"/>
        <v>-</v>
      </c>
      <c r="AB565" s="193">
        <f t="shared" si="109"/>
        <v>7</v>
      </c>
      <c r="AC565" s="193" t="s">
        <v>503</v>
      </c>
    </row>
    <row r="566" spans="1:29" ht="13.5" customHeight="1">
      <c r="A566" s="201">
        <v>1830</v>
      </c>
      <c r="B566" s="170" t="s">
        <v>1355</v>
      </c>
      <c r="C566" s="179" t="s">
        <v>115</v>
      </c>
      <c r="D566" s="198" t="s">
        <v>1651</v>
      </c>
      <c r="E566" s="179" t="s">
        <v>1586</v>
      </c>
      <c r="F566" s="561" t="s">
        <v>1514</v>
      </c>
      <c r="G566" s="178" t="s">
        <v>1473</v>
      </c>
      <c r="H566" s="179" t="s">
        <v>106</v>
      </c>
      <c r="I566" s="178" t="s">
        <v>1512</v>
      </c>
      <c r="J566" s="202" t="s">
        <v>1475</v>
      </c>
      <c r="K566" s="560" t="s">
        <v>1485</v>
      </c>
      <c r="L566" s="174" t="s">
        <v>321</v>
      </c>
      <c r="M566" s="178" t="s">
        <v>106</v>
      </c>
      <c r="N566" s="178" t="s">
        <v>106</v>
      </c>
      <c r="O566" s="178" t="str">
        <f t="shared" si="98"/>
        <v>N</v>
      </c>
      <c r="P566" s="178" t="s">
        <v>106</v>
      </c>
      <c r="Q566" s="178" t="s">
        <v>515</v>
      </c>
      <c r="R566" s="181" t="s">
        <v>1452</v>
      </c>
      <c r="S566" s="170"/>
      <c r="U566" s="507" t="s">
        <v>1511</v>
      </c>
      <c r="V566" s="201">
        <v>1830</v>
      </c>
      <c r="W566" s="9" t="str">
        <f t="shared" si="105"/>
        <v>18-</v>
      </c>
      <c r="X566" s="47" t="str">
        <f t="shared" si="106"/>
        <v>YL</v>
      </c>
      <c r="Y566" s="47" t="str">
        <f t="shared" si="99"/>
        <v>-35102R</v>
      </c>
      <c r="Z566" s="47" t="str">
        <f t="shared" si="107"/>
        <v>18-YL-35102R</v>
      </c>
      <c r="AA566" s="47" t="str">
        <f t="shared" si="108"/>
        <v>-</v>
      </c>
      <c r="AB566" s="193">
        <f t="shared" si="109"/>
        <v>7</v>
      </c>
      <c r="AC566" s="193" t="s">
        <v>503</v>
      </c>
    </row>
    <row r="567" spans="1:29" ht="13.5" customHeight="1">
      <c r="A567" s="201">
        <v>1830</v>
      </c>
      <c r="B567" s="170" t="s">
        <v>1357</v>
      </c>
      <c r="C567" s="179" t="s">
        <v>115</v>
      </c>
      <c r="D567" s="198" t="s">
        <v>1652</v>
      </c>
      <c r="E567" s="179" t="s">
        <v>1586</v>
      </c>
      <c r="F567" s="561" t="s">
        <v>1514</v>
      </c>
      <c r="G567" s="178" t="s">
        <v>1473</v>
      </c>
      <c r="H567" s="179" t="s">
        <v>106</v>
      </c>
      <c r="I567" s="178" t="s">
        <v>1512</v>
      </c>
      <c r="J567" s="202" t="s">
        <v>1475</v>
      </c>
      <c r="K567" s="560" t="s">
        <v>1485</v>
      </c>
      <c r="L567" s="174" t="s">
        <v>321</v>
      </c>
      <c r="M567" s="178" t="s">
        <v>106</v>
      </c>
      <c r="N567" s="178" t="s">
        <v>106</v>
      </c>
      <c r="O567" s="178" t="str">
        <f t="shared" si="98"/>
        <v>N</v>
      </c>
      <c r="P567" s="178" t="s">
        <v>106</v>
      </c>
      <c r="Q567" s="178" t="s">
        <v>515</v>
      </c>
      <c r="R567" s="181" t="s">
        <v>1452</v>
      </c>
      <c r="S567" s="170"/>
      <c r="U567" s="507" t="s">
        <v>1511</v>
      </c>
      <c r="V567" s="201">
        <v>1830</v>
      </c>
      <c r="W567" s="9" t="str">
        <f t="shared" si="105"/>
        <v>18-</v>
      </c>
      <c r="X567" s="47" t="str">
        <f t="shared" si="106"/>
        <v>YL</v>
      </c>
      <c r="Y567" s="47" t="str">
        <f t="shared" si="99"/>
        <v>-35102F</v>
      </c>
      <c r="Z567" s="47" t="str">
        <f t="shared" si="107"/>
        <v>18-YL-35102F</v>
      </c>
      <c r="AA567" s="47" t="str">
        <f t="shared" si="108"/>
        <v>-</v>
      </c>
      <c r="AB567" s="193">
        <f t="shared" si="109"/>
        <v>7</v>
      </c>
      <c r="AC567" s="193" t="s">
        <v>503</v>
      </c>
    </row>
    <row r="568" spans="1:29" ht="13.5" customHeight="1">
      <c r="A568" s="201">
        <v>1830</v>
      </c>
      <c r="B568" s="170" t="s">
        <v>1359</v>
      </c>
      <c r="C568" s="179" t="s">
        <v>115</v>
      </c>
      <c r="D568" s="198" t="s">
        <v>1653</v>
      </c>
      <c r="E568" s="179" t="s">
        <v>1586</v>
      </c>
      <c r="F568" s="561" t="s">
        <v>1514</v>
      </c>
      <c r="G568" s="178" t="s">
        <v>1473</v>
      </c>
      <c r="H568" s="179" t="s">
        <v>106</v>
      </c>
      <c r="I568" s="178" t="s">
        <v>1512</v>
      </c>
      <c r="J568" s="202" t="s">
        <v>1475</v>
      </c>
      <c r="K568" s="560" t="s">
        <v>1485</v>
      </c>
      <c r="L568" s="174" t="s">
        <v>321</v>
      </c>
      <c r="M568" s="178" t="s">
        <v>106</v>
      </c>
      <c r="N568" s="178" t="s">
        <v>106</v>
      </c>
      <c r="O568" s="178" t="str">
        <f t="shared" si="98"/>
        <v>N</v>
      </c>
      <c r="P568" s="178" t="s">
        <v>106</v>
      </c>
      <c r="Q568" s="178" t="s">
        <v>515</v>
      </c>
      <c r="R568" s="181" t="s">
        <v>1452</v>
      </c>
      <c r="S568" s="170"/>
      <c r="U568" s="507" t="s">
        <v>1511</v>
      </c>
      <c r="V568" s="201">
        <v>1830</v>
      </c>
      <c r="W568" s="9" t="str">
        <f t="shared" si="105"/>
        <v>18-</v>
      </c>
      <c r="X568" s="47" t="str">
        <f t="shared" si="106"/>
        <v>YL</v>
      </c>
      <c r="Y568" s="47" t="str">
        <f t="shared" si="99"/>
        <v>-35102L</v>
      </c>
      <c r="Z568" s="47" t="str">
        <f t="shared" si="107"/>
        <v>18-YL-35102L</v>
      </c>
      <c r="AA568" s="47" t="str">
        <f t="shared" si="108"/>
        <v>-</v>
      </c>
      <c r="AB568" s="193">
        <f t="shared" si="109"/>
        <v>7</v>
      </c>
      <c r="AC568" s="193" t="s">
        <v>503</v>
      </c>
    </row>
    <row r="569" spans="1:29" ht="13.5" customHeight="1">
      <c r="A569" s="201">
        <v>1830</v>
      </c>
      <c r="C569" s="179"/>
      <c r="D569" s="179"/>
      <c r="E569" s="179"/>
      <c r="F569" s="561"/>
      <c r="G569" s="178"/>
      <c r="H569" s="179"/>
      <c r="I569" s="178"/>
      <c r="J569" s="202"/>
      <c r="K569" s="560"/>
      <c r="L569" s="174"/>
      <c r="M569" s="178"/>
      <c r="N569" s="178"/>
      <c r="O569" s="178" t="str">
        <f t="shared" si="98"/>
        <v>N</v>
      </c>
      <c r="P569" s="178"/>
      <c r="Q569" s="178"/>
      <c r="R569" s="181"/>
      <c r="S569" s="170"/>
      <c r="V569" s="201">
        <v>1830</v>
      </c>
      <c r="W569" s="9" t="str">
        <f t="shared" si="105"/>
        <v/>
      </c>
      <c r="X569" s="47">
        <f t="shared" si="106"/>
        <v>0</v>
      </c>
      <c r="Y569" s="47" t="str">
        <f t="shared" si="99"/>
        <v/>
      </c>
      <c r="Z569" s="47" t="str">
        <f t="shared" si="107"/>
        <v>0</v>
      </c>
      <c r="AA569" s="47" t="str">
        <f t="shared" si="108"/>
        <v/>
      </c>
      <c r="AB569" s="193">
        <f t="shared" si="109"/>
        <v>7</v>
      </c>
    </row>
    <row r="570" spans="1:29" ht="13.5" customHeight="1">
      <c r="A570" s="201">
        <v>1830</v>
      </c>
      <c r="B570" s="170" t="s">
        <v>1122</v>
      </c>
      <c r="C570" s="179" t="s">
        <v>115</v>
      </c>
      <c r="D570" s="198" t="s">
        <v>1654</v>
      </c>
      <c r="E570" s="179" t="s">
        <v>1586</v>
      </c>
      <c r="F570" s="561" t="s">
        <v>1508</v>
      </c>
      <c r="G570" s="178" t="s">
        <v>1502</v>
      </c>
      <c r="H570" s="179" t="s">
        <v>1451</v>
      </c>
      <c r="I570" s="180" t="s">
        <v>1474</v>
      </c>
      <c r="J570" s="202" t="s">
        <v>1475</v>
      </c>
      <c r="K570" s="560" t="s">
        <v>1476</v>
      </c>
      <c r="L570" s="174" t="s">
        <v>321</v>
      </c>
      <c r="M570" s="178" t="s">
        <v>106</v>
      </c>
      <c r="N570" s="178" t="s">
        <v>106</v>
      </c>
      <c r="O570" s="178" t="str">
        <f t="shared" si="98"/>
        <v>N</v>
      </c>
      <c r="P570" s="178" t="s">
        <v>106</v>
      </c>
      <c r="Q570" s="178" t="s">
        <v>515</v>
      </c>
      <c r="R570" s="181" t="s">
        <v>1452</v>
      </c>
      <c r="S570" s="170"/>
      <c r="U570" s="507" t="s">
        <v>1513</v>
      </c>
      <c r="V570" s="201">
        <v>1830</v>
      </c>
      <c r="W570" s="9" t="str">
        <f t="shared" si="105"/>
        <v>18-</v>
      </c>
      <c r="X570" s="47" t="str">
        <f t="shared" si="106"/>
        <v>HS</v>
      </c>
      <c r="Y570" s="47" t="str">
        <f t="shared" si="99"/>
        <v>-35101P</v>
      </c>
      <c r="Z570" s="47" t="str">
        <f t="shared" si="107"/>
        <v>18-HS-35101P</v>
      </c>
      <c r="AA570" s="47" t="str">
        <f t="shared" si="108"/>
        <v>-</v>
      </c>
      <c r="AB570" s="193">
        <f t="shared" si="109"/>
        <v>7</v>
      </c>
      <c r="AC570" s="193" t="s">
        <v>503</v>
      </c>
    </row>
    <row r="571" spans="1:29" ht="13.5" customHeight="1">
      <c r="A571" s="201">
        <v>1830</v>
      </c>
      <c r="B571" s="170" t="s">
        <v>1430</v>
      </c>
      <c r="C571" s="179" t="s">
        <v>115</v>
      </c>
      <c r="D571" s="198" t="s">
        <v>1655</v>
      </c>
      <c r="E571" s="179" t="s">
        <v>1586</v>
      </c>
      <c r="F571" s="561" t="s">
        <v>1656</v>
      </c>
      <c r="G571" s="178" t="s">
        <v>1502</v>
      </c>
      <c r="H571" s="179" t="s">
        <v>106</v>
      </c>
      <c r="I571" s="178" t="s">
        <v>1515</v>
      </c>
      <c r="J571" s="202" t="s">
        <v>1475</v>
      </c>
      <c r="K571" s="560" t="s">
        <v>1485</v>
      </c>
      <c r="L571" s="174" t="s">
        <v>321</v>
      </c>
      <c r="M571" s="178" t="s">
        <v>106</v>
      </c>
      <c r="N571" s="178" t="s">
        <v>106</v>
      </c>
      <c r="O571" s="178" t="str">
        <f t="shared" si="98"/>
        <v>N</v>
      </c>
      <c r="P571" s="178" t="s">
        <v>106</v>
      </c>
      <c r="Q571" s="178" t="s">
        <v>515</v>
      </c>
      <c r="R571" s="181" t="s">
        <v>1452</v>
      </c>
      <c r="S571" s="170"/>
      <c r="U571" s="507" t="s">
        <v>1516</v>
      </c>
      <c r="V571" s="201">
        <v>1830</v>
      </c>
      <c r="W571" s="9" t="str">
        <f t="shared" si="105"/>
        <v>18-</v>
      </c>
      <c r="X571" s="47" t="str">
        <f t="shared" si="106"/>
        <v>HSF</v>
      </c>
      <c r="Y571" s="47" t="str">
        <f t="shared" si="99"/>
        <v>-35101S</v>
      </c>
      <c r="Z571" s="47" t="str">
        <f t="shared" si="107"/>
        <v>18-HSF-35101S</v>
      </c>
      <c r="AA571" s="47" t="str">
        <f t="shared" si="108"/>
        <v>-</v>
      </c>
      <c r="AB571" s="193">
        <f t="shared" si="109"/>
        <v>7</v>
      </c>
      <c r="AC571" s="193" t="s">
        <v>503</v>
      </c>
    </row>
    <row r="572" spans="1:29" ht="13.5" customHeight="1">
      <c r="A572" s="201">
        <v>1830</v>
      </c>
      <c r="B572" s="170" t="s">
        <v>1432</v>
      </c>
      <c r="C572" s="179" t="s">
        <v>115</v>
      </c>
      <c r="D572" s="198" t="s">
        <v>1657</v>
      </c>
      <c r="E572" s="179" t="s">
        <v>1586</v>
      </c>
      <c r="F572" s="561" t="s">
        <v>1658</v>
      </c>
      <c r="G572" s="178" t="s">
        <v>1502</v>
      </c>
      <c r="H572" s="179" t="s">
        <v>106</v>
      </c>
      <c r="I572" s="178" t="s">
        <v>1515</v>
      </c>
      <c r="J572" s="202" t="s">
        <v>1475</v>
      </c>
      <c r="K572" s="560" t="s">
        <v>1485</v>
      </c>
      <c r="L572" s="174" t="s">
        <v>321</v>
      </c>
      <c r="M572" s="178" t="s">
        <v>106</v>
      </c>
      <c r="N572" s="178" t="s">
        <v>106</v>
      </c>
      <c r="O572" s="178" t="str">
        <f t="shared" si="98"/>
        <v>N</v>
      </c>
      <c r="P572" s="178" t="s">
        <v>106</v>
      </c>
      <c r="Q572" s="178" t="s">
        <v>515</v>
      </c>
      <c r="R572" s="181" t="s">
        <v>1452</v>
      </c>
      <c r="S572" s="170"/>
      <c r="U572" s="507" t="s">
        <v>1516</v>
      </c>
      <c r="V572" s="201">
        <v>1830</v>
      </c>
      <c r="W572" s="9" t="str">
        <f t="shared" si="105"/>
        <v>18-</v>
      </c>
      <c r="X572" s="47" t="str">
        <f t="shared" si="106"/>
        <v>HSR</v>
      </c>
      <c r="Y572" s="47" t="str">
        <f t="shared" si="99"/>
        <v>-35101S</v>
      </c>
      <c r="Z572" s="47" t="str">
        <f t="shared" si="107"/>
        <v>18-HSR-35101S</v>
      </c>
      <c r="AA572" s="47" t="str">
        <f t="shared" si="108"/>
        <v>-</v>
      </c>
      <c r="AB572" s="193">
        <f t="shared" si="109"/>
        <v>7</v>
      </c>
      <c r="AC572" s="193" t="s">
        <v>503</v>
      </c>
    </row>
    <row r="573" spans="1:29" ht="13.5" customHeight="1">
      <c r="A573" s="201">
        <v>1830</v>
      </c>
      <c r="B573" s="170" t="s">
        <v>1361</v>
      </c>
      <c r="C573" s="179" t="s">
        <v>115</v>
      </c>
      <c r="D573" s="198" t="s">
        <v>1659</v>
      </c>
      <c r="E573" s="179" t="s">
        <v>1586</v>
      </c>
      <c r="F573" s="561" t="s">
        <v>1660</v>
      </c>
      <c r="G573" s="178" t="s">
        <v>1473</v>
      </c>
      <c r="H573" s="179" t="s">
        <v>106</v>
      </c>
      <c r="I573" s="178" t="s">
        <v>1512</v>
      </c>
      <c r="J573" s="202" t="s">
        <v>1475</v>
      </c>
      <c r="K573" s="560" t="s">
        <v>1485</v>
      </c>
      <c r="L573" s="174" t="s">
        <v>321</v>
      </c>
      <c r="M573" s="178" t="s">
        <v>106</v>
      </c>
      <c r="N573" s="178" t="s">
        <v>106</v>
      </c>
      <c r="O573" s="178" t="str">
        <f t="shared" si="98"/>
        <v>N</v>
      </c>
      <c r="P573" s="178" t="s">
        <v>106</v>
      </c>
      <c r="Q573" s="178" t="s">
        <v>515</v>
      </c>
      <c r="R573" s="181" t="s">
        <v>1452</v>
      </c>
      <c r="S573" s="170"/>
      <c r="U573" s="507" t="s">
        <v>1511</v>
      </c>
      <c r="V573" s="201">
        <v>1830</v>
      </c>
      <c r="W573" s="9" t="str">
        <f t="shared" si="105"/>
        <v>18-</v>
      </c>
      <c r="X573" s="47" t="str">
        <f t="shared" si="106"/>
        <v>YLF</v>
      </c>
      <c r="Y573" s="47" t="str">
        <f t="shared" si="99"/>
        <v>-35101R</v>
      </c>
      <c r="Z573" s="47" t="str">
        <f t="shared" si="107"/>
        <v>18-YLF-35101R</v>
      </c>
      <c r="AA573" s="47" t="str">
        <f t="shared" si="108"/>
        <v>-</v>
      </c>
      <c r="AB573" s="193">
        <f t="shared" si="109"/>
        <v>7</v>
      </c>
      <c r="AC573" s="193" t="s">
        <v>503</v>
      </c>
    </row>
    <row r="574" spans="1:29" ht="13.5" customHeight="1">
      <c r="A574" s="201">
        <v>1830</v>
      </c>
      <c r="B574" s="170" t="s">
        <v>1363</v>
      </c>
      <c r="C574" s="179" t="s">
        <v>115</v>
      </c>
      <c r="D574" s="198" t="s">
        <v>1661</v>
      </c>
      <c r="E574" s="179" t="s">
        <v>1586</v>
      </c>
      <c r="F574" s="561" t="s">
        <v>1662</v>
      </c>
      <c r="G574" s="178" t="s">
        <v>1473</v>
      </c>
      <c r="H574" s="179" t="s">
        <v>106</v>
      </c>
      <c r="I574" s="178" t="s">
        <v>1512</v>
      </c>
      <c r="J574" s="202" t="s">
        <v>1475</v>
      </c>
      <c r="K574" s="560" t="s">
        <v>1485</v>
      </c>
      <c r="L574" s="174" t="s">
        <v>321</v>
      </c>
      <c r="M574" s="178" t="s">
        <v>106</v>
      </c>
      <c r="N574" s="178" t="s">
        <v>106</v>
      </c>
      <c r="O574" s="178" t="str">
        <f t="shared" si="98"/>
        <v>N</v>
      </c>
      <c r="P574" s="178" t="s">
        <v>106</v>
      </c>
      <c r="Q574" s="178" t="s">
        <v>515</v>
      </c>
      <c r="R574" s="181" t="s">
        <v>1452</v>
      </c>
      <c r="S574" s="170"/>
      <c r="U574" s="507" t="s">
        <v>1511</v>
      </c>
      <c r="V574" s="201">
        <v>1830</v>
      </c>
      <c r="W574" s="9" t="str">
        <f t="shared" si="105"/>
        <v>18-</v>
      </c>
      <c r="X574" s="47" t="str">
        <f t="shared" si="106"/>
        <v>YLR</v>
      </c>
      <c r="Y574" s="47" t="str">
        <f t="shared" si="99"/>
        <v>-35101R</v>
      </c>
      <c r="Z574" s="47" t="str">
        <f t="shared" si="107"/>
        <v>18-YLR-35101R</v>
      </c>
      <c r="AA574" s="47" t="str">
        <f t="shared" si="108"/>
        <v>-</v>
      </c>
      <c r="AB574" s="193">
        <f t="shared" si="109"/>
        <v>7</v>
      </c>
      <c r="AC574" s="193" t="s">
        <v>503</v>
      </c>
    </row>
    <row r="575" spans="1:29" ht="13.5" customHeight="1">
      <c r="A575" s="201">
        <v>1830</v>
      </c>
      <c r="B575" s="170" t="s">
        <v>1365</v>
      </c>
      <c r="C575" s="179" t="s">
        <v>115</v>
      </c>
      <c r="D575" s="198" t="s">
        <v>1663</v>
      </c>
      <c r="E575" s="179" t="s">
        <v>1586</v>
      </c>
      <c r="F575" s="561" t="s">
        <v>1514</v>
      </c>
      <c r="G575" s="178" t="s">
        <v>1473</v>
      </c>
      <c r="H575" s="179" t="s">
        <v>106</v>
      </c>
      <c r="I575" s="178" t="s">
        <v>1512</v>
      </c>
      <c r="J575" s="202" t="s">
        <v>1475</v>
      </c>
      <c r="K575" s="560" t="s">
        <v>1485</v>
      </c>
      <c r="L575" s="174" t="s">
        <v>321</v>
      </c>
      <c r="M575" s="178" t="s">
        <v>106</v>
      </c>
      <c r="N575" s="178" t="s">
        <v>106</v>
      </c>
      <c r="O575" s="178" t="str">
        <f t="shared" si="98"/>
        <v>N</v>
      </c>
      <c r="P575" s="178" t="s">
        <v>106</v>
      </c>
      <c r="Q575" s="178" t="s">
        <v>515</v>
      </c>
      <c r="R575" s="181" t="s">
        <v>1452</v>
      </c>
      <c r="S575" s="170"/>
      <c r="U575" s="507" t="s">
        <v>1511</v>
      </c>
      <c r="V575" s="201">
        <v>1830</v>
      </c>
      <c r="W575" s="9" t="str">
        <f t="shared" si="105"/>
        <v>18-</v>
      </c>
      <c r="X575" s="47" t="str">
        <f t="shared" si="106"/>
        <v>YL</v>
      </c>
      <c r="Y575" s="47" t="str">
        <f t="shared" si="99"/>
        <v>-35101F</v>
      </c>
      <c r="Z575" s="47" t="str">
        <f t="shared" si="107"/>
        <v>18-YL-35101F</v>
      </c>
      <c r="AA575" s="47" t="str">
        <f t="shared" si="108"/>
        <v>-</v>
      </c>
      <c r="AB575" s="193">
        <f t="shared" si="109"/>
        <v>7</v>
      </c>
      <c r="AC575" s="193" t="s">
        <v>503</v>
      </c>
    </row>
    <row r="576" spans="1:29" ht="13.5" customHeight="1">
      <c r="A576" s="201">
        <v>1830</v>
      </c>
      <c r="B576" s="170" t="s">
        <v>1367</v>
      </c>
      <c r="C576" s="179" t="s">
        <v>115</v>
      </c>
      <c r="D576" s="198" t="s">
        <v>1664</v>
      </c>
      <c r="E576" s="179" t="s">
        <v>1586</v>
      </c>
      <c r="F576" s="561" t="s">
        <v>1514</v>
      </c>
      <c r="G576" s="178" t="s">
        <v>1473</v>
      </c>
      <c r="H576" s="179" t="s">
        <v>106</v>
      </c>
      <c r="I576" s="178" t="s">
        <v>1512</v>
      </c>
      <c r="J576" s="202" t="s">
        <v>1475</v>
      </c>
      <c r="K576" s="560" t="s">
        <v>1485</v>
      </c>
      <c r="L576" s="174" t="s">
        <v>321</v>
      </c>
      <c r="M576" s="178" t="s">
        <v>106</v>
      </c>
      <c r="N576" s="178" t="s">
        <v>106</v>
      </c>
      <c r="O576" s="178" t="str">
        <f t="shared" si="98"/>
        <v>N</v>
      </c>
      <c r="P576" s="178" t="s">
        <v>106</v>
      </c>
      <c r="Q576" s="178" t="s">
        <v>515</v>
      </c>
      <c r="R576" s="181" t="s">
        <v>1452</v>
      </c>
      <c r="S576" s="170"/>
      <c r="U576" s="507" t="s">
        <v>1511</v>
      </c>
      <c r="V576" s="201">
        <v>1830</v>
      </c>
      <c r="W576" s="9" t="str">
        <f t="shared" si="105"/>
        <v>18-</v>
      </c>
      <c r="X576" s="47" t="str">
        <f t="shared" si="106"/>
        <v>YL</v>
      </c>
      <c r="Y576" s="47" t="str">
        <f t="shared" si="99"/>
        <v>-35101L</v>
      </c>
      <c r="Z576" s="47" t="str">
        <f t="shared" si="107"/>
        <v>18-YL-35101L</v>
      </c>
      <c r="AA576" s="47" t="str">
        <f t="shared" si="108"/>
        <v>-</v>
      </c>
      <c r="AB576" s="193">
        <f t="shared" si="109"/>
        <v>7</v>
      </c>
      <c r="AC576" s="193" t="s">
        <v>503</v>
      </c>
    </row>
    <row r="577" spans="1:29" ht="13.5" customHeight="1">
      <c r="A577" s="201">
        <v>1830</v>
      </c>
      <c r="B577" s="170" t="s">
        <v>572</v>
      </c>
      <c r="C577" s="179" t="s">
        <v>115</v>
      </c>
      <c r="D577" s="198" t="s">
        <v>573</v>
      </c>
      <c r="E577" s="179" t="s">
        <v>1586</v>
      </c>
      <c r="F577" s="561" t="s">
        <v>516</v>
      </c>
      <c r="G577" s="178" t="s">
        <v>166</v>
      </c>
      <c r="H577" s="179" t="s">
        <v>1451</v>
      </c>
      <c r="I577" s="178" t="s">
        <v>111</v>
      </c>
      <c r="J577" s="202" t="s">
        <v>111</v>
      </c>
      <c r="K577" s="560"/>
      <c r="L577" s="174" t="s">
        <v>321</v>
      </c>
      <c r="M577" s="178" t="s">
        <v>106</v>
      </c>
      <c r="N577" s="178" t="s">
        <v>106</v>
      </c>
      <c r="O577" s="178" t="str">
        <f t="shared" si="98"/>
        <v>N</v>
      </c>
      <c r="P577" s="178" t="s">
        <v>106</v>
      </c>
      <c r="Q577" s="178" t="s">
        <v>515</v>
      </c>
      <c r="R577" s="181" t="s">
        <v>1452</v>
      </c>
      <c r="S577" s="196" t="s">
        <v>515</v>
      </c>
      <c r="U577" s="510" t="s">
        <v>1553</v>
      </c>
      <c r="V577" s="201">
        <v>1830</v>
      </c>
      <c r="W577" s="9" t="str">
        <f t="shared" si="105"/>
        <v>18-</v>
      </c>
      <c r="X577" s="47" t="str">
        <f t="shared" si="106"/>
        <v>SC</v>
      </c>
      <c r="Y577" s="47" t="str">
        <f t="shared" si="99"/>
        <v>-35101</v>
      </c>
      <c r="Z577" s="47" t="str">
        <f t="shared" si="107"/>
        <v>18-SC-35101</v>
      </c>
      <c r="AA577" s="47" t="str">
        <f t="shared" si="108"/>
        <v>-</v>
      </c>
      <c r="AB577" s="193">
        <f t="shared" si="109"/>
        <v>6</v>
      </c>
      <c r="AC577" s="193" t="s">
        <v>106</v>
      </c>
    </row>
    <row r="578" spans="1:29" ht="13.5" customHeight="1">
      <c r="A578" s="201">
        <v>1830</v>
      </c>
      <c r="B578" s="170" t="s">
        <v>816</v>
      </c>
      <c r="C578" s="179" t="s">
        <v>115</v>
      </c>
      <c r="D578" s="198" t="s">
        <v>817</v>
      </c>
      <c r="E578" s="179" t="s">
        <v>1586</v>
      </c>
      <c r="F578" s="561" t="s">
        <v>799</v>
      </c>
      <c r="G578" s="178" t="s">
        <v>113</v>
      </c>
      <c r="H578" s="179" t="s">
        <v>106</v>
      </c>
      <c r="I578" s="178" t="s">
        <v>111</v>
      </c>
      <c r="J578" s="202" t="s">
        <v>111</v>
      </c>
      <c r="K578" s="560"/>
      <c r="L578" s="174" t="s">
        <v>321</v>
      </c>
      <c r="M578" s="178" t="s">
        <v>106</v>
      </c>
      <c r="N578" s="178" t="s">
        <v>106</v>
      </c>
      <c r="O578" s="178" t="str">
        <f t="shared" ref="O578:O581" si="110">IF(N578="Yes","Y","N")</f>
        <v>N</v>
      </c>
      <c r="P578" s="178" t="s">
        <v>106</v>
      </c>
      <c r="Q578" s="178" t="s">
        <v>515</v>
      </c>
      <c r="R578" s="181" t="s">
        <v>1452</v>
      </c>
      <c r="S578" s="170"/>
      <c r="U578" s="509" t="s">
        <v>1466</v>
      </c>
      <c r="V578" s="201">
        <v>1830</v>
      </c>
      <c r="W578" s="9" t="str">
        <f t="shared" si="105"/>
        <v>18-</v>
      </c>
      <c r="X578" s="47" t="str">
        <f t="shared" si="106"/>
        <v>SI</v>
      </c>
      <c r="Y578" s="47" t="str">
        <f t="shared" si="99"/>
        <v>-35101</v>
      </c>
      <c r="Z578" s="47" t="str">
        <f t="shared" si="107"/>
        <v>18-SI-35101</v>
      </c>
      <c r="AA578" s="47" t="str">
        <f t="shared" si="108"/>
        <v>-</v>
      </c>
      <c r="AB578" s="193">
        <f t="shared" si="109"/>
        <v>6</v>
      </c>
      <c r="AC578" s="193" t="s">
        <v>106</v>
      </c>
    </row>
    <row r="579" spans="1:29" ht="13.5" customHeight="1">
      <c r="A579" s="201">
        <v>1830</v>
      </c>
      <c r="B579" s="170" t="s">
        <v>795</v>
      </c>
      <c r="C579" s="179" t="s">
        <v>115</v>
      </c>
      <c r="D579" s="198" t="s">
        <v>796</v>
      </c>
      <c r="E579" s="179" t="s">
        <v>1586</v>
      </c>
      <c r="F579" s="561" t="s">
        <v>786</v>
      </c>
      <c r="G579" s="178" t="s">
        <v>113</v>
      </c>
      <c r="H579" s="179" t="s">
        <v>106</v>
      </c>
      <c r="I579" s="178" t="s">
        <v>111</v>
      </c>
      <c r="J579" s="202" t="s">
        <v>111</v>
      </c>
      <c r="K579" s="560"/>
      <c r="L579" s="174" t="s">
        <v>321</v>
      </c>
      <c r="M579" s="178" t="s">
        <v>106</v>
      </c>
      <c r="N579" s="178" t="s">
        <v>106</v>
      </c>
      <c r="O579" s="178" t="str">
        <f t="shared" si="110"/>
        <v>N</v>
      </c>
      <c r="P579" s="178" t="s">
        <v>106</v>
      </c>
      <c r="Q579" s="178" t="s">
        <v>515</v>
      </c>
      <c r="R579" s="181" t="s">
        <v>1452</v>
      </c>
      <c r="S579" s="170"/>
      <c r="U579" s="509" t="s">
        <v>1466</v>
      </c>
      <c r="V579" s="201">
        <v>1830</v>
      </c>
      <c r="W579" s="9" t="str">
        <f t="shared" si="105"/>
        <v>18-</v>
      </c>
      <c r="X579" s="47" t="str">
        <f t="shared" si="106"/>
        <v>II</v>
      </c>
      <c r="Y579" s="47" t="str">
        <f t="shared" si="99"/>
        <v>-35101</v>
      </c>
      <c r="Z579" s="47" t="str">
        <f t="shared" ref="Z579:Z581" si="111">W579&amp;X579&amp;Y579</f>
        <v>18-II-35101</v>
      </c>
      <c r="AA579" s="47" t="str">
        <f t="shared" si="108"/>
        <v>-</v>
      </c>
      <c r="AB579" s="193">
        <f t="shared" si="109"/>
        <v>6</v>
      </c>
      <c r="AC579" s="193" t="s">
        <v>106</v>
      </c>
    </row>
    <row r="580" spans="1:29" ht="13.5" customHeight="1">
      <c r="A580" s="201">
        <v>1830</v>
      </c>
      <c r="C580" s="179"/>
      <c r="D580" s="179"/>
      <c r="E580" s="179"/>
      <c r="F580" s="561"/>
      <c r="G580" s="178"/>
      <c r="H580" s="179"/>
      <c r="I580" s="178"/>
      <c r="J580" s="202"/>
      <c r="K580" s="560"/>
      <c r="L580" s="174"/>
      <c r="M580" s="178"/>
      <c r="N580" s="178"/>
      <c r="O580" s="178" t="str">
        <f t="shared" si="110"/>
        <v>N</v>
      </c>
      <c r="P580" s="178"/>
      <c r="Q580" s="178"/>
      <c r="R580" s="181"/>
      <c r="S580" s="170"/>
      <c r="V580" s="201">
        <v>1830</v>
      </c>
      <c r="W580" s="9" t="str">
        <f t="shared" si="105"/>
        <v/>
      </c>
      <c r="X580" s="47">
        <f t="shared" si="106"/>
        <v>0</v>
      </c>
      <c r="Y580" s="47" t="str">
        <f t="shared" si="99"/>
        <v/>
      </c>
      <c r="Z580" s="47" t="str">
        <f t="shared" si="111"/>
        <v>0</v>
      </c>
      <c r="AA580" s="47" t="str">
        <f t="shared" si="108"/>
        <v/>
      </c>
      <c r="AB580" s="193">
        <f t="shared" si="109"/>
        <v>7</v>
      </c>
    </row>
    <row r="581" spans="1:29" ht="13.5" customHeight="1">
      <c r="A581" s="201">
        <v>1830</v>
      </c>
      <c r="B581" s="170" t="s">
        <v>1369</v>
      </c>
      <c r="C581" s="179" t="s">
        <v>115</v>
      </c>
      <c r="D581" s="198" t="s">
        <v>1665</v>
      </c>
      <c r="E581" s="179" t="s">
        <v>1586</v>
      </c>
      <c r="F581" s="561" t="s">
        <v>1514</v>
      </c>
      <c r="G581" s="178" t="s">
        <v>1473</v>
      </c>
      <c r="H581" s="179" t="s">
        <v>106</v>
      </c>
      <c r="I581" s="178" t="s">
        <v>1512</v>
      </c>
      <c r="J581" s="202" t="s">
        <v>1475</v>
      </c>
      <c r="K581" s="560" t="s">
        <v>1485</v>
      </c>
      <c r="L581" s="174" t="s">
        <v>321</v>
      </c>
      <c r="M581" s="178" t="s">
        <v>106</v>
      </c>
      <c r="N581" s="178" t="s">
        <v>106</v>
      </c>
      <c r="O581" s="178" t="str">
        <f t="shared" si="110"/>
        <v>N</v>
      </c>
      <c r="P581" s="178" t="s">
        <v>106</v>
      </c>
      <c r="Q581" s="178" t="s">
        <v>515</v>
      </c>
      <c r="R581" s="181" t="s">
        <v>1452</v>
      </c>
      <c r="S581" s="170"/>
      <c r="U581" s="507" t="s">
        <v>1511</v>
      </c>
      <c r="V581" s="201">
        <v>1830</v>
      </c>
      <c r="W581" s="9" t="str">
        <f t="shared" si="105"/>
        <v>18-</v>
      </c>
      <c r="X581" s="47" t="str">
        <f t="shared" si="106"/>
        <v>YL</v>
      </c>
      <c r="Y581" s="47" t="str">
        <f t="shared" si="99"/>
        <v>-35111R</v>
      </c>
      <c r="Z581" s="47" t="str">
        <f t="shared" si="111"/>
        <v>18-YL-35111R</v>
      </c>
      <c r="AA581" s="47" t="str">
        <f t="shared" si="108"/>
        <v>-</v>
      </c>
      <c r="AB581" s="193">
        <f t="shared" si="109"/>
        <v>7</v>
      </c>
      <c r="AC581" s="193" t="s">
        <v>503</v>
      </c>
    </row>
    <row r="582" spans="1:29">
      <c r="B582" s="179"/>
      <c r="C582" s="179"/>
      <c r="D582" s="179"/>
      <c r="E582" s="561"/>
      <c r="F582" s="178"/>
      <c r="G582" s="179"/>
      <c r="H582" s="178"/>
      <c r="I582" s="180"/>
      <c r="J582" s="560"/>
      <c r="K582" s="560"/>
      <c r="L582" s="173"/>
      <c r="M582" s="178"/>
      <c r="N582" s="178"/>
      <c r="O582" s="178"/>
      <c r="P582" s="178"/>
      <c r="Q582" s="181"/>
    </row>
    <row r="583" spans="1:29">
      <c r="B583" s="179"/>
      <c r="C583" s="179"/>
      <c r="D583" s="179"/>
      <c r="E583" s="561"/>
      <c r="F583" s="178"/>
      <c r="G583" s="179"/>
      <c r="H583" s="178"/>
      <c r="I583" s="180"/>
      <c r="J583" s="560"/>
      <c r="K583" s="560"/>
      <c r="L583" s="173"/>
      <c r="M583" s="178"/>
      <c r="N583" s="178"/>
      <c r="O583" s="178"/>
      <c r="P583" s="178"/>
      <c r="Q583" s="181"/>
    </row>
    <row r="584" spans="1:29">
      <c r="B584" s="179"/>
      <c r="C584" s="179"/>
      <c r="D584" s="179"/>
      <c r="E584" s="561"/>
      <c r="F584" s="178"/>
      <c r="G584" s="179"/>
      <c r="H584" s="178"/>
      <c r="I584" s="180"/>
      <c r="J584" s="560"/>
      <c r="K584" s="560"/>
      <c r="L584" s="173"/>
      <c r="M584" s="178"/>
      <c r="N584" s="178"/>
      <c r="O584" s="178"/>
      <c r="P584" s="178"/>
      <c r="Q584" s="181"/>
    </row>
    <row r="585" spans="1:29">
      <c r="B585" s="179"/>
      <c r="C585" s="179"/>
      <c r="D585" s="179"/>
      <c r="E585" s="561"/>
      <c r="F585" s="178"/>
      <c r="G585" s="179"/>
      <c r="H585" s="178"/>
      <c r="I585" s="180"/>
      <c r="J585" s="560"/>
      <c r="K585" s="560"/>
      <c r="L585" s="173"/>
      <c r="M585" s="178"/>
      <c r="N585" s="178"/>
      <c r="O585" s="178"/>
      <c r="P585" s="178"/>
      <c r="Q585" s="181"/>
    </row>
    <row r="586" spans="1:29">
      <c r="B586" s="179"/>
      <c r="C586" s="179"/>
      <c r="D586" s="179"/>
      <c r="E586" s="561"/>
      <c r="F586" s="178"/>
      <c r="G586" s="179"/>
      <c r="H586" s="178"/>
      <c r="I586" s="180"/>
      <c r="J586" s="560"/>
      <c r="K586" s="560"/>
      <c r="L586" s="173"/>
      <c r="M586" s="178"/>
      <c r="N586" s="178"/>
      <c r="O586" s="178"/>
      <c r="P586" s="178"/>
      <c r="Q586" s="181"/>
    </row>
    <row r="587" spans="1:29">
      <c r="B587" s="179"/>
      <c r="C587" s="179"/>
      <c r="D587" s="179"/>
      <c r="E587" s="561"/>
      <c r="F587" s="178"/>
      <c r="G587" s="179"/>
      <c r="H587" s="178"/>
      <c r="I587" s="180"/>
      <c r="J587" s="560"/>
      <c r="K587" s="560"/>
      <c r="L587" s="173"/>
      <c r="M587" s="178"/>
      <c r="N587" s="178"/>
      <c r="O587" s="178"/>
      <c r="P587" s="178"/>
      <c r="Q587" s="181"/>
    </row>
    <row r="588" spans="1:29">
      <c r="B588" s="179"/>
      <c r="C588" s="179"/>
      <c r="D588" s="179"/>
      <c r="E588" s="561"/>
      <c r="F588" s="178"/>
      <c r="G588" s="179"/>
      <c r="H588" s="178"/>
      <c r="I588" s="180"/>
      <c r="J588" s="560"/>
      <c r="K588" s="560"/>
      <c r="L588" s="173"/>
      <c r="M588" s="178"/>
      <c r="N588" s="178"/>
      <c r="O588" s="178"/>
      <c r="P588" s="178"/>
      <c r="Q588" s="181"/>
    </row>
    <row r="589" spans="1:29">
      <c r="B589" s="179"/>
      <c r="C589" s="179"/>
      <c r="D589" s="179"/>
      <c r="E589" s="561"/>
      <c r="F589" s="178"/>
      <c r="G589" s="179"/>
      <c r="H589" s="178"/>
      <c r="I589" s="180"/>
      <c r="J589" s="560"/>
      <c r="K589" s="560"/>
      <c r="L589" s="173"/>
      <c r="M589" s="178"/>
      <c r="N589" s="178"/>
      <c r="O589" s="178"/>
      <c r="P589" s="178"/>
      <c r="Q589" s="181"/>
    </row>
    <row r="590" spans="1:29">
      <c r="B590" s="179"/>
      <c r="C590" s="179"/>
      <c r="D590" s="179"/>
      <c r="E590" s="561"/>
      <c r="F590" s="178"/>
      <c r="G590" s="179"/>
      <c r="H590" s="178"/>
      <c r="I590" s="180"/>
      <c r="J590" s="560"/>
      <c r="K590" s="560"/>
      <c r="L590" s="173"/>
      <c r="M590" s="178"/>
      <c r="N590" s="178"/>
      <c r="O590" s="178"/>
      <c r="P590" s="178"/>
      <c r="Q590" s="181"/>
    </row>
    <row r="591" spans="1:29">
      <c r="B591" s="179"/>
      <c r="C591" s="179"/>
      <c r="D591" s="179"/>
      <c r="E591" s="561"/>
      <c r="F591" s="178"/>
      <c r="G591" s="179"/>
      <c r="H591" s="178"/>
      <c r="I591" s="180"/>
      <c r="J591" s="560"/>
      <c r="K591" s="560"/>
      <c r="L591" s="173"/>
      <c r="M591" s="178"/>
      <c r="N591" s="178"/>
      <c r="O591" s="178"/>
      <c r="P591" s="178"/>
      <c r="Q591" s="181"/>
    </row>
    <row r="592" spans="1:29">
      <c r="B592" s="179"/>
      <c r="C592" s="179"/>
      <c r="D592" s="179"/>
      <c r="E592" s="561"/>
      <c r="F592" s="178"/>
      <c r="G592" s="179"/>
      <c r="H592" s="178"/>
      <c r="I592" s="180"/>
      <c r="J592" s="560"/>
      <c r="K592" s="560"/>
      <c r="L592" s="173"/>
      <c r="M592" s="178"/>
      <c r="N592" s="178"/>
      <c r="O592" s="178"/>
      <c r="P592" s="178"/>
      <c r="Q592" s="181"/>
    </row>
    <row r="593" spans="2:17">
      <c r="B593" s="179"/>
      <c r="C593" s="179"/>
      <c r="D593" s="179"/>
      <c r="E593" s="561"/>
      <c r="F593" s="178"/>
      <c r="G593" s="179"/>
      <c r="H593" s="178"/>
      <c r="I593" s="180"/>
      <c r="J593" s="560"/>
      <c r="K593" s="560"/>
      <c r="L593" s="173"/>
      <c r="M593" s="178"/>
      <c r="N593" s="178"/>
      <c r="O593" s="178"/>
      <c r="P593" s="178"/>
      <c r="Q593" s="181"/>
    </row>
    <row r="594" spans="2:17">
      <c r="B594" s="179"/>
      <c r="C594" s="179"/>
      <c r="D594" s="179"/>
      <c r="E594" s="561"/>
      <c r="F594" s="178"/>
      <c r="G594" s="179"/>
      <c r="H594" s="178"/>
      <c r="I594" s="180"/>
      <c r="J594" s="560"/>
      <c r="K594" s="560"/>
      <c r="L594" s="173"/>
      <c r="M594" s="178"/>
      <c r="N594" s="178"/>
      <c r="O594" s="178"/>
      <c r="P594" s="178"/>
      <c r="Q594" s="181"/>
    </row>
    <row r="595" spans="2:17">
      <c r="B595" s="179"/>
      <c r="C595" s="179"/>
      <c r="D595" s="179"/>
      <c r="E595" s="561"/>
      <c r="F595" s="178"/>
      <c r="G595" s="179"/>
      <c r="H595" s="178"/>
      <c r="I595" s="180"/>
      <c r="J595" s="560"/>
      <c r="K595" s="560"/>
      <c r="L595" s="173"/>
      <c r="M595" s="178"/>
      <c r="N595" s="178"/>
      <c r="O595" s="178"/>
      <c r="P595" s="178"/>
      <c r="Q595" s="181"/>
    </row>
    <row r="596" spans="2:17">
      <c r="B596" s="179"/>
      <c r="C596" s="179"/>
      <c r="D596" s="179"/>
      <c r="E596" s="561"/>
      <c r="F596" s="178"/>
      <c r="G596" s="179"/>
      <c r="H596" s="178"/>
      <c r="I596" s="180"/>
      <c r="J596" s="560"/>
      <c r="K596" s="560"/>
      <c r="L596" s="173"/>
      <c r="M596" s="178"/>
      <c r="N596" s="178"/>
      <c r="O596" s="178"/>
      <c r="P596" s="178"/>
      <c r="Q596" s="181"/>
    </row>
    <row r="597" spans="2:17">
      <c r="B597" s="179"/>
      <c r="C597" s="179"/>
      <c r="D597" s="179"/>
      <c r="E597" s="561"/>
      <c r="F597" s="178"/>
      <c r="G597" s="179"/>
      <c r="H597" s="178"/>
      <c r="I597" s="180"/>
      <c r="J597" s="560"/>
      <c r="K597" s="560"/>
      <c r="L597" s="173"/>
      <c r="M597" s="178"/>
      <c r="N597" s="178"/>
      <c r="O597" s="178"/>
      <c r="P597" s="178"/>
      <c r="Q597" s="181"/>
    </row>
    <row r="598" spans="2:17">
      <c r="B598" s="179"/>
      <c r="C598" s="179"/>
      <c r="D598" s="179"/>
      <c r="E598" s="561"/>
      <c r="F598" s="178"/>
      <c r="G598" s="179"/>
      <c r="H598" s="178"/>
      <c r="I598" s="180"/>
      <c r="J598" s="560"/>
      <c r="K598" s="560"/>
      <c r="L598" s="173"/>
      <c r="M598" s="178"/>
      <c r="N598" s="178"/>
      <c r="O598" s="178"/>
      <c r="P598" s="178"/>
      <c r="Q598" s="181"/>
    </row>
    <row r="599" spans="2:17">
      <c r="B599" s="179"/>
      <c r="C599" s="179"/>
      <c r="D599" s="179"/>
      <c r="E599" s="561"/>
      <c r="F599" s="178"/>
      <c r="G599" s="179"/>
      <c r="H599" s="178"/>
      <c r="I599" s="180"/>
      <c r="J599" s="560"/>
      <c r="K599" s="560"/>
      <c r="L599" s="173"/>
      <c r="M599" s="178"/>
      <c r="N599" s="178"/>
      <c r="O599" s="178"/>
      <c r="P599" s="178"/>
      <c r="Q599" s="181"/>
    </row>
    <row r="600" spans="2:17">
      <c r="B600" s="179"/>
      <c r="C600" s="179"/>
      <c r="D600" s="179"/>
      <c r="E600" s="561"/>
      <c r="F600" s="178"/>
      <c r="G600" s="179"/>
      <c r="H600" s="178"/>
      <c r="I600" s="180"/>
      <c r="J600" s="560"/>
      <c r="K600" s="560"/>
      <c r="L600" s="173"/>
      <c r="M600" s="178"/>
      <c r="N600" s="178"/>
      <c r="O600" s="178"/>
      <c r="P600" s="178"/>
      <c r="Q600" s="181"/>
    </row>
    <row r="601" spans="2:17">
      <c r="B601" s="179"/>
      <c r="C601" s="179"/>
      <c r="D601" s="179"/>
      <c r="E601" s="561"/>
      <c r="F601" s="178"/>
      <c r="G601" s="179"/>
      <c r="H601" s="178"/>
      <c r="I601" s="180"/>
      <c r="J601" s="560"/>
      <c r="K601" s="560"/>
      <c r="L601" s="173"/>
      <c r="M601" s="178"/>
      <c r="N601" s="178"/>
      <c r="O601" s="178"/>
      <c r="P601" s="178"/>
      <c r="Q601" s="181"/>
    </row>
    <row r="602" spans="2:17">
      <c r="B602" s="179"/>
      <c r="C602" s="179"/>
      <c r="D602" s="179"/>
      <c r="E602" s="561"/>
      <c r="F602" s="178"/>
      <c r="G602" s="179"/>
      <c r="H602" s="178"/>
      <c r="I602" s="180"/>
      <c r="J602" s="560"/>
      <c r="K602" s="560"/>
      <c r="L602" s="173"/>
      <c r="M602" s="178"/>
      <c r="N602" s="178"/>
      <c r="O602" s="178"/>
      <c r="P602" s="178"/>
      <c r="Q602" s="181"/>
    </row>
    <row r="603" spans="2:17">
      <c r="B603" s="179"/>
      <c r="C603" s="179"/>
      <c r="D603" s="179"/>
      <c r="E603" s="561"/>
      <c r="F603" s="178"/>
      <c r="G603" s="179"/>
      <c r="H603" s="178"/>
      <c r="I603" s="180"/>
      <c r="J603" s="560"/>
      <c r="K603" s="560"/>
      <c r="L603" s="173"/>
      <c r="M603" s="178"/>
      <c r="N603" s="178"/>
      <c r="O603" s="178"/>
      <c r="P603" s="178"/>
      <c r="Q603" s="181"/>
    </row>
    <row r="604" spans="2:17">
      <c r="B604" s="179"/>
      <c r="C604" s="179"/>
      <c r="D604" s="179"/>
      <c r="E604" s="561"/>
      <c r="F604" s="178"/>
      <c r="G604" s="179"/>
      <c r="H604" s="178"/>
      <c r="I604" s="180"/>
      <c r="J604" s="560"/>
      <c r="K604" s="560"/>
      <c r="L604" s="173"/>
      <c r="M604" s="178"/>
      <c r="N604" s="178"/>
      <c r="O604" s="178"/>
      <c r="P604" s="178"/>
      <c r="Q604" s="181"/>
    </row>
    <row r="605" spans="2:17">
      <c r="B605" s="179"/>
      <c r="C605" s="179"/>
      <c r="D605" s="179"/>
      <c r="E605" s="561"/>
      <c r="F605" s="178"/>
      <c r="G605" s="179"/>
      <c r="H605" s="178"/>
      <c r="I605" s="180"/>
      <c r="J605" s="560"/>
      <c r="K605" s="560"/>
      <c r="L605" s="173"/>
      <c r="M605" s="178"/>
      <c r="N605" s="178"/>
      <c r="O605" s="178"/>
      <c r="P605" s="178"/>
      <c r="Q605" s="181"/>
    </row>
    <row r="606" spans="2:17">
      <c r="B606" s="179"/>
      <c r="C606" s="179"/>
      <c r="D606" s="179"/>
      <c r="E606" s="561"/>
      <c r="F606" s="178"/>
      <c r="G606" s="179"/>
      <c r="H606" s="178"/>
      <c r="I606" s="180"/>
      <c r="J606" s="560"/>
      <c r="K606" s="560"/>
      <c r="L606" s="173"/>
      <c r="M606" s="178"/>
      <c r="N606" s="178"/>
      <c r="O606" s="178"/>
      <c r="P606" s="178"/>
      <c r="Q606" s="181"/>
    </row>
    <row r="607" spans="2:17">
      <c r="B607" s="179"/>
      <c r="C607" s="179"/>
      <c r="D607" s="179"/>
      <c r="E607" s="561"/>
      <c r="F607" s="178"/>
      <c r="G607" s="179"/>
      <c r="H607" s="178"/>
      <c r="I607" s="180"/>
      <c r="J607" s="560"/>
      <c r="K607" s="560"/>
      <c r="L607" s="173"/>
      <c r="M607" s="178"/>
      <c r="N607" s="178"/>
      <c r="O607" s="178"/>
      <c r="P607" s="178"/>
      <c r="Q607" s="181"/>
    </row>
    <row r="608" spans="2:17">
      <c r="B608" s="179"/>
      <c r="C608" s="179"/>
      <c r="D608" s="179"/>
      <c r="E608" s="561"/>
      <c r="F608" s="178"/>
      <c r="G608" s="179"/>
      <c r="H608" s="178"/>
      <c r="I608" s="180"/>
      <c r="J608" s="560"/>
      <c r="K608" s="560"/>
      <c r="L608" s="173"/>
      <c r="M608" s="178"/>
      <c r="N608" s="178"/>
      <c r="O608" s="178"/>
      <c r="P608" s="178"/>
      <c r="Q608" s="181"/>
    </row>
    <row r="609" spans="2:17">
      <c r="B609" s="179"/>
      <c r="C609" s="179"/>
      <c r="D609" s="179"/>
      <c r="E609" s="561"/>
      <c r="F609" s="178"/>
      <c r="G609" s="179"/>
      <c r="H609" s="178"/>
      <c r="I609" s="180"/>
      <c r="J609" s="560"/>
      <c r="K609" s="560"/>
      <c r="L609" s="173"/>
      <c r="M609" s="178"/>
      <c r="N609" s="178"/>
      <c r="O609" s="178"/>
      <c r="P609" s="178"/>
      <c r="Q609" s="181"/>
    </row>
    <row r="610" spans="2:17">
      <c r="B610" s="179"/>
      <c r="C610" s="179"/>
      <c r="D610" s="179"/>
      <c r="E610" s="561"/>
      <c r="F610" s="178"/>
      <c r="G610" s="179"/>
      <c r="H610" s="178"/>
      <c r="I610" s="180"/>
      <c r="J610" s="560"/>
      <c r="K610" s="560"/>
      <c r="L610" s="173"/>
      <c r="M610" s="178"/>
      <c r="N610" s="178"/>
      <c r="O610" s="178"/>
      <c r="P610" s="178"/>
      <c r="Q610" s="181"/>
    </row>
    <row r="611" spans="2:17">
      <c r="B611" s="179"/>
      <c r="C611" s="179"/>
      <c r="D611" s="179"/>
      <c r="E611" s="561"/>
      <c r="F611" s="178"/>
      <c r="G611" s="179"/>
      <c r="H611" s="178"/>
      <c r="I611" s="180"/>
      <c r="J611" s="560"/>
      <c r="K611" s="560"/>
      <c r="L611" s="173"/>
      <c r="M611" s="178"/>
      <c r="N611" s="178"/>
      <c r="O611" s="178"/>
      <c r="P611" s="178"/>
      <c r="Q611" s="181"/>
    </row>
    <row r="612" spans="2:17">
      <c r="B612" s="179"/>
      <c r="C612" s="179"/>
      <c r="D612" s="179"/>
      <c r="E612" s="561"/>
      <c r="F612" s="178"/>
      <c r="G612" s="179"/>
      <c r="H612" s="178"/>
      <c r="I612" s="180"/>
      <c r="J612" s="560"/>
      <c r="K612" s="560"/>
      <c r="L612" s="173"/>
      <c r="M612" s="178"/>
      <c r="N612" s="178"/>
      <c r="O612" s="178"/>
      <c r="P612" s="178"/>
      <c r="Q612" s="181"/>
    </row>
    <row r="613" spans="2:17">
      <c r="B613" s="179"/>
      <c r="C613" s="179"/>
      <c r="D613" s="179"/>
      <c r="E613" s="561"/>
      <c r="F613" s="178"/>
      <c r="G613" s="179"/>
      <c r="H613" s="178"/>
      <c r="I613" s="180"/>
      <c r="J613" s="560"/>
      <c r="K613" s="560"/>
      <c r="L613" s="173"/>
      <c r="M613" s="178"/>
      <c r="N613" s="178"/>
      <c r="O613" s="178"/>
      <c r="P613" s="178"/>
      <c r="Q613" s="181"/>
    </row>
    <row r="614" spans="2:17">
      <c r="B614" s="179"/>
      <c r="C614" s="179"/>
      <c r="D614" s="179"/>
      <c r="E614" s="561"/>
      <c r="F614" s="178"/>
      <c r="G614" s="179"/>
      <c r="H614" s="178"/>
      <c r="I614" s="180"/>
      <c r="J614" s="560"/>
      <c r="K614" s="560"/>
      <c r="L614" s="173"/>
      <c r="M614" s="178"/>
      <c r="N614" s="178"/>
      <c r="O614" s="178"/>
      <c r="P614" s="178"/>
      <c r="Q614" s="181"/>
    </row>
    <row r="615" spans="2:17">
      <c r="B615" s="179"/>
      <c r="C615" s="179"/>
      <c r="D615" s="179"/>
      <c r="E615" s="561"/>
      <c r="F615" s="178"/>
      <c r="G615" s="179"/>
      <c r="H615" s="178"/>
      <c r="I615" s="180"/>
      <c r="J615" s="560"/>
      <c r="K615" s="560"/>
      <c r="L615" s="173"/>
      <c r="M615" s="178"/>
      <c r="N615" s="178"/>
      <c r="O615" s="178"/>
      <c r="P615" s="178"/>
      <c r="Q615" s="181"/>
    </row>
    <row r="616" spans="2:17">
      <c r="B616" s="179"/>
      <c r="C616" s="179"/>
      <c r="D616" s="179"/>
      <c r="E616" s="561"/>
      <c r="F616" s="178"/>
      <c r="G616" s="179"/>
      <c r="H616" s="178"/>
      <c r="I616" s="180"/>
      <c r="J616" s="560"/>
      <c r="K616" s="560"/>
      <c r="L616" s="173"/>
      <c r="M616" s="178"/>
      <c r="N616" s="178"/>
      <c r="O616" s="178"/>
      <c r="P616" s="178"/>
      <c r="Q616" s="181"/>
    </row>
    <row r="617" spans="2:17">
      <c r="B617" s="179"/>
      <c r="C617" s="179"/>
      <c r="D617" s="179"/>
      <c r="E617" s="561"/>
      <c r="F617" s="178"/>
      <c r="G617" s="179"/>
      <c r="H617" s="178"/>
      <c r="I617" s="180"/>
      <c r="J617" s="560"/>
      <c r="K617" s="560"/>
      <c r="L617" s="173"/>
      <c r="M617" s="178"/>
      <c r="N617" s="178"/>
      <c r="O617" s="178"/>
      <c r="P617" s="178"/>
      <c r="Q617" s="181"/>
    </row>
    <row r="618" spans="2:17">
      <c r="B618" s="179"/>
      <c r="C618" s="179"/>
      <c r="D618" s="179"/>
      <c r="E618" s="561"/>
      <c r="F618" s="178"/>
      <c r="G618" s="179"/>
      <c r="H618" s="178"/>
      <c r="I618" s="180"/>
      <c r="J618" s="560"/>
      <c r="K618" s="560"/>
      <c r="L618" s="173"/>
      <c r="M618" s="178"/>
      <c r="N618" s="178"/>
      <c r="O618" s="178"/>
      <c r="P618" s="178"/>
      <c r="Q618" s="181"/>
    </row>
    <row r="619" spans="2:17">
      <c r="B619" s="179"/>
      <c r="C619" s="179"/>
      <c r="D619" s="179"/>
      <c r="E619" s="561"/>
      <c r="F619" s="178"/>
      <c r="G619" s="179"/>
      <c r="H619" s="178"/>
      <c r="I619" s="180"/>
      <c r="J619" s="560"/>
      <c r="K619" s="560"/>
      <c r="L619" s="173"/>
      <c r="M619" s="178"/>
      <c r="N619" s="178"/>
      <c r="O619" s="178"/>
      <c r="P619" s="178"/>
      <c r="Q619" s="181"/>
    </row>
    <row r="620" spans="2:17">
      <c r="B620" s="179"/>
      <c r="C620" s="179"/>
      <c r="D620" s="179"/>
      <c r="E620" s="561"/>
      <c r="F620" s="178"/>
      <c r="G620" s="179"/>
      <c r="H620" s="178"/>
      <c r="I620" s="180"/>
      <c r="J620" s="560"/>
      <c r="K620" s="560"/>
      <c r="L620" s="173"/>
      <c r="M620" s="178"/>
      <c r="N620" s="178"/>
      <c r="O620" s="178"/>
      <c r="P620" s="178"/>
      <c r="Q620" s="181"/>
    </row>
    <row r="621" spans="2:17">
      <c r="B621" s="179"/>
      <c r="C621" s="179"/>
      <c r="D621" s="179"/>
      <c r="E621" s="561"/>
      <c r="F621" s="178"/>
      <c r="G621" s="179"/>
      <c r="H621" s="178"/>
      <c r="I621" s="180"/>
      <c r="J621" s="560"/>
      <c r="K621" s="560"/>
      <c r="L621" s="173"/>
      <c r="M621" s="178"/>
      <c r="N621" s="178"/>
      <c r="O621" s="178"/>
      <c r="P621" s="178"/>
      <c r="Q621" s="181"/>
    </row>
    <row r="622" spans="2:17">
      <c r="B622" s="179"/>
      <c r="C622" s="179"/>
      <c r="D622" s="179"/>
      <c r="E622" s="561"/>
      <c r="F622" s="178"/>
      <c r="G622" s="179"/>
      <c r="H622" s="178"/>
      <c r="I622" s="180"/>
      <c r="J622" s="560"/>
      <c r="K622" s="560"/>
      <c r="L622" s="173"/>
      <c r="M622" s="178"/>
      <c r="N622" s="178"/>
      <c r="O622" s="178"/>
      <c r="P622" s="178"/>
      <c r="Q622" s="181"/>
    </row>
    <row r="623" spans="2:17">
      <c r="B623" s="179"/>
      <c r="C623" s="179"/>
      <c r="D623" s="179"/>
      <c r="E623" s="561"/>
      <c r="F623" s="178"/>
      <c r="G623" s="179"/>
      <c r="H623" s="178"/>
      <c r="I623" s="180"/>
      <c r="J623" s="560"/>
      <c r="K623" s="560"/>
      <c r="L623" s="173"/>
      <c r="M623" s="178"/>
      <c r="N623" s="178"/>
      <c r="O623" s="178"/>
      <c r="P623" s="178"/>
      <c r="Q623" s="181"/>
    </row>
    <row r="624" spans="2:17">
      <c r="B624" s="179"/>
      <c r="C624" s="179"/>
      <c r="D624" s="179"/>
      <c r="E624" s="561"/>
      <c r="F624" s="178"/>
      <c r="G624" s="179"/>
      <c r="H624" s="178"/>
      <c r="I624" s="180"/>
      <c r="J624" s="560"/>
      <c r="K624" s="560"/>
      <c r="L624" s="173"/>
      <c r="M624" s="178"/>
      <c r="N624" s="178"/>
      <c r="O624" s="178"/>
      <c r="P624" s="178"/>
      <c r="Q624" s="181"/>
    </row>
    <row r="625" spans="2:17">
      <c r="B625" s="179"/>
      <c r="C625" s="179"/>
      <c r="D625" s="179"/>
      <c r="E625" s="561"/>
      <c r="F625" s="178"/>
      <c r="G625" s="179"/>
      <c r="H625" s="178"/>
      <c r="I625" s="180"/>
      <c r="J625" s="560"/>
      <c r="K625" s="560"/>
      <c r="L625" s="173"/>
      <c r="M625" s="178"/>
      <c r="N625" s="178"/>
      <c r="O625" s="178"/>
      <c r="P625" s="178"/>
      <c r="Q625" s="181"/>
    </row>
    <row r="626" spans="2:17">
      <c r="B626" s="179"/>
      <c r="C626" s="179"/>
      <c r="D626" s="179"/>
      <c r="E626" s="561"/>
      <c r="F626" s="178"/>
      <c r="G626" s="179"/>
      <c r="H626" s="178"/>
      <c r="I626" s="180"/>
      <c r="J626" s="560"/>
      <c r="K626" s="560"/>
      <c r="L626" s="173"/>
      <c r="M626" s="178"/>
      <c r="N626" s="178"/>
      <c r="O626" s="178"/>
      <c r="P626" s="178"/>
      <c r="Q626" s="181"/>
    </row>
    <row r="627" spans="2:17">
      <c r="B627" s="179"/>
      <c r="C627" s="179"/>
      <c r="D627" s="179"/>
      <c r="E627" s="561"/>
      <c r="F627" s="178"/>
      <c r="G627" s="179"/>
      <c r="H627" s="178"/>
      <c r="I627" s="180"/>
      <c r="J627" s="560"/>
      <c r="K627" s="560"/>
      <c r="L627" s="173"/>
      <c r="M627" s="178"/>
      <c r="N627" s="178"/>
      <c r="O627" s="178"/>
      <c r="P627" s="178"/>
      <c r="Q627" s="181"/>
    </row>
    <row r="628" spans="2:17">
      <c r="B628" s="179"/>
      <c r="C628" s="179"/>
      <c r="D628" s="179"/>
      <c r="E628" s="561"/>
      <c r="F628" s="178"/>
      <c r="G628" s="179"/>
      <c r="H628" s="178"/>
      <c r="I628" s="180"/>
      <c r="J628" s="560"/>
      <c r="K628" s="560"/>
      <c r="L628" s="173"/>
      <c r="M628" s="178"/>
      <c r="N628" s="178"/>
      <c r="O628" s="178"/>
      <c r="P628" s="178"/>
      <c r="Q628" s="181"/>
    </row>
    <row r="629" spans="2:17">
      <c r="B629" s="179"/>
      <c r="C629" s="179"/>
      <c r="D629" s="179"/>
      <c r="E629" s="561"/>
      <c r="F629" s="178"/>
      <c r="G629" s="179"/>
      <c r="H629" s="178"/>
      <c r="I629" s="180"/>
      <c r="J629" s="560"/>
      <c r="K629" s="560"/>
      <c r="L629" s="173"/>
      <c r="M629" s="178"/>
      <c r="N629" s="178"/>
      <c r="O629" s="178"/>
      <c r="P629" s="178"/>
      <c r="Q629" s="181"/>
    </row>
    <row r="630" spans="2:17">
      <c r="B630" s="179"/>
      <c r="C630" s="179"/>
      <c r="D630" s="179"/>
      <c r="E630" s="561"/>
      <c r="F630" s="178"/>
      <c r="G630" s="179"/>
      <c r="H630" s="178"/>
      <c r="I630" s="180"/>
      <c r="J630" s="560"/>
      <c r="K630" s="560"/>
      <c r="L630" s="173"/>
      <c r="M630" s="178"/>
      <c r="N630" s="178"/>
      <c r="O630" s="178"/>
      <c r="P630" s="178"/>
      <c r="Q630" s="181"/>
    </row>
    <row r="631" spans="2:17">
      <c r="B631" s="179"/>
      <c r="C631" s="179"/>
      <c r="D631" s="179"/>
      <c r="E631" s="561"/>
      <c r="F631" s="178"/>
      <c r="G631" s="179"/>
      <c r="H631" s="178"/>
      <c r="I631" s="180"/>
      <c r="J631" s="560"/>
      <c r="K631" s="560"/>
      <c r="L631" s="173"/>
      <c r="M631" s="178"/>
      <c r="N631" s="178"/>
      <c r="O631" s="178"/>
      <c r="P631" s="178"/>
      <c r="Q631" s="181"/>
    </row>
    <row r="632" spans="2:17">
      <c r="B632" s="179"/>
      <c r="C632" s="179"/>
      <c r="D632" s="179"/>
      <c r="E632" s="561"/>
      <c r="F632" s="178"/>
      <c r="G632" s="179"/>
      <c r="H632" s="178"/>
      <c r="I632" s="180"/>
      <c r="J632" s="560"/>
      <c r="K632" s="560"/>
      <c r="L632" s="173"/>
      <c r="M632" s="178"/>
      <c r="N632" s="178"/>
      <c r="O632" s="178"/>
      <c r="P632" s="178"/>
      <c r="Q632" s="181"/>
    </row>
    <row r="633" spans="2:17">
      <c r="B633" s="179"/>
      <c r="C633" s="179"/>
      <c r="D633" s="179"/>
      <c r="E633" s="561"/>
      <c r="F633" s="178"/>
      <c r="G633" s="179"/>
      <c r="H633" s="178"/>
      <c r="I633" s="180"/>
      <c r="J633" s="560"/>
      <c r="K633" s="560"/>
      <c r="L633" s="173"/>
      <c r="M633" s="178"/>
      <c r="N633" s="178"/>
      <c r="O633" s="178"/>
      <c r="P633" s="178"/>
      <c r="Q633" s="181"/>
    </row>
    <row r="634" spans="2:17">
      <c r="B634" s="179"/>
      <c r="C634" s="179"/>
      <c r="D634" s="179"/>
      <c r="E634" s="561"/>
      <c r="F634" s="178"/>
      <c r="G634" s="179"/>
      <c r="H634" s="178"/>
      <c r="I634" s="180"/>
      <c r="J634" s="560"/>
      <c r="K634" s="560"/>
      <c r="L634" s="173"/>
      <c r="M634" s="178"/>
      <c r="N634" s="178"/>
      <c r="O634" s="178"/>
      <c r="P634" s="178"/>
      <c r="Q634" s="181"/>
    </row>
    <row r="635" spans="2:17">
      <c r="B635" s="179"/>
      <c r="C635" s="179"/>
      <c r="D635" s="179"/>
      <c r="E635" s="561"/>
      <c r="F635" s="178"/>
      <c r="G635" s="179"/>
      <c r="H635" s="178"/>
      <c r="I635" s="180"/>
      <c r="J635" s="560"/>
      <c r="K635" s="560"/>
      <c r="L635" s="173"/>
      <c r="M635" s="178"/>
      <c r="N635" s="178"/>
      <c r="O635" s="178"/>
      <c r="P635" s="178"/>
      <c r="Q635" s="181"/>
    </row>
    <row r="636" spans="2:17">
      <c r="B636" s="179"/>
      <c r="C636" s="179"/>
      <c r="D636" s="179"/>
      <c r="E636" s="561"/>
      <c r="F636" s="178"/>
      <c r="G636" s="179"/>
      <c r="H636" s="178"/>
      <c r="I636" s="180"/>
      <c r="J636" s="560"/>
      <c r="K636" s="560"/>
      <c r="L636" s="173"/>
      <c r="M636" s="178"/>
      <c r="N636" s="178"/>
      <c r="O636" s="178"/>
      <c r="P636" s="178"/>
      <c r="Q636" s="181"/>
    </row>
    <row r="637" spans="2:17">
      <c r="B637" s="179"/>
      <c r="C637" s="179"/>
      <c r="D637" s="179"/>
      <c r="E637" s="561"/>
      <c r="F637" s="178"/>
      <c r="G637" s="179"/>
      <c r="H637" s="178"/>
      <c r="I637" s="180"/>
      <c r="J637" s="560"/>
      <c r="K637" s="560"/>
      <c r="L637" s="173"/>
      <c r="M637" s="178"/>
      <c r="N637" s="178"/>
      <c r="O637" s="178"/>
      <c r="P637" s="178"/>
      <c r="Q637" s="181"/>
    </row>
    <row r="638" spans="2:17">
      <c r="B638" s="179"/>
      <c r="C638" s="179"/>
      <c r="D638" s="179"/>
      <c r="E638" s="561"/>
      <c r="F638" s="178"/>
      <c r="G638" s="179"/>
      <c r="H638" s="178"/>
      <c r="I638" s="180"/>
      <c r="J638" s="560"/>
      <c r="K638" s="560"/>
      <c r="L638" s="173"/>
      <c r="M638" s="178"/>
      <c r="N638" s="178"/>
      <c r="O638" s="178"/>
      <c r="P638" s="178"/>
      <c r="Q638" s="181"/>
    </row>
    <row r="639" spans="2:17">
      <c r="B639" s="179"/>
      <c r="C639" s="179"/>
      <c r="D639" s="179"/>
      <c r="E639" s="561"/>
      <c r="F639" s="178"/>
      <c r="G639" s="179"/>
      <c r="H639" s="178"/>
      <c r="I639" s="180"/>
      <c r="J639" s="560"/>
      <c r="K639" s="560"/>
      <c r="L639" s="173"/>
      <c r="M639" s="178"/>
      <c r="N639" s="178"/>
      <c r="O639" s="178"/>
      <c r="P639" s="178"/>
      <c r="Q639" s="181"/>
    </row>
    <row r="640" spans="2:17">
      <c r="B640" s="179"/>
      <c r="C640" s="179"/>
      <c r="D640" s="179"/>
      <c r="E640" s="561"/>
      <c r="F640" s="178"/>
      <c r="G640" s="179"/>
      <c r="H640" s="178"/>
      <c r="I640" s="180"/>
      <c r="J640" s="560"/>
      <c r="K640" s="560"/>
      <c r="L640" s="173"/>
      <c r="M640" s="178"/>
      <c r="N640" s="178"/>
      <c r="O640" s="178"/>
      <c r="P640" s="178"/>
      <c r="Q640" s="181"/>
    </row>
    <row r="641" spans="2:17">
      <c r="B641" s="179"/>
      <c r="C641" s="179"/>
      <c r="D641" s="179"/>
      <c r="E641" s="561"/>
      <c r="F641" s="178"/>
      <c r="G641" s="179"/>
      <c r="H641" s="178"/>
      <c r="I641" s="180"/>
      <c r="J641" s="560"/>
      <c r="K641" s="560"/>
      <c r="L641" s="173"/>
      <c r="M641" s="178"/>
      <c r="N641" s="178"/>
      <c r="O641" s="178"/>
      <c r="P641" s="178"/>
      <c r="Q641" s="181"/>
    </row>
    <row r="642" spans="2:17">
      <c r="B642" s="179"/>
      <c r="C642" s="179"/>
      <c r="D642" s="179"/>
      <c r="E642" s="561"/>
      <c r="F642" s="178"/>
      <c r="G642" s="179"/>
      <c r="H642" s="178"/>
      <c r="I642" s="180"/>
      <c r="J642" s="560"/>
      <c r="K642" s="560"/>
      <c r="L642" s="173"/>
      <c r="M642" s="178"/>
      <c r="N642" s="178"/>
      <c r="O642" s="178"/>
      <c r="P642" s="178"/>
      <c r="Q642" s="181"/>
    </row>
    <row r="643" spans="2:17">
      <c r="B643" s="179"/>
      <c r="C643" s="179"/>
      <c r="D643" s="179"/>
      <c r="E643" s="561"/>
      <c r="F643" s="178"/>
      <c r="G643" s="179"/>
      <c r="H643" s="178"/>
      <c r="I643" s="180"/>
      <c r="J643" s="560"/>
      <c r="K643" s="560"/>
      <c r="L643" s="173"/>
      <c r="M643" s="178"/>
      <c r="N643" s="178"/>
      <c r="O643" s="178"/>
      <c r="P643" s="178"/>
      <c r="Q643" s="181"/>
    </row>
    <row r="644" spans="2:17">
      <c r="B644" s="179"/>
      <c r="C644" s="179"/>
      <c r="D644" s="179"/>
      <c r="E644" s="561"/>
      <c r="F644" s="178"/>
      <c r="G644" s="179"/>
      <c r="H644" s="178"/>
      <c r="I644" s="180"/>
      <c r="J644" s="560"/>
      <c r="K644" s="560"/>
      <c r="L644" s="173"/>
      <c r="M644" s="178"/>
      <c r="N644" s="178"/>
      <c r="O644" s="178"/>
      <c r="P644" s="178"/>
      <c r="Q644" s="181"/>
    </row>
    <row r="645" spans="2:17">
      <c r="B645" s="179"/>
      <c r="C645" s="179"/>
      <c r="D645" s="179"/>
      <c r="E645" s="561"/>
      <c r="F645" s="178"/>
      <c r="G645" s="179"/>
      <c r="H645" s="178"/>
      <c r="I645" s="180"/>
      <c r="J645" s="560"/>
      <c r="K645" s="560"/>
      <c r="L645" s="173"/>
      <c r="M645" s="178"/>
      <c r="N645" s="178"/>
      <c r="O645" s="178"/>
      <c r="P645" s="178"/>
      <c r="Q645" s="181"/>
    </row>
    <row r="646" spans="2:17">
      <c r="B646" s="179"/>
      <c r="C646" s="179"/>
      <c r="D646" s="179"/>
      <c r="E646" s="561"/>
      <c r="F646" s="178"/>
      <c r="G646" s="179"/>
      <c r="H646" s="178"/>
      <c r="I646" s="180"/>
      <c r="J646" s="560"/>
      <c r="K646" s="560"/>
      <c r="L646" s="173"/>
      <c r="M646" s="178"/>
      <c r="N646" s="178"/>
      <c r="O646" s="178"/>
      <c r="P646" s="178"/>
      <c r="Q646" s="181"/>
    </row>
    <row r="647" spans="2:17">
      <c r="B647" s="179"/>
      <c r="C647" s="179"/>
      <c r="D647" s="179"/>
      <c r="E647" s="561"/>
      <c r="F647" s="178"/>
      <c r="G647" s="179"/>
      <c r="H647" s="178"/>
      <c r="I647" s="180"/>
      <c r="J647" s="560"/>
      <c r="K647" s="560"/>
      <c r="L647" s="173"/>
      <c r="M647" s="178"/>
      <c r="N647" s="178"/>
      <c r="O647" s="178"/>
      <c r="P647" s="178"/>
      <c r="Q647" s="181"/>
    </row>
    <row r="648" spans="2:17">
      <c r="B648" s="179"/>
      <c r="C648" s="179"/>
      <c r="D648" s="179"/>
      <c r="E648" s="561"/>
      <c r="F648" s="178"/>
      <c r="G648" s="179"/>
      <c r="H648" s="178"/>
      <c r="I648" s="180"/>
      <c r="J648" s="560"/>
      <c r="K648" s="560"/>
      <c r="L648" s="173"/>
      <c r="M648" s="178"/>
      <c r="N648" s="178"/>
      <c r="O648" s="178"/>
      <c r="P648" s="178"/>
      <c r="Q648" s="181"/>
    </row>
    <row r="649" spans="2:17">
      <c r="B649" s="179"/>
      <c r="C649" s="179"/>
      <c r="D649" s="179"/>
      <c r="E649" s="561"/>
      <c r="F649" s="178"/>
      <c r="G649" s="179"/>
      <c r="H649" s="178"/>
      <c r="I649" s="180"/>
      <c r="J649" s="560"/>
      <c r="K649" s="560"/>
      <c r="L649" s="173"/>
      <c r="M649" s="178"/>
      <c r="N649" s="178"/>
      <c r="O649" s="178"/>
      <c r="P649" s="178"/>
      <c r="Q649" s="181"/>
    </row>
    <row r="650" spans="2:17">
      <c r="B650" s="179"/>
      <c r="C650" s="179"/>
      <c r="D650" s="179"/>
      <c r="E650" s="561"/>
      <c r="F650" s="178"/>
      <c r="G650" s="179"/>
      <c r="H650" s="178"/>
      <c r="I650" s="180"/>
      <c r="J650" s="560"/>
      <c r="K650" s="560"/>
      <c r="L650" s="173"/>
      <c r="M650" s="178"/>
      <c r="N650" s="178"/>
      <c r="O650" s="178"/>
      <c r="P650" s="178"/>
      <c r="Q650" s="181"/>
    </row>
    <row r="651" spans="2:17">
      <c r="B651" s="179"/>
      <c r="C651" s="179"/>
      <c r="D651" s="179"/>
      <c r="E651" s="561"/>
      <c r="F651" s="178"/>
      <c r="G651" s="179"/>
      <c r="H651" s="178"/>
      <c r="I651" s="180"/>
      <c r="J651" s="560"/>
      <c r="K651" s="560"/>
      <c r="L651" s="173"/>
      <c r="M651" s="178"/>
      <c r="N651" s="178"/>
      <c r="O651" s="178"/>
      <c r="P651" s="178"/>
      <c r="Q651" s="181"/>
    </row>
    <row r="652" spans="2:17">
      <c r="B652" s="179"/>
      <c r="C652" s="179"/>
      <c r="D652" s="179"/>
      <c r="E652" s="561"/>
      <c r="F652" s="178"/>
      <c r="G652" s="179"/>
      <c r="H652" s="178"/>
      <c r="I652" s="180"/>
      <c r="J652" s="560"/>
      <c r="K652" s="560"/>
      <c r="L652" s="173"/>
      <c r="M652" s="178"/>
      <c r="N652" s="178"/>
      <c r="O652" s="178"/>
      <c r="P652" s="178"/>
      <c r="Q652" s="181"/>
    </row>
    <row r="653" spans="2:17">
      <c r="B653" s="179"/>
      <c r="C653" s="179"/>
      <c r="D653" s="179"/>
      <c r="E653" s="561"/>
      <c r="F653" s="178"/>
      <c r="G653" s="179"/>
      <c r="H653" s="178"/>
      <c r="I653" s="180"/>
      <c r="J653" s="560"/>
      <c r="K653" s="560"/>
      <c r="L653" s="173"/>
      <c r="M653" s="178"/>
      <c r="N653" s="178"/>
      <c r="O653" s="178"/>
      <c r="P653" s="178"/>
      <c r="Q653" s="181"/>
    </row>
    <row r="654" spans="2:17">
      <c r="B654" s="179"/>
      <c r="C654" s="179"/>
      <c r="D654" s="179"/>
      <c r="E654" s="561"/>
      <c r="F654" s="178"/>
      <c r="G654" s="179"/>
      <c r="H654" s="178"/>
      <c r="I654" s="180"/>
      <c r="J654" s="560"/>
      <c r="K654" s="560"/>
      <c r="L654" s="173"/>
      <c r="M654" s="178"/>
      <c r="N654" s="178"/>
      <c r="O654" s="178"/>
      <c r="P654" s="178"/>
      <c r="Q654" s="181"/>
    </row>
    <row r="655" spans="2:17">
      <c r="B655" s="179"/>
      <c r="C655" s="179"/>
      <c r="D655" s="179"/>
      <c r="E655" s="561"/>
      <c r="F655" s="178"/>
      <c r="G655" s="179"/>
      <c r="H655" s="178"/>
      <c r="I655" s="180"/>
      <c r="J655" s="560"/>
      <c r="K655" s="560"/>
      <c r="L655" s="173"/>
      <c r="M655" s="178"/>
      <c r="N655" s="178"/>
      <c r="O655" s="178"/>
      <c r="P655" s="178"/>
      <c r="Q655" s="181"/>
    </row>
    <row r="656" spans="2:17">
      <c r="B656" s="179"/>
      <c r="C656" s="179"/>
      <c r="D656" s="179"/>
      <c r="E656" s="561"/>
      <c r="F656" s="178"/>
      <c r="G656" s="179"/>
      <c r="H656" s="178"/>
      <c r="I656" s="180"/>
      <c r="J656" s="560"/>
      <c r="K656" s="560"/>
      <c r="L656" s="173"/>
      <c r="M656" s="178"/>
      <c r="N656" s="178"/>
      <c r="O656" s="178"/>
      <c r="P656" s="178"/>
      <c r="Q656" s="181"/>
    </row>
    <row r="657" spans="2:17">
      <c r="B657" s="179"/>
      <c r="C657" s="179"/>
      <c r="D657" s="179"/>
      <c r="E657" s="561"/>
      <c r="F657" s="178"/>
      <c r="G657" s="179"/>
      <c r="H657" s="178"/>
      <c r="I657" s="180"/>
      <c r="J657" s="560"/>
      <c r="K657" s="560"/>
      <c r="L657" s="173"/>
      <c r="M657" s="178"/>
      <c r="N657" s="178"/>
      <c r="O657" s="178"/>
      <c r="P657" s="178"/>
      <c r="Q657" s="181"/>
    </row>
    <row r="658" spans="2:17">
      <c r="B658" s="179"/>
      <c r="C658" s="179"/>
      <c r="D658" s="179"/>
      <c r="E658" s="561"/>
      <c r="F658" s="178"/>
      <c r="G658" s="179"/>
      <c r="H658" s="178"/>
      <c r="I658" s="180"/>
      <c r="J658" s="560"/>
      <c r="K658" s="560"/>
      <c r="L658" s="173"/>
      <c r="M658" s="178"/>
      <c r="N658" s="178"/>
      <c r="O658" s="178"/>
      <c r="P658" s="178"/>
      <c r="Q658" s="181"/>
    </row>
    <row r="659" spans="2:17">
      <c r="B659" s="179"/>
      <c r="C659" s="179"/>
      <c r="D659" s="179"/>
      <c r="E659" s="561"/>
      <c r="F659" s="178"/>
      <c r="G659" s="179"/>
      <c r="H659" s="178"/>
      <c r="I659" s="180"/>
      <c r="J659" s="560"/>
      <c r="K659" s="560"/>
      <c r="L659" s="173"/>
      <c r="M659" s="178"/>
      <c r="N659" s="178"/>
      <c r="O659" s="178"/>
      <c r="P659" s="178"/>
      <c r="Q659" s="181"/>
    </row>
    <row r="660" spans="2:17">
      <c r="B660" s="179"/>
      <c r="C660" s="179"/>
      <c r="D660" s="179"/>
      <c r="E660" s="561"/>
      <c r="F660" s="178"/>
      <c r="G660" s="179"/>
      <c r="H660" s="178"/>
      <c r="I660" s="180"/>
      <c r="J660" s="560"/>
      <c r="K660" s="560"/>
      <c r="L660" s="173"/>
      <c r="M660" s="178"/>
      <c r="N660" s="178"/>
      <c r="O660" s="178"/>
      <c r="P660" s="178"/>
      <c r="Q660" s="181"/>
    </row>
    <row r="661" spans="2:17">
      <c r="B661" s="179"/>
      <c r="C661" s="179"/>
      <c r="D661" s="179"/>
      <c r="E661" s="561"/>
      <c r="F661" s="178"/>
      <c r="G661" s="179"/>
      <c r="H661" s="178"/>
      <c r="I661" s="180"/>
      <c r="J661" s="560"/>
      <c r="K661" s="560"/>
      <c r="L661" s="173"/>
      <c r="M661" s="178"/>
      <c r="N661" s="178"/>
      <c r="O661" s="178"/>
      <c r="P661" s="178"/>
      <c r="Q661" s="181"/>
    </row>
    <row r="662" spans="2:17">
      <c r="B662" s="179"/>
      <c r="C662" s="179"/>
      <c r="D662" s="179"/>
      <c r="E662" s="561"/>
      <c r="F662" s="178"/>
      <c r="G662" s="179"/>
      <c r="H662" s="178"/>
      <c r="I662" s="180"/>
      <c r="J662" s="560"/>
      <c r="K662" s="560"/>
      <c r="L662" s="173"/>
      <c r="M662" s="178"/>
      <c r="N662" s="178"/>
      <c r="O662" s="178"/>
      <c r="P662" s="178"/>
      <c r="Q662" s="181"/>
    </row>
    <row r="663" spans="2:17">
      <c r="B663" s="179"/>
      <c r="C663" s="179"/>
      <c r="D663" s="179"/>
      <c r="E663" s="561"/>
      <c r="F663" s="178"/>
      <c r="G663" s="179"/>
      <c r="H663" s="178"/>
      <c r="I663" s="180"/>
      <c r="J663" s="560"/>
      <c r="K663" s="560"/>
      <c r="L663" s="173"/>
      <c r="M663" s="178"/>
      <c r="N663" s="178"/>
      <c r="O663" s="178"/>
      <c r="P663" s="178"/>
      <c r="Q663" s="181"/>
    </row>
    <row r="664" spans="2:17">
      <c r="B664" s="179"/>
      <c r="C664" s="179"/>
      <c r="D664" s="179"/>
      <c r="E664" s="561"/>
      <c r="F664" s="178"/>
      <c r="G664" s="179"/>
      <c r="H664" s="178"/>
      <c r="I664" s="180"/>
      <c r="J664" s="560"/>
      <c r="K664" s="560"/>
      <c r="L664" s="173"/>
      <c r="M664" s="178"/>
      <c r="N664" s="178"/>
      <c r="O664" s="178"/>
      <c r="P664" s="178"/>
      <c r="Q664" s="181"/>
    </row>
    <row r="665" spans="2:17">
      <c r="B665" s="179"/>
      <c r="C665" s="179"/>
      <c r="D665" s="179"/>
      <c r="E665" s="561"/>
      <c r="F665" s="178"/>
      <c r="G665" s="179"/>
      <c r="H665" s="178"/>
      <c r="I665" s="180"/>
      <c r="J665" s="560"/>
      <c r="K665" s="560"/>
      <c r="L665" s="173"/>
      <c r="M665" s="178"/>
      <c r="N665" s="178"/>
      <c r="O665" s="178"/>
      <c r="P665" s="178"/>
      <c r="Q665" s="181"/>
    </row>
    <row r="666" spans="2:17">
      <c r="B666" s="179"/>
      <c r="C666" s="179"/>
      <c r="D666" s="179"/>
      <c r="E666" s="561"/>
      <c r="F666" s="178"/>
      <c r="G666" s="179"/>
      <c r="H666" s="178"/>
      <c r="I666" s="180"/>
      <c r="J666" s="560"/>
      <c r="K666" s="560"/>
      <c r="L666" s="173"/>
      <c r="M666" s="178"/>
      <c r="N666" s="178"/>
      <c r="O666" s="178"/>
      <c r="P666" s="178"/>
      <c r="Q666" s="181"/>
    </row>
    <row r="667" spans="2:17">
      <c r="B667" s="179"/>
      <c r="C667" s="179"/>
      <c r="D667" s="179"/>
      <c r="E667" s="561"/>
      <c r="F667" s="178"/>
      <c r="G667" s="179"/>
      <c r="H667" s="178"/>
      <c r="I667" s="180"/>
      <c r="J667" s="560"/>
      <c r="K667" s="560"/>
      <c r="L667" s="173"/>
      <c r="M667" s="178"/>
      <c r="N667" s="178"/>
      <c r="O667" s="178"/>
      <c r="P667" s="178"/>
      <c r="Q667" s="181"/>
    </row>
    <row r="668" spans="2:17">
      <c r="B668" s="179"/>
      <c r="C668" s="179"/>
      <c r="D668" s="179"/>
      <c r="E668" s="561"/>
      <c r="F668" s="178"/>
      <c r="G668" s="179"/>
      <c r="H668" s="178"/>
      <c r="I668" s="180"/>
      <c r="J668" s="560"/>
      <c r="K668" s="560"/>
      <c r="L668" s="173"/>
      <c r="M668" s="178"/>
      <c r="N668" s="178"/>
      <c r="O668" s="178"/>
      <c r="P668" s="178"/>
      <c r="Q668" s="181"/>
    </row>
    <row r="669" spans="2:17">
      <c r="B669" s="179"/>
      <c r="C669" s="179"/>
      <c r="D669" s="179"/>
      <c r="E669" s="561"/>
      <c r="F669" s="178"/>
      <c r="G669" s="179"/>
      <c r="H669" s="178"/>
      <c r="I669" s="180"/>
      <c r="J669" s="560"/>
      <c r="K669" s="560"/>
      <c r="L669" s="173"/>
      <c r="M669" s="178"/>
      <c r="N669" s="178"/>
      <c r="O669" s="178"/>
      <c r="P669" s="178"/>
      <c r="Q669" s="181"/>
    </row>
    <row r="670" spans="2:17">
      <c r="B670" s="179"/>
      <c r="C670" s="179"/>
      <c r="D670" s="179"/>
      <c r="E670" s="561"/>
      <c r="F670" s="178"/>
      <c r="G670" s="179"/>
      <c r="H670" s="178"/>
      <c r="I670" s="180"/>
      <c r="J670" s="560"/>
      <c r="K670" s="560"/>
      <c r="L670" s="173"/>
      <c r="M670" s="178"/>
      <c r="N670" s="178"/>
      <c r="O670" s="178"/>
      <c r="P670" s="178"/>
      <c r="Q670" s="181"/>
    </row>
    <row r="671" spans="2:17">
      <c r="B671" s="179"/>
      <c r="C671" s="179"/>
      <c r="D671" s="179"/>
      <c r="E671" s="561"/>
      <c r="F671" s="178"/>
      <c r="G671" s="179"/>
      <c r="H671" s="178"/>
      <c r="I671" s="180"/>
      <c r="J671" s="560"/>
      <c r="K671" s="560"/>
      <c r="L671" s="173"/>
      <c r="M671" s="178"/>
      <c r="N671" s="178"/>
      <c r="O671" s="178"/>
      <c r="P671" s="178"/>
      <c r="Q671" s="181"/>
    </row>
    <row r="672" spans="2:17">
      <c r="B672" s="179"/>
      <c r="C672" s="179"/>
      <c r="D672" s="179"/>
      <c r="E672" s="561"/>
      <c r="F672" s="178"/>
      <c r="G672" s="179"/>
      <c r="H672" s="178"/>
      <c r="I672" s="180"/>
      <c r="J672" s="560"/>
      <c r="K672" s="560"/>
      <c r="L672" s="173"/>
      <c r="M672" s="178"/>
      <c r="N672" s="178"/>
      <c r="O672" s="178"/>
      <c r="P672" s="178"/>
      <c r="Q672" s="181"/>
    </row>
    <row r="673" spans="2:17">
      <c r="B673" s="179"/>
      <c r="C673" s="179"/>
      <c r="D673" s="179"/>
      <c r="E673" s="561"/>
      <c r="F673" s="178"/>
      <c r="G673" s="179"/>
      <c r="H673" s="178"/>
      <c r="I673" s="180"/>
      <c r="J673" s="560"/>
      <c r="K673" s="560"/>
      <c r="L673" s="173"/>
      <c r="M673" s="178"/>
      <c r="N673" s="178"/>
      <c r="O673" s="178"/>
      <c r="P673" s="178"/>
      <c r="Q673" s="181"/>
    </row>
    <row r="674" spans="2:17">
      <c r="B674" s="179"/>
      <c r="C674" s="179"/>
      <c r="D674" s="179"/>
      <c r="E674" s="561"/>
      <c r="F674" s="178"/>
      <c r="G674" s="179"/>
      <c r="H674" s="178"/>
      <c r="I674" s="180"/>
      <c r="J674" s="560"/>
      <c r="K674" s="560"/>
      <c r="L674" s="173"/>
      <c r="M674" s="178"/>
      <c r="N674" s="178"/>
      <c r="O674" s="178"/>
      <c r="P674" s="178"/>
      <c r="Q674" s="181"/>
    </row>
    <row r="675" spans="2:17">
      <c r="B675" s="179"/>
      <c r="C675" s="179"/>
      <c r="D675" s="179"/>
      <c r="E675" s="561"/>
      <c r="F675" s="178"/>
      <c r="G675" s="179"/>
      <c r="H675" s="178"/>
      <c r="I675" s="180"/>
      <c r="J675" s="560"/>
      <c r="K675" s="560"/>
      <c r="L675" s="173"/>
      <c r="M675" s="178"/>
      <c r="N675" s="178"/>
      <c r="O675" s="178"/>
      <c r="P675" s="178"/>
      <c r="Q675" s="181"/>
    </row>
    <row r="676" spans="2:17">
      <c r="B676" s="179"/>
      <c r="C676" s="179"/>
      <c r="D676" s="179"/>
      <c r="E676" s="561"/>
      <c r="F676" s="178"/>
      <c r="G676" s="179"/>
      <c r="H676" s="178"/>
      <c r="I676" s="180"/>
      <c r="J676" s="560"/>
      <c r="K676" s="560"/>
      <c r="L676" s="173"/>
      <c r="M676" s="178"/>
      <c r="N676" s="178"/>
      <c r="O676" s="178"/>
      <c r="P676" s="178"/>
      <c r="Q676" s="181"/>
    </row>
    <row r="677" spans="2:17">
      <c r="B677" s="179"/>
      <c r="C677" s="179"/>
      <c r="D677" s="179"/>
      <c r="E677" s="561"/>
      <c r="F677" s="178"/>
      <c r="G677" s="179"/>
      <c r="H677" s="178"/>
      <c r="I677" s="180"/>
      <c r="J677" s="560"/>
      <c r="K677" s="560"/>
      <c r="L677" s="173"/>
      <c r="M677" s="178"/>
      <c r="N677" s="178"/>
      <c r="O677" s="178"/>
      <c r="P677" s="178"/>
      <c r="Q677" s="181"/>
    </row>
    <row r="678" spans="2:17">
      <c r="B678" s="179"/>
      <c r="C678" s="179"/>
      <c r="D678" s="179"/>
      <c r="E678" s="561"/>
      <c r="F678" s="178"/>
      <c r="G678" s="179"/>
      <c r="H678" s="178"/>
      <c r="I678" s="180"/>
      <c r="J678" s="560"/>
      <c r="K678" s="560"/>
      <c r="L678" s="173"/>
      <c r="M678" s="178"/>
      <c r="N678" s="178"/>
      <c r="O678" s="178"/>
      <c r="P678" s="178"/>
      <c r="Q678" s="181"/>
    </row>
    <row r="679" spans="2:17">
      <c r="B679" s="179"/>
      <c r="C679" s="179"/>
      <c r="D679" s="179"/>
      <c r="E679" s="561"/>
      <c r="F679" s="178"/>
      <c r="G679" s="179"/>
      <c r="H679" s="178"/>
      <c r="I679" s="180"/>
      <c r="J679" s="560"/>
      <c r="K679" s="560"/>
      <c r="L679" s="173"/>
      <c r="M679" s="178"/>
      <c r="N679" s="178"/>
      <c r="O679" s="178"/>
      <c r="P679" s="178"/>
      <c r="Q679" s="181"/>
    </row>
    <row r="680" spans="2:17">
      <c r="B680" s="179"/>
      <c r="C680" s="179"/>
      <c r="D680" s="179"/>
      <c r="E680" s="561"/>
      <c r="F680" s="178"/>
      <c r="G680" s="179"/>
      <c r="H680" s="178"/>
      <c r="I680" s="180"/>
      <c r="J680" s="560"/>
      <c r="K680" s="560"/>
      <c r="L680" s="173"/>
      <c r="M680" s="178"/>
      <c r="N680" s="178"/>
      <c r="O680" s="178"/>
      <c r="P680" s="178"/>
      <c r="Q680" s="181"/>
    </row>
    <row r="681" spans="2:17">
      <c r="B681" s="179"/>
      <c r="C681" s="179"/>
      <c r="D681" s="179"/>
      <c r="E681" s="561"/>
      <c r="F681" s="178"/>
      <c r="G681" s="179"/>
      <c r="H681" s="178"/>
      <c r="I681" s="180"/>
      <c r="J681" s="560"/>
      <c r="K681" s="560"/>
      <c r="L681" s="173"/>
      <c r="M681" s="178"/>
      <c r="N681" s="178"/>
      <c r="O681" s="178"/>
      <c r="P681" s="178"/>
      <c r="Q681" s="181"/>
    </row>
    <row r="682" spans="2:17">
      <c r="B682" s="179"/>
      <c r="C682" s="179"/>
      <c r="D682" s="179"/>
      <c r="E682" s="561"/>
      <c r="F682" s="178"/>
      <c r="G682" s="179"/>
      <c r="H682" s="178"/>
      <c r="I682" s="180"/>
      <c r="J682" s="560"/>
      <c r="K682" s="560"/>
      <c r="L682" s="173"/>
      <c r="M682" s="178"/>
      <c r="N682" s="178"/>
      <c r="O682" s="178"/>
      <c r="P682" s="178"/>
      <c r="Q682" s="181"/>
    </row>
    <row r="683" spans="2:17">
      <c r="B683" s="179"/>
      <c r="C683" s="179"/>
      <c r="D683" s="179"/>
      <c r="E683" s="561"/>
      <c r="F683" s="178"/>
      <c r="G683" s="179"/>
      <c r="H683" s="178"/>
      <c r="I683" s="180"/>
      <c r="J683" s="560"/>
      <c r="K683" s="560"/>
      <c r="L683" s="173"/>
      <c r="M683" s="178"/>
      <c r="N683" s="178"/>
      <c r="O683" s="178"/>
      <c r="P683" s="178"/>
      <c r="Q683" s="181"/>
    </row>
    <row r="684" spans="2:17">
      <c r="B684" s="179"/>
      <c r="C684" s="179"/>
      <c r="D684" s="179"/>
      <c r="E684" s="561"/>
      <c r="F684" s="178"/>
      <c r="G684" s="179"/>
      <c r="H684" s="178"/>
      <c r="I684" s="180"/>
      <c r="J684" s="560"/>
      <c r="K684" s="560"/>
      <c r="L684" s="173"/>
      <c r="M684" s="178"/>
      <c r="N684" s="178"/>
      <c r="O684" s="178"/>
      <c r="P684" s="178"/>
      <c r="Q684" s="181"/>
    </row>
    <row r="685" spans="2:17">
      <c r="B685" s="179"/>
      <c r="C685" s="179"/>
      <c r="D685" s="179"/>
      <c r="E685" s="561"/>
      <c r="F685" s="178"/>
      <c r="G685" s="179"/>
      <c r="H685" s="178"/>
      <c r="I685" s="180"/>
      <c r="J685" s="560"/>
      <c r="K685" s="560"/>
      <c r="L685" s="173"/>
      <c r="M685" s="178"/>
      <c r="N685" s="178"/>
      <c r="O685" s="178"/>
      <c r="P685" s="178"/>
      <c r="Q685" s="181"/>
    </row>
    <row r="686" spans="2:17">
      <c r="B686" s="179"/>
      <c r="C686" s="179"/>
      <c r="D686" s="179"/>
      <c r="E686" s="561"/>
      <c r="F686" s="178"/>
      <c r="G686" s="179"/>
      <c r="H686" s="178"/>
      <c r="I686" s="180"/>
      <c r="J686" s="560"/>
      <c r="K686" s="560"/>
      <c r="L686" s="173"/>
      <c r="M686" s="178"/>
      <c r="N686" s="178"/>
      <c r="O686" s="178"/>
      <c r="P686" s="178"/>
      <c r="Q686" s="181"/>
    </row>
    <row r="687" spans="2:17">
      <c r="B687" s="179"/>
      <c r="C687" s="179"/>
      <c r="D687" s="179"/>
      <c r="E687" s="561"/>
      <c r="F687" s="178"/>
      <c r="G687" s="179"/>
      <c r="H687" s="178"/>
      <c r="I687" s="180"/>
      <c r="J687" s="560"/>
      <c r="K687" s="560"/>
      <c r="L687" s="173"/>
      <c r="M687" s="178"/>
      <c r="N687" s="178"/>
      <c r="O687" s="178"/>
      <c r="P687" s="178"/>
      <c r="Q687" s="181"/>
    </row>
    <row r="688" spans="2:17">
      <c r="B688" s="179"/>
      <c r="C688" s="179"/>
      <c r="D688" s="179"/>
      <c r="E688" s="561"/>
      <c r="F688" s="178"/>
      <c r="G688" s="179"/>
      <c r="H688" s="178"/>
      <c r="I688" s="180"/>
      <c r="J688" s="560"/>
      <c r="K688" s="560"/>
      <c r="L688" s="173"/>
      <c r="M688" s="178"/>
      <c r="N688" s="178"/>
      <c r="O688" s="178"/>
      <c r="P688" s="178"/>
      <c r="Q688" s="181"/>
    </row>
    <row r="689" spans="2:17">
      <c r="B689" s="179"/>
      <c r="C689" s="179"/>
      <c r="D689" s="179"/>
      <c r="E689" s="561"/>
      <c r="F689" s="178"/>
      <c r="G689" s="179"/>
      <c r="H689" s="178"/>
      <c r="I689" s="180"/>
      <c r="J689" s="560"/>
      <c r="K689" s="560"/>
      <c r="L689" s="173"/>
      <c r="M689" s="178"/>
      <c r="N689" s="178"/>
      <c r="O689" s="178"/>
      <c r="P689" s="178"/>
      <c r="Q689" s="181"/>
    </row>
    <row r="690" spans="2:17">
      <c r="B690" s="179"/>
      <c r="C690" s="179"/>
      <c r="D690" s="179"/>
      <c r="E690" s="561"/>
      <c r="F690" s="178"/>
      <c r="G690" s="179"/>
      <c r="H690" s="178"/>
      <c r="I690" s="180"/>
      <c r="J690" s="560"/>
      <c r="K690" s="560"/>
      <c r="L690" s="173"/>
      <c r="M690" s="178"/>
      <c r="N690" s="178"/>
      <c r="O690" s="178"/>
      <c r="P690" s="178"/>
      <c r="Q690" s="181"/>
    </row>
    <row r="691" spans="2:17">
      <c r="B691" s="179"/>
      <c r="C691" s="179"/>
      <c r="D691" s="179"/>
      <c r="E691" s="561"/>
      <c r="F691" s="178"/>
      <c r="G691" s="179"/>
      <c r="H691" s="178"/>
      <c r="I691" s="180"/>
      <c r="J691" s="560"/>
      <c r="K691" s="560"/>
      <c r="L691" s="173"/>
      <c r="M691" s="178"/>
      <c r="N691" s="178"/>
      <c r="O691" s="178"/>
      <c r="P691" s="178"/>
      <c r="Q691" s="181"/>
    </row>
    <row r="692" spans="2:17">
      <c r="B692" s="179"/>
      <c r="C692" s="179"/>
      <c r="D692" s="179"/>
      <c r="E692" s="561"/>
      <c r="F692" s="178"/>
      <c r="G692" s="179"/>
      <c r="H692" s="178"/>
      <c r="I692" s="180"/>
      <c r="J692" s="560"/>
      <c r="K692" s="560"/>
      <c r="L692" s="173"/>
      <c r="M692" s="178"/>
      <c r="N692" s="178"/>
      <c r="O692" s="178"/>
      <c r="P692" s="178"/>
      <c r="Q692" s="181"/>
    </row>
    <row r="693" spans="2:17">
      <c r="B693" s="179"/>
      <c r="C693" s="179"/>
      <c r="D693" s="179"/>
      <c r="E693" s="561"/>
      <c r="F693" s="178"/>
      <c r="G693" s="179"/>
      <c r="H693" s="178"/>
      <c r="I693" s="180"/>
      <c r="J693" s="560"/>
      <c r="K693" s="560"/>
      <c r="L693" s="173"/>
      <c r="M693" s="178"/>
      <c r="N693" s="178"/>
      <c r="O693" s="178"/>
      <c r="P693" s="178"/>
      <c r="Q693" s="181"/>
    </row>
    <row r="694" spans="2:17">
      <c r="B694" s="179"/>
      <c r="C694" s="179"/>
      <c r="D694" s="179"/>
      <c r="E694" s="561"/>
      <c r="F694" s="178"/>
      <c r="G694" s="179"/>
      <c r="H694" s="178"/>
      <c r="I694" s="180"/>
      <c r="J694" s="560"/>
      <c r="K694" s="560"/>
      <c r="L694" s="173"/>
      <c r="M694" s="178"/>
      <c r="N694" s="178"/>
      <c r="O694" s="178"/>
      <c r="P694" s="178"/>
      <c r="Q694" s="181"/>
    </row>
    <row r="695" spans="2:17">
      <c r="B695" s="179"/>
      <c r="C695" s="179"/>
      <c r="D695" s="179"/>
      <c r="E695" s="561"/>
      <c r="F695" s="178"/>
      <c r="G695" s="179"/>
      <c r="H695" s="178"/>
      <c r="I695" s="180"/>
      <c r="J695" s="560"/>
      <c r="K695" s="560"/>
      <c r="L695" s="173"/>
      <c r="M695" s="178"/>
      <c r="N695" s="178"/>
      <c r="O695" s="178"/>
      <c r="P695" s="178"/>
      <c r="Q695" s="181"/>
    </row>
    <row r="696" spans="2:17">
      <c r="B696" s="179"/>
      <c r="C696" s="179"/>
      <c r="D696" s="179"/>
      <c r="E696" s="561"/>
      <c r="F696" s="178"/>
      <c r="G696" s="179"/>
      <c r="H696" s="178"/>
      <c r="I696" s="180"/>
      <c r="J696" s="560"/>
      <c r="K696" s="560"/>
      <c r="L696" s="173"/>
      <c r="M696" s="178"/>
      <c r="N696" s="178"/>
      <c r="O696" s="178"/>
      <c r="P696" s="178"/>
      <c r="Q696" s="181"/>
    </row>
    <row r="697" spans="2:17">
      <c r="B697" s="179"/>
      <c r="C697" s="179"/>
      <c r="D697" s="179"/>
      <c r="E697" s="561"/>
      <c r="F697" s="178"/>
      <c r="G697" s="179"/>
      <c r="H697" s="178"/>
      <c r="I697" s="180"/>
      <c r="J697" s="560"/>
      <c r="K697" s="560"/>
      <c r="L697" s="173"/>
      <c r="M697" s="178"/>
      <c r="N697" s="178"/>
      <c r="O697" s="178"/>
      <c r="P697" s="178"/>
      <c r="Q697" s="181"/>
    </row>
    <row r="698" spans="2:17">
      <c r="B698" s="179"/>
      <c r="C698" s="179"/>
      <c r="D698" s="179"/>
      <c r="E698" s="561"/>
      <c r="F698" s="178"/>
      <c r="G698" s="179"/>
      <c r="H698" s="178"/>
      <c r="I698" s="180"/>
      <c r="J698" s="560"/>
      <c r="K698" s="560"/>
      <c r="L698" s="173"/>
      <c r="M698" s="178"/>
      <c r="N698" s="178"/>
      <c r="O698" s="178"/>
      <c r="P698" s="178"/>
      <c r="Q698" s="181"/>
    </row>
    <row r="699" spans="2:17">
      <c r="B699" s="179"/>
      <c r="C699" s="179"/>
      <c r="D699" s="179"/>
      <c r="E699" s="561"/>
      <c r="F699" s="178"/>
      <c r="G699" s="179"/>
      <c r="H699" s="178"/>
      <c r="I699" s="180"/>
      <c r="J699" s="560"/>
      <c r="K699" s="560"/>
      <c r="L699" s="173"/>
      <c r="M699" s="178"/>
      <c r="N699" s="178"/>
      <c r="O699" s="178"/>
      <c r="P699" s="178"/>
      <c r="Q699" s="181"/>
    </row>
    <row r="700" spans="2:17">
      <c r="B700" s="179"/>
      <c r="C700" s="179"/>
      <c r="D700" s="179"/>
      <c r="E700" s="561"/>
      <c r="F700" s="178"/>
      <c r="G700" s="179"/>
      <c r="H700" s="178"/>
      <c r="I700" s="180"/>
      <c r="J700" s="560"/>
      <c r="K700" s="560"/>
      <c r="L700" s="173"/>
      <c r="M700" s="178"/>
      <c r="N700" s="178"/>
      <c r="O700" s="178"/>
      <c r="P700" s="178"/>
      <c r="Q700" s="181"/>
    </row>
    <row r="701" spans="2:17">
      <c r="B701" s="179"/>
      <c r="C701" s="179"/>
      <c r="D701" s="179"/>
      <c r="E701" s="561"/>
      <c r="F701" s="178"/>
      <c r="G701" s="179"/>
      <c r="H701" s="178"/>
      <c r="I701" s="180"/>
      <c r="J701" s="560"/>
      <c r="K701" s="560"/>
      <c r="L701" s="173"/>
      <c r="M701" s="178"/>
      <c r="N701" s="178"/>
      <c r="O701" s="178"/>
      <c r="P701" s="178"/>
      <c r="Q701" s="181"/>
    </row>
    <row r="702" spans="2:17">
      <c r="B702" s="179"/>
      <c r="C702" s="179"/>
      <c r="D702" s="179"/>
      <c r="E702" s="561"/>
      <c r="F702" s="178"/>
      <c r="G702" s="179"/>
      <c r="H702" s="178"/>
      <c r="I702" s="180"/>
      <c r="J702" s="560"/>
      <c r="K702" s="560"/>
      <c r="L702" s="173"/>
      <c r="M702" s="178"/>
      <c r="N702" s="178"/>
      <c r="O702" s="178"/>
      <c r="P702" s="178"/>
      <c r="Q702" s="181"/>
    </row>
    <row r="703" spans="2:17">
      <c r="B703" s="179"/>
      <c r="C703" s="179"/>
      <c r="D703" s="179"/>
      <c r="E703" s="561"/>
      <c r="F703" s="178"/>
      <c r="G703" s="179"/>
      <c r="H703" s="178"/>
      <c r="I703" s="180"/>
      <c r="J703" s="560"/>
      <c r="K703" s="560"/>
      <c r="L703" s="173"/>
      <c r="M703" s="178"/>
      <c r="N703" s="178"/>
      <c r="O703" s="178"/>
      <c r="P703" s="178"/>
      <c r="Q703" s="181"/>
    </row>
    <row r="704" spans="2:17">
      <c r="B704" s="179"/>
      <c r="C704" s="179"/>
      <c r="D704" s="179"/>
      <c r="E704" s="561"/>
      <c r="F704" s="178"/>
      <c r="G704" s="179"/>
      <c r="H704" s="178"/>
      <c r="I704" s="180"/>
      <c r="J704" s="560"/>
      <c r="K704" s="560"/>
      <c r="L704" s="173"/>
      <c r="M704" s="178"/>
      <c r="N704" s="178"/>
      <c r="O704" s="178"/>
      <c r="P704" s="178"/>
      <c r="Q704" s="181"/>
    </row>
    <row r="705" spans="2:17">
      <c r="B705" s="179"/>
      <c r="C705" s="179"/>
      <c r="D705" s="179"/>
      <c r="E705" s="561"/>
      <c r="F705" s="178"/>
      <c r="G705" s="179"/>
      <c r="H705" s="178"/>
      <c r="I705" s="180"/>
      <c r="J705" s="560"/>
      <c r="K705" s="560"/>
      <c r="L705" s="173"/>
      <c r="M705" s="178"/>
      <c r="N705" s="178"/>
      <c r="O705" s="178"/>
      <c r="P705" s="178"/>
      <c r="Q705" s="181"/>
    </row>
    <row r="706" spans="2:17">
      <c r="B706" s="179"/>
      <c r="C706" s="179"/>
      <c r="D706" s="179"/>
      <c r="E706" s="561"/>
      <c r="F706" s="178"/>
      <c r="G706" s="179"/>
      <c r="H706" s="178"/>
      <c r="I706" s="180"/>
      <c r="J706" s="560"/>
      <c r="K706" s="560"/>
      <c r="L706" s="173"/>
      <c r="M706" s="178"/>
      <c r="N706" s="178"/>
      <c r="O706" s="178"/>
      <c r="P706" s="178"/>
      <c r="Q706" s="181"/>
    </row>
    <row r="707" spans="2:17">
      <c r="B707" s="179"/>
      <c r="C707" s="179"/>
      <c r="D707" s="179"/>
      <c r="E707" s="561"/>
      <c r="F707" s="178"/>
      <c r="G707" s="179"/>
      <c r="H707" s="178"/>
      <c r="I707" s="180"/>
      <c r="J707" s="560"/>
      <c r="K707" s="560"/>
      <c r="L707" s="173"/>
      <c r="M707" s="178"/>
      <c r="N707" s="178"/>
      <c r="O707" s="178"/>
      <c r="P707" s="178"/>
      <c r="Q707" s="181"/>
    </row>
    <row r="708" spans="2:17">
      <c r="B708" s="179"/>
      <c r="C708" s="179"/>
      <c r="D708" s="179"/>
      <c r="E708" s="561"/>
      <c r="F708" s="178"/>
      <c r="G708" s="179"/>
      <c r="H708" s="178"/>
      <c r="I708" s="180"/>
      <c r="J708" s="560"/>
      <c r="K708" s="560"/>
      <c r="L708" s="173"/>
      <c r="M708" s="178"/>
      <c r="N708" s="178"/>
      <c r="O708" s="178"/>
      <c r="P708" s="178"/>
      <c r="Q708" s="181"/>
    </row>
    <row r="709" spans="2:17">
      <c r="B709" s="179"/>
      <c r="C709" s="179"/>
      <c r="D709" s="179"/>
      <c r="E709" s="561"/>
      <c r="F709" s="178"/>
      <c r="G709" s="179"/>
      <c r="H709" s="178"/>
      <c r="I709" s="180"/>
      <c r="J709" s="560"/>
      <c r="K709" s="560"/>
      <c r="L709" s="173"/>
      <c r="M709" s="178"/>
      <c r="N709" s="178"/>
      <c r="O709" s="178"/>
      <c r="P709" s="178"/>
      <c r="Q709" s="181"/>
    </row>
    <row r="710" spans="2:17">
      <c r="B710" s="179"/>
      <c r="C710" s="179"/>
      <c r="D710" s="179"/>
      <c r="E710" s="561"/>
      <c r="F710" s="178"/>
      <c r="G710" s="179"/>
      <c r="H710" s="178"/>
      <c r="I710" s="180"/>
      <c r="J710" s="560"/>
      <c r="K710" s="560"/>
      <c r="L710" s="173"/>
      <c r="M710" s="178"/>
      <c r="N710" s="178"/>
      <c r="O710" s="178"/>
      <c r="P710" s="178"/>
      <c r="Q710" s="181"/>
    </row>
    <row r="711" spans="2:17">
      <c r="B711" s="179"/>
      <c r="C711" s="179"/>
      <c r="D711" s="179"/>
      <c r="E711" s="561"/>
      <c r="F711" s="178"/>
      <c r="G711" s="179"/>
      <c r="H711" s="178"/>
      <c r="I711" s="180"/>
      <c r="J711" s="560"/>
      <c r="K711" s="560"/>
      <c r="L711" s="173"/>
      <c r="M711" s="178"/>
      <c r="N711" s="178"/>
      <c r="O711" s="178"/>
      <c r="P711" s="178"/>
      <c r="Q711" s="181"/>
    </row>
    <row r="712" spans="2:17">
      <c r="B712" s="179"/>
      <c r="C712" s="179"/>
      <c r="D712" s="179"/>
      <c r="E712" s="561"/>
      <c r="F712" s="178"/>
      <c r="G712" s="179"/>
      <c r="H712" s="178"/>
      <c r="I712" s="180"/>
      <c r="J712" s="560"/>
      <c r="K712" s="560"/>
      <c r="L712" s="173"/>
      <c r="M712" s="178"/>
      <c r="N712" s="178"/>
      <c r="O712" s="178"/>
      <c r="P712" s="178"/>
      <c r="Q712" s="181"/>
    </row>
    <row r="713" spans="2:17">
      <c r="B713" s="179"/>
      <c r="C713" s="179"/>
      <c r="D713" s="179"/>
      <c r="E713" s="561"/>
      <c r="F713" s="178"/>
      <c r="G713" s="179"/>
      <c r="H713" s="178"/>
      <c r="I713" s="180"/>
      <c r="J713" s="560"/>
      <c r="K713" s="560"/>
      <c r="L713" s="173"/>
      <c r="M713" s="178"/>
      <c r="N713" s="178"/>
      <c r="O713" s="178"/>
      <c r="P713" s="178"/>
      <c r="Q713" s="181"/>
    </row>
    <row r="714" spans="2:17">
      <c r="B714" s="179"/>
      <c r="C714" s="179"/>
      <c r="D714" s="179"/>
      <c r="E714" s="561"/>
      <c r="F714" s="178"/>
      <c r="G714" s="179"/>
      <c r="H714" s="178"/>
      <c r="I714" s="180"/>
      <c r="J714" s="560"/>
      <c r="K714" s="560"/>
      <c r="L714" s="173"/>
      <c r="M714" s="178"/>
      <c r="N714" s="178"/>
      <c r="O714" s="178"/>
      <c r="P714" s="178"/>
      <c r="Q714" s="181"/>
    </row>
    <row r="715" spans="2:17">
      <c r="B715" s="179"/>
      <c r="C715" s="179"/>
      <c r="D715" s="179"/>
      <c r="E715" s="561"/>
      <c r="F715" s="178"/>
      <c r="G715" s="179"/>
      <c r="H715" s="178"/>
      <c r="I715" s="180"/>
      <c r="J715" s="560"/>
      <c r="K715" s="560"/>
      <c r="L715" s="173"/>
      <c r="M715" s="178"/>
      <c r="N715" s="178"/>
      <c r="O715" s="178"/>
      <c r="P715" s="178"/>
      <c r="Q715" s="181"/>
    </row>
    <row r="716" spans="2:17">
      <c r="B716" s="179"/>
      <c r="C716" s="179"/>
      <c r="D716" s="179"/>
      <c r="E716" s="561"/>
      <c r="F716" s="178"/>
      <c r="G716" s="179"/>
      <c r="H716" s="178"/>
      <c r="I716" s="180"/>
      <c r="J716" s="560"/>
      <c r="K716" s="560"/>
      <c r="L716" s="173"/>
      <c r="M716" s="178"/>
      <c r="N716" s="178"/>
      <c r="O716" s="178"/>
      <c r="P716" s="178"/>
      <c r="Q716" s="181"/>
    </row>
    <row r="717" spans="2:17">
      <c r="B717" s="179"/>
      <c r="C717" s="179"/>
      <c r="D717" s="179"/>
      <c r="E717" s="561"/>
      <c r="F717" s="178"/>
      <c r="G717" s="179"/>
      <c r="H717" s="178"/>
      <c r="I717" s="180"/>
      <c r="J717" s="560"/>
      <c r="K717" s="560"/>
      <c r="L717" s="173"/>
      <c r="M717" s="178"/>
      <c r="N717" s="178"/>
      <c r="O717" s="178"/>
      <c r="P717" s="178"/>
      <c r="Q717" s="181"/>
    </row>
    <row r="718" spans="2:17">
      <c r="B718" s="179"/>
      <c r="C718" s="179"/>
      <c r="D718" s="179"/>
      <c r="E718" s="561"/>
      <c r="F718" s="178"/>
      <c r="G718" s="179"/>
      <c r="H718" s="178"/>
      <c r="I718" s="180"/>
      <c r="J718" s="560"/>
      <c r="K718" s="560"/>
      <c r="L718" s="173"/>
      <c r="M718" s="178"/>
      <c r="N718" s="178"/>
      <c r="O718" s="178"/>
      <c r="P718" s="178"/>
      <c r="Q718" s="181"/>
    </row>
    <row r="719" spans="2:17">
      <c r="B719" s="179"/>
      <c r="C719" s="179"/>
      <c r="D719" s="179"/>
      <c r="E719" s="561"/>
      <c r="F719" s="178"/>
      <c r="G719" s="179"/>
      <c r="H719" s="178"/>
      <c r="I719" s="180"/>
      <c r="J719" s="560"/>
      <c r="K719" s="560"/>
      <c r="L719" s="173"/>
      <c r="M719" s="178"/>
      <c r="N719" s="178"/>
      <c r="O719" s="178"/>
      <c r="P719" s="178"/>
      <c r="Q719" s="181"/>
    </row>
    <row r="720" spans="2:17">
      <c r="B720" s="179"/>
      <c r="C720" s="179"/>
      <c r="D720" s="179"/>
      <c r="E720" s="561"/>
      <c r="F720" s="178"/>
      <c r="G720" s="179"/>
      <c r="H720" s="178"/>
      <c r="I720" s="180"/>
      <c r="J720" s="560"/>
      <c r="K720" s="560"/>
      <c r="L720" s="173"/>
      <c r="M720" s="178"/>
      <c r="N720" s="178"/>
      <c r="O720" s="178"/>
      <c r="P720" s="178"/>
      <c r="Q720" s="181"/>
    </row>
    <row r="721" spans="2:17">
      <c r="B721" s="179"/>
      <c r="C721" s="179"/>
      <c r="D721" s="179"/>
      <c r="E721" s="561"/>
      <c r="F721" s="178"/>
      <c r="G721" s="179"/>
      <c r="H721" s="178"/>
      <c r="I721" s="180"/>
      <c r="J721" s="560"/>
      <c r="K721" s="560"/>
      <c r="L721" s="173"/>
      <c r="M721" s="178"/>
      <c r="N721" s="178"/>
      <c r="O721" s="178"/>
      <c r="P721" s="178"/>
      <c r="Q721" s="181"/>
    </row>
    <row r="722" spans="2:17">
      <c r="B722" s="179"/>
      <c r="C722" s="179"/>
      <c r="D722" s="179"/>
      <c r="E722" s="561"/>
      <c r="F722" s="178"/>
      <c r="G722" s="179"/>
      <c r="H722" s="178"/>
      <c r="I722" s="180"/>
      <c r="J722" s="560"/>
      <c r="K722" s="560"/>
      <c r="L722" s="173"/>
      <c r="M722" s="178"/>
      <c r="N722" s="178"/>
      <c r="O722" s="178"/>
      <c r="P722" s="178"/>
      <c r="Q722" s="181"/>
    </row>
    <row r="723" spans="2:17">
      <c r="B723" s="179"/>
      <c r="C723" s="179"/>
      <c r="D723" s="179"/>
      <c r="E723" s="561"/>
      <c r="F723" s="178"/>
      <c r="G723" s="179"/>
      <c r="H723" s="178"/>
      <c r="I723" s="180"/>
      <c r="J723" s="560"/>
      <c r="K723" s="560"/>
      <c r="L723" s="173"/>
      <c r="M723" s="178"/>
      <c r="N723" s="178"/>
      <c r="O723" s="178"/>
      <c r="P723" s="178"/>
      <c r="Q723" s="181"/>
    </row>
    <row r="724" spans="2:17">
      <c r="B724" s="179"/>
      <c r="C724" s="179"/>
      <c r="D724" s="179"/>
      <c r="E724" s="561"/>
      <c r="F724" s="178"/>
      <c r="G724" s="179"/>
      <c r="H724" s="178"/>
      <c r="I724" s="180"/>
      <c r="J724" s="560"/>
      <c r="K724" s="560"/>
      <c r="L724" s="173"/>
      <c r="M724" s="178"/>
      <c r="N724" s="178"/>
      <c r="O724" s="178"/>
      <c r="P724" s="178"/>
      <c r="Q724" s="181"/>
    </row>
    <row r="725" spans="2:17">
      <c r="B725" s="179"/>
      <c r="C725" s="179"/>
      <c r="D725" s="179"/>
      <c r="E725" s="561"/>
      <c r="F725" s="178"/>
      <c r="G725" s="179"/>
      <c r="H725" s="178"/>
      <c r="I725" s="180"/>
      <c r="J725" s="560"/>
      <c r="K725" s="560"/>
      <c r="L725" s="173"/>
      <c r="M725" s="178"/>
      <c r="N725" s="178"/>
      <c r="O725" s="178"/>
      <c r="P725" s="178"/>
      <c r="Q725" s="181"/>
    </row>
    <row r="726" spans="2:17">
      <c r="B726" s="179"/>
      <c r="C726" s="179"/>
      <c r="D726" s="179"/>
      <c r="E726" s="561"/>
      <c r="F726" s="178"/>
      <c r="G726" s="179"/>
      <c r="H726" s="178"/>
      <c r="I726" s="180"/>
      <c r="J726" s="560"/>
      <c r="K726" s="560"/>
      <c r="L726" s="173"/>
      <c r="M726" s="178"/>
      <c r="N726" s="178"/>
      <c r="O726" s="178"/>
      <c r="P726" s="178"/>
      <c r="Q726" s="181"/>
    </row>
    <row r="727" spans="2:17">
      <c r="B727" s="179"/>
      <c r="C727" s="179"/>
      <c r="D727" s="179"/>
      <c r="E727" s="561"/>
      <c r="F727" s="178"/>
      <c r="G727" s="179"/>
      <c r="H727" s="178"/>
      <c r="I727" s="180"/>
      <c r="J727" s="560"/>
      <c r="K727" s="560"/>
      <c r="L727" s="173"/>
      <c r="M727" s="178"/>
      <c r="N727" s="178"/>
      <c r="O727" s="178"/>
      <c r="P727" s="178"/>
      <c r="Q727" s="181"/>
    </row>
    <row r="728" spans="2:17">
      <c r="B728" s="179"/>
      <c r="C728" s="179"/>
      <c r="D728" s="179"/>
      <c r="E728" s="561"/>
      <c r="F728" s="178"/>
      <c r="G728" s="179"/>
      <c r="H728" s="178"/>
      <c r="I728" s="180"/>
      <c r="J728" s="560"/>
      <c r="K728" s="560"/>
      <c r="L728" s="173"/>
      <c r="M728" s="178"/>
      <c r="N728" s="178"/>
      <c r="O728" s="178"/>
      <c r="P728" s="178"/>
      <c r="Q728" s="181"/>
    </row>
    <row r="729" spans="2:17">
      <c r="B729" s="179"/>
      <c r="C729" s="179"/>
      <c r="D729" s="179"/>
      <c r="E729" s="561"/>
      <c r="F729" s="178"/>
      <c r="G729" s="179"/>
      <c r="H729" s="178"/>
      <c r="I729" s="180"/>
      <c r="J729" s="560"/>
      <c r="K729" s="560"/>
      <c r="L729" s="173"/>
      <c r="M729" s="178"/>
      <c r="N729" s="178"/>
      <c r="O729" s="178"/>
      <c r="P729" s="178"/>
      <c r="Q729" s="181"/>
    </row>
    <row r="730" spans="2:17">
      <c r="B730" s="179"/>
      <c r="C730" s="179"/>
      <c r="D730" s="179"/>
      <c r="E730" s="561"/>
      <c r="F730" s="178"/>
      <c r="G730" s="179"/>
      <c r="H730" s="178"/>
      <c r="I730" s="180"/>
      <c r="J730" s="560"/>
      <c r="K730" s="560"/>
      <c r="L730" s="173"/>
      <c r="M730" s="178"/>
      <c r="N730" s="178"/>
      <c r="O730" s="178"/>
      <c r="P730" s="178"/>
      <c r="Q730" s="181"/>
    </row>
    <row r="731" spans="2:17">
      <c r="B731" s="179"/>
      <c r="C731" s="179"/>
      <c r="D731" s="179"/>
      <c r="E731" s="561"/>
      <c r="F731" s="178"/>
      <c r="G731" s="179"/>
      <c r="H731" s="178"/>
      <c r="I731" s="180"/>
      <c r="J731" s="560"/>
      <c r="K731" s="560"/>
      <c r="L731" s="173"/>
      <c r="M731" s="178"/>
      <c r="N731" s="178"/>
      <c r="O731" s="178"/>
      <c r="P731" s="178"/>
      <c r="Q731" s="181"/>
    </row>
    <row r="732" spans="2:17">
      <c r="B732" s="179"/>
      <c r="C732" s="179"/>
      <c r="D732" s="179"/>
      <c r="E732" s="561"/>
      <c r="F732" s="178"/>
      <c r="G732" s="179"/>
      <c r="H732" s="178"/>
      <c r="I732" s="180"/>
      <c r="J732" s="560"/>
      <c r="K732" s="560"/>
      <c r="L732" s="173"/>
      <c r="M732" s="178"/>
      <c r="N732" s="178"/>
      <c r="O732" s="178"/>
      <c r="P732" s="178"/>
      <c r="Q732" s="181"/>
    </row>
    <row r="733" spans="2:17">
      <c r="B733" s="179"/>
      <c r="C733" s="179"/>
      <c r="D733" s="179"/>
      <c r="E733" s="561"/>
      <c r="F733" s="178"/>
      <c r="G733" s="179"/>
      <c r="H733" s="178"/>
      <c r="I733" s="180"/>
      <c r="J733" s="560"/>
      <c r="K733" s="560"/>
      <c r="L733" s="173"/>
      <c r="M733" s="178"/>
      <c r="N733" s="178"/>
      <c r="O733" s="178"/>
      <c r="P733" s="178"/>
      <c r="Q733" s="181"/>
    </row>
    <row r="734" spans="2:17">
      <c r="B734" s="179"/>
      <c r="C734" s="179"/>
      <c r="D734" s="179"/>
      <c r="E734" s="561"/>
      <c r="F734" s="178"/>
      <c r="G734" s="179"/>
      <c r="H734" s="178"/>
      <c r="I734" s="180"/>
      <c r="J734" s="560"/>
      <c r="K734" s="560"/>
      <c r="L734" s="173"/>
      <c r="M734" s="178"/>
      <c r="N734" s="178"/>
      <c r="O734" s="178"/>
      <c r="P734" s="178"/>
      <c r="Q734" s="181"/>
    </row>
    <row r="735" spans="2:17">
      <c r="B735" s="179"/>
      <c r="C735" s="179"/>
      <c r="D735" s="179"/>
      <c r="E735" s="561"/>
      <c r="F735" s="178"/>
      <c r="G735" s="179"/>
      <c r="H735" s="178"/>
      <c r="I735" s="180"/>
      <c r="J735" s="560"/>
      <c r="K735" s="560"/>
      <c r="L735" s="173"/>
      <c r="M735" s="178"/>
      <c r="N735" s="178"/>
      <c r="O735" s="178"/>
      <c r="P735" s="178"/>
      <c r="Q735" s="181"/>
    </row>
    <row r="736" spans="2:17">
      <c r="B736" s="179"/>
      <c r="C736" s="179"/>
      <c r="D736" s="179"/>
      <c r="E736" s="561"/>
      <c r="F736" s="178"/>
      <c r="G736" s="179"/>
      <c r="H736" s="178"/>
      <c r="I736" s="180"/>
      <c r="J736" s="560"/>
      <c r="K736" s="560"/>
      <c r="L736" s="173"/>
      <c r="M736" s="178"/>
      <c r="N736" s="178"/>
      <c r="O736" s="178"/>
      <c r="P736" s="178"/>
      <c r="Q736" s="181"/>
    </row>
    <row r="737" spans="2:17">
      <c r="B737" s="179"/>
      <c r="C737" s="179"/>
      <c r="D737" s="179"/>
      <c r="E737" s="561"/>
      <c r="F737" s="178"/>
      <c r="G737" s="179"/>
      <c r="H737" s="178"/>
      <c r="I737" s="180"/>
      <c r="J737" s="560"/>
      <c r="K737" s="560"/>
      <c r="L737" s="173"/>
      <c r="M737" s="178"/>
      <c r="N737" s="178"/>
      <c r="O737" s="178"/>
      <c r="P737" s="178"/>
      <c r="Q737" s="181"/>
    </row>
    <row r="738" spans="2:17">
      <c r="B738" s="179"/>
      <c r="C738" s="179"/>
      <c r="D738" s="179"/>
      <c r="E738" s="561"/>
      <c r="F738" s="178"/>
      <c r="G738" s="179"/>
      <c r="H738" s="178"/>
      <c r="I738" s="180"/>
      <c r="J738" s="560"/>
      <c r="K738" s="560"/>
      <c r="L738" s="173"/>
      <c r="M738" s="178"/>
      <c r="N738" s="178"/>
      <c r="O738" s="178"/>
      <c r="P738" s="178"/>
      <c r="Q738" s="181"/>
    </row>
    <row r="739" spans="2:17">
      <c r="B739" s="179"/>
      <c r="C739" s="179"/>
      <c r="D739" s="179"/>
      <c r="E739" s="561"/>
      <c r="F739" s="178"/>
      <c r="G739" s="179"/>
      <c r="H739" s="178"/>
      <c r="I739" s="180"/>
      <c r="J739" s="560"/>
      <c r="K739" s="560"/>
      <c r="L739" s="173"/>
      <c r="M739" s="178"/>
      <c r="N739" s="178"/>
      <c r="O739" s="178"/>
      <c r="P739" s="178"/>
      <c r="Q739" s="181"/>
    </row>
    <row r="740" spans="2:17">
      <c r="B740" s="179"/>
      <c r="C740" s="179"/>
      <c r="D740" s="179"/>
      <c r="E740" s="561"/>
      <c r="F740" s="178"/>
      <c r="G740" s="179"/>
      <c r="H740" s="178"/>
      <c r="I740" s="180"/>
      <c r="J740" s="560"/>
      <c r="K740" s="560"/>
      <c r="L740" s="173"/>
      <c r="M740" s="178"/>
      <c r="N740" s="178"/>
      <c r="O740" s="178"/>
      <c r="P740" s="178"/>
      <c r="Q740" s="181"/>
    </row>
    <row r="741" spans="2:17">
      <c r="B741" s="179"/>
      <c r="C741" s="179"/>
      <c r="D741" s="179"/>
      <c r="E741" s="561"/>
      <c r="F741" s="178"/>
      <c r="G741" s="179"/>
      <c r="H741" s="178"/>
      <c r="I741" s="180"/>
      <c r="J741" s="560"/>
      <c r="K741" s="560"/>
      <c r="L741" s="173"/>
      <c r="M741" s="178"/>
      <c r="N741" s="178"/>
      <c r="O741" s="178"/>
      <c r="P741" s="178"/>
      <c r="Q741" s="181"/>
    </row>
    <row r="742" spans="2:17">
      <c r="B742" s="179"/>
      <c r="C742" s="179"/>
      <c r="D742" s="179"/>
      <c r="E742" s="561"/>
      <c r="F742" s="178"/>
      <c r="G742" s="179"/>
      <c r="H742" s="178"/>
      <c r="I742" s="180"/>
      <c r="J742" s="560"/>
      <c r="K742" s="560"/>
      <c r="L742" s="173"/>
      <c r="M742" s="178"/>
      <c r="N742" s="178"/>
      <c r="O742" s="178"/>
      <c r="P742" s="178"/>
      <c r="Q742" s="181"/>
    </row>
    <row r="743" spans="2:17">
      <c r="B743" s="179"/>
      <c r="C743" s="179"/>
      <c r="D743" s="179"/>
      <c r="E743" s="561"/>
      <c r="F743" s="178"/>
      <c r="G743" s="179"/>
      <c r="H743" s="178"/>
      <c r="I743" s="180"/>
      <c r="J743" s="560"/>
      <c r="K743" s="560"/>
      <c r="L743" s="173"/>
      <c r="M743" s="178"/>
      <c r="N743" s="178"/>
      <c r="O743" s="178"/>
      <c r="P743" s="178"/>
      <c r="Q743" s="181"/>
    </row>
    <row r="744" spans="2:17">
      <c r="B744" s="179"/>
      <c r="C744" s="179"/>
      <c r="D744" s="179"/>
      <c r="E744" s="561"/>
      <c r="F744" s="178"/>
      <c r="G744" s="179"/>
      <c r="H744" s="178"/>
      <c r="I744" s="180"/>
      <c r="J744" s="560"/>
      <c r="K744" s="560"/>
      <c r="L744" s="173"/>
      <c r="M744" s="178"/>
      <c r="N744" s="178"/>
      <c r="O744" s="178"/>
      <c r="P744" s="178"/>
      <c r="Q744" s="181"/>
    </row>
    <row r="745" spans="2:17">
      <c r="B745" s="179"/>
      <c r="C745" s="179"/>
      <c r="D745" s="179"/>
      <c r="E745" s="561"/>
      <c r="F745" s="178"/>
      <c r="G745" s="179"/>
      <c r="H745" s="178"/>
      <c r="I745" s="180"/>
      <c r="J745" s="560"/>
      <c r="K745" s="560"/>
      <c r="L745" s="173"/>
      <c r="M745" s="178"/>
      <c r="N745" s="178"/>
      <c r="O745" s="178"/>
      <c r="P745" s="178"/>
      <c r="Q745" s="181"/>
    </row>
    <row r="746" spans="2:17">
      <c r="B746" s="179"/>
      <c r="C746" s="179"/>
      <c r="D746" s="179"/>
      <c r="E746" s="561"/>
      <c r="F746" s="178"/>
      <c r="G746" s="179"/>
      <c r="H746" s="178"/>
      <c r="I746" s="180"/>
      <c r="J746" s="560"/>
      <c r="K746" s="560"/>
      <c r="L746" s="173"/>
      <c r="M746" s="178"/>
      <c r="N746" s="178"/>
      <c r="O746" s="178"/>
      <c r="P746" s="178"/>
      <c r="Q746" s="181"/>
    </row>
    <row r="747" spans="2:17">
      <c r="B747" s="179"/>
      <c r="C747" s="179"/>
      <c r="D747" s="179"/>
      <c r="E747" s="561"/>
      <c r="F747" s="178"/>
      <c r="G747" s="179"/>
      <c r="H747" s="178"/>
      <c r="I747" s="180"/>
      <c r="J747" s="560"/>
      <c r="K747" s="560"/>
      <c r="L747" s="173"/>
      <c r="M747" s="178"/>
      <c r="N747" s="178"/>
      <c r="O747" s="178"/>
      <c r="P747" s="178"/>
      <c r="Q747" s="181"/>
    </row>
    <row r="748" spans="2:17">
      <c r="B748" s="179"/>
      <c r="C748" s="179"/>
      <c r="D748" s="179"/>
      <c r="E748" s="561"/>
      <c r="F748" s="178"/>
      <c r="G748" s="179"/>
      <c r="H748" s="178"/>
      <c r="I748" s="180"/>
      <c r="J748" s="560"/>
      <c r="K748" s="560"/>
      <c r="L748" s="173"/>
      <c r="M748" s="178"/>
      <c r="N748" s="178"/>
      <c r="O748" s="178"/>
      <c r="P748" s="178"/>
      <c r="Q748" s="181"/>
    </row>
    <row r="749" spans="2:17">
      <c r="B749" s="179"/>
      <c r="C749" s="179"/>
      <c r="D749" s="179"/>
      <c r="E749" s="561"/>
      <c r="F749" s="178"/>
      <c r="G749" s="179"/>
      <c r="H749" s="178"/>
      <c r="I749" s="180"/>
      <c r="J749" s="560"/>
      <c r="K749" s="560"/>
      <c r="L749" s="173"/>
      <c r="M749" s="178"/>
      <c r="N749" s="178"/>
      <c r="O749" s="178"/>
      <c r="P749" s="178"/>
      <c r="Q749" s="181"/>
    </row>
    <row r="750" spans="2:17">
      <c r="B750" s="179"/>
      <c r="C750" s="179"/>
      <c r="D750" s="179"/>
      <c r="E750" s="561"/>
      <c r="F750" s="178"/>
      <c r="G750" s="179"/>
      <c r="H750" s="178"/>
      <c r="I750" s="180"/>
      <c r="J750" s="560"/>
      <c r="K750" s="560"/>
      <c r="L750" s="173"/>
      <c r="M750" s="178"/>
      <c r="N750" s="178"/>
      <c r="O750" s="178"/>
      <c r="P750" s="178"/>
      <c r="Q750" s="181"/>
    </row>
    <row r="751" spans="2:17">
      <c r="B751" s="179"/>
      <c r="C751" s="179"/>
      <c r="D751" s="179"/>
      <c r="E751" s="561"/>
      <c r="F751" s="178"/>
      <c r="G751" s="179"/>
      <c r="H751" s="178"/>
      <c r="I751" s="180"/>
      <c r="J751" s="560"/>
      <c r="K751" s="560"/>
      <c r="L751" s="173"/>
      <c r="M751" s="178"/>
      <c r="N751" s="178"/>
      <c r="O751" s="178"/>
      <c r="P751" s="178"/>
      <c r="Q751" s="181"/>
    </row>
    <row r="752" spans="2:17">
      <c r="B752" s="179"/>
      <c r="C752" s="179"/>
      <c r="D752" s="179"/>
      <c r="E752" s="561"/>
      <c r="F752" s="178"/>
      <c r="G752" s="179"/>
      <c r="H752" s="178"/>
      <c r="I752" s="180"/>
      <c r="J752" s="560"/>
      <c r="K752" s="560"/>
      <c r="L752" s="173"/>
      <c r="M752" s="178"/>
      <c r="N752" s="178"/>
      <c r="O752" s="178"/>
      <c r="P752" s="178"/>
      <c r="Q752" s="181"/>
    </row>
    <row r="753" spans="2:17">
      <c r="B753" s="179"/>
      <c r="C753" s="179"/>
      <c r="D753" s="179"/>
      <c r="E753" s="561"/>
      <c r="F753" s="178"/>
      <c r="G753" s="179"/>
      <c r="H753" s="178"/>
      <c r="I753" s="180"/>
      <c r="J753" s="560"/>
      <c r="K753" s="560"/>
      <c r="L753" s="173"/>
      <c r="M753" s="178"/>
      <c r="N753" s="178"/>
      <c r="O753" s="178"/>
      <c r="P753" s="178"/>
      <c r="Q753" s="181"/>
    </row>
    <row r="754" spans="2:17">
      <c r="B754" s="179"/>
      <c r="C754" s="179"/>
      <c r="D754" s="179"/>
      <c r="E754" s="561"/>
      <c r="F754" s="178"/>
      <c r="G754" s="179"/>
      <c r="H754" s="178"/>
      <c r="I754" s="180"/>
      <c r="J754" s="560"/>
      <c r="K754" s="560"/>
      <c r="L754" s="173"/>
      <c r="M754" s="178"/>
      <c r="N754" s="178"/>
      <c r="O754" s="178"/>
      <c r="P754" s="178"/>
      <c r="Q754" s="181"/>
    </row>
    <row r="755" spans="2:17">
      <c r="B755" s="179"/>
      <c r="C755" s="179"/>
      <c r="D755" s="179"/>
      <c r="E755" s="561"/>
      <c r="F755" s="178"/>
      <c r="G755" s="179"/>
      <c r="H755" s="178"/>
      <c r="I755" s="180"/>
      <c r="J755" s="560"/>
      <c r="K755" s="560"/>
      <c r="L755" s="173"/>
      <c r="M755" s="178"/>
      <c r="N755" s="178"/>
      <c r="O755" s="178"/>
      <c r="P755" s="178"/>
      <c r="Q755" s="181"/>
    </row>
    <row r="756" spans="2:17">
      <c r="B756" s="179"/>
      <c r="C756" s="179"/>
      <c r="D756" s="179"/>
      <c r="E756" s="561"/>
      <c r="F756" s="178"/>
      <c r="G756" s="179"/>
      <c r="H756" s="178"/>
      <c r="I756" s="180"/>
      <c r="J756" s="560"/>
      <c r="K756" s="560"/>
      <c r="L756" s="173"/>
      <c r="M756" s="178"/>
      <c r="N756" s="178"/>
      <c r="O756" s="178"/>
      <c r="P756" s="178"/>
      <c r="Q756" s="181"/>
    </row>
    <row r="757" spans="2:17">
      <c r="B757" s="179"/>
      <c r="C757" s="179"/>
      <c r="D757" s="179"/>
      <c r="E757" s="561"/>
      <c r="F757" s="178"/>
      <c r="G757" s="179"/>
      <c r="H757" s="178"/>
      <c r="I757" s="180"/>
      <c r="J757" s="560"/>
      <c r="K757" s="560"/>
      <c r="L757" s="173"/>
      <c r="M757" s="178"/>
      <c r="N757" s="178"/>
      <c r="O757" s="178"/>
      <c r="P757" s="178"/>
      <c r="Q757" s="181"/>
    </row>
    <row r="758" spans="2:17">
      <c r="B758" s="179"/>
      <c r="C758" s="179"/>
      <c r="D758" s="179"/>
      <c r="E758" s="561"/>
      <c r="F758" s="178"/>
      <c r="G758" s="179"/>
      <c r="H758" s="178"/>
      <c r="I758" s="180"/>
      <c r="J758" s="560"/>
      <c r="K758" s="560"/>
      <c r="L758" s="173"/>
      <c r="M758" s="178"/>
      <c r="N758" s="178"/>
      <c r="O758" s="178"/>
      <c r="P758" s="178"/>
      <c r="Q758" s="181"/>
    </row>
    <row r="759" spans="2:17">
      <c r="B759" s="179"/>
      <c r="C759" s="179"/>
      <c r="D759" s="179"/>
      <c r="E759" s="561"/>
      <c r="F759" s="178"/>
      <c r="G759" s="179"/>
      <c r="H759" s="178"/>
      <c r="I759" s="180"/>
      <c r="J759" s="560"/>
      <c r="K759" s="560"/>
      <c r="L759" s="173"/>
      <c r="M759" s="178"/>
      <c r="N759" s="178"/>
      <c r="O759" s="178"/>
      <c r="P759" s="178"/>
      <c r="Q759" s="181"/>
    </row>
    <row r="760" spans="2:17">
      <c r="B760" s="179"/>
      <c r="C760" s="179"/>
      <c r="D760" s="179"/>
      <c r="E760" s="561"/>
      <c r="F760" s="178"/>
      <c r="G760" s="179"/>
      <c r="H760" s="178"/>
      <c r="I760" s="180"/>
      <c r="J760" s="560"/>
      <c r="K760" s="560"/>
      <c r="L760" s="173"/>
      <c r="M760" s="178"/>
      <c r="N760" s="178"/>
      <c r="O760" s="178"/>
      <c r="P760" s="178"/>
      <c r="Q760" s="181"/>
    </row>
    <row r="761" spans="2:17">
      <c r="B761" s="179"/>
      <c r="C761" s="179"/>
      <c r="D761" s="179"/>
      <c r="E761" s="561"/>
      <c r="F761" s="178"/>
      <c r="G761" s="179"/>
      <c r="H761" s="178"/>
      <c r="I761" s="180"/>
      <c r="J761" s="560"/>
      <c r="K761" s="560"/>
      <c r="L761" s="173"/>
      <c r="M761" s="178"/>
      <c r="N761" s="178"/>
      <c r="O761" s="178"/>
      <c r="P761" s="178"/>
      <c r="Q761" s="181"/>
    </row>
    <row r="762" spans="2:17">
      <c r="B762" s="179"/>
      <c r="C762" s="179"/>
      <c r="D762" s="179"/>
      <c r="E762" s="561"/>
      <c r="F762" s="178"/>
      <c r="G762" s="179"/>
      <c r="H762" s="178"/>
      <c r="I762" s="180"/>
      <c r="J762" s="560"/>
      <c r="K762" s="560"/>
      <c r="L762" s="173"/>
      <c r="M762" s="178"/>
      <c r="N762" s="178"/>
      <c r="O762" s="178"/>
      <c r="P762" s="178"/>
      <c r="Q762" s="181"/>
    </row>
    <row r="763" spans="2:17">
      <c r="B763" s="179"/>
      <c r="C763" s="179"/>
      <c r="D763" s="179"/>
      <c r="E763" s="561"/>
      <c r="F763" s="178"/>
      <c r="G763" s="179"/>
      <c r="H763" s="178"/>
      <c r="I763" s="180"/>
      <c r="J763" s="560"/>
      <c r="K763" s="560"/>
      <c r="L763" s="173"/>
      <c r="M763" s="178"/>
      <c r="N763" s="178"/>
      <c r="O763" s="178"/>
      <c r="P763" s="178"/>
      <c r="Q763" s="181"/>
    </row>
    <row r="764" spans="2:17">
      <c r="B764" s="179"/>
      <c r="C764" s="179"/>
      <c r="D764" s="179"/>
      <c r="E764" s="561"/>
      <c r="F764" s="178"/>
      <c r="G764" s="179"/>
      <c r="H764" s="178"/>
      <c r="I764" s="180"/>
      <c r="J764" s="560"/>
      <c r="K764" s="560"/>
      <c r="L764" s="173"/>
      <c r="M764" s="178"/>
      <c r="N764" s="178"/>
      <c r="O764" s="178"/>
      <c r="P764" s="178"/>
      <c r="Q764" s="181"/>
    </row>
    <row r="765" spans="2:17">
      <c r="B765" s="179"/>
      <c r="C765" s="179"/>
      <c r="D765" s="179"/>
      <c r="E765" s="561"/>
      <c r="F765" s="178"/>
      <c r="G765" s="179"/>
      <c r="H765" s="178"/>
      <c r="I765" s="180"/>
      <c r="J765" s="560"/>
      <c r="K765" s="560"/>
      <c r="L765" s="173"/>
      <c r="M765" s="178"/>
      <c r="N765" s="178"/>
      <c r="O765" s="178"/>
      <c r="P765" s="178"/>
      <c r="Q765" s="181"/>
    </row>
    <row r="766" spans="2:17">
      <c r="B766" s="179"/>
      <c r="C766" s="179"/>
      <c r="D766" s="179"/>
      <c r="E766" s="561"/>
      <c r="F766" s="178"/>
      <c r="G766" s="179"/>
      <c r="H766" s="178"/>
      <c r="I766" s="180"/>
      <c r="J766" s="560"/>
      <c r="K766" s="560"/>
      <c r="L766" s="173"/>
      <c r="M766" s="178"/>
      <c r="N766" s="178"/>
      <c r="O766" s="178"/>
      <c r="P766" s="178"/>
      <c r="Q766" s="181"/>
    </row>
    <row r="767" spans="2:17">
      <c r="B767" s="179"/>
      <c r="C767" s="179"/>
      <c r="D767" s="179"/>
      <c r="E767" s="561"/>
      <c r="F767" s="178"/>
      <c r="G767" s="179"/>
      <c r="H767" s="178"/>
      <c r="I767" s="180"/>
      <c r="J767" s="560"/>
      <c r="K767" s="560"/>
      <c r="L767" s="173"/>
      <c r="M767" s="178"/>
      <c r="N767" s="178"/>
      <c r="O767" s="178"/>
      <c r="P767" s="178"/>
      <c r="Q767" s="181"/>
    </row>
    <row r="768" spans="2:17">
      <c r="B768" s="179"/>
      <c r="C768" s="179"/>
      <c r="D768" s="179"/>
      <c r="E768" s="561"/>
      <c r="F768" s="178"/>
      <c r="G768" s="179"/>
      <c r="H768" s="178"/>
      <c r="I768" s="180"/>
      <c r="J768" s="560"/>
      <c r="K768" s="560"/>
      <c r="L768" s="173"/>
      <c r="M768" s="178"/>
      <c r="N768" s="178"/>
      <c r="O768" s="178"/>
      <c r="P768" s="178"/>
      <c r="Q768" s="181"/>
    </row>
    <row r="769" spans="2:17">
      <c r="B769" s="179"/>
      <c r="C769" s="179"/>
      <c r="D769" s="179"/>
      <c r="E769" s="561"/>
      <c r="F769" s="178"/>
      <c r="G769" s="179"/>
      <c r="H769" s="178"/>
      <c r="I769" s="180"/>
      <c r="J769" s="560"/>
      <c r="K769" s="560"/>
      <c r="L769" s="173"/>
      <c r="M769" s="178"/>
      <c r="N769" s="178"/>
      <c r="O769" s="178"/>
      <c r="P769" s="178"/>
      <c r="Q769" s="181"/>
    </row>
    <row r="770" spans="2:17">
      <c r="B770" s="179"/>
      <c r="C770" s="179"/>
      <c r="D770" s="179"/>
      <c r="E770" s="561"/>
      <c r="F770" s="178"/>
      <c r="G770" s="179"/>
      <c r="H770" s="178"/>
      <c r="I770" s="180"/>
      <c r="J770" s="560"/>
      <c r="K770" s="560"/>
      <c r="L770" s="173"/>
      <c r="M770" s="178"/>
      <c r="N770" s="178"/>
      <c r="O770" s="178"/>
      <c r="P770" s="178"/>
      <c r="Q770" s="181"/>
    </row>
    <row r="771" spans="2:17">
      <c r="B771" s="179"/>
      <c r="C771" s="179"/>
      <c r="D771" s="179"/>
      <c r="E771" s="561"/>
      <c r="F771" s="178"/>
      <c r="G771" s="179"/>
      <c r="H771" s="178"/>
      <c r="I771" s="180"/>
      <c r="J771" s="560"/>
      <c r="K771" s="560"/>
      <c r="L771" s="173"/>
      <c r="M771" s="178"/>
      <c r="N771" s="178"/>
      <c r="O771" s="178"/>
      <c r="P771" s="178"/>
      <c r="Q771" s="181"/>
    </row>
    <row r="772" spans="2:17">
      <c r="B772" s="179"/>
      <c r="C772" s="179"/>
      <c r="D772" s="179"/>
      <c r="E772" s="561"/>
      <c r="F772" s="178"/>
      <c r="G772" s="179"/>
      <c r="H772" s="178"/>
      <c r="I772" s="180"/>
      <c r="J772" s="560"/>
      <c r="K772" s="560"/>
      <c r="L772" s="173"/>
      <c r="M772" s="178"/>
      <c r="N772" s="178"/>
      <c r="O772" s="178"/>
      <c r="P772" s="178"/>
      <c r="Q772" s="181"/>
    </row>
    <row r="773" spans="2:17">
      <c r="B773" s="179"/>
      <c r="C773" s="179"/>
      <c r="D773" s="179"/>
      <c r="E773" s="561"/>
      <c r="F773" s="178"/>
      <c r="G773" s="179"/>
      <c r="H773" s="178"/>
      <c r="I773" s="180"/>
      <c r="J773" s="560"/>
      <c r="K773" s="560"/>
      <c r="L773" s="173"/>
      <c r="M773" s="178"/>
      <c r="N773" s="178"/>
      <c r="O773" s="178"/>
      <c r="P773" s="178"/>
      <c r="Q773" s="181"/>
    </row>
    <row r="774" spans="2:17">
      <c r="B774" s="179"/>
      <c r="C774" s="179"/>
      <c r="D774" s="179"/>
      <c r="E774" s="561"/>
      <c r="F774" s="178"/>
      <c r="G774" s="179"/>
      <c r="H774" s="178"/>
      <c r="I774" s="180"/>
      <c r="J774" s="560"/>
      <c r="K774" s="560"/>
      <c r="L774" s="173"/>
      <c r="M774" s="178"/>
      <c r="N774" s="178"/>
      <c r="O774" s="178"/>
      <c r="P774" s="178"/>
      <c r="Q774" s="181"/>
    </row>
    <row r="775" spans="2:17">
      <c r="B775" s="179"/>
      <c r="C775" s="179"/>
      <c r="D775" s="179"/>
      <c r="E775" s="561"/>
      <c r="F775" s="178"/>
      <c r="G775" s="179"/>
      <c r="H775" s="178"/>
      <c r="I775" s="180"/>
      <c r="J775" s="560"/>
      <c r="K775" s="560"/>
      <c r="L775" s="173"/>
      <c r="M775" s="178"/>
      <c r="N775" s="178"/>
      <c r="O775" s="178"/>
      <c r="P775" s="178"/>
      <c r="Q775" s="181"/>
    </row>
    <row r="776" spans="2:17">
      <c r="B776" s="179"/>
      <c r="C776" s="179"/>
      <c r="D776" s="179"/>
      <c r="E776" s="561"/>
      <c r="F776" s="178"/>
      <c r="G776" s="179"/>
      <c r="H776" s="178"/>
      <c r="I776" s="180"/>
      <c r="J776" s="560"/>
      <c r="K776" s="560"/>
      <c r="L776" s="173"/>
      <c r="M776" s="178"/>
      <c r="N776" s="178"/>
      <c r="O776" s="178"/>
      <c r="P776" s="178"/>
      <c r="Q776" s="181"/>
    </row>
    <row r="777" spans="2:17">
      <c r="B777" s="179"/>
      <c r="C777" s="179"/>
      <c r="D777" s="179"/>
      <c r="E777" s="561"/>
      <c r="F777" s="178"/>
      <c r="G777" s="179"/>
      <c r="H777" s="178"/>
      <c r="I777" s="180"/>
      <c r="J777" s="560"/>
      <c r="K777" s="560"/>
      <c r="L777" s="173"/>
      <c r="M777" s="178"/>
      <c r="N777" s="178"/>
      <c r="O777" s="178"/>
      <c r="P777" s="178"/>
      <c r="Q777" s="181"/>
    </row>
    <row r="778" spans="2:17">
      <c r="B778" s="179"/>
      <c r="C778" s="179"/>
      <c r="D778" s="179"/>
      <c r="E778" s="561"/>
      <c r="F778" s="178"/>
      <c r="G778" s="179"/>
      <c r="H778" s="178"/>
      <c r="I778" s="180"/>
      <c r="J778" s="560"/>
      <c r="K778" s="560"/>
      <c r="L778" s="173"/>
      <c r="M778" s="178"/>
      <c r="N778" s="178"/>
      <c r="O778" s="178"/>
      <c r="P778" s="178"/>
      <c r="Q778" s="181"/>
    </row>
    <row r="779" spans="2:17">
      <c r="B779" s="179"/>
      <c r="C779" s="179"/>
      <c r="D779" s="179"/>
      <c r="E779" s="561"/>
      <c r="F779" s="178"/>
      <c r="G779" s="179"/>
      <c r="H779" s="178"/>
      <c r="I779" s="180"/>
      <c r="J779" s="560"/>
      <c r="K779" s="560"/>
      <c r="L779" s="173"/>
      <c r="M779" s="178"/>
      <c r="N779" s="178"/>
      <c r="O779" s="178"/>
      <c r="P779" s="178"/>
      <c r="Q779" s="181"/>
    </row>
    <row r="780" spans="2:17">
      <c r="B780" s="179"/>
      <c r="C780" s="179"/>
      <c r="D780" s="179"/>
      <c r="E780" s="561"/>
      <c r="F780" s="178"/>
      <c r="G780" s="179"/>
      <c r="H780" s="178"/>
      <c r="I780" s="180"/>
      <c r="J780" s="560"/>
      <c r="K780" s="560"/>
      <c r="L780" s="173"/>
      <c r="M780" s="178"/>
      <c r="N780" s="178"/>
      <c r="O780" s="178"/>
      <c r="P780" s="178"/>
      <c r="Q780" s="181"/>
    </row>
    <row r="781" spans="2:17">
      <c r="B781" s="179"/>
      <c r="C781" s="179"/>
      <c r="D781" s="179"/>
      <c r="E781" s="561"/>
      <c r="F781" s="178"/>
      <c r="G781" s="179"/>
      <c r="H781" s="178"/>
      <c r="I781" s="180"/>
      <c r="J781" s="560"/>
      <c r="K781" s="560"/>
      <c r="L781" s="173"/>
      <c r="M781" s="178"/>
      <c r="N781" s="178"/>
      <c r="O781" s="178"/>
      <c r="P781" s="178"/>
      <c r="Q781" s="181"/>
    </row>
    <row r="782" spans="2:17">
      <c r="B782" s="179"/>
      <c r="C782" s="179"/>
      <c r="D782" s="179"/>
      <c r="E782" s="561"/>
      <c r="F782" s="178"/>
      <c r="G782" s="179"/>
      <c r="H782" s="178"/>
      <c r="I782" s="180"/>
      <c r="J782" s="560"/>
      <c r="K782" s="560"/>
      <c r="L782" s="173"/>
      <c r="M782" s="178"/>
      <c r="N782" s="178"/>
      <c r="O782" s="178"/>
      <c r="P782" s="178"/>
      <c r="Q782" s="181"/>
    </row>
    <row r="783" spans="2:17">
      <c r="B783" s="179"/>
      <c r="C783" s="179"/>
      <c r="D783" s="179"/>
      <c r="E783" s="561"/>
      <c r="F783" s="178"/>
      <c r="G783" s="179"/>
      <c r="H783" s="178"/>
      <c r="I783" s="180"/>
      <c r="J783" s="560"/>
      <c r="K783" s="560"/>
      <c r="L783" s="173"/>
      <c r="M783" s="178"/>
      <c r="N783" s="178"/>
      <c r="O783" s="178"/>
      <c r="P783" s="178"/>
      <c r="Q783" s="181"/>
    </row>
    <row r="784" spans="2:17">
      <c r="B784" s="179"/>
      <c r="C784" s="179"/>
      <c r="D784" s="179"/>
      <c r="E784" s="561"/>
      <c r="F784" s="178"/>
      <c r="G784" s="179"/>
      <c r="H784" s="178"/>
      <c r="I784" s="180"/>
      <c r="J784" s="560"/>
      <c r="K784" s="560"/>
      <c r="L784" s="173"/>
      <c r="M784" s="178"/>
      <c r="N784" s="178"/>
      <c r="O784" s="178"/>
      <c r="P784" s="178"/>
      <c r="Q784" s="181"/>
    </row>
    <row r="785" spans="2:17">
      <c r="B785" s="179"/>
      <c r="C785" s="179"/>
      <c r="D785" s="179"/>
      <c r="E785" s="561"/>
      <c r="F785" s="178"/>
      <c r="G785" s="179"/>
      <c r="H785" s="178"/>
      <c r="I785" s="180"/>
      <c r="J785" s="560"/>
      <c r="K785" s="560"/>
      <c r="L785" s="173"/>
      <c r="M785" s="178"/>
      <c r="N785" s="178"/>
      <c r="O785" s="178"/>
      <c r="P785" s="178"/>
      <c r="Q785" s="181"/>
    </row>
    <row r="786" spans="2:17">
      <c r="B786" s="179"/>
      <c r="C786" s="179"/>
      <c r="D786" s="179"/>
      <c r="E786" s="561"/>
      <c r="F786" s="178"/>
      <c r="G786" s="179"/>
      <c r="H786" s="178"/>
      <c r="I786" s="180"/>
      <c r="J786" s="560"/>
      <c r="K786" s="560"/>
      <c r="L786" s="173"/>
      <c r="M786" s="178"/>
      <c r="N786" s="178"/>
      <c r="O786" s="178"/>
      <c r="P786" s="178"/>
      <c r="Q786" s="181"/>
    </row>
    <row r="787" spans="2:17">
      <c r="B787" s="179"/>
      <c r="C787" s="179"/>
      <c r="D787" s="179"/>
      <c r="E787" s="561"/>
      <c r="F787" s="178"/>
      <c r="G787" s="179"/>
      <c r="H787" s="178"/>
      <c r="I787" s="180"/>
      <c r="J787" s="560"/>
      <c r="K787" s="560"/>
      <c r="L787" s="173"/>
      <c r="M787" s="178"/>
      <c r="N787" s="178"/>
      <c r="O787" s="178"/>
      <c r="P787" s="178"/>
      <c r="Q787" s="181"/>
    </row>
    <row r="788" spans="2:17">
      <c r="B788" s="179"/>
      <c r="C788" s="179"/>
      <c r="D788" s="179"/>
      <c r="E788" s="561"/>
      <c r="F788" s="178"/>
      <c r="G788" s="179"/>
      <c r="H788" s="178"/>
      <c r="I788" s="180"/>
      <c r="J788" s="560"/>
      <c r="K788" s="560"/>
      <c r="L788" s="173"/>
      <c r="M788" s="178"/>
      <c r="N788" s="178"/>
      <c r="O788" s="178"/>
      <c r="P788" s="178"/>
      <c r="Q788" s="181"/>
    </row>
    <row r="789" spans="2:17">
      <c r="B789" s="179"/>
      <c r="C789" s="179"/>
      <c r="D789" s="179"/>
      <c r="E789" s="561"/>
      <c r="F789" s="178"/>
      <c r="G789" s="179"/>
      <c r="H789" s="178"/>
      <c r="I789" s="180"/>
      <c r="J789" s="560"/>
      <c r="K789" s="560"/>
      <c r="L789" s="173"/>
      <c r="M789" s="178"/>
      <c r="N789" s="178"/>
      <c r="O789" s="178"/>
      <c r="P789" s="178"/>
      <c r="Q789" s="181"/>
    </row>
    <row r="790" spans="2:17">
      <c r="B790" s="179"/>
      <c r="C790" s="179"/>
      <c r="D790" s="179"/>
      <c r="E790" s="561"/>
      <c r="F790" s="178"/>
      <c r="G790" s="179"/>
      <c r="H790" s="178"/>
      <c r="I790" s="180"/>
      <c r="J790" s="560"/>
      <c r="K790" s="560"/>
      <c r="L790" s="173"/>
      <c r="M790" s="178"/>
      <c r="N790" s="178"/>
      <c r="O790" s="178"/>
      <c r="P790" s="178"/>
      <c r="Q790" s="181"/>
    </row>
    <row r="791" spans="2:17">
      <c r="B791" s="179"/>
      <c r="C791" s="179"/>
      <c r="D791" s="179"/>
      <c r="E791" s="561"/>
      <c r="F791" s="178"/>
      <c r="G791" s="179"/>
      <c r="H791" s="178"/>
      <c r="I791" s="180"/>
      <c r="J791" s="560"/>
      <c r="K791" s="560"/>
      <c r="L791" s="173"/>
      <c r="M791" s="178"/>
      <c r="N791" s="178"/>
      <c r="O791" s="178"/>
      <c r="P791" s="178"/>
      <c r="Q791" s="181"/>
    </row>
    <row r="792" spans="2:17">
      <c r="B792" s="179"/>
      <c r="C792" s="179"/>
      <c r="D792" s="179"/>
      <c r="E792" s="561"/>
      <c r="F792" s="178"/>
      <c r="G792" s="179"/>
      <c r="H792" s="178"/>
      <c r="I792" s="180"/>
      <c r="J792" s="560"/>
      <c r="K792" s="560"/>
      <c r="L792" s="173"/>
      <c r="M792" s="178"/>
      <c r="N792" s="178"/>
      <c r="O792" s="178"/>
      <c r="P792" s="178"/>
      <c r="Q792" s="181"/>
    </row>
    <row r="793" spans="2:17">
      <c r="B793" s="179"/>
      <c r="C793" s="179"/>
      <c r="D793" s="179"/>
      <c r="E793" s="561"/>
      <c r="F793" s="178"/>
      <c r="G793" s="179"/>
      <c r="H793" s="178"/>
      <c r="I793" s="180"/>
      <c r="J793" s="560"/>
      <c r="K793" s="560"/>
      <c r="L793" s="173"/>
      <c r="M793" s="178"/>
      <c r="N793" s="178"/>
      <c r="O793" s="178"/>
      <c r="P793" s="178"/>
      <c r="Q793" s="181"/>
    </row>
    <row r="794" spans="2:17">
      <c r="B794" s="179"/>
      <c r="C794" s="179"/>
      <c r="D794" s="179"/>
      <c r="E794" s="561"/>
      <c r="F794" s="178"/>
      <c r="G794" s="179"/>
      <c r="H794" s="178"/>
      <c r="I794" s="180"/>
      <c r="J794" s="560"/>
      <c r="K794" s="560"/>
      <c r="L794" s="173"/>
      <c r="M794" s="178"/>
      <c r="N794" s="178"/>
      <c r="O794" s="178"/>
      <c r="P794" s="178"/>
      <c r="Q794" s="181"/>
    </row>
    <row r="795" spans="2:17">
      <c r="B795" s="179"/>
      <c r="C795" s="179"/>
      <c r="D795" s="179"/>
      <c r="E795" s="561"/>
      <c r="F795" s="178"/>
      <c r="G795" s="179"/>
      <c r="H795" s="178"/>
      <c r="I795" s="180"/>
      <c r="J795" s="560"/>
      <c r="K795" s="560"/>
      <c r="L795" s="173"/>
      <c r="M795" s="178"/>
      <c r="N795" s="178"/>
      <c r="O795" s="178"/>
      <c r="P795" s="178"/>
      <c r="Q795" s="181"/>
    </row>
    <row r="796" spans="2:17">
      <c r="B796" s="179"/>
      <c r="C796" s="179"/>
      <c r="D796" s="179"/>
      <c r="E796" s="561"/>
      <c r="F796" s="178"/>
      <c r="G796" s="179"/>
      <c r="H796" s="178"/>
      <c r="I796" s="180"/>
      <c r="J796" s="560"/>
      <c r="K796" s="560"/>
      <c r="L796" s="173"/>
      <c r="M796" s="178"/>
      <c r="N796" s="178"/>
      <c r="O796" s="178"/>
      <c r="P796" s="178"/>
      <c r="Q796" s="181"/>
    </row>
    <row r="797" spans="2:17">
      <c r="B797" s="179"/>
      <c r="C797" s="179"/>
      <c r="D797" s="179"/>
      <c r="E797" s="561"/>
      <c r="F797" s="178"/>
      <c r="G797" s="179"/>
      <c r="H797" s="178"/>
      <c r="I797" s="180"/>
      <c r="J797" s="560"/>
      <c r="K797" s="560"/>
      <c r="L797" s="173"/>
      <c r="M797" s="178"/>
      <c r="N797" s="178"/>
      <c r="O797" s="178"/>
      <c r="P797" s="178"/>
      <c r="Q797" s="181"/>
    </row>
    <row r="798" spans="2:17">
      <c r="B798" s="179"/>
      <c r="C798" s="179"/>
      <c r="D798" s="179"/>
      <c r="E798" s="561"/>
      <c r="F798" s="178"/>
      <c r="G798" s="179"/>
      <c r="H798" s="178"/>
      <c r="I798" s="180"/>
      <c r="J798" s="560"/>
      <c r="K798" s="560"/>
      <c r="L798" s="173"/>
      <c r="M798" s="178"/>
      <c r="N798" s="178"/>
      <c r="O798" s="178"/>
      <c r="P798" s="178"/>
      <c r="Q798" s="181"/>
    </row>
    <row r="799" spans="2:17">
      <c r="B799" s="179"/>
      <c r="C799" s="179"/>
      <c r="D799" s="179"/>
      <c r="E799" s="561"/>
      <c r="F799" s="178"/>
      <c r="G799" s="179"/>
      <c r="H799" s="178"/>
      <c r="I799" s="180"/>
      <c r="J799" s="560"/>
      <c r="K799" s="560"/>
      <c r="L799" s="173"/>
      <c r="M799" s="178"/>
      <c r="N799" s="178"/>
      <c r="O799" s="178"/>
      <c r="P799" s="178"/>
      <c r="Q799" s="181"/>
    </row>
    <row r="800" spans="2:17">
      <c r="B800" s="179"/>
      <c r="C800" s="179"/>
      <c r="D800" s="179"/>
      <c r="E800" s="561"/>
      <c r="F800" s="178"/>
      <c r="G800" s="179"/>
      <c r="H800" s="178"/>
      <c r="I800" s="180"/>
      <c r="J800" s="560"/>
      <c r="K800" s="560"/>
      <c r="L800" s="173"/>
      <c r="M800" s="178"/>
      <c r="N800" s="178"/>
      <c r="O800" s="178"/>
      <c r="P800" s="178"/>
      <c r="Q800" s="181"/>
    </row>
    <row r="801" spans="2:17">
      <c r="B801" s="179"/>
      <c r="C801" s="179"/>
      <c r="D801" s="179"/>
      <c r="E801" s="561"/>
      <c r="F801" s="178"/>
      <c r="G801" s="179"/>
      <c r="H801" s="178"/>
      <c r="I801" s="180"/>
      <c r="J801" s="560"/>
      <c r="K801" s="560"/>
      <c r="L801" s="173"/>
      <c r="M801" s="178"/>
      <c r="N801" s="178"/>
      <c r="O801" s="178"/>
      <c r="P801" s="178"/>
      <c r="Q801" s="181"/>
    </row>
    <row r="802" spans="2:17">
      <c r="B802" s="179"/>
      <c r="C802" s="179"/>
      <c r="D802" s="179"/>
      <c r="E802" s="561"/>
      <c r="F802" s="178"/>
      <c r="G802" s="179"/>
      <c r="H802" s="178"/>
      <c r="I802" s="180"/>
      <c r="J802" s="560"/>
      <c r="K802" s="560"/>
      <c r="L802" s="173"/>
      <c r="M802" s="178"/>
      <c r="N802" s="178"/>
      <c r="O802" s="178"/>
      <c r="P802" s="178"/>
      <c r="Q802" s="181"/>
    </row>
    <row r="803" spans="2:17">
      <c r="B803" s="179"/>
      <c r="C803" s="179"/>
      <c r="D803" s="179"/>
      <c r="E803" s="561"/>
      <c r="F803" s="178"/>
      <c r="G803" s="179"/>
      <c r="H803" s="178"/>
      <c r="I803" s="180"/>
      <c r="J803" s="560"/>
      <c r="K803" s="560"/>
      <c r="L803" s="173"/>
      <c r="M803" s="178"/>
      <c r="N803" s="178"/>
      <c r="O803" s="178"/>
      <c r="P803" s="178"/>
      <c r="Q803" s="181"/>
    </row>
    <row r="804" spans="2:17">
      <c r="B804" s="179"/>
      <c r="C804" s="179"/>
      <c r="D804" s="179"/>
      <c r="E804" s="561"/>
      <c r="F804" s="178"/>
      <c r="G804" s="179"/>
      <c r="H804" s="178"/>
      <c r="I804" s="180"/>
      <c r="J804" s="560"/>
      <c r="K804" s="560"/>
      <c r="L804" s="173"/>
      <c r="M804" s="178"/>
      <c r="N804" s="178"/>
      <c r="O804" s="178"/>
      <c r="P804" s="178"/>
      <c r="Q804" s="181"/>
    </row>
    <row r="805" spans="2:17">
      <c r="B805" s="179"/>
      <c r="C805" s="179"/>
      <c r="D805" s="179"/>
      <c r="E805" s="561"/>
      <c r="F805" s="178"/>
      <c r="G805" s="179"/>
      <c r="H805" s="178"/>
      <c r="I805" s="180"/>
      <c r="J805" s="560"/>
      <c r="K805" s="560"/>
      <c r="L805" s="173"/>
      <c r="M805" s="178"/>
      <c r="N805" s="178"/>
      <c r="O805" s="178"/>
      <c r="P805" s="178"/>
      <c r="Q805" s="181"/>
    </row>
    <row r="806" spans="2:17">
      <c r="B806" s="179"/>
      <c r="C806" s="179"/>
      <c r="D806" s="179"/>
      <c r="E806" s="561"/>
      <c r="F806" s="178"/>
      <c r="G806" s="179"/>
      <c r="H806" s="178"/>
      <c r="I806" s="180"/>
      <c r="J806" s="560"/>
      <c r="K806" s="560"/>
      <c r="L806" s="173"/>
      <c r="M806" s="178"/>
      <c r="N806" s="178"/>
      <c r="O806" s="178"/>
      <c r="P806" s="178"/>
      <c r="Q806" s="181"/>
    </row>
    <row r="807" spans="2:17">
      <c r="B807" s="179"/>
      <c r="C807" s="179"/>
      <c r="D807" s="179"/>
      <c r="E807" s="561"/>
      <c r="F807" s="178"/>
      <c r="G807" s="179"/>
      <c r="H807" s="178"/>
      <c r="I807" s="180"/>
      <c r="J807" s="560"/>
      <c r="K807" s="560"/>
      <c r="L807" s="173"/>
      <c r="M807" s="178"/>
      <c r="N807" s="178"/>
      <c r="O807" s="178"/>
      <c r="P807" s="178"/>
      <c r="Q807" s="181"/>
    </row>
    <row r="808" spans="2:17">
      <c r="B808" s="179"/>
      <c r="C808" s="179"/>
      <c r="D808" s="179"/>
      <c r="E808" s="561"/>
      <c r="F808" s="178"/>
      <c r="G808" s="179"/>
      <c r="H808" s="178"/>
      <c r="I808" s="180"/>
      <c r="J808" s="560"/>
      <c r="K808" s="560"/>
      <c r="L808" s="173"/>
      <c r="M808" s="178"/>
      <c r="N808" s="178"/>
      <c r="O808" s="178"/>
      <c r="P808" s="178"/>
      <c r="Q808" s="181"/>
    </row>
    <row r="809" spans="2:17">
      <c r="B809" s="179"/>
      <c r="C809" s="179"/>
      <c r="D809" s="179"/>
      <c r="E809" s="561"/>
      <c r="F809" s="178"/>
      <c r="G809" s="179"/>
      <c r="H809" s="178"/>
      <c r="I809" s="180"/>
      <c r="J809" s="560"/>
      <c r="K809" s="560"/>
      <c r="L809" s="173"/>
      <c r="M809" s="178"/>
      <c r="N809" s="178"/>
      <c r="O809" s="178"/>
      <c r="P809" s="178"/>
      <c r="Q809" s="181"/>
    </row>
    <row r="810" spans="2:17">
      <c r="B810" s="179"/>
      <c r="C810" s="179"/>
      <c r="D810" s="179"/>
      <c r="E810" s="561"/>
      <c r="F810" s="178"/>
      <c r="G810" s="179"/>
      <c r="H810" s="178"/>
      <c r="I810" s="180"/>
      <c r="J810" s="560"/>
      <c r="K810" s="560"/>
      <c r="L810" s="173"/>
      <c r="M810" s="178"/>
      <c r="N810" s="178"/>
      <c r="O810" s="178"/>
      <c r="P810" s="178"/>
      <c r="Q810" s="181"/>
    </row>
    <row r="811" spans="2:17">
      <c r="B811" s="179"/>
      <c r="C811" s="179"/>
      <c r="D811" s="179"/>
      <c r="E811" s="561"/>
      <c r="F811" s="178"/>
      <c r="G811" s="179"/>
      <c r="H811" s="178"/>
      <c r="I811" s="180"/>
      <c r="J811" s="560"/>
      <c r="K811" s="560"/>
      <c r="L811" s="173"/>
      <c r="M811" s="178"/>
      <c r="N811" s="178"/>
      <c r="O811" s="178"/>
      <c r="P811" s="178"/>
      <c r="Q811" s="181"/>
    </row>
    <row r="812" spans="2:17">
      <c r="B812" s="179"/>
      <c r="C812" s="179"/>
      <c r="D812" s="179"/>
      <c r="E812" s="561"/>
      <c r="F812" s="178"/>
      <c r="G812" s="179"/>
      <c r="H812" s="178"/>
      <c r="I812" s="180"/>
      <c r="J812" s="560"/>
      <c r="K812" s="560"/>
      <c r="L812" s="173"/>
      <c r="M812" s="178"/>
      <c r="N812" s="178"/>
      <c r="O812" s="178"/>
      <c r="P812" s="178"/>
      <c r="Q812" s="181"/>
    </row>
    <row r="813" spans="2:17">
      <c r="B813" s="179"/>
      <c r="C813" s="179"/>
      <c r="D813" s="179"/>
      <c r="E813" s="561"/>
      <c r="F813" s="178"/>
      <c r="G813" s="179"/>
      <c r="H813" s="178"/>
      <c r="I813" s="180"/>
      <c r="J813" s="560"/>
      <c r="K813" s="560"/>
      <c r="L813" s="173"/>
      <c r="M813" s="178"/>
      <c r="N813" s="178"/>
      <c r="O813" s="178"/>
      <c r="P813" s="178"/>
      <c r="Q813" s="181"/>
    </row>
    <row r="814" spans="2:17">
      <c r="B814" s="179"/>
      <c r="C814" s="179"/>
      <c r="D814" s="179"/>
      <c r="E814" s="561"/>
      <c r="F814" s="178"/>
      <c r="G814" s="179"/>
      <c r="H814" s="178"/>
      <c r="I814" s="180"/>
      <c r="J814" s="560"/>
      <c r="K814" s="560"/>
      <c r="L814" s="173"/>
      <c r="M814" s="178"/>
      <c r="N814" s="178"/>
      <c r="O814" s="178"/>
      <c r="P814" s="178"/>
      <c r="Q814" s="181"/>
    </row>
    <row r="815" spans="2:17">
      <c r="B815" s="179"/>
      <c r="C815" s="179"/>
      <c r="D815" s="179"/>
      <c r="E815" s="561"/>
      <c r="F815" s="178"/>
      <c r="G815" s="179"/>
      <c r="H815" s="178"/>
      <c r="I815" s="180"/>
      <c r="J815" s="560"/>
      <c r="K815" s="560"/>
      <c r="L815" s="173"/>
      <c r="M815" s="178"/>
      <c r="N815" s="178"/>
      <c r="O815" s="178"/>
      <c r="P815" s="178"/>
      <c r="Q815" s="181"/>
    </row>
    <row r="816" spans="2:17">
      <c r="B816" s="179"/>
      <c r="C816" s="179"/>
      <c r="D816" s="179"/>
      <c r="E816" s="561"/>
      <c r="F816" s="178"/>
      <c r="G816" s="179"/>
      <c r="H816" s="178"/>
      <c r="I816" s="180"/>
      <c r="J816" s="560"/>
      <c r="K816" s="560"/>
      <c r="L816" s="173"/>
      <c r="M816" s="178"/>
      <c r="N816" s="178"/>
      <c r="O816" s="178"/>
      <c r="P816" s="178"/>
      <c r="Q816" s="181"/>
    </row>
    <row r="817" spans="2:17">
      <c r="B817" s="179"/>
      <c r="C817" s="179"/>
      <c r="D817" s="179"/>
      <c r="E817" s="561"/>
      <c r="F817" s="178"/>
      <c r="G817" s="179"/>
      <c r="H817" s="178"/>
      <c r="I817" s="180"/>
      <c r="J817" s="560"/>
      <c r="K817" s="560"/>
      <c r="L817" s="173"/>
      <c r="M817" s="178"/>
      <c r="N817" s="178"/>
      <c r="O817" s="178"/>
      <c r="P817" s="178"/>
      <c r="Q817" s="181"/>
    </row>
    <row r="818" spans="2:17">
      <c r="B818" s="179"/>
      <c r="C818" s="179"/>
      <c r="D818" s="179"/>
      <c r="E818" s="561"/>
      <c r="F818" s="178"/>
      <c r="G818" s="179"/>
      <c r="H818" s="178"/>
      <c r="I818" s="180"/>
      <c r="J818" s="560"/>
      <c r="K818" s="560"/>
      <c r="L818" s="173"/>
      <c r="M818" s="178"/>
      <c r="N818" s="178"/>
      <c r="O818" s="178"/>
      <c r="P818" s="178"/>
      <c r="Q818" s="181"/>
    </row>
    <row r="819" spans="2:17">
      <c r="B819" s="179"/>
      <c r="C819" s="179"/>
      <c r="D819" s="179"/>
      <c r="E819" s="561"/>
      <c r="F819" s="178"/>
      <c r="G819" s="179"/>
      <c r="H819" s="178"/>
      <c r="I819" s="180"/>
      <c r="J819" s="560"/>
      <c r="K819" s="560"/>
      <c r="L819" s="173"/>
      <c r="M819" s="178"/>
      <c r="N819" s="178"/>
      <c r="O819" s="178"/>
      <c r="P819" s="178"/>
      <c r="Q819" s="181"/>
    </row>
    <row r="820" spans="2:17">
      <c r="B820" s="179"/>
      <c r="C820" s="179"/>
      <c r="D820" s="179"/>
      <c r="E820" s="561"/>
      <c r="F820" s="178"/>
      <c r="G820" s="179"/>
      <c r="H820" s="178"/>
      <c r="I820" s="180"/>
      <c r="J820" s="560"/>
      <c r="K820" s="560"/>
      <c r="L820" s="173"/>
      <c r="M820" s="178"/>
      <c r="N820" s="178"/>
      <c r="O820" s="178"/>
      <c r="P820" s="178"/>
      <c r="Q820" s="181"/>
    </row>
    <row r="821" spans="2:17">
      <c r="B821" s="179"/>
      <c r="C821" s="179"/>
      <c r="D821" s="179"/>
      <c r="E821" s="561"/>
      <c r="F821" s="178"/>
      <c r="G821" s="179"/>
      <c r="H821" s="178"/>
      <c r="I821" s="180"/>
      <c r="J821" s="560"/>
      <c r="K821" s="560"/>
      <c r="L821" s="173"/>
      <c r="M821" s="178"/>
      <c r="N821" s="178"/>
      <c r="O821" s="178"/>
      <c r="P821" s="178"/>
      <c r="Q821" s="181"/>
    </row>
    <row r="822" spans="2:17">
      <c r="B822" s="179"/>
      <c r="C822" s="179"/>
      <c r="D822" s="179"/>
      <c r="E822" s="561"/>
      <c r="F822" s="178"/>
      <c r="G822" s="179"/>
      <c r="H822" s="178"/>
      <c r="I822" s="180"/>
      <c r="J822" s="560"/>
      <c r="K822" s="560"/>
      <c r="L822" s="173"/>
      <c r="M822" s="178"/>
      <c r="N822" s="178"/>
      <c r="O822" s="178"/>
      <c r="P822" s="178"/>
      <c r="Q822" s="181"/>
    </row>
    <row r="823" spans="2:17">
      <c r="B823" s="179"/>
      <c r="C823" s="179"/>
      <c r="D823" s="179"/>
      <c r="E823" s="561"/>
      <c r="F823" s="178"/>
      <c r="G823" s="179"/>
      <c r="H823" s="178"/>
      <c r="I823" s="180"/>
      <c r="J823" s="560"/>
      <c r="K823" s="560"/>
      <c r="L823" s="173"/>
      <c r="M823" s="178"/>
      <c r="N823" s="178"/>
      <c r="O823" s="178"/>
      <c r="P823" s="178"/>
      <c r="Q823" s="181"/>
    </row>
    <row r="824" spans="2:17">
      <c r="B824" s="179"/>
      <c r="C824" s="179"/>
      <c r="D824" s="179"/>
      <c r="E824" s="561"/>
      <c r="F824" s="178"/>
      <c r="G824" s="179"/>
      <c r="H824" s="178"/>
      <c r="I824" s="180"/>
      <c r="J824" s="560"/>
      <c r="K824" s="560"/>
      <c r="L824" s="173"/>
      <c r="M824" s="178"/>
      <c r="N824" s="178"/>
      <c r="O824" s="178"/>
      <c r="P824" s="178"/>
      <c r="Q824" s="181"/>
    </row>
    <row r="825" spans="2:17">
      <c r="B825" s="179"/>
      <c r="C825" s="179"/>
      <c r="D825" s="179"/>
      <c r="E825" s="561"/>
      <c r="F825" s="178"/>
      <c r="G825" s="179"/>
      <c r="H825" s="178"/>
      <c r="I825" s="180"/>
      <c r="J825" s="560"/>
      <c r="K825" s="560"/>
      <c r="L825" s="173"/>
      <c r="M825" s="178"/>
      <c r="N825" s="178"/>
      <c r="O825" s="178"/>
      <c r="P825" s="178"/>
      <c r="Q825" s="181"/>
    </row>
    <row r="826" spans="2:17">
      <c r="B826" s="179"/>
      <c r="C826" s="179"/>
      <c r="D826" s="179"/>
      <c r="E826" s="561"/>
      <c r="F826" s="178"/>
      <c r="G826" s="179"/>
      <c r="H826" s="178"/>
      <c r="I826" s="180"/>
      <c r="J826" s="560"/>
      <c r="K826" s="560"/>
      <c r="L826" s="173"/>
      <c r="M826" s="178"/>
      <c r="N826" s="178"/>
      <c r="O826" s="178"/>
      <c r="P826" s="178"/>
      <c r="Q826" s="181"/>
    </row>
    <row r="827" spans="2:17">
      <c r="B827" s="179"/>
      <c r="C827" s="179"/>
      <c r="D827" s="179"/>
      <c r="E827" s="561"/>
      <c r="F827" s="178"/>
      <c r="G827" s="179"/>
      <c r="H827" s="178"/>
      <c r="I827" s="180"/>
      <c r="J827" s="560"/>
      <c r="K827" s="560"/>
      <c r="L827" s="173"/>
      <c r="M827" s="178"/>
      <c r="N827" s="178"/>
      <c r="O827" s="178"/>
      <c r="P827" s="178"/>
      <c r="Q827" s="181"/>
    </row>
    <row r="828" spans="2:17">
      <c r="B828" s="179"/>
      <c r="C828" s="179"/>
      <c r="D828" s="179"/>
      <c r="E828" s="561"/>
      <c r="F828" s="178"/>
      <c r="G828" s="179"/>
      <c r="H828" s="178"/>
      <c r="I828" s="180"/>
      <c r="J828" s="560"/>
      <c r="K828" s="560"/>
      <c r="L828" s="173"/>
      <c r="M828" s="178"/>
      <c r="N828" s="178"/>
      <c r="O828" s="178"/>
      <c r="P828" s="178"/>
      <c r="Q828" s="181"/>
    </row>
    <row r="829" spans="2:17">
      <c r="B829" s="179"/>
      <c r="C829" s="179"/>
      <c r="D829" s="179"/>
      <c r="E829" s="561"/>
      <c r="F829" s="178"/>
      <c r="G829" s="179"/>
      <c r="H829" s="178"/>
      <c r="I829" s="180"/>
      <c r="J829" s="560"/>
      <c r="K829" s="560"/>
      <c r="L829" s="173"/>
      <c r="M829" s="178"/>
      <c r="N829" s="178"/>
      <c r="O829" s="178"/>
      <c r="P829" s="178"/>
      <c r="Q829" s="181"/>
    </row>
    <row r="830" spans="2:17">
      <c r="B830" s="179"/>
      <c r="C830" s="179"/>
      <c r="D830" s="179"/>
      <c r="E830" s="561"/>
      <c r="F830" s="178"/>
      <c r="G830" s="179"/>
      <c r="H830" s="178"/>
      <c r="I830" s="180"/>
      <c r="J830" s="560"/>
      <c r="K830" s="560"/>
      <c r="L830" s="173"/>
      <c r="M830" s="178"/>
      <c r="N830" s="178"/>
      <c r="O830" s="178"/>
      <c r="P830" s="178"/>
      <c r="Q830" s="181"/>
    </row>
    <row r="831" spans="2:17">
      <c r="B831" s="179"/>
      <c r="C831" s="179"/>
      <c r="D831" s="179"/>
      <c r="E831" s="561"/>
      <c r="F831" s="178"/>
      <c r="G831" s="179"/>
      <c r="H831" s="178"/>
      <c r="I831" s="180"/>
      <c r="J831" s="560"/>
      <c r="K831" s="560"/>
      <c r="L831" s="173"/>
      <c r="M831" s="178"/>
      <c r="N831" s="178"/>
      <c r="O831" s="178"/>
      <c r="P831" s="178"/>
      <c r="Q831" s="181"/>
    </row>
    <row r="832" spans="2:17">
      <c r="B832" s="179"/>
      <c r="C832" s="179"/>
      <c r="D832" s="179"/>
      <c r="E832" s="561"/>
      <c r="F832" s="178"/>
      <c r="G832" s="179"/>
      <c r="H832" s="178"/>
      <c r="I832" s="180"/>
      <c r="J832" s="560"/>
      <c r="K832" s="560"/>
      <c r="L832" s="173"/>
      <c r="M832" s="178"/>
      <c r="N832" s="178"/>
      <c r="O832" s="178"/>
      <c r="P832" s="178"/>
      <c r="Q832" s="181"/>
    </row>
    <row r="833" spans="2:17">
      <c r="B833" s="179"/>
      <c r="C833" s="179"/>
      <c r="D833" s="179"/>
      <c r="E833" s="561"/>
      <c r="F833" s="178"/>
      <c r="G833" s="179"/>
      <c r="H833" s="178"/>
      <c r="I833" s="180"/>
      <c r="J833" s="560"/>
      <c r="K833" s="560"/>
      <c r="L833" s="173"/>
      <c r="M833" s="178"/>
      <c r="N833" s="178"/>
      <c r="O833" s="178"/>
      <c r="P833" s="178"/>
      <c r="Q833" s="181"/>
    </row>
    <row r="834" spans="2:17">
      <c r="B834" s="179"/>
      <c r="C834" s="179"/>
      <c r="D834" s="179"/>
      <c r="E834" s="561"/>
      <c r="F834" s="178"/>
      <c r="G834" s="179"/>
      <c r="H834" s="178"/>
      <c r="I834" s="180"/>
      <c r="J834" s="560"/>
      <c r="K834" s="560"/>
      <c r="L834" s="173"/>
      <c r="M834" s="178"/>
      <c r="N834" s="178"/>
      <c r="O834" s="178"/>
      <c r="P834" s="178"/>
      <c r="Q834" s="181"/>
    </row>
    <row r="835" spans="2:17">
      <c r="B835" s="179"/>
      <c r="C835" s="179"/>
      <c r="D835" s="179"/>
      <c r="E835" s="561"/>
      <c r="F835" s="178"/>
      <c r="G835" s="179"/>
      <c r="H835" s="178"/>
      <c r="I835" s="180"/>
      <c r="J835" s="560"/>
      <c r="K835" s="560"/>
      <c r="L835" s="173"/>
      <c r="M835" s="178"/>
      <c r="N835" s="178"/>
      <c r="O835" s="178"/>
      <c r="P835" s="178"/>
      <c r="Q835" s="181"/>
    </row>
    <row r="836" spans="2:17">
      <c r="B836" s="179"/>
      <c r="C836" s="179"/>
      <c r="D836" s="179"/>
      <c r="E836" s="561"/>
      <c r="F836" s="178"/>
      <c r="G836" s="179"/>
      <c r="H836" s="178"/>
      <c r="I836" s="180"/>
      <c r="J836" s="560"/>
      <c r="K836" s="560"/>
      <c r="L836" s="173"/>
      <c r="M836" s="178"/>
      <c r="N836" s="178"/>
      <c r="O836" s="178"/>
      <c r="P836" s="178"/>
      <c r="Q836" s="181"/>
    </row>
    <row r="837" spans="2:17">
      <c r="B837" s="179"/>
      <c r="C837" s="179"/>
      <c r="D837" s="179"/>
      <c r="E837" s="561"/>
      <c r="F837" s="178"/>
      <c r="G837" s="179"/>
      <c r="H837" s="178"/>
      <c r="I837" s="180"/>
      <c r="J837" s="560"/>
      <c r="K837" s="560"/>
      <c r="L837" s="173"/>
      <c r="M837" s="178"/>
      <c r="N837" s="178"/>
      <c r="O837" s="178"/>
      <c r="P837" s="178"/>
      <c r="Q837" s="181"/>
    </row>
    <row r="838" spans="2:17">
      <c r="B838" s="179"/>
      <c r="C838" s="179"/>
      <c r="D838" s="179"/>
      <c r="E838" s="561"/>
      <c r="F838" s="178"/>
      <c r="G838" s="179"/>
      <c r="H838" s="178"/>
      <c r="I838" s="180"/>
      <c r="J838" s="560"/>
      <c r="K838" s="560"/>
      <c r="L838" s="173"/>
      <c r="M838" s="178"/>
      <c r="N838" s="178"/>
      <c r="O838" s="178"/>
      <c r="P838" s="178"/>
      <c r="Q838" s="181"/>
    </row>
    <row r="839" spans="2:17">
      <c r="B839" s="179"/>
      <c r="C839" s="179"/>
      <c r="D839" s="179"/>
      <c r="E839" s="561"/>
      <c r="F839" s="178"/>
      <c r="G839" s="179"/>
      <c r="H839" s="178"/>
      <c r="I839" s="180"/>
      <c r="J839" s="560"/>
      <c r="K839" s="560"/>
      <c r="L839" s="173"/>
      <c r="M839" s="178"/>
      <c r="N839" s="178"/>
      <c r="O839" s="178"/>
      <c r="P839" s="178"/>
      <c r="Q839" s="181"/>
    </row>
    <row r="840" spans="2:17">
      <c r="B840" s="179"/>
      <c r="C840" s="179"/>
      <c r="D840" s="179"/>
      <c r="E840" s="561"/>
      <c r="F840" s="178"/>
      <c r="G840" s="179"/>
      <c r="H840" s="178"/>
      <c r="I840" s="180"/>
      <c r="J840" s="560"/>
      <c r="K840" s="560"/>
      <c r="L840" s="173"/>
      <c r="M840" s="178"/>
      <c r="N840" s="178"/>
      <c r="O840" s="178"/>
      <c r="P840" s="178"/>
      <c r="Q840" s="181"/>
    </row>
    <row r="841" spans="2:17">
      <c r="B841" s="179"/>
      <c r="C841" s="179"/>
      <c r="D841" s="179"/>
      <c r="E841" s="561"/>
      <c r="F841" s="178"/>
      <c r="G841" s="179"/>
      <c r="H841" s="178"/>
      <c r="I841" s="180"/>
      <c r="J841" s="560"/>
      <c r="K841" s="560"/>
      <c r="L841" s="173"/>
      <c r="M841" s="178"/>
      <c r="N841" s="178"/>
      <c r="O841" s="178"/>
      <c r="P841" s="178"/>
      <c r="Q841" s="181"/>
    </row>
    <row r="842" spans="2:17">
      <c r="B842" s="179"/>
      <c r="C842" s="179"/>
      <c r="D842" s="179"/>
      <c r="E842" s="561"/>
      <c r="F842" s="178"/>
      <c r="G842" s="179"/>
      <c r="H842" s="178"/>
      <c r="I842" s="180"/>
      <c r="J842" s="560"/>
      <c r="K842" s="560"/>
      <c r="L842" s="173"/>
      <c r="M842" s="178"/>
      <c r="N842" s="178"/>
      <c r="O842" s="178"/>
      <c r="P842" s="178"/>
      <c r="Q842" s="181"/>
    </row>
    <row r="843" spans="2:17">
      <c r="B843" s="179"/>
      <c r="C843" s="179"/>
      <c r="D843" s="179"/>
      <c r="E843" s="561"/>
      <c r="F843" s="178"/>
      <c r="G843" s="179"/>
      <c r="H843" s="178"/>
      <c r="I843" s="180"/>
      <c r="J843" s="560"/>
      <c r="K843" s="560"/>
      <c r="L843" s="173"/>
      <c r="M843" s="178"/>
      <c r="N843" s="178"/>
      <c r="O843" s="178"/>
      <c r="P843" s="178"/>
      <c r="Q843" s="181"/>
    </row>
    <row r="844" spans="2:17">
      <c r="B844" s="179"/>
      <c r="C844" s="179"/>
      <c r="D844" s="179"/>
      <c r="E844" s="561"/>
      <c r="F844" s="178"/>
      <c r="G844" s="179"/>
      <c r="H844" s="178"/>
      <c r="I844" s="180"/>
      <c r="J844" s="560"/>
      <c r="K844" s="560"/>
      <c r="L844" s="173"/>
      <c r="M844" s="178"/>
      <c r="N844" s="178"/>
      <c r="O844" s="178"/>
      <c r="P844" s="178"/>
      <c r="Q844" s="181"/>
    </row>
    <row r="845" spans="2:17">
      <c r="B845" s="179"/>
      <c r="C845" s="179"/>
      <c r="D845" s="179"/>
      <c r="E845" s="561"/>
      <c r="F845" s="178"/>
      <c r="G845" s="179"/>
      <c r="H845" s="178"/>
      <c r="I845" s="180"/>
      <c r="J845" s="560"/>
      <c r="K845" s="560"/>
      <c r="L845" s="173"/>
      <c r="M845" s="178"/>
      <c r="N845" s="178"/>
      <c r="O845" s="178"/>
      <c r="P845" s="178"/>
      <c r="Q845" s="181"/>
    </row>
    <row r="846" spans="2:17">
      <c r="B846" s="179"/>
      <c r="C846" s="179"/>
      <c r="D846" s="179"/>
      <c r="E846" s="561"/>
      <c r="F846" s="178"/>
      <c r="G846" s="179"/>
      <c r="H846" s="178"/>
      <c r="I846" s="180"/>
      <c r="J846" s="560"/>
      <c r="K846" s="560"/>
      <c r="L846" s="173"/>
      <c r="M846" s="178"/>
      <c r="N846" s="178"/>
      <c r="O846" s="178"/>
      <c r="P846" s="178"/>
      <c r="Q846" s="181"/>
    </row>
    <row r="847" spans="2:17">
      <c r="B847" s="179"/>
      <c r="C847" s="179"/>
      <c r="D847" s="179"/>
      <c r="E847" s="561"/>
      <c r="F847" s="178"/>
      <c r="G847" s="179"/>
      <c r="H847" s="178"/>
      <c r="I847" s="180"/>
      <c r="J847" s="560"/>
      <c r="K847" s="560"/>
      <c r="L847" s="173"/>
      <c r="M847" s="178"/>
      <c r="N847" s="178"/>
      <c r="O847" s="178"/>
      <c r="P847" s="178"/>
      <c r="Q847" s="181"/>
    </row>
    <row r="848" spans="2:17">
      <c r="B848" s="179"/>
      <c r="C848" s="179"/>
      <c r="D848" s="179"/>
      <c r="E848" s="561"/>
      <c r="F848" s="178"/>
      <c r="G848" s="179"/>
      <c r="H848" s="178"/>
      <c r="I848" s="180"/>
      <c r="J848" s="560"/>
      <c r="K848" s="560"/>
      <c r="L848" s="173"/>
      <c r="M848" s="178"/>
      <c r="N848" s="178"/>
      <c r="O848" s="178"/>
      <c r="P848" s="178"/>
      <c r="Q848" s="181"/>
    </row>
    <row r="849" spans="2:17">
      <c r="B849" s="179"/>
      <c r="C849" s="179"/>
      <c r="D849" s="179"/>
      <c r="E849" s="561"/>
      <c r="F849" s="178"/>
      <c r="G849" s="179"/>
      <c r="H849" s="178"/>
      <c r="I849" s="180"/>
      <c r="J849" s="560"/>
      <c r="K849" s="560"/>
      <c r="L849" s="173"/>
      <c r="M849" s="178"/>
      <c r="N849" s="178"/>
      <c r="O849" s="178"/>
      <c r="P849" s="178"/>
      <c r="Q849" s="181"/>
    </row>
    <row r="850" spans="2:17">
      <c r="B850" s="179"/>
      <c r="C850" s="179"/>
      <c r="D850" s="179"/>
      <c r="E850" s="561"/>
      <c r="F850" s="178"/>
      <c r="G850" s="179"/>
      <c r="H850" s="178"/>
      <c r="I850" s="180"/>
      <c r="J850" s="560"/>
      <c r="K850" s="560"/>
      <c r="L850" s="173"/>
      <c r="M850" s="178"/>
      <c r="N850" s="178"/>
      <c r="O850" s="178"/>
      <c r="P850" s="178"/>
      <c r="Q850" s="181"/>
    </row>
    <row r="851" spans="2:17">
      <c r="B851" s="179"/>
      <c r="C851" s="179"/>
      <c r="D851" s="179"/>
      <c r="E851" s="561"/>
      <c r="F851" s="178"/>
      <c r="G851" s="179"/>
      <c r="H851" s="178"/>
      <c r="I851" s="180"/>
      <c r="J851" s="560"/>
      <c r="K851" s="560"/>
      <c r="L851" s="173"/>
      <c r="M851" s="178"/>
      <c r="N851" s="178"/>
      <c r="O851" s="178"/>
      <c r="P851" s="178"/>
      <c r="Q851" s="181"/>
    </row>
    <row r="852" spans="2:17">
      <c r="B852" s="179"/>
      <c r="C852" s="179"/>
      <c r="D852" s="179"/>
      <c r="E852" s="561"/>
      <c r="F852" s="178"/>
      <c r="G852" s="179"/>
      <c r="H852" s="178"/>
      <c r="I852" s="180"/>
      <c r="J852" s="560"/>
      <c r="K852" s="560"/>
      <c r="L852" s="173"/>
      <c r="M852" s="178"/>
      <c r="N852" s="178"/>
      <c r="O852" s="178"/>
      <c r="P852" s="178"/>
      <c r="Q852" s="181"/>
    </row>
    <row r="853" spans="2:17">
      <c r="B853" s="179"/>
      <c r="C853" s="179"/>
      <c r="D853" s="179"/>
      <c r="E853" s="561"/>
      <c r="F853" s="178"/>
      <c r="G853" s="179"/>
      <c r="H853" s="178"/>
      <c r="I853" s="180"/>
      <c r="J853" s="560"/>
      <c r="K853" s="560"/>
      <c r="L853" s="173"/>
      <c r="M853" s="178"/>
      <c r="N853" s="178"/>
      <c r="O853" s="178"/>
      <c r="P853" s="178"/>
      <c r="Q853" s="181"/>
    </row>
    <row r="854" spans="2:17">
      <c r="B854" s="179"/>
      <c r="C854" s="179"/>
      <c r="D854" s="179"/>
      <c r="E854" s="561"/>
      <c r="F854" s="178"/>
      <c r="G854" s="179"/>
      <c r="H854" s="178"/>
      <c r="I854" s="180"/>
      <c r="J854" s="560"/>
      <c r="K854" s="560"/>
      <c r="L854" s="173"/>
      <c r="M854" s="178"/>
      <c r="N854" s="178"/>
      <c r="O854" s="178"/>
      <c r="P854" s="178"/>
      <c r="Q854" s="181"/>
    </row>
    <row r="855" spans="2:17">
      <c r="B855" s="179"/>
      <c r="C855" s="179"/>
      <c r="D855" s="179"/>
      <c r="E855" s="561"/>
      <c r="F855" s="178"/>
      <c r="G855" s="179"/>
      <c r="H855" s="178"/>
      <c r="I855" s="180"/>
      <c r="J855" s="560"/>
      <c r="K855" s="560"/>
      <c r="L855" s="173"/>
      <c r="M855" s="178"/>
      <c r="N855" s="178"/>
      <c r="O855" s="178"/>
      <c r="P855" s="178"/>
      <c r="Q855" s="181"/>
    </row>
    <row r="856" spans="2:17">
      <c r="B856" s="179"/>
      <c r="C856" s="179"/>
      <c r="D856" s="179"/>
      <c r="E856" s="561"/>
      <c r="F856" s="178"/>
      <c r="G856" s="179"/>
      <c r="H856" s="178"/>
      <c r="I856" s="180"/>
      <c r="J856" s="560"/>
      <c r="K856" s="560"/>
      <c r="L856" s="173"/>
      <c r="M856" s="178"/>
      <c r="N856" s="178"/>
      <c r="O856" s="178"/>
      <c r="P856" s="178"/>
      <c r="Q856" s="181"/>
    </row>
    <row r="857" spans="2:17">
      <c r="B857" s="179"/>
      <c r="C857" s="179"/>
      <c r="D857" s="179"/>
      <c r="E857" s="561"/>
      <c r="F857" s="178"/>
      <c r="G857" s="179"/>
      <c r="H857" s="178"/>
      <c r="I857" s="180"/>
      <c r="J857" s="560"/>
      <c r="K857" s="560"/>
      <c r="L857" s="173"/>
      <c r="M857" s="178"/>
      <c r="N857" s="178"/>
      <c r="O857" s="178"/>
      <c r="P857" s="178"/>
      <c r="Q857" s="181"/>
    </row>
    <row r="858" spans="2:17">
      <c r="B858" s="179"/>
      <c r="C858" s="179"/>
      <c r="D858" s="179"/>
      <c r="E858" s="561"/>
      <c r="F858" s="178"/>
      <c r="G858" s="179"/>
      <c r="H858" s="178"/>
      <c r="I858" s="180"/>
      <c r="J858" s="560"/>
      <c r="K858" s="560"/>
      <c r="L858" s="173"/>
      <c r="M858" s="178"/>
      <c r="N858" s="178"/>
      <c r="O858" s="178"/>
      <c r="P858" s="178"/>
      <c r="Q858" s="181"/>
    </row>
    <row r="859" spans="2:17">
      <c r="B859" s="179"/>
      <c r="C859" s="179"/>
      <c r="D859" s="179"/>
      <c r="E859" s="561"/>
      <c r="F859" s="178"/>
      <c r="G859" s="179"/>
      <c r="H859" s="178"/>
      <c r="I859" s="180"/>
      <c r="J859" s="560"/>
      <c r="K859" s="560"/>
      <c r="L859" s="173"/>
      <c r="M859" s="178"/>
      <c r="N859" s="178"/>
      <c r="O859" s="178"/>
      <c r="P859" s="178"/>
      <c r="Q859" s="181"/>
    </row>
    <row r="860" spans="2:17">
      <c r="B860" s="179"/>
      <c r="C860" s="179"/>
      <c r="D860" s="179"/>
      <c r="E860" s="561"/>
      <c r="F860" s="178"/>
      <c r="G860" s="179"/>
      <c r="H860" s="178"/>
      <c r="I860" s="180"/>
      <c r="J860" s="560"/>
      <c r="K860" s="560"/>
      <c r="L860" s="173"/>
      <c r="M860" s="178"/>
      <c r="N860" s="178"/>
      <c r="O860" s="178"/>
      <c r="P860" s="178"/>
      <c r="Q860" s="181"/>
    </row>
    <row r="861" spans="2:17">
      <c r="B861" s="179"/>
      <c r="C861" s="179"/>
      <c r="D861" s="179"/>
      <c r="E861" s="561"/>
      <c r="F861" s="178"/>
      <c r="G861" s="179"/>
      <c r="H861" s="178"/>
      <c r="I861" s="180"/>
      <c r="J861" s="560"/>
      <c r="K861" s="560"/>
      <c r="L861" s="173"/>
      <c r="M861" s="178"/>
      <c r="N861" s="178"/>
      <c r="O861" s="178"/>
      <c r="P861" s="178"/>
      <c r="Q861" s="181"/>
    </row>
    <row r="862" spans="2:17">
      <c r="B862" s="179"/>
      <c r="C862" s="179"/>
      <c r="D862" s="179"/>
      <c r="E862" s="561"/>
      <c r="F862" s="178"/>
      <c r="G862" s="179"/>
      <c r="H862" s="178"/>
      <c r="I862" s="180"/>
      <c r="J862" s="560"/>
      <c r="K862" s="560"/>
      <c r="L862" s="173"/>
      <c r="M862" s="178"/>
      <c r="N862" s="178"/>
      <c r="O862" s="178"/>
      <c r="P862" s="178"/>
      <c r="Q862" s="181"/>
    </row>
    <row r="863" spans="2:17">
      <c r="B863" s="179"/>
      <c r="C863" s="179"/>
      <c r="D863" s="179"/>
      <c r="E863" s="561"/>
      <c r="F863" s="178"/>
      <c r="G863" s="179"/>
      <c r="H863" s="178"/>
      <c r="I863" s="180"/>
      <c r="J863" s="560"/>
      <c r="K863" s="560"/>
      <c r="L863" s="173"/>
      <c r="M863" s="178"/>
      <c r="N863" s="178"/>
      <c r="O863" s="178"/>
      <c r="P863" s="178"/>
      <c r="Q863" s="181"/>
    </row>
    <row r="864" spans="2:17">
      <c r="B864" s="179"/>
      <c r="C864" s="179"/>
      <c r="D864" s="179"/>
      <c r="E864" s="561"/>
      <c r="F864" s="178"/>
      <c r="G864" s="179"/>
      <c r="H864" s="178"/>
      <c r="I864" s="180"/>
      <c r="J864" s="560"/>
      <c r="K864" s="560"/>
      <c r="L864" s="173"/>
      <c r="M864" s="178"/>
      <c r="N864" s="178"/>
      <c r="O864" s="178"/>
      <c r="P864" s="178"/>
      <c r="Q864" s="181"/>
    </row>
    <row r="865" spans="2:17">
      <c r="B865" s="179"/>
      <c r="C865" s="179"/>
      <c r="D865" s="179"/>
      <c r="E865" s="561"/>
      <c r="F865" s="178"/>
      <c r="G865" s="179"/>
      <c r="H865" s="178"/>
      <c r="I865" s="180"/>
      <c r="J865" s="560"/>
      <c r="K865" s="560"/>
      <c r="L865" s="173"/>
      <c r="M865" s="178"/>
      <c r="N865" s="178"/>
      <c r="O865" s="178"/>
      <c r="P865" s="178"/>
      <c r="Q865" s="181"/>
    </row>
    <row r="866" spans="2:17">
      <c r="B866" s="179"/>
      <c r="C866" s="179"/>
      <c r="D866" s="179"/>
      <c r="E866" s="561"/>
      <c r="F866" s="178"/>
      <c r="G866" s="179"/>
      <c r="H866" s="178"/>
      <c r="I866" s="180"/>
      <c r="J866" s="560"/>
      <c r="K866" s="560"/>
      <c r="L866" s="173"/>
      <c r="M866" s="178"/>
      <c r="N866" s="178"/>
      <c r="O866" s="178"/>
      <c r="P866" s="178"/>
      <c r="Q866" s="181"/>
    </row>
    <row r="867" spans="2:17">
      <c r="B867" s="179"/>
      <c r="C867" s="179"/>
      <c r="D867" s="179"/>
      <c r="E867" s="561"/>
      <c r="F867" s="178"/>
      <c r="G867" s="179"/>
      <c r="H867" s="178"/>
      <c r="I867" s="180"/>
      <c r="J867" s="560"/>
      <c r="K867" s="560"/>
      <c r="L867" s="173"/>
      <c r="M867" s="178"/>
      <c r="N867" s="178"/>
      <c r="O867" s="178"/>
      <c r="P867" s="178"/>
      <c r="Q867" s="181"/>
    </row>
    <row r="868" spans="2:17">
      <c r="B868" s="179"/>
      <c r="C868" s="179"/>
      <c r="D868" s="179"/>
      <c r="E868" s="561"/>
      <c r="F868" s="178"/>
      <c r="G868" s="179"/>
      <c r="H868" s="178"/>
      <c r="I868" s="180"/>
      <c r="J868" s="560"/>
      <c r="K868" s="560"/>
      <c r="L868" s="173"/>
      <c r="M868" s="178"/>
      <c r="N868" s="178"/>
      <c r="O868" s="178"/>
      <c r="P868" s="178"/>
      <c r="Q868" s="181"/>
    </row>
    <row r="869" spans="2:17">
      <c r="B869" s="179"/>
      <c r="C869" s="179"/>
      <c r="D869" s="179"/>
      <c r="E869" s="561"/>
      <c r="F869" s="178"/>
      <c r="G869" s="179"/>
      <c r="H869" s="178"/>
      <c r="I869" s="180"/>
      <c r="J869" s="560"/>
      <c r="K869" s="560"/>
      <c r="L869" s="173"/>
      <c r="M869" s="178"/>
      <c r="N869" s="178"/>
      <c r="O869" s="178"/>
      <c r="P869" s="178"/>
      <c r="Q869" s="181"/>
    </row>
    <row r="870" spans="2:17">
      <c r="B870" s="179"/>
      <c r="C870" s="179"/>
      <c r="D870" s="179"/>
      <c r="E870" s="561"/>
      <c r="F870" s="178"/>
      <c r="G870" s="179"/>
      <c r="H870" s="178"/>
      <c r="I870" s="180"/>
      <c r="J870" s="560"/>
      <c r="K870" s="560"/>
      <c r="L870" s="173"/>
      <c r="M870" s="178"/>
      <c r="N870" s="178"/>
      <c r="O870" s="178"/>
      <c r="P870" s="178"/>
      <c r="Q870" s="181"/>
    </row>
    <row r="871" spans="2:17">
      <c r="B871" s="179"/>
      <c r="C871" s="179"/>
      <c r="D871" s="179"/>
      <c r="E871" s="561"/>
      <c r="F871" s="178"/>
      <c r="G871" s="179"/>
      <c r="H871" s="178"/>
      <c r="I871" s="180"/>
      <c r="J871" s="560"/>
      <c r="K871" s="560"/>
      <c r="L871" s="173"/>
      <c r="M871" s="178"/>
      <c r="N871" s="178"/>
      <c r="O871" s="178"/>
      <c r="P871" s="178"/>
      <c r="Q871" s="181"/>
    </row>
    <row r="872" spans="2:17">
      <c r="B872" s="179"/>
      <c r="C872" s="179"/>
      <c r="D872" s="179"/>
      <c r="E872" s="561"/>
      <c r="F872" s="178"/>
      <c r="G872" s="179"/>
      <c r="H872" s="178"/>
      <c r="I872" s="180"/>
      <c r="J872" s="560"/>
      <c r="K872" s="560"/>
      <c r="L872" s="173"/>
      <c r="M872" s="178"/>
      <c r="N872" s="178"/>
      <c r="O872" s="178"/>
      <c r="P872" s="178"/>
      <c r="Q872" s="181"/>
    </row>
    <row r="873" spans="2:17">
      <c r="B873" s="179"/>
      <c r="C873" s="179"/>
      <c r="D873" s="179"/>
      <c r="E873" s="561"/>
      <c r="F873" s="178"/>
      <c r="G873" s="179"/>
      <c r="H873" s="178"/>
      <c r="I873" s="180"/>
      <c r="J873" s="560"/>
      <c r="K873" s="560"/>
      <c r="L873" s="173"/>
      <c r="M873" s="178"/>
      <c r="N873" s="178"/>
      <c r="O873" s="178"/>
      <c r="P873" s="178"/>
      <c r="Q873" s="181"/>
    </row>
    <row r="874" spans="2:17">
      <c r="B874" s="179"/>
      <c r="C874" s="179"/>
      <c r="D874" s="179"/>
      <c r="E874" s="561"/>
      <c r="F874" s="178"/>
      <c r="G874" s="179"/>
      <c r="H874" s="178"/>
      <c r="I874" s="180"/>
      <c r="J874" s="560"/>
      <c r="K874" s="560"/>
      <c r="L874" s="173"/>
      <c r="M874" s="178"/>
      <c r="N874" s="178"/>
      <c r="O874" s="178"/>
      <c r="P874" s="178"/>
      <c r="Q874" s="181"/>
    </row>
    <row r="875" spans="2:17">
      <c r="B875" s="179"/>
      <c r="C875" s="179"/>
      <c r="D875" s="179"/>
      <c r="E875" s="561"/>
      <c r="F875" s="178"/>
      <c r="G875" s="179"/>
      <c r="H875" s="178"/>
      <c r="I875" s="180"/>
      <c r="J875" s="560"/>
      <c r="K875" s="560"/>
      <c r="L875" s="173"/>
      <c r="M875" s="178"/>
      <c r="N875" s="178"/>
      <c r="O875" s="178"/>
      <c r="P875" s="178"/>
      <c r="Q875" s="181"/>
    </row>
    <row r="876" spans="2:17">
      <c r="B876" s="179"/>
      <c r="C876" s="179"/>
      <c r="D876" s="179"/>
      <c r="E876" s="561"/>
      <c r="F876" s="178"/>
      <c r="G876" s="179"/>
      <c r="H876" s="178"/>
      <c r="I876" s="180"/>
      <c r="J876" s="560"/>
      <c r="K876" s="560"/>
      <c r="L876" s="173"/>
      <c r="M876" s="178"/>
      <c r="N876" s="178"/>
      <c r="O876" s="178"/>
      <c r="P876" s="178"/>
      <c r="Q876" s="181"/>
    </row>
    <row r="877" spans="2:17">
      <c r="B877" s="179"/>
      <c r="C877" s="179"/>
      <c r="D877" s="179"/>
      <c r="E877" s="561"/>
      <c r="F877" s="178"/>
      <c r="G877" s="179"/>
      <c r="H877" s="178"/>
      <c r="I877" s="180"/>
      <c r="J877" s="560"/>
      <c r="K877" s="560"/>
      <c r="L877" s="173"/>
      <c r="M877" s="178"/>
      <c r="N877" s="178"/>
      <c r="O877" s="178"/>
      <c r="P877" s="178"/>
      <c r="Q877" s="181"/>
    </row>
    <row r="878" spans="2:17">
      <c r="B878" s="179"/>
      <c r="C878" s="179"/>
      <c r="D878" s="179"/>
      <c r="E878" s="561"/>
      <c r="F878" s="178"/>
      <c r="G878" s="179"/>
      <c r="H878" s="178"/>
      <c r="I878" s="180"/>
      <c r="J878" s="560"/>
      <c r="K878" s="560"/>
      <c r="L878" s="173"/>
      <c r="M878" s="178"/>
      <c r="N878" s="178"/>
      <c r="O878" s="178"/>
      <c r="P878" s="178"/>
      <c r="Q878" s="181"/>
    </row>
    <row r="879" spans="2:17">
      <c r="B879" s="179"/>
      <c r="C879" s="179"/>
      <c r="D879" s="179"/>
      <c r="E879" s="561"/>
      <c r="F879" s="178"/>
      <c r="G879" s="179"/>
      <c r="H879" s="178"/>
      <c r="I879" s="180"/>
      <c r="J879" s="560"/>
      <c r="K879" s="560"/>
      <c r="L879" s="173"/>
      <c r="M879" s="178"/>
      <c r="N879" s="178"/>
      <c r="O879" s="178"/>
      <c r="P879" s="178"/>
      <c r="Q879" s="181"/>
    </row>
    <row r="880" spans="2:17">
      <c r="B880" s="179"/>
      <c r="C880" s="179"/>
      <c r="D880" s="179"/>
      <c r="E880" s="561"/>
      <c r="F880" s="178"/>
      <c r="G880" s="179"/>
      <c r="H880" s="178"/>
      <c r="I880" s="180"/>
      <c r="J880" s="560"/>
      <c r="K880" s="560"/>
      <c r="L880" s="173"/>
      <c r="M880" s="178"/>
      <c r="N880" s="178"/>
      <c r="O880" s="178"/>
      <c r="P880" s="178"/>
      <c r="Q880" s="181"/>
    </row>
    <row r="881" spans="2:17">
      <c r="B881" s="179"/>
      <c r="C881" s="179"/>
      <c r="D881" s="179"/>
      <c r="E881" s="561"/>
      <c r="F881" s="178"/>
      <c r="G881" s="179"/>
      <c r="H881" s="178"/>
      <c r="I881" s="180"/>
      <c r="J881" s="560"/>
      <c r="K881" s="560"/>
      <c r="L881" s="173"/>
      <c r="M881" s="178"/>
      <c r="N881" s="178"/>
      <c r="O881" s="178"/>
      <c r="P881" s="178"/>
      <c r="Q881" s="181"/>
    </row>
    <row r="882" spans="2:17">
      <c r="B882" s="179"/>
      <c r="C882" s="179"/>
      <c r="D882" s="179"/>
      <c r="E882" s="561"/>
      <c r="F882" s="178"/>
      <c r="G882" s="179"/>
      <c r="H882" s="178"/>
      <c r="I882" s="180"/>
      <c r="J882" s="560"/>
      <c r="K882" s="560"/>
      <c r="L882" s="173"/>
      <c r="M882" s="178"/>
      <c r="N882" s="178"/>
      <c r="O882" s="178"/>
      <c r="P882" s="178"/>
      <c r="Q882" s="181"/>
    </row>
    <row r="883" spans="2:17">
      <c r="B883" s="179"/>
      <c r="C883" s="179"/>
      <c r="D883" s="179"/>
      <c r="E883" s="561"/>
      <c r="F883" s="178"/>
      <c r="G883" s="179"/>
      <c r="H883" s="178"/>
      <c r="I883" s="180"/>
      <c r="J883" s="560"/>
      <c r="K883" s="560"/>
      <c r="L883" s="173"/>
      <c r="M883" s="178"/>
      <c r="N883" s="178"/>
      <c r="O883" s="178"/>
      <c r="P883" s="178"/>
      <c r="Q883" s="181"/>
    </row>
    <row r="884" spans="2:17">
      <c r="B884" s="179"/>
      <c r="C884" s="179"/>
      <c r="D884" s="179"/>
      <c r="E884" s="561"/>
      <c r="F884" s="178"/>
      <c r="G884" s="179"/>
      <c r="H884" s="178"/>
      <c r="I884" s="180"/>
      <c r="J884" s="560"/>
      <c r="K884" s="560"/>
      <c r="L884" s="173"/>
      <c r="M884" s="178"/>
      <c r="N884" s="178"/>
      <c r="O884" s="178"/>
      <c r="P884" s="178"/>
      <c r="Q884" s="181"/>
    </row>
    <row r="885" spans="2:17">
      <c r="B885" s="179"/>
      <c r="C885" s="179"/>
      <c r="D885" s="179"/>
      <c r="E885" s="561"/>
      <c r="F885" s="178"/>
      <c r="G885" s="179"/>
      <c r="H885" s="178"/>
      <c r="I885" s="180"/>
      <c r="J885" s="560"/>
      <c r="K885" s="560"/>
      <c r="L885" s="173"/>
      <c r="M885" s="178"/>
      <c r="N885" s="178"/>
      <c r="O885" s="178"/>
      <c r="P885" s="178"/>
      <c r="Q885" s="181"/>
    </row>
    <row r="886" spans="2:17">
      <c r="B886" s="179"/>
      <c r="C886" s="179"/>
      <c r="D886" s="179"/>
      <c r="E886" s="561"/>
      <c r="F886" s="178"/>
      <c r="G886" s="179"/>
      <c r="H886" s="178"/>
      <c r="I886" s="180"/>
      <c r="J886" s="560"/>
      <c r="K886" s="560"/>
      <c r="L886" s="173"/>
      <c r="M886" s="178"/>
      <c r="N886" s="178"/>
      <c r="O886" s="178"/>
      <c r="P886" s="178"/>
      <c r="Q886" s="181"/>
    </row>
    <row r="887" spans="2:17">
      <c r="B887" s="179"/>
      <c r="C887" s="179"/>
      <c r="D887" s="179"/>
      <c r="E887" s="561"/>
      <c r="F887" s="178"/>
      <c r="G887" s="179"/>
      <c r="H887" s="178"/>
      <c r="I887" s="180"/>
      <c r="J887" s="560"/>
      <c r="K887" s="560"/>
      <c r="L887" s="173"/>
      <c r="M887" s="178"/>
      <c r="N887" s="178"/>
      <c r="O887" s="178"/>
      <c r="P887" s="178"/>
      <c r="Q887" s="181"/>
    </row>
    <row r="888" spans="2:17">
      <c r="B888" s="179"/>
      <c r="C888" s="179"/>
      <c r="D888" s="179"/>
      <c r="E888" s="561"/>
      <c r="F888" s="178"/>
      <c r="G888" s="179"/>
      <c r="H888" s="178"/>
      <c r="I888" s="180"/>
      <c r="J888" s="560"/>
      <c r="K888" s="560"/>
      <c r="L888" s="173"/>
      <c r="M888" s="178"/>
      <c r="N888" s="178"/>
      <c r="O888" s="178"/>
      <c r="P888" s="178"/>
      <c r="Q888" s="181"/>
    </row>
    <row r="889" spans="2:17">
      <c r="B889" s="179"/>
      <c r="C889" s="179"/>
      <c r="D889" s="179"/>
      <c r="E889" s="561"/>
      <c r="F889" s="178"/>
      <c r="G889" s="179"/>
      <c r="H889" s="178"/>
      <c r="I889" s="180"/>
      <c r="J889" s="560"/>
      <c r="K889" s="560"/>
      <c r="L889" s="173"/>
      <c r="M889" s="178"/>
      <c r="N889" s="178"/>
      <c r="O889" s="178"/>
      <c r="P889" s="178"/>
      <c r="Q889" s="181"/>
    </row>
    <row r="890" spans="2:17">
      <c r="B890" s="179"/>
      <c r="C890" s="179"/>
      <c r="D890" s="179"/>
      <c r="E890" s="561"/>
      <c r="F890" s="178"/>
      <c r="G890" s="179"/>
      <c r="H890" s="178"/>
      <c r="I890" s="180"/>
      <c r="J890" s="560"/>
      <c r="K890" s="560"/>
      <c r="L890" s="173"/>
      <c r="M890" s="178"/>
      <c r="N890" s="178"/>
      <c r="O890" s="178"/>
      <c r="P890" s="178"/>
      <c r="Q890" s="181"/>
    </row>
    <row r="891" spans="2:17">
      <c r="B891" s="179"/>
      <c r="C891" s="179"/>
      <c r="D891" s="179"/>
      <c r="E891" s="561"/>
      <c r="F891" s="178"/>
      <c r="G891" s="179"/>
      <c r="H891" s="178"/>
      <c r="I891" s="180"/>
      <c r="J891" s="560"/>
      <c r="K891" s="560"/>
      <c r="L891" s="173"/>
      <c r="M891" s="178"/>
      <c r="N891" s="178"/>
      <c r="O891" s="178"/>
      <c r="P891" s="178"/>
      <c r="Q891" s="181"/>
    </row>
    <row r="892" spans="2:17">
      <c r="B892" s="179"/>
      <c r="C892" s="179"/>
      <c r="D892" s="179"/>
      <c r="E892" s="561"/>
      <c r="F892" s="178"/>
      <c r="G892" s="179"/>
      <c r="H892" s="178"/>
      <c r="I892" s="180"/>
      <c r="J892" s="560"/>
      <c r="K892" s="560"/>
      <c r="L892" s="173"/>
      <c r="M892" s="178"/>
      <c r="N892" s="178"/>
      <c r="O892" s="178"/>
      <c r="P892" s="178"/>
      <c r="Q892" s="181"/>
    </row>
    <row r="893" spans="2:17">
      <c r="B893" s="179"/>
      <c r="C893" s="179"/>
      <c r="D893" s="179"/>
      <c r="E893" s="561"/>
      <c r="F893" s="178"/>
      <c r="G893" s="179"/>
      <c r="H893" s="178"/>
      <c r="I893" s="180"/>
      <c r="J893" s="560"/>
      <c r="K893" s="560"/>
      <c r="L893" s="173"/>
      <c r="M893" s="178"/>
      <c r="N893" s="178"/>
      <c r="O893" s="178"/>
      <c r="P893" s="178"/>
      <c r="Q893" s="181"/>
    </row>
    <row r="894" spans="2:17">
      <c r="B894" s="179"/>
      <c r="C894" s="179"/>
      <c r="D894" s="179"/>
      <c r="E894" s="561"/>
      <c r="F894" s="178"/>
      <c r="G894" s="179"/>
      <c r="H894" s="178"/>
      <c r="I894" s="180"/>
      <c r="J894" s="560"/>
      <c r="K894" s="560"/>
      <c r="L894" s="173"/>
      <c r="M894" s="178"/>
      <c r="N894" s="178"/>
      <c r="O894" s="178"/>
      <c r="P894" s="178"/>
      <c r="Q894" s="181"/>
    </row>
    <row r="895" spans="2:17">
      <c r="B895" s="179"/>
      <c r="C895" s="179"/>
      <c r="D895" s="179"/>
      <c r="E895" s="561"/>
      <c r="F895" s="178"/>
      <c r="G895" s="179"/>
      <c r="H895" s="178"/>
      <c r="I895" s="180"/>
      <c r="J895" s="560"/>
      <c r="K895" s="560"/>
      <c r="L895" s="173"/>
      <c r="M895" s="178"/>
      <c r="N895" s="178"/>
      <c r="O895" s="178"/>
      <c r="P895" s="178"/>
      <c r="Q895" s="181"/>
    </row>
    <row r="896" spans="2:17">
      <c r="B896" s="179"/>
      <c r="C896" s="179"/>
      <c r="D896" s="179"/>
      <c r="E896" s="561"/>
      <c r="F896" s="178"/>
      <c r="G896" s="179"/>
      <c r="H896" s="178"/>
      <c r="I896" s="180"/>
      <c r="J896" s="560"/>
      <c r="K896" s="560"/>
      <c r="L896" s="173"/>
      <c r="M896" s="178"/>
      <c r="N896" s="178"/>
      <c r="O896" s="178"/>
      <c r="P896" s="178"/>
      <c r="Q896" s="181"/>
    </row>
    <row r="897" spans="2:17">
      <c r="B897" s="179"/>
      <c r="C897" s="179"/>
      <c r="D897" s="179"/>
      <c r="E897" s="561"/>
      <c r="F897" s="178"/>
      <c r="G897" s="179"/>
      <c r="H897" s="178"/>
      <c r="I897" s="180"/>
      <c r="J897" s="560"/>
      <c r="K897" s="560"/>
      <c r="L897" s="173"/>
      <c r="M897" s="178"/>
      <c r="N897" s="178"/>
      <c r="O897" s="178"/>
      <c r="P897" s="178"/>
      <c r="Q897" s="181"/>
    </row>
    <row r="898" spans="2:17">
      <c r="B898" s="179"/>
      <c r="C898" s="179"/>
      <c r="D898" s="179"/>
      <c r="E898" s="561"/>
      <c r="F898" s="178"/>
      <c r="G898" s="179"/>
      <c r="H898" s="178"/>
      <c r="I898" s="180"/>
      <c r="J898" s="560"/>
      <c r="K898" s="560"/>
      <c r="L898" s="173"/>
      <c r="M898" s="178"/>
      <c r="N898" s="178"/>
      <c r="O898" s="178"/>
      <c r="P898" s="178"/>
      <c r="Q898" s="181"/>
    </row>
    <row r="899" spans="2:17">
      <c r="B899" s="179"/>
      <c r="C899" s="179"/>
      <c r="D899" s="179"/>
      <c r="E899" s="561"/>
      <c r="F899" s="178"/>
      <c r="G899" s="179"/>
      <c r="H899" s="178"/>
      <c r="I899" s="180"/>
      <c r="J899" s="560"/>
      <c r="K899" s="560"/>
      <c r="L899" s="173"/>
      <c r="M899" s="178"/>
      <c r="N899" s="178"/>
      <c r="O899" s="178"/>
      <c r="P899" s="178"/>
      <c r="Q899" s="181"/>
    </row>
    <row r="900" spans="2:17">
      <c r="B900" s="179"/>
      <c r="C900" s="179"/>
      <c r="D900" s="179"/>
      <c r="E900" s="561"/>
      <c r="F900" s="178"/>
      <c r="G900" s="179"/>
      <c r="H900" s="178"/>
      <c r="I900" s="180"/>
      <c r="J900" s="560"/>
      <c r="K900" s="560"/>
      <c r="L900" s="173"/>
      <c r="M900" s="178"/>
      <c r="N900" s="178"/>
      <c r="O900" s="178"/>
      <c r="P900" s="178"/>
      <c r="Q900" s="181"/>
    </row>
    <row r="901" spans="2:17">
      <c r="B901" s="179"/>
      <c r="C901" s="179"/>
      <c r="D901" s="179"/>
      <c r="E901" s="561"/>
      <c r="F901" s="178"/>
      <c r="G901" s="179"/>
      <c r="H901" s="178"/>
      <c r="I901" s="180"/>
      <c r="J901" s="560"/>
      <c r="K901" s="560"/>
      <c r="L901" s="173"/>
      <c r="M901" s="178"/>
      <c r="N901" s="178"/>
      <c r="O901" s="178"/>
      <c r="P901" s="178"/>
      <c r="Q901" s="181"/>
    </row>
    <row r="902" spans="2:17">
      <c r="B902" s="179"/>
      <c r="C902" s="179"/>
      <c r="D902" s="179"/>
      <c r="E902" s="561"/>
      <c r="F902" s="178"/>
      <c r="G902" s="179"/>
      <c r="H902" s="178"/>
      <c r="I902" s="180"/>
      <c r="J902" s="560"/>
      <c r="K902" s="560"/>
      <c r="L902" s="173"/>
      <c r="M902" s="178"/>
      <c r="N902" s="178"/>
      <c r="O902" s="178"/>
      <c r="P902" s="178"/>
      <c r="Q902" s="181"/>
    </row>
    <row r="903" spans="2:17">
      <c r="B903" s="179"/>
      <c r="C903" s="179"/>
      <c r="D903" s="179"/>
      <c r="E903" s="561"/>
      <c r="F903" s="178"/>
      <c r="G903" s="179"/>
      <c r="H903" s="178"/>
      <c r="I903" s="180"/>
      <c r="J903" s="560"/>
      <c r="K903" s="560"/>
      <c r="L903" s="173"/>
      <c r="M903" s="178"/>
      <c r="N903" s="178"/>
      <c r="O903" s="178"/>
      <c r="P903" s="178"/>
      <c r="Q903" s="181"/>
    </row>
    <row r="904" spans="2:17">
      <c r="B904" s="179"/>
      <c r="C904" s="179"/>
      <c r="D904" s="179"/>
      <c r="E904" s="561"/>
      <c r="F904" s="178"/>
      <c r="G904" s="179"/>
      <c r="H904" s="178"/>
      <c r="I904" s="180"/>
      <c r="J904" s="560"/>
      <c r="K904" s="560"/>
      <c r="L904" s="173"/>
      <c r="M904" s="178"/>
      <c r="N904" s="178"/>
      <c r="O904" s="178"/>
      <c r="P904" s="178"/>
      <c r="Q904" s="181"/>
    </row>
    <row r="905" spans="2:17">
      <c r="B905" s="179"/>
      <c r="C905" s="179"/>
      <c r="D905" s="179"/>
      <c r="E905" s="561"/>
      <c r="F905" s="178"/>
      <c r="G905" s="179"/>
      <c r="H905" s="178"/>
      <c r="I905" s="180"/>
      <c r="J905" s="560"/>
      <c r="K905" s="560"/>
      <c r="L905" s="173"/>
      <c r="M905" s="178"/>
      <c r="N905" s="178"/>
      <c r="O905" s="178"/>
      <c r="P905" s="178"/>
      <c r="Q905" s="181"/>
    </row>
    <row r="906" spans="2:17">
      <c r="B906" s="179"/>
      <c r="C906" s="179"/>
      <c r="D906" s="179"/>
      <c r="E906" s="561"/>
      <c r="F906" s="178"/>
      <c r="G906" s="179"/>
      <c r="H906" s="178"/>
      <c r="I906" s="180"/>
      <c r="J906" s="560"/>
      <c r="K906" s="560"/>
      <c r="L906" s="173"/>
      <c r="M906" s="178"/>
      <c r="N906" s="178"/>
      <c r="O906" s="178"/>
      <c r="P906" s="178"/>
      <c r="Q906" s="181"/>
    </row>
    <row r="907" spans="2:17">
      <c r="B907" s="179"/>
      <c r="C907" s="179"/>
      <c r="D907" s="179"/>
      <c r="E907" s="561"/>
      <c r="F907" s="178"/>
      <c r="G907" s="179"/>
      <c r="H907" s="178"/>
      <c r="I907" s="180"/>
      <c r="J907" s="560"/>
      <c r="K907" s="560"/>
      <c r="L907" s="173"/>
      <c r="M907" s="178"/>
      <c r="N907" s="178"/>
      <c r="O907" s="178"/>
      <c r="P907" s="178"/>
      <c r="Q907" s="181"/>
    </row>
    <row r="908" spans="2:17">
      <c r="B908" s="179"/>
      <c r="C908" s="179"/>
      <c r="D908" s="179"/>
      <c r="E908" s="561"/>
      <c r="F908" s="178"/>
      <c r="G908" s="179"/>
      <c r="H908" s="178"/>
      <c r="I908" s="180"/>
      <c r="J908" s="560"/>
      <c r="K908" s="560"/>
      <c r="L908" s="173"/>
      <c r="M908" s="178"/>
      <c r="N908" s="178"/>
      <c r="O908" s="178"/>
      <c r="P908" s="178"/>
      <c r="Q908" s="181"/>
    </row>
    <row r="909" spans="2:17">
      <c r="B909" s="179"/>
      <c r="C909" s="179"/>
      <c r="D909" s="179"/>
      <c r="E909" s="561"/>
      <c r="F909" s="178"/>
      <c r="G909" s="179"/>
      <c r="H909" s="178"/>
      <c r="I909" s="180"/>
      <c r="J909" s="560"/>
      <c r="K909" s="560"/>
      <c r="L909" s="173"/>
      <c r="M909" s="178"/>
      <c r="N909" s="178"/>
      <c r="O909" s="178"/>
      <c r="P909" s="178"/>
      <c r="Q909" s="181"/>
    </row>
    <row r="910" spans="2:17">
      <c r="B910" s="179"/>
      <c r="C910" s="179"/>
      <c r="D910" s="179"/>
      <c r="E910" s="561"/>
      <c r="F910" s="178"/>
      <c r="G910" s="179"/>
      <c r="H910" s="178"/>
      <c r="I910" s="180"/>
      <c r="J910" s="560"/>
      <c r="K910" s="560"/>
      <c r="L910" s="173"/>
      <c r="M910" s="178"/>
      <c r="N910" s="178"/>
      <c r="O910" s="178"/>
      <c r="P910" s="178"/>
      <c r="Q910" s="181"/>
    </row>
    <row r="911" spans="2:17">
      <c r="B911" s="179"/>
      <c r="C911" s="179"/>
      <c r="D911" s="179"/>
      <c r="E911" s="561"/>
      <c r="F911" s="178"/>
      <c r="G911" s="179"/>
      <c r="H911" s="178"/>
      <c r="I911" s="180"/>
      <c r="J911" s="560"/>
      <c r="K911" s="560"/>
      <c r="L911" s="173"/>
      <c r="M911" s="178"/>
      <c r="N911" s="178"/>
      <c r="O911" s="178"/>
      <c r="P911" s="178"/>
      <c r="Q911" s="181"/>
    </row>
    <row r="912" spans="2:17">
      <c r="B912" s="179"/>
      <c r="C912" s="179"/>
      <c r="D912" s="179"/>
      <c r="E912" s="561"/>
      <c r="F912" s="178"/>
      <c r="G912" s="179"/>
      <c r="H912" s="178"/>
      <c r="I912" s="180"/>
      <c r="J912" s="560"/>
      <c r="K912" s="560"/>
      <c r="L912" s="173"/>
      <c r="M912" s="178"/>
      <c r="N912" s="178"/>
      <c r="O912" s="178"/>
      <c r="P912" s="178"/>
      <c r="Q912" s="181"/>
    </row>
    <row r="913" spans="2:17">
      <c r="B913" s="179"/>
      <c r="C913" s="179"/>
      <c r="D913" s="179"/>
      <c r="E913" s="561"/>
      <c r="F913" s="178"/>
      <c r="G913" s="179"/>
      <c r="H913" s="178"/>
      <c r="I913" s="180"/>
      <c r="J913" s="560"/>
      <c r="K913" s="560"/>
      <c r="L913" s="173"/>
      <c r="M913" s="178"/>
      <c r="N913" s="178"/>
      <c r="O913" s="178"/>
      <c r="P913" s="178"/>
      <c r="Q913" s="181"/>
    </row>
    <row r="914" spans="2:17">
      <c r="B914" s="179"/>
      <c r="C914" s="179"/>
      <c r="D914" s="179"/>
      <c r="E914" s="561"/>
      <c r="F914" s="178"/>
      <c r="G914" s="179"/>
      <c r="H914" s="178"/>
      <c r="I914" s="180"/>
      <c r="J914" s="560"/>
      <c r="K914" s="560"/>
      <c r="L914" s="173"/>
      <c r="M914" s="178"/>
      <c r="N914" s="178"/>
      <c r="O914" s="178"/>
      <c r="P914" s="178"/>
      <c r="Q914" s="181"/>
    </row>
    <row r="915" spans="2:17">
      <c r="B915" s="179"/>
      <c r="C915" s="179"/>
      <c r="D915" s="179"/>
      <c r="E915" s="561"/>
      <c r="F915" s="178"/>
      <c r="G915" s="179"/>
      <c r="H915" s="178"/>
      <c r="I915" s="180"/>
      <c r="J915" s="560"/>
      <c r="K915" s="560"/>
      <c r="L915" s="173"/>
      <c r="M915" s="178"/>
      <c r="N915" s="178"/>
      <c r="O915" s="178"/>
      <c r="P915" s="178"/>
      <c r="Q915" s="181"/>
    </row>
    <row r="916" spans="2:17">
      <c r="B916" s="179"/>
      <c r="C916" s="179"/>
      <c r="D916" s="179"/>
      <c r="E916" s="561"/>
      <c r="F916" s="178"/>
      <c r="G916" s="179"/>
      <c r="H916" s="178"/>
      <c r="I916" s="180"/>
      <c r="J916" s="560"/>
      <c r="K916" s="560"/>
      <c r="L916" s="173"/>
      <c r="M916" s="178"/>
      <c r="N916" s="178"/>
      <c r="O916" s="178"/>
      <c r="P916" s="178"/>
      <c r="Q916" s="181"/>
    </row>
    <row r="917" spans="2:17">
      <c r="B917" s="179"/>
      <c r="C917" s="179"/>
      <c r="D917" s="179"/>
      <c r="E917" s="561"/>
      <c r="F917" s="178"/>
      <c r="G917" s="179"/>
      <c r="H917" s="178"/>
      <c r="I917" s="180"/>
      <c r="J917" s="560"/>
      <c r="K917" s="560"/>
      <c r="L917" s="173"/>
      <c r="M917" s="178"/>
      <c r="N917" s="178"/>
      <c r="O917" s="178"/>
      <c r="P917" s="178"/>
      <c r="Q917" s="181"/>
    </row>
    <row r="918" spans="2:17">
      <c r="B918" s="179"/>
      <c r="C918" s="179"/>
      <c r="D918" s="179"/>
      <c r="E918" s="561"/>
      <c r="F918" s="178"/>
      <c r="G918" s="179"/>
      <c r="H918" s="178"/>
      <c r="I918" s="180"/>
      <c r="J918" s="560"/>
      <c r="K918" s="560"/>
      <c r="L918" s="173"/>
      <c r="M918" s="178"/>
      <c r="N918" s="178"/>
      <c r="O918" s="178"/>
      <c r="P918" s="178"/>
      <c r="Q918" s="181"/>
    </row>
    <row r="919" spans="2:17">
      <c r="B919" s="179"/>
      <c r="C919" s="179"/>
      <c r="D919" s="179"/>
      <c r="E919" s="561"/>
      <c r="F919" s="178"/>
      <c r="G919" s="179"/>
      <c r="H919" s="178"/>
      <c r="I919" s="180"/>
      <c r="J919" s="560"/>
      <c r="K919" s="560"/>
      <c r="L919" s="173"/>
      <c r="M919" s="178"/>
      <c r="N919" s="178"/>
      <c r="O919" s="178"/>
      <c r="P919" s="178"/>
      <c r="Q919" s="181"/>
    </row>
    <row r="920" spans="2:17">
      <c r="B920" s="179"/>
      <c r="C920" s="179"/>
      <c r="D920" s="179"/>
      <c r="E920" s="561"/>
      <c r="F920" s="178"/>
      <c r="G920" s="179"/>
      <c r="H920" s="178"/>
      <c r="I920" s="180"/>
      <c r="J920" s="560"/>
      <c r="K920" s="560"/>
      <c r="L920" s="173"/>
      <c r="M920" s="178"/>
      <c r="N920" s="178"/>
      <c r="O920" s="178"/>
      <c r="P920" s="178"/>
      <c r="Q920" s="181"/>
    </row>
    <row r="921" spans="2:17">
      <c r="B921" s="179"/>
      <c r="C921" s="179"/>
      <c r="D921" s="179"/>
      <c r="E921" s="561"/>
      <c r="F921" s="178"/>
      <c r="G921" s="179"/>
      <c r="H921" s="178"/>
      <c r="I921" s="180"/>
      <c r="J921" s="560"/>
      <c r="K921" s="560"/>
      <c r="L921" s="173"/>
      <c r="M921" s="178"/>
      <c r="N921" s="178"/>
      <c r="O921" s="178"/>
      <c r="P921" s="178"/>
      <c r="Q921" s="181"/>
    </row>
    <row r="922" spans="2:17">
      <c r="B922" s="179"/>
      <c r="C922" s="179"/>
      <c r="D922" s="179"/>
      <c r="E922" s="561"/>
      <c r="F922" s="178"/>
      <c r="G922" s="179"/>
      <c r="H922" s="178"/>
      <c r="I922" s="180"/>
      <c r="J922" s="560"/>
      <c r="K922" s="560"/>
      <c r="L922" s="173"/>
      <c r="M922" s="178"/>
      <c r="N922" s="178"/>
      <c r="O922" s="178"/>
      <c r="P922" s="178"/>
      <c r="Q922" s="181"/>
    </row>
    <row r="923" spans="2:17">
      <c r="B923" s="179"/>
      <c r="C923" s="179"/>
      <c r="D923" s="179"/>
      <c r="E923" s="561"/>
      <c r="F923" s="178"/>
      <c r="G923" s="179"/>
      <c r="H923" s="178"/>
      <c r="I923" s="180"/>
      <c r="J923" s="560"/>
      <c r="K923" s="560"/>
      <c r="L923" s="173"/>
      <c r="M923" s="178"/>
      <c r="N923" s="178"/>
      <c r="O923" s="178"/>
      <c r="P923" s="178"/>
      <c r="Q923" s="181"/>
    </row>
    <row r="924" spans="2:17">
      <c r="B924" s="179"/>
      <c r="C924" s="179"/>
      <c r="D924" s="179"/>
      <c r="E924" s="561"/>
      <c r="F924" s="178"/>
      <c r="G924" s="179"/>
      <c r="H924" s="178"/>
      <c r="I924" s="180"/>
      <c r="J924" s="560"/>
      <c r="K924" s="560"/>
      <c r="L924" s="173"/>
      <c r="M924" s="178"/>
      <c r="N924" s="178"/>
      <c r="O924" s="178"/>
      <c r="P924" s="178"/>
      <c r="Q924" s="181"/>
    </row>
    <row r="925" spans="2:17">
      <c r="B925" s="179"/>
      <c r="C925" s="179"/>
      <c r="D925" s="179"/>
      <c r="E925" s="561"/>
      <c r="F925" s="178"/>
      <c r="G925" s="179"/>
      <c r="H925" s="178"/>
      <c r="I925" s="180"/>
      <c r="J925" s="560"/>
      <c r="K925" s="560"/>
      <c r="L925" s="173"/>
      <c r="M925" s="178"/>
      <c r="N925" s="178"/>
      <c r="O925" s="178"/>
      <c r="P925" s="178"/>
      <c r="Q925" s="181"/>
    </row>
    <row r="926" spans="2:17">
      <c r="B926" s="179"/>
      <c r="C926" s="179"/>
      <c r="D926" s="179"/>
      <c r="E926" s="561"/>
      <c r="F926" s="178"/>
      <c r="G926" s="179"/>
      <c r="H926" s="178"/>
      <c r="I926" s="180"/>
      <c r="J926" s="560"/>
      <c r="K926" s="560"/>
      <c r="L926" s="173"/>
      <c r="M926" s="178"/>
      <c r="N926" s="178"/>
      <c r="O926" s="178"/>
      <c r="P926" s="178"/>
      <c r="Q926" s="181"/>
    </row>
    <row r="927" spans="2:17">
      <c r="B927" s="179"/>
      <c r="C927" s="179"/>
      <c r="D927" s="179"/>
      <c r="E927" s="561"/>
      <c r="F927" s="178"/>
      <c r="G927" s="179"/>
      <c r="H927" s="178"/>
      <c r="I927" s="180"/>
      <c r="J927" s="560"/>
      <c r="K927" s="560"/>
      <c r="L927" s="173"/>
      <c r="M927" s="178"/>
      <c r="N927" s="178"/>
      <c r="O927" s="178"/>
      <c r="P927" s="178"/>
      <c r="Q927" s="181"/>
    </row>
    <row r="928" spans="2:17">
      <c r="B928" s="179"/>
      <c r="C928" s="179"/>
      <c r="D928" s="179"/>
      <c r="E928" s="561"/>
      <c r="F928" s="178"/>
      <c r="G928" s="179"/>
      <c r="H928" s="178"/>
      <c r="I928" s="180"/>
      <c r="J928" s="560"/>
      <c r="K928" s="560"/>
      <c r="L928" s="173"/>
      <c r="M928" s="178"/>
      <c r="N928" s="178"/>
      <c r="O928" s="178"/>
      <c r="P928" s="178"/>
      <c r="Q928" s="181"/>
    </row>
    <row r="929" spans="2:17">
      <c r="B929" s="179"/>
      <c r="C929" s="179"/>
      <c r="D929" s="179"/>
      <c r="E929" s="561"/>
      <c r="F929" s="178"/>
      <c r="G929" s="179"/>
      <c r="H929" s="178"/>
      <c r="I929" s="180"/>
      <c r="J929" s="560"/>
      <c r="K929" s="560"/>
      <c r="L929" s="173"/>
      <c r="M929" s="178"/>
      <c r="N929" s="178"/>
      <c r="O929" s="178"/>
      <c r="P929" s="178"/>
      <c r="Q929" s="181"/>
    </row>
    <row r="930" spans="2:17">
      <c r="B930" s="179"/>
      <c r="C930" s="179"/>
      <c r="D930" s="179"/>
      <c r="E930" s="561"/>
      <c r="F930" s="178"/>
      <c r="G930" s="179"/>
      <c r="H930" s="178"/>
      <c r="I930" s="180"/>
      <c r="J930" s="560"/>
      <c r="K930" s="560"/>
      <c r="L930" s="173"/>
      <c r="M930" s="178"/>
      <c r="N930" s="178"/>
      <c r="O930" s="178"/>
      <c r="P930" s="178"/>
      <c r="Q930" s="181"/>
    </row>
    <row r="931" spans="2:17">
      <c r="B931" s="179"/>
      <c r="C931" s="179"/>
      <c r="D931" s="179"/>
      <c r="E931" s="561"/>
      <c r="F931" s="178"/>
      <c r="G931" s="179"/>
      <c r="H931" s="178"/>
      <c r="I931" s="180"/>
      <c r="J931" s="560"/>
      <c r="K931" s="560"/>
      <c r="L931" s="173"/>
      <c r="M931" s="178"/>
      <c r="N931" s="178"/>
      <c r="O931" s="178"/>
      <c r="P931" s="178"/>
      <c r="Q931" s="181"/>
    </row>
    <row r="932" spans="2:17">
      <c r="B932" s="179"/>
      <c r="C932" s="179"/>
      <c r="D932" s="179"/>
      <c r="E932" s="561"/>
      <c r="F932" s="178"/>
      <c r="G932" s="179"/>
      <c r="H932" s="178"/>
      <c r="I932" s="180"/>
      <c r="J932" s="560"/>
      <c r="K932" s="560"/>
      <c r="L932" s="173"/>
      <c r="M932" s="178"/>
      <c r="N932" s="178"/>
      <c r="O932" s="178"/>
      <c r="P932" s="178"/>
      <c r="Q932" s="181"/>
    </row>
    <row r="933" spans="2:17">
      <c r="B933" s="179"/>
      <c r="C933" s="179"/>
      <c r="D933" s="179"/>
      <c r="E933" s="561"/>
      <c r="F933" s="178"/>
      <c r="G933" s="179"/>
      <c r="H933" s="178"/>
      <c r="I933" s="180"/>
      <c r="J933" s="560"/>
      <c r="K933" s="560"/>
      <c r="L933" s="173"/>
      <c r="M933" s="178"/>
      <c r="N933" s="178"/>
      <c r="O933" s="178"/>
      <c r="P933" s="178"/>
      <c r="Q933" s="181"/>
    </row>
    <row r="934" spans="2:17">
      <c r="B934" s="179"/>
      <c r="C934" s="179"/>
      <c r="D934" s="179"/>
      <c r="E934" s="561"/>
      <c r="F934" s="178"/>
      <c r="G934" s="179"/>
      <c r="H934" s="178"/>
      <c r="I934" s="180"/>
      <c r="J934" s="560"/>
      <c r="K934" s="560"/>
      <c r="L934" s="173"/>
      <c r="M934" s="178"/>
      <c r="N934" s="178"/>
      <c r="O934" s="178"/>
      <c r="P934" s="178"/>
      <c r="Q934" s="181"/>
    </row>
    <row r="935" spans="2:17">
      <c r="B935" s="179"/>
      <c r="C935" s="179"/>
      <c r="D935" s="179"/>
      <c r="E935" s="561"/>
      <c r="F935" s="178"/>
      <c r="G935" s="179"/>
      <c r="H935" s="178"/>
      <c r="I935" s="180"/>
      <c r="J935" s="560"/>
      <c r="K935" s="560"/>
      <c r="L935" s="173"/>
      <c r="M935" s="178"/>
      <c r="N935" s="178"/>
      <c r="O935" s="178"/>
      <c r="P935" s="178"/>
      <c r="Q935" s="181"/>
    </row>
    <row r="936" spans="2:17">
      <c r="B936" s="179"/>
      <c r="C936" s="179"/>
      <c r="D936" s="179"/>
      <c r="E936" s="561"/>
      <c r="F936" s="178"/>
      <c r="G936" s="179"/>
      <c r="H936" s="178"/>
      <c r="I936" s="180"/>
      <c r="J936" s="560"/>
      <c r="K936" s="560"/>
      <c r="L936" s="173"/>
      <c r="M936" s="178"/>
      <c r="N936" s="178"/>
      <c r="O936" s="178"/>
      <c r="P936" s="178"/>
      <c r="Q936" s="181"/>
    </row>
    <row r="937" spans="2:17">
      <c r="B937" s="179"/>
      <c r="C937" s="179"/>
      <c r="D937" s="179"/>
      <c r="E937" s="561"/>
      <c r="F937" s="178"/>
      <c r="G937" s="179"/>
      <c r="H937" s="178"/>
      <c r="I937" s="180"/>
      <c r="J937" s="560"/>
      <c r="K937" s="560"/>
      <c r="L937" s="173"/>
      <c r="M937" s="178"/>
      <c r="N937" s="178"/>
      <c r="O937" s="178"/>
      <c r="P937" s="178"/>
      <c r="Q937" s="181"/>
    </row>
    <row r="938" spans="2:17">
      <c r="B938" s="179"/>
      <c r="C938" s="179"/>
      <c r="D938" s="179"/>
      <c r="E938" s="561"/>
      <c r="F938" s="178"/>
      <c r="G938" s="179"/>
      <c r="H938" s="178"/>
      <c r="I938" s="180"/>
      <c r="J938" s="560"/>
      <c r="K938" s="560"/>
      <c r="L938" s="173"/>
      <c r="M938" s="178"/>
      <c r="N938" s="178"/>
      <c r="O938" s="178"/>
      <c r="P938" s="178"/>
      <c r="Q938" s="181"/>
    </row>
    <row r="939" spans="2:17">
      <c r="B939" s="179"/>
      <c r="C939" s="179"/>
      <c r="D939" s="179"/>
      <c r="E939" s="561"/>
      <c r="F939" s="178"/>
      <c r="G939" s="179"/>
      <c r="H939" s="178"/>
      <c r="I939" s="180"/>
      <c r="J939" s="560"/>
      <c r="K939" s="560"/>
      <c r="L939" s="173"/>
      <c r="M939" s="178"/>
      <c r="N939" s="178"/>
      <c r="O939" s="178"/>
      <c r="P939" s="178"/>
      <c r="Q939" s="181"/>
    </row>
    <row r="940" spans="2:17">
      <c r="B940" s="179"/>
      <c r="C940" s="179"/>
      <c r="D940" s="179"/>
      <c r="E940" s="561"/>
      <c r="F940" s="178"/>
      <c r="G940" s="179"/>
      <c r="H940" s="178"/>
      <c r="I940" s="180"/>
      <c r="J940" s="560"/>
      <c r="K940" s="560"/>
      <c r="L940" s="173"/>
      <c r="M940" s="178"/>
      <c r="N940" s="178"/>
      <c r="O940" s="178"/>
      <c r="P940" s="178"/>
      <c r="Q940" s="181"/>
    </row>
    <row r="941" spans="2:17">
      <c r="B941" s="179"/>
      <c r="C941" s="179"/>
      <c r="D941" s="179"/>
      <c r="E941" s="561"/>
      <c r="F941" s="178"/>
      <c r="G941" s="179"/>
      <c r="H941" s="178"/>
      <c r="I941" s="180"/>
      <c r="J941" s="560"/>
      <c r="K941" s="560"/>
      <c r="L941" s="173"/>
      <c r="M941" s="178"/>
      <c r="N941" s="178"/>
      <c r="O941" s="178"/>
      <c r="P941" s="178"/>
      <c r="Q941" s="181"/>
    </row>
    <row r="942" spans="2:17">
      <c r="B942" s="179"/>
      <c r="C942" s="179"/>
      <c r="D942" s="179"/>
      <c r="E942" s="561"/>
      <c r="F942" s="178"/>
      <c r="G942" s="179"/>
      <c r="H942" s="178"/>
      <c r="I942" s="180"/>
      <c r="J942" s="560"/>
      <c r="K942" s="560"/>
      <c r="L942" s="173"/>
      <c r="M942" s="178"/>
      <c r="N942" s="178"/>
      <c r="O942" s="178"/>
      <c r="P942" s="178"/>
      <c r="Q942" s="181"/>
    </row>
    <row r="943" spans="2:17">
      <c r="B943" s="179"/>
      <c r="C943" s="179"/>
      <c r="D943" s="179"/>
      <c r="E943" s="561"/>
      <c r="F943" s="178"/>
      <c r="G943" s="179"/>
      <c r="H943" s="178"/>
      <c r="I943" s="180"/>
      <c r="J943" s="560"/>
      <c r="K943" s="560"/>
      <c r="L943" s="173"/>
      <c r="M943" s="178"/>
      <c r="N943" s="178"/>
      <c r="O943" s="178"/>
      <c r="P943" s="178"/>
      <c r="Q943" s="181"/>
    </row>
    <row r="944" spans="2:17">
      <c r="B944" s="179"/>
      <c r="C944" s="179"/>
      <c r="D944" s="179"/>
      <c r="E944" s="561"/>
      <c r="F944" s="178"/>
      <c r="G944" s="179"/>
      <c r="H944" s="178"/>
      <c r="I944" s="180"/>
      <c r="J944" s="560"/>
      <c r="K944" s="560"/>
      <c r="L944" s="173"/>
      <c r="M944" s="178"/>
      <c r="N944" s="178"/>
      <c r="O944" s="178"/>
      <c r="P944" s="178"/>
      <c r="Q944" s="181"/>
    </row>
    <row r="945" spans="2:17">
      <c r="B945" s="179"/>
      <c r="C945" s="179"/>
      <c r="D945" s="179"/>
      <c r="E945" s="561"/>
      <c r="F945" s="178"/>
      <c r="G945" s="179"/>
      <c r="H945" s="178"/>
      <c r="I945" s="180"/>
      <c r="J945" s="560"/>
      <c r="K945" s="560"/>
      <c r="L945" s="173"/>
      <c r="M945" s="178"/>
      <c r="N945" s="178"/>
      <c r="O945" s="178"/>
      <c r="P945" s="178"/>
      <c r="Q945" s="181"/>
    </row>
    <row r="946" spans="2:17">
      <c r="B946" s="179"/>
      <c r="C946" s="179"/>
      <c r="D946" s="179"/>
      <c r="E946" s="561"/>
      <c r="F946" s="178"/>
      <c r="G946" s="179"/>
      <c r="H946" s="178"/>
      <c r="I946" s="180"/>
      <c r="J946" s="560"/>
      <c r="K946" s="560"/>
      <c r="L946" s="173"/>
      <c r="M946" s="178"/>
      <c r="N946" s="178"/>
      <c r="O946" s="178"/>
      <c r="P946" s="178"/>
      <c r="Q946" s="181"/>
    </row>
    <row r="947" spans="2:17">
      <c r="B947" s="179"/>
      <c r="C947" s="179"/>
      <c r="D947" s="179"/>
      <c r="E947" s="561"/>
      <c r="F947" s="178"/>
      <c r="G947" s="179"/>
      <c r="H947" s="178"/>
      <c r="I947" s="180"/>
      <c r="J947" s="560"/>
      <c r="K947" s="560"/>
      <c r="L947" s="173"/>
      <c r="M947" s="178"/>
      <c r="N947" s="178"/>
      <c r="O947" s="178"/>
      <c r="P947" s="178"/>
      <c r="Q947" s="181"/>
    </row>
    <row r="948" spans="2:17">
      <c r="B948" s="179"/>
      <c r="C948" s="179"/>
      <c r="D948" s="179"/>
      <c r="E948" s="561"/>
      <c r="F948" s="178"/>
      <c r="G948" s="179"/>
      <c r="H948" s="178"/>
      <c r="I948" s="180"/>
      <c r="J948" s="560"/>
      <c r="K948" s="560"/>
      <c r="L948" s="173"/>
      <c r="M948" s="178"/>
      <c r="N948" s="178"/>
      <c r="O948" s="178"/>
      <c r="P948" s="178"/>
      <c r="Q948" s="181"/>
    </row>
    <row r="949" spans="2:17">
      <c r="B949" s="179"/>
      <c r="C949" s="179"/>
      <c r="D949" s="179"/>
      <c r="E949" s="561"/>
      <c r="F949" s="178"/>
      <c r="G949" s="179"/>
      <c r="H949" s="178"/>
      <c r="I949" s="180"/>
      <c r="J949" s="560"/>
      <c r="K949" s="560"/>
      <c r="L949" s="173"/>
      <c r="M949" s="178"/>
      <c r="N949" s="178"/>
      <c r="O949" s="178"/>
      <c r="P949" s="178"/>
      <c r="Q949" s="181"/>
    </row>
    <row r="950" spans="2:17">
      <c r="B950" s="179"/>
      <c r="C950" s="179"/>
      <c r="D950" s="179"/>
      <c r="E950" s="561"/>
      <c r="F950" s="178"/>
      <c r="G950" s="179"/>
      <c r="H950" s="178"/>
      <c r="I950" s="180"/>
      <c r="J950" s="560"/>
      <c r="K950" s="560"/>
      <c r="L950" s="173"/>
      <c r="M950" s="178"/>
      <c r="N950" s="178"/>
      <c r="O950" s="178"/>
      <c r="P950" s="178"/>
      <c r="Q950" s="181"/>
    </row>
    <row r="951" spans="2:17">
      <c r="B951" s="179"/>
      <c r="C951" s="179"/>
      <c r="D951" s="179"/>
      <c r="E951" s="561"/>
      <c r="F951" s="178"/>
      <c r="G951" s="179"/>
      <c r="H951" s="178"/>
      <c r="I951" s="180"/>
      <c r="J951" s="560"/>
      <c r="K951" s="560"/>
      <c r="L951" s="173"/>
      <c r="M951" s="178"/>
      <c r="N951" s="178"/>
      <c r="O951" s="178"/>
      <c r="P951" s="178"/>
      <c r="Q951" s="181"/>
    </row>
    <row r="952" spans="2:17">
      <c r="B952" s="179"/>
      <c r="C952" s="179"/>
      <c r="D952" s="179"/>
      <c r="E952" s="561"/>
      <c r="F952" s="178"/>
      <c r="G952" s="179"/>
      <c r="H952" s="178"/>
      <c r="I952" s="180"/>
      <c r="J952" s="560"/>
      <c r="K952" s="560"/>
      <c r="L952" s="173"/>
      <c r="M952" s="178"/>
      <c r="N952" s="178"/>
      <c r="O952" s="178"/>
      <c r="P952" s="178"/>
      <c r="Q952" s="181"/>
    </row>
    <row r="953" spans="2:17">
      <c r="B953" s="179"/>
      <c r="C953" s="179"/>
      <c r="D953" s="179"/>
      <c r="E953" s="561"/>
      <c r="F953" s="178"/>
      <c r="G953" s="179"/>
      <c r="H953" s="178"/>
      <c r="I953" s="180"/>
      <c r="J953" s="560"/>
      <c r="K953" s="560"/>
      <c r="L953" s="173"/>
      <c r="M953" s="178"/>
      <c r="N953" s="178"/>
      <c r="O953" s="178"/>
      <c r="P953" s="178"/>
      <c r="Q953" s="181"/>
    </row>
    <row r="954" spans="2:17">
      <c r="B954" s="179"/>
      <c r="C954" s="179"/>
      <c r="D954" s="179"/>
      <c r="E954" s="561"/>
      <c r="F954" s="178"/>
      <c r="G954" s="179"/>
      <c r="H954" s="178"/>
      <c r="I954" s="180"/>
      <c r="J954" s="560"/>
      <c r="K954" s="560"/>
      <c r="L954" s="173"/>
      <c r="M954" s="178"/>
      <c r="N954" s="178"/>
      <c r="O954" s="178"/>
      <c r="P954" s="178"/>
      <c r="Q954" s="181"/>
    </row>
    <row r="955" spans="2:17">
      <c r="B955" s="179"/>
      <c r="C955" s="179"/>
      <c r="D955" s="179"/>
      <c r="E955" s="561"/>
      <c r="F955" s="178"/>
      <c r="G955" s="179"/>
      <c r="H955" s="178"/>
      <c r="I955" s="180"/>
      <c r="J955" s="560"/>
      <c r="K955" s="560"/>
      <c r="L955" s="173"/>
      <c r="M955" s="178"/>
      <c r="N955" s="178"/>
      <c r="O955" s="178"/>
      <c r="P955" s="178"/>
      <c r="Q955" s="181"/>
    </row>
    <row r="956" spans="2:17">
      <c r="B956" s="179"/>
      <c r="C956" s="179"/>
      <c r="D956" s="179"/>
      <c r="E956" s="561"/>
      <c r="F956" s="178"/>
      <c r="G956" s="179"/>
      <c r="H956" s="178"/>
      <c r="I956" s="180"/>
      <c r="J956" s="560"/>
      <c r="K956" s="560"/>
      <c r="L956" s="173"/>
      <c r="M956" s="178"/>
      <c r="N956" s="178"/>
      <c r="O956" s="178"/>
      <c r="P956" s="178"/>
      <c r="Q956" s="181"/>
    </row>
    <row r="957" spans="2:17">
      <c r="B957" s="179"/>
      <c r="C957" s="179"/>
      <c r="D957" s="179"/>
      <c r="E957" s="561"/>
      <c r="F957" s="178"/>
      <c r="G957" s="179"/>
      <c r="H957" s="178"/>
      <c r="I957" s="180"/>
      <c r="J957" s="560"/>
      <c r="K957" s="560"/>
      <c r="L957" s="173"/>
      <c r="M957" s="178"/>
      <c r="N957" s="178"/>
      <c r="O957" s="178"/>
      <c r="P957" s="178"/>
      <c r="Q957" s="181"/>
    </row>
    <row r="958" spans="2:17">
      <c r="B958" s="179"/>
      <c r="C958" s="179"/>
      <c r="D958" s="179"/>
      <c r="E958" s="561"/>
      <c r="F958" s="178"/>
      <c r="G958" s="179"/>
      <c r="H958" s="178"/>
      <c r="I958" s="180"/>
      <c r="J958" s="560"/>
      <c r="K958" s="560"/>
      <c r="L958" s="173"/>
      <c r="M958" s="178"/>
      <c r="N958" s="178"/>
      <c r="O958" s="178"/>
      <c r="P958" s="178"/>
      <c r="Q958" s="181"/>
    </row>
    <row r="959" spans="2:17">
      <c r="B959" s="179"/>
      <c r="C959" s="179"/>
      <c r="D959" s="179"/>
      <c r="E959" s="561"/>
      <c r="F959" s="178"/>
      <c r="G959" s="179"/>
      <c r="H959" s="178"/>
      <c r="I959" s="180"/>
      <c r="J959" s="560"/>
      <c r="K959" s="560"/>
      <c r="L959" s="173"/>
      <c r="M959" s="178"/>
      <c r="N959" s="178"/>
      <c r="O959" s="178"/>
      <c r="P959" s="178"/>
      <c r="Q959" s="181"/>
    </row>
    <row r="960" spans="2:17">
      <c r="B960" s="179"/>
      <c r="C960" s="179"/>
      <c r="D960" s="179"/>
      <c r="E960" s="561"/>
      <c r="F960" s="178"/>
      <c r="G960" s="179"/>
      <c r="H960" s="178"/>
      <c r="I960" s="180"/>
      <c r="J960" s="560"/>
      <c r="K960" s="560"/>
      <c r="L960" s="173"/>
      <c r="M960" s="178"/>
      <c r="N960" s="178"/>
      <c r="O960" s="178"/>
      <c r="P960" s="178"/>
      <c r="Q960" s="181"/>
    </row>
    <row r="961" spans="2:17">
      <c r="B961" s="179"/>
      <c r="C961" s="179"/>
      <c r="D961" s="179"/>
      <c r="E961" s="561"/>
      <c r="F961" s="178"/>
      <c r="G961" s="179"/>
      <c r="H961" s="178"/>
      <c r="I961" s="180"/>
      <c r="J961" s="560"/>
      <c r="K961" s="560"/>
      <c r="L961" s="173"/>
      <c r="M961" s="178"/>
      <c r="N961" s="178"/>
      <c r="O961" s="178"/>
      <c r="P961" s="178"/>
      <c r="Q961" s="181"/>
    </row>
    <row r="962" spans="2:17">
      <c r="B962" s="179"/>
      <c r="C962" s="179"/>
      <c r="D962" s="179"/>
      <c r="E962" s="561"/>
      <c r="F962" s="178"/>
      <c r="G962" s="179"/>
      <c r="H962" s="178"/>
      <c r="I962" s="180"/>
      <c r="J962" s="560"/>
      <c r="K962" s="560"/>
      <c r="L962" s="173"/>
      <c r="M962" s="178"/>
      <c r="N962" s="178"/>
      <c r="O962" s="178"/>
      <c r="P962" s="178"/>
      <c r="Q962" s="181"/>
    </row>
    <row r="963" spans="2:17">
      <c r="B963" s="179"/>
      <c r="C963" s="179"/>
      <c r="D963" s="179"/>
      <c r="E963" s="561"/>
      <c r="F963" s="178"/>
      <c r="G963" s="179"/>
      <c r="H963" s="178"/>
      <c r="I963" s="180"/>
      <c r="J963" s="560"/>
      <c r="K963" s="560"/>
      <c r="L963" s="173"/>
      <c r="M963" s="178"/>
      <c r="N963" s="178"/>
      <c r="O963" s="178"/>
      <c r="P963" s="178"/>
      <c r="Q963" s="181"/>
    </row>
    <row r="964" spans="2:17">
      <c r="B964" s="179"/>
      <c r="C964" s="179"/>
      <c r="D964" s="179"/>
      <c r="E964" s="561"/>
      <c r="F964" s="178"/>
      <c r="G964" s="179"/>
      <c r="H964" s="178"/>
      <c r="I964" s="180"/>
      <c r="J964" s="560"/>
      <c r="K964" s="560"/>
      <c r="L964" s="173"/>
      <c r="M964" s="178"/>
      <c r="N964" s="178"/>
      <c r="O964" s="178"/>
      <c r="P964" s="178"/>
      <c r="Q964" s="181"/>
    </row>
    <row r="965" spans="2:17">
      <c r="B965" s="179"/>
      <c r="C965" s="179"/>
      <c r="D965" s="179"/>
      <c r="E965" s="561"/>
      <c r="F965" s="178"/>
      <c r="G965" s="179"/>
      <c r="H965" s="178"/>
      <c r="I965" s="180"/>
      <c r="J965" s="560"/>
      <c r="K965" s="560"/>
      <c r="L965" s="173"/>
      <c r="M965" s="178"/>
      <c r="N965" s="178"/>
      <c r="O965" s="178"/>
      <c r="P965" s="178"/>
      <c r="Q965" s="181"/>
    </row>
    <row r="966" spans="2:17">
      <c r="B966" s="179"/>
      <c r="C966" s="179"/>
      <c r="D966" s="179"/>
      <c r="E966" s="561"/>
      <c r="F966" s="178"/>
      <c r="G966" s="179"/>
      <c r="H966" s="178"/>
      <c r="I966" s="180"/>
      <c r="J966" s="560"/>
      <c r="K966" s="560"/>
      <c r="L966" s="173"/>
      <c r="M966" s="178"/>
      <c r="N966" s="178"/>
      <c r="O966" s="178"/>
      <c r="P966" s="178"/>
      <c r="Q966" s="181"/>
    </row>
    <row r="967" spans="2:17">
      <c r="B967" s="179"/>
      <c r="C967" s="179"/>
      <c r="D967" s="179"/>
      <c r="E967" s="561"/>
      <c r="F967" s="178"/>
      <c r="G967" s="179"/>
      <c r="H967" s="178"/>
      <c r="I967" s="180"/>
      <c r="J967" s="560"/>
      <c r="K967" s="560"/>
      <c r="L967" s="173"/>
      <c r="M967" s="178"/>
      <c r="N967" s="178"/>
      <c r="O967" s="178"/>
      <c r="P967" s="178"/>
      <c r="Q967" s="181"/>
    </row>
    <row r="968" spans="2:17">
      <c r="B968" s="179"/>
      <c r="C968" s="179"/>
      <c r="D968" s="179"/>
      <c r="E968" s="561"/>
      <c r="F968" s="178"/>
      <c r="G968" s="179"/>
      <c r="H968" s="178"/>
      <c r="I968" s="180"/>
      <c r="J968" s="560"/>
      <c r="K968" s="560"/>
      <c r="L968" s="173"/>
      <c r="M968" s="178"/>
      <c r="N968" s="178"/>
      <c r="O968" s="178"/>
      <c r="P968" s="178"/>
      <c r="Q968" s="181"/>
    </row>
    <row r="969" spans="2:17">
      <c r="B969" s="179"/>
      <c r="C969" s="179"/>
      <c r="D969" s="179"/>
      <c r="E969" s="561"/>
      <c r="F969" s="178"/>
      <c r="G969" s="179"/>
      <c r="H969" s="178"/>
      <c r="I969" s="180"/>
      <c r="J969" s="560"/>
      <c r="K969" s="560"/>
      <c r="L969" s="173"/>
      <c r="M969" s="178"/>
      <c r="N969" s="178"/>
      <c r="O969" s="178"/>
      <c r="P969" s="178"/>
      <c r="Q969" s="181"/>
    </row>
    <row r="970" spans="2:17">
      <c r="B970" s="179"/>
      <c r="C970" s="179"/>
      <c r="D970" s="179"/>
      <c r="E970" s="561"/>
      <c r="F970" s="178"/>
      <c r="G970" s="179"/>
      <c r="H970" s="178"/>
      <c r="I970" s="180"/>
      <c r="J970" s="560"/>
      <c r="K970" s="560"/>
      <c r="L970" s="173"/>
      <c r="M970" s="178"/>
      <c r="N970" s="178"/>
      <c r="O970" s="178"/>
      <c r="P970" s="178"/>
      <c r="Q970" s="181"/>
    </row>
    <row r="971" spans="2:17">
      <c r="B971" s="179"/>
      <c r="C971" s="179"/>
      <c r="D971" s="179"/>
      <c r="E971" s="561"/>
      <c r="F971" s="178"/>
      <c r="G971" s="179"/>
      <c r="H971" s="178"/>
      <c r="I971" s="180"/>
      <c r="J971" s="560"/>
      <c r="K971" s="560"/>
      <c r="L971" s="173"/>
      <c r="M971" s="178"/>
      <c r="N971" s="178"/>
      <c r="O971" s="178"/>
      <c r="P971" s="178"/>
      <c r="Q971" s="181"/>
    </row>
    <row r="972" spans="2:17">
      <c r="B972" s="179"/>
      <c r="C972" s="179"/>
      <c r="D972" s="179"/>
      <c r="E972" s="561"/>
      <c r="F972" s="178"/>
      <c r="G972" s="179"/>
      <c r="H972" s="178"/>
      <c r="I972" s="180"/>
      <c r="J972" s="560"/>
      <c r="K972" s="560"/>
      <c r="L972" s="173"/>
      <c r="M972" s="178"/>
      <c r="N972" s="178"/>
      <c r="O972" s="178"/>
      <c r="P972" s="178"/>
      <c r="Q972" s="181"/>
    </row>
    <row r="973" spans="2:17">
      <c r="B973" s="179"/>
      <c r="C973" s="179"/>
      <c r="D973" s="179"/>
      <c r="E973" s="561"/>
      <c r="F973" s="178"/>
      <c r="G973" s="179"/>
      <c r="H973" s="178"/>
      <c r="I973" s="180"/>
      <c r="J973" s="560"/>
      <c r="K973" s="560"/>
      <c r="L973" s="173"/>
      <c r="M973" s="178"/>
      <c r="N973" s="178"/>
      <c r="O973" s="178"/>
      <c r="P973" s="178"/>
      <c r="Q973" s="181"/>
    </row>
    <row r="974" spans="2:17">
      <c r="B974" s="179"/>
      <c r="C974" s="179"/>
      <c r="D974" s="179"/>
      <c r="E974" s="561"/>
      <c r="F974" s="178"/>
      <c r="G974" s="179"/>
      <c r="H974" s="178"/>
      <c r="I974" s="180"/>
      <c r="J974" s="560"/>
      <c r="K974" s="560"/>
      <c r="L974" s="173"/>
      <c r="M974" s="178"/>
      <c r="N974" s="178"/>
      <c r="O974" s="178"/>
      <c r="P974" s="178"/>
      <c r="Q974" s="181"/>
    </row>
    <row r="975" spans="2:17">
      <c r="B975" s="179"/>
      <c r="C975" s="179"/>
      <c r="D975" s="179"/>
      <c r="E975" s="561"/>
      <c r="F975" s="178"/>
      <c r="G975" s="179"/>
      <c r="H975" s="178"/>
      <c r="I975" s="180"/>
      <c r="J975" s="560"/>
      <c r="K975" s="560"/>
      <c r="L975" s="173"/>
      <c r="M975" s="178"/>
      <c r="N975" s="178"/>
      <c r="O975" s="178"/>
      <c r="P975" s="178"/>
      <c r="Q975" s="181"/>
    </row>
    <row r="976" spans="2:17">
      <c r="B976" s="179"/>
      <c r="C976" s="179"/>
      <c r="D976" s="179"/>
      <c r="E976" s="561"/>
      <c r="F976" s="178"/>
      <c r="G976" s="179"/>
      <c r="H976" s="178"/>
      <c r="I976" s="180"/>
      <c r="J976" s="560"/>
      <c r="K976" s="560"/>
      <c r="L976" s="173"/>
      <c r="M976" s="178"/>
      <c r="N976" s="178"/>
      <c r="O976" s="178"/>
      <c r="P976" s="178"/>
      <c r="Q976" s="181"/>
    </row>
    <row r="977" spans="2:17">
      <c r="B977" s="179"/>
      <c r="C977" s="179"/>
      <c r="D977" s="179"/>
      <c r="E977" s="561"/>
      <c r="F977" s="178"/>
      <c r="G977" s="179"/>
      <c r="H977" s="178"/>
      <c r="I977" s="180"/>
      <c r="J977" s="560"/>
      <c r="K977" s="560"/>
      <c r="L977" s="173"/>
      <c r="M977" s="178"/>
      <c r="N977" s="178"/>
      <c r="O977" s="178"/>
      <c r="P977" s="178"/>
      <c r="Q977" s="181"/>
    </row>
    <row r="978" spans="2:17">
      <c r="B978" s="179"/>
      <c r="C978" s="179"/>
      <c r="D978" s="179"/>
      <c r="E978" s="561"/>
      <c r="F978" s="178"/>
      <c r="G978" s="179"/>
      <c r="H978" s="178"/>
      <c r="I978" s="180"/>
      <c r="J978" s="560"/>
      <c r="K978" s="560"/>
      <c r="L978" s="173"/>
      <c r="M978" s="178"/>
      <c r="N978" s="178"/>
      <c r="O978" s="178"/>
      <c r="P978" s="178"/>
      <c r="Q978" s="181"/>
    </row>
    <row r="979" spans="2:17">
      <c r="B979" s="179"/>
      <c r="C979" s="179"/>
      <c r="D979" s="179"/>
      <c r="E979" s="561"/>
      <c r="F979" s="178"/>
      <c r="G979" s="179"/>
      <c r="H979" s="178"/>
      <c r="I979" s="180"/>
      <c r="J979" s="560"/>
      <c r="K979" s="560"/>
      <c r="L979" s="173"/>
      <c r="M979" s="178"/>
      <c r="N979" s="178"/>
      <c r="O979" s="178"/>
      <c r="P979" s="178"/>
      <c r="Q979" s="181"/>
    </row>
    <row r="980" spans="2:17">
      <c r="B980" s="179"/>
      <c r="C980" s="179"/>
      <c r="D980" s="179"/>
      <c r="E980" s="561"/>
      <c r="F980" s="178"/>
      <c r="G980" s="179"/>
      <c r="H980" s="178"/>
      <c r="I980" s="180"/>
      <c r="J980" s="560"/>
      <c r="K980" s="560"/>
      <c r="L980" s="173"/>
      <c r="M980" s="178"/>
      <c r="N980" s="178"/>
      <c r="O980" s="178"/>
      <c r="P980" s="178"/>
      <c r="Q980" s="181"/>
    </row>
    <row r="981" spans="2:17">
      <c r="B981" s="179"/>
      <c r="C981" s="179"/>
      <c r="D981" s="179"/>
      <c r="E981" s="561"/>
      <c r="F981" s="178"/>
      <c r="G981" s="179"/>
      <c r="H981" s="178"/>
      <c r="I981" s="180"/>
      <c r="J981" s="560"/>
      <c r="K981" s="560"/>
      <c r="L981" s="173"/>
      <c r="M981" s="178"/>
      <c r="N981" s="178"/>
      <c r="O981" s="178"/>
      <c r="P981" s="178"/>
      <c r="Q981" s="181"/>
    </row>
    <row r="982" spans="2:17">
      <c r="B982" s="179"/>
      <c r="C982" s="179"/>
      <c r="D982" s="179"/>
      <c r="E982" s="561"/>
      <c r="F982" s="178"/>
      <c r="G982" s="179"/>
      <c r="H982" s="178"/>
      <c r="I982" s="180"/>
      <c r="J982" s="560"/>
      <c r="K982" s="560"/>
      <c r="L982" s="173"/>
      <c r="M982" s="178"/>
      <c r="N982" s="178"/>
      <c r="O982" s="178"/>
      <c r="P982" s="178"/>
      <c r="Q982" s="181"/>
    </row>
    <row r="983" spans="2:17">
      <c r="B983" s="179"/>
      <c r="C983" s="179"/>
      <c r="D983" s="179"/>
      <c r="E983" s="561"/>
      <c r="F983" s="178"/>
      <c r="G983" s="179"/>
      <c r="H983" s="178"/>
      <c r="I983" s="180"/>
      <c r="J983" s="560"/>
      <c r="K983" s="560"/>
      <c r="L983" s="173"/>
      <c r="M983" s="178"/>
      <c r="N983" s="178"/>
      <c r="O983" s="178"/>
      <c r="P983" s="178"/>
      <c r="Q983" s="181"/>
    </row>
    <row r="984" spans="2:17">
      <c r="B984" s="179"/>
      <c r="C984" s="179"/>
      <c r="D984" s="179"/>
      <c r="E984" s="561"/>
      <c r="F984" s="178"/>
      <c r="G984" s="179"/>
      <c r="H984" s="178"/>
      <c r="I984" s="180"/>
      <c r="J984" s="560"/>
      <c r="K984" s="560"/>
      <c r="L984" s="173"/>
      <c r="M984" s="178"/>
      <c r="N984" s="178"/>
      <c r="O984" s="178"/>
      <c r="P984" s="178"/>
      <c r="Q984" s="181"/>
    </row>
    <row r="985" spans="2:17">
      <c r="B985" s="179"/>
      <c r="C985" s="179"/>
      <c r="D985" s="179"/>
      <c r="E985" s="561"/>
      <c r="F985" s="178"/>
      <c r="G985" s="179"/>
      <c r="H985" s="178"/>
      <c r="I985" s="180"/>
      <c r="J985" s="560"/>
      <c r="K985" s="560"/>
      <c r="L985" s="173"/>
      <c r="M985" s="178"/>
      <c r="N985" s="178"/>
      <c r="O985" s="178"/>
      <c r="P985" s="178"/>
      <c r="Q985" s="181"/>
    </row>
    <row r="986" spans="2:17">
      <c r="B986" s="179"/>
      <c r="C986" s="179"/>
      <c r="D986" s="179"/>
      <c r="E986" s="561"/>
      <c r="F986" s="178"/>
      <c r="G986" s="179"/>
      <c r="H986" s="178"/>
      <c r="I986" s="180"/>
      <c r="J986" s="560"/>
      <c r="K986" s="560"/>
      <c r="L986" s="173"/>
      <c r="M986" s="178"/>
      <c r="N986" s="178"/>
      <c r="O986" s="178"/>
      <c r="P986" s="178"/>
      <c r="Q986" s="181"/>
    </row>
    <row r="987" spans="2:17">
      <c r="B987" s="179"/>
      <c r="C987" s="179"/>
      <c r="D987" s="179"/>
      <c r="E987" s="561"/>
      <c r="F987" s="178"/>
      <c r="G987" s="179"/>
      <c r="H987" s="178"/>
      <c r="I987" s="180"/>
      <c r="J987" s="560"/>
      <c r="K987" s="560"/>
      <c r="L987" s="173"/>
      <c r="M987" s="178"/>
      <c r="N987" s="178"/>
      <c r="O987" s="178"/>
      <c r="P987" s="178"/>
      <c r="Q987" s="181"/>
    </row>
    <row r="988" spans="2:17">
      <c r="B988" s="179"/>
      <c r="C988" s="179"/>
      <c r="D988" s="179"/>
      <c r="E988" s="561"/>
      <c r="F988" s="178"/>
      <c r="G988" s="179"/>
      <c r="H988" s="178"/>
      <c r="I988" s="180"/>
      <c r="J988" s="560"/>
      <c r="K988" s="560"/>
      <c r="L988" s="173"/>
      <c r="M988" s="178"/>
      <c r="N988" s="178"/>
      <c r="O988" s="178"/>
      <c r="P988" s="178"/>
      <c r="Q988" s="181"/>
    </row>
    <row r="989" spans="2:17">
      <c r="B989" s="179"/>
      <c r="C989" s="179"/>
      <c r="D989" s="179"/>
      <c r="E989" s="561"/>
      <c r="F989" s="178"/>
      <c r="G989" s="179"/>
      <c r="H989" s="178"/>
      <c r="I989" s="180"/>
      <c r="J989" s="560"/>
      <c r="K989" s="560"/>
      <c r="L989" s="173"/>
      <c r="M989" s="178"/>
      <c r="N989" s="178"/>
      <c r="O989" s="178"/>
      <c r="P989" s="178"/>
      <c r="Q989" s="181"/>
    </row>
    <row r="990" spans="2:17">
      <c r="B990" s="179"/>
      <c r="C990" s="179"/>
      <c r="D990" s="179"/>
      <c r="E990" s="561"/>
      <c r="F990" s="178"/>
      <c r="G990" s="179"/>
      <c r="H990" s="178"/>
      <c r="I990" s="180"/>
      <c r="J990" s="560"/>
      <c r="K990" s="560"/>
      <c r="L990" s="173"/>
      <c r="M990" s="178"/>
      <c r="N990" s="178"/>
      <c r="O990" s="178"/>
      <c r="P990" s="178"/>
      <c r="Q990" s="181"/>
    </row>
    <row r="991" spans="2:17">
      <c r="B991" s="179"/>
      <c r="C991" s="179"/>
      <c r="D991" s="179"/>
      <c r="E991" s="561"/>
      <c r="F991" s="178"/>
      <c r="G991" s="179"/>
      <c r="H991" s="178"/>
      <c r="I991" s="180"/>
      <c r="J991" s="560"/>
      <c r="K991" s="560"/>
      <c r="L991" s="173"/>
      <c r="M991" s="178"/>
      <c r="N991" s="178"/>
      <c r="O991" s="178"/>
      <c r="P991" s="178"/>
      <c r="Q991" s="181"/>
    </row>
    <row r="992" spans="2:17">
      <c r="B992" s="179"/>
      <c r="C992" s="179"/>
      <c r="D992" s="179"/>
      <c r="E992" s="561"/>
      <c r="F992" s="178"/>
      <c r="G992" s="179"/>
      <c r="H992" s="178"/>
      <c r="I992" s="180"/>
      <c r="J992" s="560"/>
      <c r="K992" s="560"/>
      <c r="L992" s="173"/>
      <c r="M992" s="178"/>
      <c r="N992" s="178"/>
      <c r="O992" s="178"/>
      <c r="P992" s="178"/>
      <c r="Q992" s="181"/>
    </row>
    <row r="993" spans="2:17">
      <c r="B993" s="179"/>
      <c r="C993" s="179"/>
      <c r="D993" s="179"/>
      <c r="E993" s="561"/>
      <c r="F993" s="178"/>
      <c r="G993" s="179"/>
      <c r="H993" s="178"/>
      <c r="I993" s="180"/>
      <c r="J993" s="560"/>
      <c r="K993" s="560"/>
      <c r="L993" s="173"/>
      <c r="M993" s="178"/>
      <c r="N993" s="178"/>
      <c r="O993" s="178"/>
      <c r="P993" s="178"/>
      <c r="Q993" s="181"/>
    </row>
    <row r="994" spans="2:17">
      <c r="B994" s="179"/>
      <c r="C994" s="179"/>
      <c r="D994" s="179"/>
      <c r="E994" s="561"/>
      <c r="F994" s="178"/>
      <c r="G994" s="179"/>
      <c r="H994" s="178"/>
      <c r="I994" s="180"/>
      <c r="J994" s="560"/>
      <c r="K994" s="560"/>
      <c r="L994" s="173"/>
      <c r="M994" s="178"/>
      <c r="N994" s="178"/>
      <c r="O994" s="178"/>
      <c r="P994" s="178"/>
      <c r="Q994" s="181"/>
    </row>
    <row r="995" spans="2:17">
      <c r="B995" s="179"/>
      <c r="C995" s="179"/>
      <c r="D995" s="179"/>
      <c r="E995" s="561"/>
      <c r="F995" s="178"/>
      <c r="G995" s="179"/>
      <c r="H995" s="178"/>
      <c r="I995" s="180"/>
      <c r="J995" s="560"/>
      <c r="K995" s="560"/>
      <c r="L995" s="173"/>
      <c r="M995" s="178"/>
      <c r="N995" s="178"/>
      <c r="O995" s="178"/>
      <c r="P995" s="178"/>
      <c r="Q995" s="181"/>
    </row>
    <row r="996" spans="2:17">
      <c r="B996" s="179"/>
      <c r="C996" s="179"/>
      <c r="D996" s="179"/>
      <c r="E996" s="561"/>
      <c r="F996" s="178"/>
      <c r="G996" s="179"/>
      <c r="H996" s="178"/>
      <c r="I996" s="180"/>
      <c r="J996" s="560"/>
      <c r="K996" s="560"/>
      <c r="L996" s="173"/>
      <c r="M996" s="178"/>
      <c r="N996" s="178"/>
      <c r="O996" s="178"/>
      <c r="P996" s="178"/>
      <c r="Q996" s="181"/>
    </row>
    <row r="997" spans="2:17">
      <c r="B997" s="179"/>
      <c r="C997" s="179"/>
      <c r="D997" s="179"/>
      <c r="E997" s="561"/>
      <c r="F997" s="178"/>
      <c r="G997" s="179"/>
      <c r="H997" s="178"/>
      <c r="I997" s="180"/>
      <c r="J997" s="560"/>
      <c r="K997" s="560"/>
      <c r="L997" s="173"/>
      <c r="M997" s="178"/>
      <c r="N997" s="178"/>
      <c r="O997" s="178"/>
      <c r="P997" s="178"/>
      <c r="Q997" s="181"/>
    </row>
    <row r="998" spans="2:17">
      <c r="B998" s="179"/>
      <c r="C998" s="179"/>
      <c r="D998" s="179"/>
      <c r="E998" s="561"/>
      <c r="F998" s="178"/>
      <c r="G998" s="179"/>
      <c r="H998" s="178"/>
      <c r="I998" s="180"/>
      <c r="J998" s="560"/>
      <c r="K998" s="560"/>
      <c r="L998" s="173"/>
      <c r="M998" s="178"/>
      <c r="N998" s="178"/>
      <c r="O998" s="178"/>
      <c r="P998" s="178"/>
      <c r="Q998" s="181"/>
    </row>
    <row r="999" spans="2:17">
      <c r="B999" s="179"/>
      <c r="C999" s="179"/>
      <c r="D999" s="179"/>
      <c r="E999" s="561"/>
      <c r="F999" s="178"/>
      <c r="G999" s="179"/>
      <c r="H999" s="178"/>
      <c r="I999" s="180"/>
      <c r="J999" s="560"/>
      <c r="K999" s="560"/>
      <c r="L999" s="173"/>
      <c r="M999" s="178"/>
      <c r="N999" s="178"/>
      <c r="O999" s="178"/>
      <c r="P999" s="178"/>
      <c r="Q999" s="181"/>
    </row>
    <row r="1000" spans="2:17">
      <c r="B1000" s="179"/>
      <c r="C1000" s="179"/>
      <c r="D1000" s="179"/>
      <c r="E1000" s="561"/>
      <c r="F1000" s="178"/>
      <c r="G1000" s="179"/>
      <c r="H1000" s="178"/>
      <c r="I1000" s="180"/>
      <c r="J1000" s="560"/>
      <c r="K1000" s="560"/>
      <c r="L1000" s="173"/>
      <c r="M1000" s="178"/>
      <c r="N1000" s="178"/>
      <c r="O1000" s="178"/>
      <c r="P1000" s="178"/>
      <c r="Q1000" s="181"/>
    </row>
    <row r="1001" spans="2:17">
      <c r="B1001" s="179"/>
      <c r="C1001" s="179"/>
      <c r="D1001" s="179"/>
      <c r="E1001" s="561"/>
      <c r="F1001" s="178"/>
      <c r="G1001" s="179"/>
      <c r="H1001" s="178"/>
      <c r="I1001" s="180"/>
      <c r="J1001" s="560"/>
      <c r="K1001" s="560"/>
      <c r="L1001" s="173"/>
      <c r="M1001" s="178"/>
      <c r="N1001" s="178"/>
      <c r="O1001" s="178"/>
      <c r="P1001" s="178"/>
      <c r="Q1001" s="181"/>
    </row>
    <row r="1002" spans="2:17">
      <c r="B1002" s="179"/>
      <c r="C1002" s="179"/>
      <c r="D1002" s="179"/>
      <c r="E1002" s="561"/>
      <c r="F1002" s="178"/>
      <c r="G1002" s="179"/>
      <c r="H1002" s="178"/>
      <c r="I1002" s="180"/>
      <c r="J1002" s="560"/>
      <c r="K1002" s="560"/>
      <c r="L1002" s="173"/>
      <c r="M1002" s="178"/>
      <c r="N1002" s="178"/>
      <c r="O1002" s="178"/>
      <c r="P1002" s="178"/>
      <c r="Q1002" s="181"/>
    </row>
    <row r="1003" spans="2:17">
      <c r="B1003" s="179"/>
      <c r="C1003" s="179"/>
      <c r="D1003" s="179"/>
      <c r="E1003" s="561"/>
      <c r="F1003" s="178"/>
      <c r="G1003" s="179"/>
      <c r="H1003" s="178"/>
      <c r="I1003" s="180"/>
      <c r="J1003" s="560"/>
      <c r="K1003" s="560"/>
      <c r="L1003" s="173"/>
      <c r="M1003" s="178"/>
      <c r="N1003" s="178"/>
      <c r="O1003" s="178"/>
      <c r="P1003" s="178"/>
      <c r="Q1003" s="181"/>
    </row>
    <row r="1004" spans="2:17">
      <c r="B1004" s="179"/>
      <c r="C1004" s="179"/>
      <c r="D1004" s="179"/>
      <c r="E1004" s="561"/>
      <c r="F1004" s="178"/>
      <c r="G1004" s="179"/>
      <c r="H1004" s="178"/>
      <c r="I1004" s="180"/>
      <c r="J1004" s="560"/>
      <c r="K1004" s="560"/>
      <c r="L1004" s="173"/>
      <c r="M1004" s="178"/>
      <c r="N1004" s="178"/>
      <c r="O1004" s="178"/>
      <c r="P1004" s="178"/>
      <c r="Q1004" s="181"/>
    </row>
    <row r="1005" spans="2:17">
      <c r="B1005" s="179"/>
      <c r="C1005" s="179"/>
      <c r="D1005" s="179"/>
      <c r="E1005" s="561"/>
      <c r="F1005" s="178"/>
      <c r="G1005" s="179"/>
      <c r="H1005" s="178"/>
      <c r="I1005" s="180"/>
      <c r="J1005" s="560"/>
      <c r="K1005" s="560"/>
      <c r="L1005" s="173"/>
      <c r="M1005" s="178"/>
      <c r="N1005" s="178"/>
      <c r="O1005" s="178"/>
      <c r="P1005" s="178"/>
      <c r="Q1005" s="181"/>
    </row>
    <row r="1006" spans="2:17">
      <c r="B1006" s="179"/>
      <c r="C1006" s="179"/>
      <c r="D1006" s="179"/>
      <c r="E1006" s="561"/>
      <c r="F1006" s="178"/>
      <c r="G1006" s="179"/>
      <c r="H1006" s="178"/>
      <c r="I1006" s="180"/>
      <c r="J1006" s="560"/>
      <c r="K1006" s="560"/>
      <c r="L1006" s="173"/>
      <c r="M1006" s="178"/>
      <c r="N1006" s="178"/>
      <c r="O1006" s="178"/>
      <c r="P1006" s="178"/>
      <c r="Q1006" s="181"/>
    </row>
    <row r="1007" spans="2:17">
      <c r="B1007" s="179"/>
      <c r="C1007" s="179"/>
      <c r="D1007" s="179"/>
      <c r="E1007" s="561"/>
      <c r="F1007" s="178"/>
      <c r="G1007" s="179"/>
      <c r="H1007" s="178"/>
      <c r="I1007" s="180"/>
      <c r="J1007" s="560"/>
      <c r="K1007" s="560"/>
      <c r="L1007" s="173"/>
      <c r="M1007" s="178"/>
      <c r="N1007" s="178"/>
      <c r="O1007" s="178"/>
      <c r="P1007" s="178"/>
      <c r="Q1007" s="181"/>
    </row>
    <row r="1008" spans="2:17">
      <c r="B1008" s="179"/>
      <c r="C1008" s="179"/>
      <c r="D1008" s="179"/>
      <c r="E1008" s="561"/>
      <c r="F1008" s="178"/>
      <c r="G1008" s="179"/>
      <c r="H1008" s="178"/>
      <c r="I1008" s="180"/>
      <c r="J1008" s="560"/>
      <c r="K1008" s="560"/>
      <c r="L1008" s="173"/>
      <c r="M1008" s="178"/>
      <c r="N1008" s="178"/>
      <c r="O1008" s="178"/>
      <c r="P1008" s="178"/>
      <c r="Q1008" s="181"/>
    </row>
    <row r="1009" spans="2:17">
      <c r="B1009" s="179"/>
      <c r="C1009" s="179"/>
      <c r="D1009" s="179"/>
      <c r="E1009" s="561"/>
      <c r="F1009" s="178"/>
      <c r="G1009" s="179"/>
      <c r="H1009" s="178"/>
      <c r="I1009" s="180"/>
      <c r="J1009" s="560"/>
      <c r="K1009" s="560"/>
      <c r="L1009" s="173"/>
      <c r="M1009" s="178"/>
      <c r="N1009" s="178"/>
      <c r="O1009" s="178"/>
      <c r="P1009" s="178"/>
      <c r="Q1009" s="181"/>
    </row>
    <row r="1010" spans="2:17">
      <c r="B1010" s="179"/>
      <c r="C1010" s="179"/>
      <c r="D1010" s="179"/>
      <c r="E1010" s="561"/>
      <c r="F1010" s="178"/>
      <c r="G1010" s="179"/>
      <c r="H1010" s="178"/>
      <c r="I1010" s="180"/>
      <c r="J1010" s="560"/>
      <c r="K1010" s="560"/>
      <c r="L1010" s="173"/>
      <c r="M1010" s="178"/>
      <c r="N1010" s="178"/>
      <c r="O1010" s="178"/>
      <c r="P1010" s="178"/>
      <c r="Q1010" s="181"/>
    </row>
    <row r="1011" spans="2:17">
      <c r="B1011" s="179"/>
      <c r="C1011" s="179"/>
      <c r="D1011" s="179"/>
      <c r="E1011" s="561"/>
      <c r="F1011" s="178"/>
      <c r="G1011" s="179"/>
      <c r="H1011" s="178"/>
      <c r="I1011" s="180"/>
      <c r="J1011" s="560"/>
      <c r="K1011" s="560"/>
      <c r="L1011" s="173"/>
      <c r="M1011" s="178"/>
      <c r="N1011" s="178"/>
      <c r="O1011" s="178"/>
      <c r="P1011" s="178"/>
      <c r="Q1011" s="181"/>
    </row>
    <row r="1012" spans="2:17">
      <c r="B1012" s="179"/>
      <c r="C1012" s="179"/>
      <c r="D1012" s="179"/>
      <c r="E1012" s="561"/>
      <c r="F1012" s="178"/>
      <c r="G1012" s="179"/>
      <c r="H1012" s="178"/>
      <c r="I1012" s="180"/>
      <c r="J1012" s="560"/>
      <c r="K1012" s="560"/>
      <c r="L1012" s="173"/>
      <c r="M1012" s="178"/>
      <c r="N1012" s="178"/>
      <c r="O1012" s="178"/>
      <c r="P1012" s="178"/>
      <c r="Q1012" s="181"/>
    </row>
    <row r="1013" spans="2:17">
      <c r="B1013" s="179"/>
      <c r="C1013" s="179"/>
      <c r="D1013" s="179"/>
      <c r="E1013" s="561"/>
      <c r="F1013" s="178"/>
      <c r="G1013" s="179"/>
      <c r="H1013" s="178"/>
      <c r="I1013" s="180"/>
      <c r="J1013" s="560"/>
      <c r="K1013" s="560"/>
      <c r="L1013" s="173"/>
      <c r="M1013" s="178"/>
      <c r="N1013" s="178"/>
      <c r="O1013" s="178"/>
      <c r="P1013" s="178"/>
      <c r="Q1013" s="181"/>
    </row>
    <row r="1014" spans="2:17">
      <c r="B1014" s="179"/>
      <c r="C1014" s="179"/>
      <c r="D1014" s="179"/>
      <c r="E1014" s="561"/>
      <c r="F1014" s="178"/>
      <c r="G1014" s="179"/>
      <c r="H1014" s="178"/>
      <c r="I1014" s="180"/>
      <c r="J1014" s="560"/>
      <c r="K1014" s="560"/>
      <c r="L1014" s="173"/>
      <c r="M1014" s="178"/>
      <c r="N1014" s="178"/>
      <c r="O1014" s="178"/>
      <c r="P1014" s="178"/>
      <c r="Q1014" s="181"/>
    </row>
    <row r="1015" spans="2:17">
      <c r="B1015" s="179"/>
      <c r="C1015" s="179"/>
      <c r="D1015" s="179"/>
      <c r="E1015" s="561"/>
      <c r="F1015" s="178"/>
      <c r="G1015" s="179"/>
      <c r="H1015" s="178"/>
      <c r="I1015" s="180"/>
      <c r="J1015" s="560"/>
      <c r="K1015" s="560"/>
      <c r="L1015" s="173"/>
      <c r="M1015" s="178"/>
      <c r="N1015" s="178"/>
      <c r="O1015" s="178"/>
      <c r="P1015" s="178"/>
      <c r="Q1015" s="181"/>
    </row>
    <row r="1016" spans="2:17">
      <c r="B1016" s="179"/>
      <c r="C1016" s="179"/>
      <c r="D1016" s="179"/>
      <c r="E1016" s="561"/>
      <c r="F1016" s="178"/>
      <c r="G1016" s="179"/>
      <c r="H1016" s="178"/>
      <c r="I1016" s="180"/>
      <c r="J1016" s="560"/>
      <c r="K1016" s="560"/>
      <c r="L1016" s="173"/>
      <c r="M1016" s="178"/>
      <c r="N1016" s="178"/>
      <c r="O1016" s="178"/>
      <c r="P1016" s="178"/>
      <c r="Q1016" s="181"/>
    </row>
    <row r="1017" spans="2:17">
      <c r="B1017" s="179"/>
      <c r="C1017" s="179"/>
      <c r="D1017" s="179"/>
      <c r="E1017" s="561"/>
      <c r="F1017" s="178"/>
      <c r="G1017" s="179"/>
      <c r="H1017" s="178"/>
      <c r="I1017" s="180"/>
      <c r="J1017" s="560"/>
      <c r="K1017" s="560"/>
      <c r="L1017" s="173"/>
      <c r="M1017" s="178"/>
      <c r="N1017" s="178"/>
      <c r="O1017" s="178"/>
      <c r="P1017" s="178"/>
      <c r="Q1017" s="181"/>
    </row>
    <row r="1018" spans="2:17">
      <c r="B1018" s="179"/>
      <c r="C1018" s="179"/>
      <c r="D1018" s="179"/>
      <c r="E1018" s="561"/>
      <c r="F1018" s="178"/>
      <c r="G1018" s="179"/>
      <c r="H1018" s="178"/>
      <c r="I1018" s="180"/>
      <c r="J1018" s="560"/>
      <c r="K1018" s="560"/>
      <c r="L1018" s="173"/>
      <c r="M1018" s="178"/>
      <c r="N1018" s="178"/>
      <c r="O1018" s="178"/>
      <c r="P1018" s="178"/>
      <c r="Q1018" s="181"/>
    </row>
    <row r="1019" spans="2:17">
      <c r="B1019" s="179"/>
      <c r="C1019" s="179"/>
      <c r="D1019" s="179"/>
      <c r="E1019" s="561"/>
      <c r="F1019" s="178"/>
      <c r="G1019" s="179"/>
      <c r="H1019" s="178"/>
      <c r="I1019" s="180"/>
      <c r="J1019" s="560"/>
      <c r="K1019" s="560"/>
      <c r="L1019" s="173"/>
      <c r="M1019" s="178"/>
      <c r="N1019" s="178"/>
      <c r="O1019" s="178"/>
      <c r="P1019" s="178"/>
      <c r="Q1019" s="181"/>
    </row>
    <row r="1020" spans="2:17">
      <c r="B1020" s="179"/>
      <c r="C1020" s="179"/>
      <c r="D1020" s="179"/>
      <c r="E1020" s="561"/>
      <c r="F1020" s="178"/>
      <c r="G1020" s="179"/>
      <c r="H1020" s="178"/>
      <c r="I1020" s="180"/>
      <c r="J1020" s="560"/>
      <c r="K1020" s="560"/>
      <c r="L1020" s="173"/>
      <c r="M1020" s="178"/>
      <c r="N1020" s="178"/>
      <c r="O1020" s="178"/>
      <c r="P1020" s="178"/>
      <c r="Q1020" s="181"/>
    </row>
    <row r="1021" spans="2:17">
      <c r="B1021" s="179"/>
      <c r="C1021" s="179"/>
      <c r="D1021" s="179"/>
      <c r="E1021" s="561"/>
      <c r="F1021" s="178"/>
      <c r="G1021" s="179"/>
      <c r="H1021" s="178"/>
      <c r="I1021" s="180"/>
      <c r="J1021" s="560"/>
      <c r="K1021" s="560"/>
      <c r="L1021" s="173"/>
      <c r="M1021" s="178"/>
      <c r="N1021" s="178"/>
      <c r="O1021" s="178"/>
      <c r="P1021" s="178"/>
      <c r="Q1021" s="181"/>
    </row>
    <row r="1022" spans="2:17">
      <c r="B1022" s="179"/>
      <c r="C1022" s="179"/>
      <c r="D1022" s="179"/>
      <c r="E1022" s="561"/>
      <c r="F1022" s="178"/>
      <c r="G1022" s="179"/>
      <c r="H1022" s="178"/>
      <c r="I1022" s="180"/>
      <c r="J1022" s="560"/>
      <c r="K1022" s="560"/>
      <c r="L1022" s="173"/>
      <c r="M1022" s="178"/>
      <c r="N1022" s="178"/>
      <c r="O1022" s="178"/>
      <c r="P1022" s="178"/>
      <c r="Q1022" s="181"/>
    </row>
    <row r="1023" spans="2:17">
      <c r="B1023" s="179"/>
      <c r="C1023" s="179"/>
      <c r="D1023" s="179"/>
      <c r="E1023" s="561"/>
      <c r="F1023" s="178"/>
      <c r="G1023" s="179"/>
      <c r="H1023" s="178"/>
      <c r="I1023" s="180"/>
      <c r="J1023" s="560"/>
      <c r="K1023" s="560"/>
      <c r="L1023" s="173"/>
      <c r="M1023" s="178"/>
      <c r="N1023" s="178"/>
      <c r="O1023" s="178"/>
      <c r="P1023" s="178"/>
      <c r="Q1023" s="181"/>
    </row>
    <row r="1024" spans="2:17">
      <c r="B1024" s="179"/>
      <c r="C1024" s="179"/>
      <c r="D1024" s="179"/>
      <c r="E1024" s="561"/>
      <c r="F1024" s="178"/>
      <c r="G1024" s="179"/>
      <c r="H1024" s="178"/>
      <c r="I1024" s="180"/>
      <c r="J1024" s="560"/>
      <c r="K1024" s="560"/>
      <c r="L1024" s="173"/>
      <c r="M1024" s="178"/>
      <c r="N1024" s="178"/>
      <c r="O1024" s="178"/>
      <c r="P1024" s="178"/>
      <c r="Q1024" s="181"/>
    </row>
    <row r="1025" spans="2:17">
      <c r="B1025" s="179"/>
      <c r="C1025" s="179"/>
      <c r="D1025" s="179"/>
      <c r="E1025" s="561"/>
      <c r="F1025" s="178"/>
      <c r="G1025" s="179"/>
      <c r="H1025" s="178"/>
      <c r="I1025" s="180"/>
      <c r="J1025" s="560"/>
      <c r="K1025" s="560"/>
      <c r="L1025" s="173"/>
      <c r="M1025" s="178"/>
      <c r="N1025" s="178"/>
      <c r="O1025" s="178"/>
      <c r="P1025" s="178"/>
      <c r="Q1025" s="181"/>
    </row>
    <row r="1026" spans="2:17">
      <c r="B1026" s="179"/>
      <c r="C1026" s="179"/>
      <c r="D1026" s="179"/>
      <c r="E1026" s="561"/>
      <c r="F1026" s="178"/>
      <c r="G1026" s="179"/>
      <c r="H1026" s="178"/>
      <c r="I1026" s="180"/>
      <c r="J1026" s="560"/>
      <c r="K1026" s="560"/>
      <c r="L1026" s="173"/>
      <c r="M1026" s="178"/>
      <c r="N1026" s="178"/>
      <c r="O1026" s="178"/>
      <c r="P1026" s="178"/>
      <c r="Q1026" s="181"/>
    </row>
    <row r="1027" spans="2:17">
      <c r="B1027" s="179"/>
      <c r="C1027" s="179"/>
      <c r="D1027" s="179"/>
      <c r="E1027" s="561"/>
      <c r="F1027" s="178"/>
      <c r="G1027" s="179"/>
      <c r="H1027" s="178"/>
      <c r="I1027" s="180"/>
      <c r="J1027" s="560"/>
      <c r="K1027" s="560"/>
      <c r="L1027" s="173"/>
      <c r="M1027" s="178"/>
      <c r="N1027" s="178"/>
      <c r="O1027" s="178"/>
      <c r="P1027" s="178"/>
      <c r="Q1027" s="181"/>
    </row>
    <row r="1028" spans="2:17">
      <c r="B1028" s="179"/>
      <c r="C1028" s="179"/>
      <c r="D1028" s="179"/>
      <c r="E1028" s="561"/>
      <c r="F1028" s="178"/>
      <c r="G1028" s="179"/>
      <c r="H1028" s="178"/>
      <c r="I1028" s="180"/>
      <c r="J1028" s="560"/>
      <c r="K1028" s="560"/>
      <c r="L1028" s="173"/>
      <c r="M1028" s="178"/>
      <c r="N1028" s="178"/>
      <c r="O1028" s="178"/>
      <c r="P1028" s="178"/>
      <c r="Q1028" s="181"/>
    </row>
    <row r="1029" spans="2:17">
      <c r="B1029" s="179"/>
      <c r="C1029" s="179"/>
      <c r="D1029" s="179"/>
      <c r="E1029" s="561"/>
      <c r="F1029" s="178"/>
      <c r="G1029" s="179"/>
      <c r="H1029" s="178"/>
      <c r="I1029" s="180"/>
      <c r="J1029" s="560"/>
      <c r="K1029" s="560"/>
      <c r="L1029" s="173"/>
      <c r="M1029" s="178"/>
      <c r="N1029" s="178"/>
      <c r="O1029" s="178"/>
      <c r="P1029" s="178"/>
      <c r="Q1029" s="181"/>
    </row>
    <row r="1030" spans="2:17">
      <c r="B1030" s="179"/>
      <c r="C1030" s="179"/>
      <c r="D1030" s="179"/>
      <c r="E1030" s="561"/>
      <c r="F1030" s="178"/>
      <c r="G1030" s="179"/>
      <c r="H1030" s="178"/>
      <c r="I1030" s="180"/>
      <c r="J1030" s="560"/>
      <c r="K1030" s="560"/>
      <c r="L1030" s="173"/>
      <c r="M1030" s="178"/>
      <c r="N1030" s="178"/>
      <c r="O1030" s="178"/>
      <c r="P1030" s="178"/>
      <c r="Q1030" s="181"/>
    </row>
    <row r="1031" spans="2:17">
      <c r="B1031" s="179"/>
      <c r="C1031" s="179"/>
      <c r="D1031" s="179"/>
      <c r="E1031" s="561"/>
      <c r="F1031" s="178"/>
      <c r="G1031" s="179"/>
      <c r="H1031" s="178"/>
      <c r="I1031" s="180"/>
      <c r="J1031" s="560"/>
      <c r="K1031" s="560"/>
      <c r="L1031" s="173"/>
      <c r="M1031" s="178"/>
      <c r="N1031" s="178"/>
      <c r="O1031" s="178"/>
      <c r="P1031" s="178"/>
      <c r="Q1031" s="181"/>
    </row>
    <row r="1032" spans="2:17">
      <c r="B1032" s="179"/>
      <c r="C1032" s="179"/>
      <c r="D1032" s="179"/>
      <c r="E1032" s="561"/>
      <c r="F1032" s="178"/>
      <c r="G1032" s="179"/>
      <c r="H1032" s="178"/>
      <c r="I1032" s="180"/>
      <c r="J1032" s="560"/>
      <c r="K1032" s="560"/>
      <c r="L1032" s="173"/>
      <c r="M1032" s="178"/>
      <c r="N1032" s="178"/>
      <c r="O1032" s="178"/>
      <c r="P1032" s="178"/>
      <c r="Q1032" s="181"/>
    </row>
    <row r="1033" spans="2:17">
      <c r="B1033" s="179"/>
      <c r="C1033" s="179"/>
      <c r="D1033" s="179"/>
      <c r="E1033" s="561"/>
      <c r="F1033" s="178"/>
      <c r="G1033" s="179"/>
      <c r="H1033" s="178"/>
      <c r="I1033" s="180"/>
      <c r="J1033" s="560"/>
      <c r="K1033" s="560"/>
      <c r="L1033" s="173"/>
      <c r="M1033" s="178"/>
      <c r="N1033" s="178"/>
      <c r="O1033" s="178"/>
      <c r="P1033" s="178"/>
      <c r="Q1033" s="181"/>
    </row>
    <row r="1034" spans="2:17">
      <c r="B1034" s="179"/>
      <c r="C1034" s="179"/>
      <c r="D1034" s="179"/>
      <c r="E1034" s="561"/>
      <c r="F1034" s="178"/>
      <c r="G1034" s="179"/>
      <c r="H1034" s="178"/>
      <c r="I1034" s="180"/>
      <c r="J1034" s="560"/>
      <c r="K1034" s="560"/>
      <c r="L1034" s="173"/>
      <c r="M1034" s="178"/>
      <c r="N1034" s="178"/>
      <c r="O1034" s="178"/>
      <c r="P1034" s="178"/>
      <c r="Q1034" s="181"/>
    </row>
    <row r="1035" spans="2:17">
      <c r="B1035" s="179"/>
      <c r="C1035" s="179"/>
      <c r="D1035" s="179"/>
      <c r="E1035" s="561"/>
      <c r="F1035" s="178"/>
      <c r="G1035" s="179"/>
      <c r="H1035" s="178"/>
      <c r="I1035" s="180"/>
      <c r="J1035" s="560"/>
      <c r="K1035" s="560"/>
      <c r="L1035" s="173"/>
      <c r="M1035" s="178"/>
      <c r="N1035" s="178"/>
      <c r="O1035" s="178"/>
      <c r="P1035" s="178"/>
      <c r="Q1035" s="181"/>
    </row>
    <row r="1036" spans="2:17">
      <c r="B1036" s="179"/>
      <c r="C1036" s="179"/>
      <c r="D1036" s="179"/>
      <c r="E1036" s="561"/>
      <c r="F1036" s="178"/>
      <c r="G1036" s="179"/>
      <c r="H1036" s="178"/>
      <c r="I1036" s="180"/>
      <c r="J1036" s="560"/>
      <c r="K1036" s="560"/>
      <c r="L1036" s="173"/>
      <c r="M1036" s="178"/>
      <c r="N1036" s="178"/>
      <c r="O1036" s="178"/>
      <c r="P1036" s="178"/>
      <c r="Q1036" s="181"/>
    </row>
    <row r="1037" spans="2:17">
      <c r="B1037" s="179"/>
      <c r="C1037" s="179"/>
      <c r="D1037" s="179"/>
      <c r="E1037" s="561"/>
      <c r="F1037" s="178"/>
      <c r="G1037" s="179"/>
      <c r="H1037" s="178"/>
      <c r="I1037" s="180"/>
      <c r="J1037" s="560"/>
      <c r="K1037" s="560"/>
      <c r="L1037" s="173"/>
      <c r="M1037" s="178"/>
      <c r="N1037" s="178"/>
      <c r="O1037" s="178"/>
      <c r="P1037" s="178"/>
      <c r="Q1037" s="181"/>
    </row>
    <row r="1038" spans="2:17">
      <c r="B1038" s="179"/>
      <c r="C1038" s="179"/>
      <c r="D1038" s="179"/>
      <c r="E1038" s="561"/>
      <c r="F1038" s="178"/>
      <c r="G1038" s="179"/>
      <c r="H1038" s="178"/>
      <c r="I1038" s="180"/>
      <c r="J1038" s="560"/>
      <c r="K1038" s="560"/>
      <c r="L1038" s="173"/>
      <c r="M1038" s="178"/>
      <c r="N1038" s="178"/>
      <c r="O1038" s="178"/>
      <c r="P1038" s="178"/>
      <c r="Q1038" s="181"/>
    </row>
    <row r="1039" spans="2:17">
      <c r="B1039" s="179"/>
      <c r="C1039" s="179"/>
      <c r="D1039" s="179"/>
      <c r="E1039" s="561"/>
      <c r="F1039" s="178"/>
      <c r="G1039" s="179"/>
      <c r="H1039" s="178"/>
      <c r="I1039" s="180"/>
      <c r="J1039" s="560"/>
      <c r="K1039" s="560"/>
      <c r="L1039" s="173"/>
      <c r="M1039" s="178"/>
      <c r="N1039" s="178"/>
      <c r="O1039" s="178"/>
      <c r="P1039" s="178"/>
      <c r="Q1039" s="181"/>
    </row>
    <row r="1040" spans="2:17">
      <c r="B1040" s="179"/>
      <c r="C1040" s="179"/>
      <c r="D1040" s="179"/>
      <c r="E1040" s="561"/>
      <c r="F1040" s="178"/>
      <c r="G1040" s="179"/>
      <c r="H1040" s="178"/>
      <c r="I1040" s="180"/>
      <c r="J1040" s="560"/>
      <c r="K1040" s="560"/>
      <c r="L1040" s="173"/>
      <c r="M1040" s="178"/>
      <c r="N1040" s="178"/>
      <c r="O1040" s="178"/>
      <c r="P1040" s="178"/>
      <c r="Q1040" s="181"/>
    </row>
    <row r="1041" spans="2:17">
      <c r="B1041" s="179"/>
      <c r="C1041" s="179"/>
      <c r="D1041" s="179"/>
      <c r="E1041" s="561"/>
      <c r="F1041" s="178"/>
      <c r="G1041" s="179"/>
      <c r="H1041" s="178"/>
      <c r="I1041" s="180"/>
      <c r="J1041" s="560"/>
      <c r="K1041" s="560"/>
      <c r="L1041" s="173"/>
      <c r="M1041" s="178"/>
      <c r="N1041" s="178"/>
      <c r="O1041" s="178"/>
      <c r="P1041" s="178"/>
      <c r="Q1041" s="181"/>
    </row>
    <row r="1042" spans="2:17">
      <c r="B1042" s="179"/>
      <c r="C1042" s="179"/>
      <c r="D1042" s="179"/>
      <c r="E1042" s="561"/>
      <c r="F1042" s="178"/>
      <c r="G1042" s="179"/>
      <c r="H1042" s="178"/>
      <c r="I1042" s="180"/>
      <c r="J1042" s="560"/>
      <c r="K1042" s="560"/>
      <c r="L1042" s="173"/>
      <c r="M1042" s="178"/>
      <c r="N1042" s="178"/>
      <c r="O1042" s="178"/>
      <c r="P1042" s="178"/>
      <c r="Q1042" s="181"/>
    </row>
    <row r="1043" spans="2:17">
      <c r="B1043" s="179"/>
      <c r="C1043" s="179"/>
      <c r="D1043" s="179"/>
      <c r="E1043" s="561"/>
      <c r="F1043" s="178"/>
      <c r="G1043" s="179"/>
      <c r="H1043" s="178"/>
      <c r="I1043" s="180"/>
      <c r="J1043" s="560"/>
      <c r="K1043" s="560"/>
      <c r="L1043" s="173"/>
      <c r="M1043" s="178"/>
      <c r="N1043" s="178"/>
      <c r="O1043" s="178"/>
      <c r="P1043" s="178"/>
      <c r="Q1043" s="181"/>
    </row>
    <row r="1044" spans="2:17">
      <c r="B1044" s="179"/>
      <c r="C1044" s="179"/>
      <c r="D1044" s="179"/>
      <c r="E1044" s="561"/>
      <c r="F1044" s="178"/>
      <c r="G1044" s="179"/>
      <c r="H1044" s="178"/>
      <c r="I1044" s="180"/>
      <c r="J1044" s="560"/>
      <c r="K1044" s="560"/>
      <c r="L1044" s="173"/>
      <c r="M1044" s="178"/>
      <c r="N1044" s="178"/>
      <c r="O1044" s="178"/>
      <c r="P1044" s="178"/>
      <c r="Q1044" s="181"/>
    </row>
    <row r="1045" spans="2:17">
      <c r="B1045" s="179"/>
      <c r="C1045" s="179"/>
      <c r="D1045" s="179"/>
      <c r="E1045" s="561"/>
      <c r="F1045" s="178"/>
      <c r="G1045" s="179"/>
      <c r="H1045" s="178"/>
      <c r="I1045" s="180"/>
      <c r="J1045" s="560"/>
      <c r="K1045" s="560"/>
      <c r="L1045" s="173"/>
      <c r="M1045" s="178"/>
      <c r="N1045" s="178"/>
      <c r="O1045" s="178"/>
      <c r="P1045" s="178"/>
      <c r="Q1045" s="181"/>
    </row>
    <row r="1046" spans="2:17">
      <c r="B1046" s="179"/>
      <c r="C1046" s="179"/>
      <c r="D1046" s="179"/>
      <c r="E1046" s="561"/>
      <c r="F1046" s="178"/>
      <c r="G1046" s="179"/>
      <c r="H1046" s="178"/>
      <c r="I1046" s="180"/>
      <c r="J1046" s="560"/>
      <c r="K1046" s="560"/>
      <c r="L1046" s="173"/>
      <c r="M1046" s="178"/>
      <c r="N1046" s="178"/>
      <c r="O1046" s="178"/>
      <c r="P1046" s="178"/>
      <c r="Q1046" s="181"/>
    </row>
    <row r="1047" spans="2:17">
      <c r="B1047" s="179"/>
      <c r="C1047" s="179"/>
      <c r="D1047" s="179"/>
      <c r="E1047" s="561"/>
      <c r="F1047" s="178"/>
      <c r="G1047" s="179"/>
      <c r="H1047" s="178"/>
      <c r="I1047" s="180"/>
      <c r="J1047" s="560"/>
      <c r="K1047" s="560"/>
      <c r="L1047" s="173"/>
      <c r="M1047" s="178"/>
      <c r="N1047" s="178"/>
      <c r="O1047" s="178"/>
      <c r="P1047" s="178"/>
      <c r="Q1047" s="181"/>
    </row>
    <row r="1048" spans="2:17">
      <c r="B1048" s="179"/>
      <c r="C1048" s="179"/>
      <c r="D1048" s="179"/>
      <c r="E1048" s="561"/>
      <c r="F1048" s="178"/>
      <c r="G1048" s="179"/>
      <c r="H1048" s="178"/>
      <c r="I1048" s="180"/>
      <c r="J1048" s="560"/>
      <c r="K1048" s="560"/>
      <c r="L1048" s="173"/>
      <c r="M1048" s="178"/>
      <c r="N1048" s="178"/>
      <c r="O1048" s="178"/>
      <c r="P1048" s="178"/>
      <c r="Q1048" s="181"/>
    </row>
    <row r="1049" spans="2:17">
      <c r="B1049" s="179"/>
      <c r="C1049" s="179"/>
      <c r="D1049" s="179"/>
      <c r="E1049" s="561"/>
      <c r="F1049" s="178"/>
      <c r="G1049" s="179"/>
      <c r="H1049" s="178"/>
      <c r="I1049" s="180"/>
      <c r="J1049" s="560"/>
      <c r="K1049" s="560"/>
      <c r="L1049" s="173"/>
      <c r="M1049" s="178"/>
      <c r="N1049" s="178"/>
      <c r="O1049" s="178"/>
      <c r="P1049" s="178"/>
      <c r="Q1049" s="181"/>
    </row>
    <row r="1050" spans="2:17">
      <c r="B1050" s="179"/>
      <c r="C1050" s="179"/>
      <c r="D1050" s="179"/>
      <c r="E1050" s="561"/>
      <c r="F1050" s="178"/>
      <c r="G1050" s="179"/>
      <c r="H1050" s="178"/>
      <c r="I1050" s="180"/>
      <c r="J1050" s="560"/>
      <c r="K1050" s="560"/>
      <c r="L1050" s="173"/>
      <c r="M1050" s="178"/>
      <c r="N1050" s="178"/>
      <c r="O1050" s="178"/>
      <c r="P1050" s="178"/>
      <c r="Q1050" s="181"/>
    </row>
    <row r="1051" spans="2:17">
      <c r="B1051" s="179"/>
      <c r="C1051" s="179"/>
      <c r="D1051" s="179"/>
      <c r="E1051" s="561"/>
      <c r="F1051" s="178"/>
      <c r="G1051" s="179"/>
      <c r="H1051" s="178"/>
      <c r="I1051" s="180"/>
      <c r="J1051" s="560"/>
      <c r="K1051" s="560"/>
      <c r="L1051" s="173"/>
      <c r="M1051" s="178"/>
      <c r="N1051" s="178"/>
      <c r="O1051" s="178"/>
      <c r="P1051" s="178"/>
      <c r="Q1051" s="181"/>
    </row>
    <row r="1052" spans="2:17">
      <c r="B1052" s="179"/>
      <c r="C1052" s="179"/>
      <c r="D1052" s="179"/>
      <c r="E1052" s="561"/>
      <c r="F1052" s="178"/>
      <c r="G1052" s="179"/>
      <c r="H1052" s="178"/>
      <c r="I1052" s="180"/>
      <c r="J1052" s="560"/>
      <c r="K1052" s="560"/>
      <c r="L1052" s="173"/>
      <c r="M1052" s="178"/>
      <c r="N1052" s="178"/>
      <c r="O1052" s="178"/>
      <c r="P1052" s="178"/>
      <c r="Q1052" s="181"/>
    </row>
    <row r="1053" spans="2:17">
      <c r="B1053" s="179"/>
      <c r="C1053" s="179"/>
      <c r="D1053" s="179"/>
      <c r="E1053" s="561"/>
      <c r="F1053" s="178"/>
      <c r="G1053" s="179"/>
      <c r="H1053" s="178"/>
      <c r="I1053" s="180"/>
      <c r="J1053" s="560"/>
      <c r="K1053" s="560"/>
      <c r="L1053" s="173"/>
      <c r="M1053" s="178"/>
      <c r="N1053" s="178"/>
      <c r="O1053" s="178"/>
      <c r="P1053" s="178"/>
      <c r="Q1053" s="181"/>
    </row>
    <row r="1054" spans="2:17">
      <c r="B1054" s="179"/>
      <c r="C1054" s="179"/>
      <c r="D1054" s="179"/>
      <c r="E1054" s="561"/>
      <c r="F1054" s="178"/>
      <c r="G1054" s="179"/>
      <c r="H1054" s="178"/>
      <c r="I1054" s="180"/>
      <c r="J1054" s="560"/>
      <c r="K1054" s="560"/>
      <c r="L1054" s="173"/>
      <c r="M1054" s="178"/>
      <c r="N1054" s="178"/>
      <c r="O1054" s="178"/>
      <c r="P1054" s="178"/>
      <c r="Q1054" s="181"/>
    </row>
    <row r="1055" spans="2:17">
      <c r="B1055" s="179"/>
      <c r="C1055" s="179"/>
      <c r="D1055" s="179"/>
      <c r="E1055" s="561"/>
      <c r="F1055" s="178"/>
      <c r="G1055" s="179"/>
      <c r="H1055" s="178"/>
      <c r="I1055" s="180"/>
      <c r="J1055" s="560"/>
      <c r="K1055" s="560"/>
      <c r="L1055" s="173"/>
      <c r="M1055" s="178"/>
      <c r="N1055" s="178"/>
      <c r="O1055" s="178"/>
      <c r="P1055" s="178"/>
      <c r="Q1055" s="181"/>
    </row>
    <row r="1056" spans="2:17">
      <c r="B1056" s="179"/>
      <c r="C1056" s="179"/>
      <c r="D1056" s="179"/>
      <c r="E1056" s="561"/>
      <c r="F1056" s="178"/>
      <c r="G1056" s="179"/>
      <c r="H1056" s="178"/>
      <c r="I1056" s="180"/>
      <c r="J1056" s="560"/>
      <c r="K1056" s="560"/>
      <c r="L1056" s="173"/>
      <c r="M1056" s="178"/>
      <c r="N1056" s="178"/>
      <c r="O1056" s="178"/>
      <c r="P1056" s="178"/>
      <c r="Q1056" s="181"/>
    </row>
    <row r="1057" spans="2:17">
      <c r="B1057" s="179"/>
      <c r="C1057" s="179"/>
      <c r="D1057" s="179"/>
      <c r="E1057" s="561"/>
      <c r="F1057" s="178"/>
      <c r="G1057" s="179"/>
      <c r="H1057" s="178"/>
      <c r="I1057" s="180"/>
      <c r="J1057" s="560"/>
      <c r="K1057" s="560"/>
      <c r="L1057" s="173"/>
      <c r="M1057" s="178"/>
      <c r="N1057" s="178"/>
      <c r="O1057" s="178"/>
      <c r="P1057" s="178"/>
      <c r="Q1057" s="181"/>
    </row>
    <row r="1058" spans="2:17">
      <c r="B1058" s="179"/>
      <c r="C1058" s="179"/>
      <c r="D1058" s="179"/>
      <c r="E1058" s="561"/>
      <c r="F1058" s="178"/>
      <c r="G1058" s="179"/>
      <c r="H1058" s="178"/>
      <c r="I1058" s="180"/>
      <c r="J1058" s="560"/>
      <c r="K1058" s="560"/>
      <c r="L1058" s="173"/>
      <c r="M1058" s="178"/>
      <c r="N1058" s="178"/>
      <c r="O1058" s="178"/>
      <c r="P1058" s="178"/>
      <c r="Q1058" s="181"/>
    </row>
    <row r="1059" spans="2:17">
      <c r="B1059" s="179"/>
      <c r="C1059" s="179"/>
      <c r="D1059" s="179"/>
      <c r="E1059" s="561"/>
      <c r="F1059" s="178"/>
      <c r="G1059" s="179"/>
      <c r="H1059" s="178"/>
      <c r="I1059" s="180"/>
      <c r="J1059" s="560"/>
      <c r="K1059" s="560"/>
      <c r="L1059" s="173"/>
      <c r="M1059" s="178"/>
      <c r="N1059" s="178"/>
      <c r="O1059" s="178"/>
      <c r="P1059" s="178"/>
      <c r="Q1059" s="181"/>
    </row>
    <row r="1060" spans="2:17">
      <c r="B1060" s="179"/>
      <c r="C1060" s="179"/>
      <c r="D1060" s="179"/>
      <c r="E1060" s="561"/>
      <c r="F1060" s="178"/>
      <c r="G1060" s="179"/>
      <c r="H1060" s="178"/>
      <c r="I1060" s="180"/>
      <c r="J1060" s="560"/>
      <c r="K1060" s="560"/>
      <c r="L1060" s="173"/>
      <c r="M1060" s="178"/>
      <c r="N1060" s="178"/>
      <c r="O1060" s="178"/>
      <c r="P1060" s="178"/>
      <c r="Q1060" s="181"/>
    </row>
    <row r="1061" spans="2:17">
      <c r="B1061" s="179"/>
      <c r="C1061" s="179"/>
      <c r="D1061" s="179"/>
      <c r="E1061" s="561"/>
      <c r="F1061" s="178"/>
      <c r="G1061" s="179"/>
      <c r="H1061" s="178"/>
      <c r="I1061" s="180"/>
      <c r="J1061" s="560"/>
      <c r="K1061" s="560"/>
      <c r="L1061" s="173"/>
      <c r="M1061" s="178"/>
      <c r="N1061" s="178"/>
      <c r="O1061" s="178"/>
      <c r="P1061" s="178"/>
      <c r="Q1061" s="181"/>
    </row>
    <row r="1062" spans="2:17">
      <c r="B1062" s="179"/>
      <c r="C1062" s="179"/>
      <c r="D1062" s="179"/>
      <c r="E1062" s="561"/>
      <c r="F1062" s="178"/>
      <c r="G1062" s="179"/>
      <c r="H1062" s="178"/>
      <c r="I1062" s="180"/>
      <c r="J1062" s="560"/>
      <c r="K1062" s="560"/>
      <c r="L1062" s="173"/>
      <c r="M1062" s="178"/>
      <c r="N1062" s="178"/>
      <c r="O1062" s="178"/>
      <c r="P1062" s="178"/>
      <c r="Q1062" s="181"/>
    </row>
    <row r="1063" spans="2:17">
      <c r="B1063" s="179"/>
      <c r="C1063" s="179"/>
      <c r="D1063" s="179"/>
      <c r="E1063" s="561"/>
      <c r="F1063" s="178"/>
      <c r="G1063" s="179"/>
      <c r="H1063" s="178"/>
      <c r="I1063" s="180"/>
      <c r="J1063" s="560"/>
      <c r="K1063" s="560"/>
      <c r="L1063" s="173"/>
      <c r="M1063" s="178"/>
      <c r="N1063" s="178"/>
      <c r="O1063" s="178"/>
      <c r="P1063" s="178"/>
      <c r="Q1063" s="181"/>
    </row>
    <row r="1064" spans="2:17">
      <c r="B1064" s="179"/>
      <c r="C1064" s="179"/>
      <c r="D1064" s="179"/>
      <c r="E1064" s="561"/>
      <c r="F1064" s="178"/>
      <c r="G1064" s="179"/>
      <c r="H1064" s="178"/>
      <c r="I1064" s="180"/>
      <c r="J1064" s="560"/>
      <c r="K1064" s="560"/>
      <c r="L1064" s="173"/>
      <c r="M1064" s="178"/>
      <c r="N1064" s="178"/>
      <c r="O1064" s="178"/>
      <c r="P1064" s="178"/>
      <c r="Q1064" s="181"/>
    </row>
    <row r="1065" spans="2:17">
      <c r="B1065" s="179"/>
      <c r="C1065" s="179"/>
      <c r="D1065" s="179"/>
      <c r="E1065" s="561"/>
      <c r="F1065" s="178"/>
      <c r="G1065" s="179"/>
      <c r="H1065" s="178"/>
      <c r="I1065" s="180"/>
      <c r="J1065" s="560"/>
      <c r="K1065" s="560"/>
      <c r="L1065" s="173"/>
      <c r="M1065" s="178"/>
      <c r="N1065" s="178"/>
      <c r="O1065" s="178"/>
      <c r="P1065" s="178"/>
      <c r="Q1065" s="181"/>
    </row>
    <row r="1066" spans="2:17">
      <c r="B1066" s="179"/>
      <c r="C1066" s="179"/>
      <c r="D1066" s="179"/>
      <c r="E1066" s="561"/>
      <c r="F1066" s="178"/>
      <c r="G1066" s="179"/>
      <c r="H1066" s="178"/>
      <c r="I1066" s="180"/>
      <c r="J1066" s="560"/>
      <c r="K1066" s="560"/>
      <c r="L1066" s="173"/>
      <c r="M1066" s="178"/>
      <c r="N1066" s="178"/>
      <c r="O1066" s="178"/>
      <c r="P1066" s="178"/>
      <c r="Q1066" s="181"/>
    </row>
    <row r="1067" spans="2:17">
      <c r="B1067" s="179"/>
      <c r="C1067" s="179"/>
      <c r="D1067" s="179"/>
      <c r="E1067" s="561"/>
      <c r="F1067" s="178"/>
      <c r="G1067" s="179"/>
      <c r="H1067" s="178"/>
      <c r="I1067" s="180"/>
      <c r="J1067" s="560"/>
      <c r="K1067" s="560"/>
      <c r="L1067" s="173"/>
      <c r="M1067" s="178"/>
      <c r="N1067" s="178"/>
      <c r="O1067" s="178"/>
      <c r="P1067" s="178"/>
      <c r="Q1067" s="181"/>
    </row>
    <row r="1068" spans="2:17">
      <c r="B1068" s="179"/>
      <c r="C1068" s="179"/>
      <c r="D1068" s="179"/>
      <c r="E1068" s="561"/>
      <c r="F1068" s="178"/>
      <c r="G1068" s="179"/>
      <c r="H1068" s="178"/>
      <c r="I1068" s="180"/>
      <c r="J1068" s="560"/>
      <c r="K1068" s="560"/>
      <c r="L1068" s="173"/>
      <c r="M1068" s="178"/>
      <c r="N1068" s="178"/>
      <c r="O1068" s="178"/>
      <c r="P1068" s="178"/>
      <c r="Q1068" s="181"/>
    </row>
    <row r="1069" spans="2:17">
      <c r="B1069" s="179"/>
      <c r="C1069" s="179"/>
      <c r="D1069" s="179"/>
      <c r="E1069" s="561"/>
      <c r="F1069" s="178"/>
      <c r="G1069" s="179"/>
      <c r="H1069" s="178"/>
      <c r="I1069" s="180"/>
      <c r="J1069" s="560"/>
      <c r="K1069" s="560"/>
      <c r="L1069" s="173"/>
      <c r="M1069" s="178"/>
      <c r="N1069" s="178"/>
      <c r="O1069" s="178"/>
      <c r="P1069" s="178"/>
      <c r="Q1069" s="181"/>
    </row>
    <row r="1070" spans="2:17">
      <c r="B1070" s="179"/>
      <c r="C1070" s="179"/>
      <c r="D1070" s="179"/>
      <c r="E1070" s="561"/>
      <c r="F1070" s="178"/>
      <c r="G1070" s="179"/>
      <c r="H1070" s="178"/>
      <c r="I1070" s="180"/>
      <c r="J1070" s="560"/>
      <c r="K1070" s="560"/>
      <c r="L1070" s="173"/>
      <c r="M1070" s="178"/>
      <c r="N1070" s="178"/>
      <c r="O1070" s="178"/>
      <c r="P1070" s="178"/>
      <c r="Q1070" s="181"/>
    </row>
    <row r="1071" spans="2:17">
      <c r="B1071" s="179"/>
      <c r="C1071" s="179"/>
      <c r="D1071" s="179"/>
      <c r="E1071" s="561"/>
      <c r="F1071" s="178"/>
      <c r="G1071" s="179"/>
      <c r="H1071" s="178"/>
      <c r="I1071" s="180"/>
      <c r="J1071" s="560"/>
      <c r="K1071" s="560"/>
      <c r="L1071" s="173"/>
      <c r="M1071" s="178"/>
      <c r="N1071" s="178"/>
      <c r="O1071" s="178"/>
      <c r="P1071" s="178"/>
      <c r="Q1071" s="181"/>
    </row>
    <row r="1072" spans="2:17">
      <c r="B1072" s="179"/>
      <c r="C1072" s="179"/>
      <c r="D1072" s="179"/>
      <c r="E1072" s="561"/>
      <c r="F1072" s="178"/>
      <c r="G1072" s="179"/>
      <c r="H1072" s="178"/>
      <c r="I1072" s="180"/>
      <c r="J1072" s="560"/>
      <c r="K1072" s="560"/>
      <c r="L1072" s="173"/>
      <c r="M1072" s="178"/>
      <c r="N1072" s="178"/>
      <c r="O1072" s="178"/>
      <c r="P1072" s="178"/>
      <c r="Q1072" s="181"/>
    </row>
    <row r="1073" spans="2:17">
      <c r="B1073" s="179"/>
      <c r="C1073" s="179"/>
      <c r="D1073" s="179"/>
      <c r="E1073" s="561"/>
      <c r="F1073" s="178"/>
      <c r="G1073" s="179"/>
      <c r="H1073" s="178"/>
      <c r="I1073" s="180"/>
      <c r="J1073" s="560"/>
      <c r="K1073" s="560"/>
      <c r="L1073" s="173"/>
      <c r="M1073" s="178"/>
      <c r="N1073" s="178"/>
      <c r="O1073" s="178"/>
      <c r="P1073" s="178"/>
      <c r="Q1073" s="181"/>
    </row>
    <row r="1074" spans="2:17">
      <c r="B1074" s="179"/>
      <c r="C1074" s="179"/>
      <c r="D1074" s="179"/>
      <c r="E1074" s="561"/>
      <c r="F1074" s="178"/>
      <c r="G1074" s="179"/>
      <c r="H1074" s="178"/>
      <c r="I1074" s="180"/>
      <c r="J1074" s="560"/>
      <c r="K1074" s="560"/>
      <c r="L1074" s="173"/>
      <c r="M1074" s="178"/>
      <c r="N1074" s="178"/>
      <c r="O1074" s="178"/>
      <c r="P1074" s="178"/>
      <c r="Q1074" s="181"/>
    </row>
    <row r="1075" spans="2:17">
      <c r="B1075" s="179"/>
      <c r="C1075" s="179"/>
      <c r="D1075" s="179"/>
      <c r="E1075" s="561"/>
      <c r="F1075" s="178"/>
      <c r="G1075" s="179"/>
      <c r="H1075" s="178"/>
      <c r="I1075" s="180"/>
      <c r="J1075" s="560"/>
      <c r="K1075" s="560"/>
      <c r="L1075" s="173"/>
      <c r="M1075" s="178"/>
      <c r="N1075" s="178"/>
      <c r="O1075" s="178"/>
      <c r="P1075" s="178"/>
      <c r="Q1075" s="181"/>
    </row>
    <row r="1076" spans="2:17">
      <c r="B1076" s="179"/>
      <c r="C1076" s="179"/>
      <c r="D1076" s="179"/>
      <c r="E1076" s="561"/>
      <c r="F1076" s="178"/>
      <c r="G1076" s="179"/>
      <c r="H1076" s="178"/>
      <c r="I1076" s="180"/>
      <c r="J1076" s="560"/>
      <c r="K1076" s="560"/>
      <c r="L1076" s="173"/>
      <c r="M1076" s="178"/>
      <c r="N1076" s="178"/>
      <c r="O1076" s="178"/>
      <c r="P1076" s="178"/>
      <c r="Q1076" s="181"/>
    </row>
    <row r="1077" spans="2:17">
      <c r="B1077" s="179"/>
      <c r="C1077" s="179"/>
      <c r="D1077" s="179"/>
      <c r="E1077" s="561"/>
      <c r="F1077" s="178"/>
      <c r="G1077" s="179"/>
      <c r="H1077" s="178"/>
      <c r="I1077" s="180"/>
      <c r="J1077" s="560"/>
      <c r="K1077" s="560"/>
      <c r="L1077" s="173"/>
      <c r="M1077" s="178"/>
      <c r="N1077" s="178"/>
      <c r="O1077" s="178"/>
      <c r="P1077" s="178"/>
      <c r="Q1077" s="181"/>
    </row>
    <row r="1078" spans="2:17">
      <c r="B1078" s="179"/>
      <c r="C1078" s="179"/>
      <c r="D1078" s="179"/>
      <c r="E1078" s="561"/>
      <c r="F1078" s="178"/>
      <c r="G1078" s="179"/>
      <c r="H1078" s="178"/>
      <c r="I1078" s="180"/>
      <c r="J1078" s="560"/>
      <c r="K1078" s="560"/>
      <c r="L1078" s="173"/>
      <c r="M1078" s="178"/>
      <c r="N1078" s="178"/>
      <c r="O1078" s="178"/>
      <c r="P1078" s="178"/>
      <c r="Q1078" s="181"/>
    </row>
    <row r="1079" spans="2:17">
      <c r="B1079" s="179"/>
      <c r="C1079" s="179"/>
      <c r="D1079" s="179"/>
      <c r="E1079" s="561"/>
      <c r="F1079" s="178"/>
      <c r="G1079" s="179"/>
      <c r="H1079" s="178"/>
      <c r="I1079" s="180"/>
      <c r="J1079" s="560"/>
      <c r="K1079" s="560"/>
      <c r="L1079" s="173"/>
      <c r="M1079" s="178"/>
      <c r="N1079" s="178"/>
      <c r="O1079" s="178"/>
      <c r="P1079" s="178"/>
      <c r="Q1079" s="181"/>
    </row>
    <row r="1080" spans="2:17">
      <c r="B1080" s="179"/>
      <c r="C1080" s="179"/>
      <c r="D1080" s="179"/>
      <c r="E1080" s="561"/>
      <c r="F1080" s="178"/>
      <c r="G1080" s="179"/>
      <c r="H1080" s="178"/>
      <c r="I1080" s="180"/>
      <c r="J1080" s="560"/>
      <c r="K1080" s="560"/>
      <c r="L1080" s="173"/>
      <c r="M1080" s="178"/>
      <c r="N1080" s="178"/>
      <c r="O1080" s="178"/>
      <c r="P1080" s="178"/>
      <c r="Q1080" s="181"/>
    </row>
    <row r="1081" spans="2:17">
      <c r="B1081" s="179"/>
      <c r="C1081" s="179"/>
      <c r="D1081" s="179"/>
      <c r="E1081" s="561"/>
      <c r="F1081" s="178"/>
      <c r="G1081" s="179"/>
      <c r="H1081" s="178"/>
      <c r="I1081" s="180"/>
      <c r="J1081" s="560"/>
      <c r="K1081" s="560"/>
      <c r="L1081" s="173"/>
      <c r="M1081" s="178"/>
      <c r="N1081" s="178"/>
      <c r="O1081" s="178"/>
      <c r="P1081" s="178"/>
      <c r="Q1081" s="181"/>
    </row>
    <row r="1082" spans="2:17">
      <c r="B1082" s="179"/>
      <c r="C1082" s="179"/>
      <c r="D1082" s="179"/>
      <c r="E1082" s="561"/>
      <c r="F1082" s="178"/>
      <c r="G1082" s="179"/>
      <c r="H1082" s="178"/>
      <c r="I1082" s="180"/>
      <c r="J1082" s="560"/>
      <c r="K1082" s="560"/>
      <c r="L1082" s="173"/>
      <c r="M1082" s="178"/>
      <c r="N1082" s="178"/>
      <c r="O1082" s="178"/>
      <c r="P1082" s="178"/>
      <c r="Q1082" s="181"/>
    </row>
    <row r="1083" spans="2:17">
      <c r="B1083" s="179"/>
      <c r="C1083" s="179"/>
      <c r="D1083" s="179"/>
      <c r="E1083" s="561"/>
      <c r="F1083" s="178"/>
      <c r="G1083" s="179"/>
      <c r="H1083" s="178"/>
      <c r="I1083" s="180"/>
      <c r="J1083" s="560"/>
      <c r="K1083" s="560"/>
      <c r="L1083" s="173"/>
      <c r="M1083" s="178"/>
      <c r="N1083" s="178"/>
      <c r="O1083" s="178"/>
      <c r="P1083" s="178"/>
      <c r="Q1083" s="181"/>
    </row>
    <row r="1084" spans="2:17">
      <c r="B1084" s="179"/>
      <c r="C1084" s="179"/>
      <c r="D1084" s="179"/>
      <c r="E1084" s="561"/>
      <c r="F1084" s="178"/>
      <c r="G1084" s="179"/>
      <c r="H1084" s="178"/>
      <c r="I1084" s="180"/>
      <c r="J1084" s="560"/>
      <c r="K1084" s="560"/>
      <c r="L1084" s="173"/>
      <c r="M1084" s="178"/>
      <c r="N1084" s="178"/>
      <c r="O1084" s="178"/>
      <c r="P1084" s="178"/>
      <c r="Q1084" s="181"/>
    </row>
    <row r="1085" spans="2:17">
      <c r="B1085" s="179"/>
      <c r="C1085" s="179"/>
      <c r="D1085" s="179"/>
      <c r="E1085" s="561"/>
      <c r="F1085" s="178"/>
      <c r="G1085" s="179"/>
      <c r="H1085" s="178"/>
      <c r="I1085" s="180"/>
      <c r="J1085" s="560"/>
      <c r="K1085" s="560"/>
      <c r="L1085" s="173"/>
      <c r="M1085" s="178"/>
      <c r="N1085" s="178"/>
      <c r="O1085" s="178"/>
      <c r="P1085" s="178"/>
      <c r="Q1085" s="181"/>
    </row>
    <row r="1086" spans="2:17">
      <c r="B1086" s="179"/>
      <c r="C1086" s="179"/>
      <c r="D1086" s="179"/>
      <c r="E1086" s="561"/>
      <c r="F1086" s="178"/>
      <c r="G1086" s="179"/>
      <c r="H1086" s="178"/>
      <c r="I1086" s="180"/>
      <c r="J1086" s="560"/>
      <c r="K1086" s="560"/>
      <c r="L1086" s="173"/>
      <c r="M1086" s="178"/>
      <c r="N1086" s="178"/>
      <c r="O1086" s="178"/>
      <c r="P1086" s="178"/>
      <c r="Q1086" s="181"/>
    </row>
    <row r="1087" spans="2:17">
      <c r="B1087" s="179"/>
      <c r="C1087" s="179"/>
      <c r="D1087" s="179"/>
      <c r="E1087" s="561"/>
      <c r="F1087" s="178"/>
      <c r="G1087" s="179"/>
      <c r="H1087" s="178"/>
      <c r="I1087" s="180"/>
      <c r="J1087" s="560"/>
      <c r="K1087" s="560"/>
      <c r="L1087" s="173"/>
      <c r="M1087" s="178"/>
      <c r="N1087" s="178"/>
      <c r="O1087" s="178"/>
      <c r="P1087" s="178"/>
      <c r="Q1087" s="181"/>
    </row>
    <row r="1088" spans="2:17">
      <c r="B1088" s="179"/>
      <c r="C1088" s="179"/>
      <c r="D1088" s="179"/>
      <c r="E1088" s="561"/>
      <c r="F1088" s="178"/>
      <c r="G1088" s="179"/>
      <c r="H1088" s="178"/>
      <c r="I1088" s="180"/>
      <c r="J1088" s="560"/>
      <c r="K1088" s="560"/>
      <c r="L1088" s="173"/>
      <c r="M1088" s="178"/>
      <c r="N1088" s="178"/>
      <c r="O1088" s="178"/>
      <c r="P1088" s="178"/>
      <c r="Q1088" s="181"/>
    </row>
    <row r="1089" spans="2:17">
      <c r="B1089" s="179"/>
      <c r="C1089" s="179"/>
      <c r="D1089" s="179"/>
      <c r="E1089" s="561"/>
      <c r="F1089" s="178"/>
      <c r="G1089" s="179"/>
      <c r="H1089" s="178"/>
      <c r="I1089" s="180"/>
      <c r="J1089" s="560"/>
      <c r="K1089" s="560"/>
      <c r="L1089" s="173"/>
      <c r="M1089" s="178"/>
      <c r="N1089" s="178"/>
      <c r="O1089" s="178"/>
      <c r="P1089" s="178"/>
      <c r="Q1089" s="181"/>
    </row>
    <row r="1090" spans="2:17">
      <c r="B1090" s="179"/>
      <c r="C1090" s="179"/>
      <c r="D1090" s="179"/>
      <c r="E1090" s="561"/>
      <c r="F1090" s="178"/>
      <c r="G1090" s="179"/>
      <c r="H1090" s="178"/>
      <c r="I1090" s="180"/>
      <c r="J1090" s="560"/>
      <c r="K1090" s="560"/>
      <c r="L1090" s="173"/>
      <c r="M1090" s="178"/>
      <c r="N1090" s="178"/>
      <c r="O1090" s="178"/>
      <c r="P1090" s="178"/>
      <c r="Q1090" s="181"/>
    </row>
    <row r="1091" spans="2:17">
      <c r="B1091" s="179"/>
      <c r="C1091" s="179"/>
      <c r="D1091" s="179"/>
      <c r="E1091" s="561"/>
      <c r="F1091" s="178"/>
      <c r="G1091" s="179"/>
      <c r="H1091" s="178"/>
      <c r="I1091" s="180"/>
      <c r="J1091" s="560"/>
      <c r="K1091" s="560"/>
      <c r="L1091" s="173"/>
      <c r="M1091" s="178"/>
      <c r="N1091" s="178"/>
      <c r="O1091" s="178"/>
      <c r="P1091" s="178"/>
      <c r="Q1091" s="181"/>
    </row>
    <row r="1092" spans="2:17">
      <c r="B1092" s="179"/>
      <c r="C1092" s="179"/>
      <c r="D1092" s="179"/>
      <c r="E1092" s="561"/>
      <c r="F1092" s="178"/>
      <c r="G1092" s="179"/>
      <c r="H1092" s="178"/>
      <c r="I1092" s="180"/>
      <c r="J1092" s="560"/>
      <c r="K1092" s="560"/>
      <c r="L1092" s="173"/>
      <c r="M1092" s="178"/>
      <c r="N1092" s="178"/>
      <c r="O1092" s="178"/>
      <c r="P1092" s="178"/>
      <c r="Q1092" s="181"/>
    </row>
    <row r="1093" spans="2:17">
      <c r="B1093" s="179"/>
      <c r="C1093" s="179"/>
      <c r="D1093" s="179"/>
      <c r="E1093" s="561"/>
      <c r="F1093" s="178"/>
      <c r="G1093" s="179"/>
      <c r="H1093" s="178"/>
      <c r="I1093" s="180"/>
      <c r="J1093" s="560"/>
      <c r="K1093" s="560"/>
      <c r="L1093" s="173"/>
      <c r="M1093" s="178"/>
      <c r="N1093" s="178"/>
      <c r="O1093" s="178"/>
      <c r="P1093" s="178"/>
      <c r="Q1093" s="181"/>
    </row>
    <row r="1094" spans="2:17">
      <c r="B1094" s="179"/>
      <c r="C1094" s="179"/>
      <c r="D1094" s="179"/>
      <c r="E1094" s="561"/>
      <c r="F1094" s="178"/>
      <c r="G1094" s="179"/>
      <c r="H1094" s="178"/>
      <c r="I1094" s="180"/>
      <c r="J1094" s="560"/>
      <c r="K1094" s="560"/>
      <c r="L1094" s="173"/>
      <c r="M1094" s="178"/>
      <c r="N1094" s="178"/>
      <c r="O1094" s="178"/>
      <c r="P1094" s="178"/>
      <c r="Q1094" s="181"/>
    </row>
    <row r="1095" spans="2:17">
      <c r="B1095" s="179"/>
      <c r="C1095" s="179"/>
      <c r="D1095" s="179"/>
      <c r="E1095" s="561"/>
      <c r="F1095" s="178"/>
      <c r="G1095" s="179"/>
      <c r="H1095" s="178"/>
      <c r="I1095" s="180"/>
      <c r="J1095" s="560"/>
      <c r="K1095" s="560"/>
      <c r="L1095" s="173"/>
      <c r="M1095" s="178"/>
      <c r="N1095" s="178"/>
      <c r="O1095" s="178"/>
      <c r="P1095" s="178"/>
      <c r="Q1095" s="181"/>
    </row>
    <row r="1096" spans="2:17">
      <c r="B1096" s="179"/>
      <c r="C1096" s="179"/>
      <c r="D1096" s="179"/>
      <c r="E1096" s="561"/>
      <c r="F1096" s="178"/>
      <c r="G1096" s="179"/>
      <c r="H1096" s="178"/>
      <c r="I1096" s="180"/>
      <c r="J1096" s="560"/>
      <c r="K1096" s="560"/>
      <c r="L1096" s="173"/>
      <c r="M1096" s="178"/>
      <c r="N1096" s="178"/>
      <c r="O1096" s="178"/>
      <c r="P1096" s="178"/>
      <c r="Q1096" s="181"/>
    </row>
    <row r="1097" spans="2:17">
      <c r="B1097" s="179"/>
      <c r="C1097" s="179"/>
      <c r="D1097" s="179"/>
      <c r="E1097" s="561"/>
      <c r="F1097" s="178"/>
      <c r="G1097" s="179"/>
      <c r="H1097" s="178"/>
      <c r="I1097" s="180"/>
      <c r="J1097" s="560"/>
      <c r="K1097" s="560"/>
      <c r="L1097" s="173"/>
      <c r="M1097" s="178"/>
      <c r="N1097" s="178"/>
      <c r="O1097" s="178"/>
      <c r="P1097" s="178"/>
      <c r="Q1097" s="181"/>
    </row>
    <row r="1098" spans="2:17">
      <c r="B1098" s="179"/>
      <c r="C1098" s="179"/>
      <c r="D1098" s="179"/>
      <c r="E1098" s="561"/>
      <c r="F1098" s="178"/>
      <c r="G1098" s="179"/>
      <c r="H1098" s="178"/>
      <c r="I1098" s="180"/>
      <c r="J1098" s="560"/>
      <c r="K1098" s="560"/>
      <c r="L1098" s="173"/>
      <c r="M1098" s="178"/>
      <c r="N1098" s="178"/>
      <c r="O1098" s="178"/>
      <c r="P1098" s="178"/>
      <c r="Q1098" s="181"/>
    </row>
    <row r="1099" spans="2:17">
      <c r="B1099" s="179"/>
      <c r="C1099" s="179"/>
      <c r="D1099" s="179"/>
      <c r="E1099" s="561"/>
      <c r="F1099" s="178"/>
      <c r="G1099" s="179"/>
      <c r="H1099" s="178"/>
      <c r="I1099" s="180"/>
      <c r="J1099" s="560"/>
      <c r="K1099" s="560"/>
      <c r="L1099" s="173"/>
      <c r="M1099" s="178"/>
      <c r="N1099" s="178"/>
      <c r="O1099" s="178"/>
      <c r="P1099" s="178"/>
      <c r="Q1099" s="181"/>
    </row>
    <row r="1100" spans="2:17">
      <c r="B1100" s="179"/>
      <c r="C1100" s="179"/>
      <c r="D1100" s="179"/>
      <c r="E1100" s="561"/>
      <c r="F1100" s="178"/>
      <c r="G1100" s="179"/>
      <c r="H1100" s="178"/>
      <c r="I1100" s="180"/>
      <c r="J1100" s="560"/>
      <c r="K1100" s="560"/>
      <c r="L1100" s="173"/>
      <c r="M1100" s="178"/>
      <c r="N1100" s="178"/>
      <c r="O1100" s="178"/>
      <c r="P1100" s="178"/>
      <c r="Q1100" s="181"/>
    </row>
    <row r="1101" spans="2:17">
      <c r="B1101" s="179"/>
      <c r="C1101" s="179"/>
      <c r="D1101" s="179"/>
      <c r="E1101" s="561"/>
      <c r="F1101" s="178"/>
      <c r="G1101" s="179"/>
      <c r="H1101" s="178"/>
      <c r="I1101" s="180"/>
      <c r="J1101" s="560"/>
      <c r="K1101" s="560"/>
      <c r="L1101" s="173"/>
      <c r="M1101" s="178"/>
      <c r="N1101" s="178"/>
      <c r="O1101" s="178"/>
      <c r="P1101" s="178"/>
      <c r="Q1101" s="181"/>
    </row>
    <row r="1102" spans="2:17">
      <c r="B1102" s="179"/>
      <c r="C1102" s="179"/>
      <c r="D1102" s="179"/>
      <c r="E1102" s="561"/>
      <c r="F1102" s="178"/>
      <c r="G1102" s="179"/>
      <c r="H1102" s="178"/>
      <c r="I1102" s="180"/>
      <c r="J1102" s="560"/>
      <c r="K1102" s="560"/>
      <c r="L1102" s="173"/>
      <c r="M1102" s="178"/>
      <c r="N1102" s="178"/>
      <c r="O1102" s="178"/>
      <c r="P1102" s="178"/>
      <c r="Q1102" s="181"/>
    </row>
    <row r="1103" spans="2:17">
      <c r="B1103" s="179"/>
      <c r="C1103" s="179"/>
      <c r="D1103" s="179"/>
      <c r="E1103" s="561"/>
      <c r="F1103" s="178"/>
      <c r="G1103" s="179"/>
      <c r="H1103" s="178"/>
      <c r="I1103" s="180"/>
      <c r="J1103" s="560"/>
      <c r="K1103" s="560"/>
      <c r="L1103" s="173"/>
      <c r="M1103" s="178"/>
      <c r="N1103" s="178"/>
      <c r="O1103" s="178"/>
      <c r="P1103" s="178"/>
      <c r="Q1103" s="181"/>
    </row>
    <row r="1104" spans="2:17">
      <c r="B1104" s="179"/>
      <c r="C1104" s="179"/>
      <c r="D1104" s="179"/>
      <c r="E1104" s="561"/>
      <c r="F1104" s="178"/>
      <c r="G1104" s="179"/>
      <c r="H1104" s="178"/>
      <c r="I1104" s="180"/>
      <c r="J1104" s="560"/>
      <c r="K1104" s="560"/>
      <c r="L1104" s="173"/>
      <c r="M1104" s="178"/>
      <c r="N1104" s="178"/>
      <c r="O1104" s="178"/>
      <c r="P1104" s="178"/>
      <c r="Q1104" s="181"/>
    </row>
  </sheetData>
  <autoFilter ref="A1:U1104"/>
  <phoneticPr fontId="80" type="noConversion"/>
  <conditionalFormatting sqref="C22:C24">
    <cfRule type="cellIs" priority="6" stopIfTrue="1" operator="equal">
      <formula>"PV-*"</formula>
    </cfRule>
  </conditionalFormatting>
  <conditionalFormatting sqref="B1">
    <cfRule type="duplicateValues" dxfId="222" priority="1"/>
    <cfRule type="duplicateValues" dxfId="221" priority="2"/>
    <cfRule type="duplicateValues" dxfId="220" priority="3" stopIfTrue="1"/>
    <cfRule type="duplicateValues" dxfId="219" priority="4" stopIfTrue="1"/>
  </conditionalFormatting>
  <dataValidations count="1">
    <dataValidation imeMode="off" showInputMessage="1" showErrorMessage="1" sqref="C7:D7 C65257:D65257 C130793:D130793 C196329:D196329 C261865:D261865 C327401:D327401 C392937:D392937 C458473:D458473 C524009:D524009 C589545:D589545 C655081:D655081 C720617:D720617 C786153:D786153 C851689:D851689 C917225:D917225 C982761:D982761 D42 D65292 D130828 D196364 D261900 D327436 D392972 D458508 D524044 D589580 D655116 D720652 D786188 D851724 D917260 D982796 C2:C6 C65252:C65256 C130788:C130792 C196324:C196328 C261860:C261864 C327396:C327400 C392932:C392936 C458468:C458472 C524004:C524008 C589540:C589544 C655076:C655080 C720612:C720616 C786148:C786152 C851684:C851688 C917220:C917224 C982756:C982760 C59:C64 C65309:C65314 C130845:C130850 C196381:C196386 C261917:C261922 C327453:C327458 C392989:C392994 C458525:C458530 C524061:C524066 C589597:C589602 C655133:C655138 C720669:C720674 C786205:C786210 C851741:C851746 C917277:C917282 C982813:C982818 C71:C101 C65321:C65351 C130857:C130887 C196393:C196423 C261929:C261959 C327465:C327495 C393001:C393031 C458537:C458567 C524073:C524103 C589609:C589639 C655145:C655175 C720681:C720711 C786217:C786247 C851753:C851783 C917289:C917319 C982825:C982855 C103:C105 C65353:C65355 C130889:C130891 C196425:C196427 C261961:C261963 C327497:C327499 C393033:C393035 C458569:C458571 C524105:C524107 C589641:C589643 C655177:C655179 C720713:C720715 C786249:C786251 C851785:C851787 C917321:C917323 C982857:C982859 C8:C39 C65258:C65289 C130794:C130825 C196330:C196361 C261866:C261897 C327402:C327433 C392938:C392969 C458474:C458505 C524010:C524041 C589546:C589577 C655082:C655113 C720618:C720649 C786154:C786185 C851690:C851721 C917226:C917257 C982762:C982793 D65440:D65441 D130976:D130977 D196512:D196513 D262048:D262049 D327584:D327585 D393120:D393121 D458656:D458657 D524192:D524193 D589728:D589729 D655264:D655265 D720800:D720801 D786336:D786337 D851872:D851873 D917408:D917409 D982944:D982945 D65443:D65446 D130979:D130982 D196515:D196518 D262051:D262054 D327587:D327590 D393123:D393126 D458659:D458662 D524195:D524198 D589731:D589734 D655267:D655270 D720803:D720806 D786339:D786342 D851875:D851878 D917411:D917414 D982947:D982950 D65436:D65438 D130972:D130974 D196508:D196510 D262044:D262046 D327580:D327582 D393116:D393118 D458652:D458654 D524188:D524190 D589724:D589726 D655260:D655262 D720796:D720798 D786332:D786334 D851868:D851870 D917404:D917406 D982940:D982942 D65717:D65718 D131253:D131254 D196789:D196790 D262325:D262326 D327861:D327862 D393397:D393398 D458933:D458934 D524469:D524470 D590005:D590006 D655541:D655542 D721077:D721078 D786613:D786614 D852149:D852150 D917685:D917686 D983221:D983222 C65711:C65719 C131247:C131255 C196783:C196791 C262319:C262327 C327855:C327863 C393391:C393399 C458927:C458935 C524463:C524471 C589999:C590007 C655535:C655543 C721071:C721079 C786607:C786615 C852143:C852151 C917679:C917687 C983215:C983223 E65711:E65719 E131247:E131255 E196783:E196791 E262319:E262327 E327855:E327863 E393391:E393399 E458927:E458935 E524463:E524471 E589999:E590007 E655535:E655543 E721071:E721079 E786607:E786615 E852143:E852151 E917679:E917687 E983215:E983223 D65711:D65714 D131247:D131250 D196783:D196786 D262319:D262322 D327855:D327858 D393391:D393394 D458927:D458930 D524463:D524466 D589999:D590002 D655535:D655538 D721071:D721074 D786607:D786610 D852143:D852146 D917679:D917682 D983215:D983218 G65711:G65719 G131247:G131255 G196783:G196791 G262319:G262327 G327855:G327863 G393391:G393399 G458927:G458935 G524463:G524471 G589999:G590007 G655535:G655543 G721071:G721079 G786607:G786615 G852143:G852151 G917679:G917687 G983215:G983223 C153:C155 C65403:C65405 C130939:C130941 C196475:C196477 C262011:C262013 C327547:C327549 C393083:C393085 C458619:C458621 C524155:C524157 C589691:C589693 C655227:C655229 C720763:C720765 C786299:C786301 C851835:C851837 C917371:C917373 C982907:C982909 C122:C135 C65372:C65385 C130908:C130921 C196444:C196457 C261980:C261993 C327516:C327529 C393052:C393065 C458588:C458601 C524124:C524137 C589660:C589673 C655196:C655209 C720732:C720745 C786268:C786281 C851804:C851817 C917340:C917353 C982876:C982889 C137 C65387 C130923 C196459 C261995 C327531 C393067 C458603 C524139 C589675 C655211 C720747 C786283 C851819 C917355 C982891 D65448:D65709 D130984:D131245 D196520:D196781 D262056:D262317 D327592:D327853 D393128:D393389 D458664:D458925 D524200:D524461 D589736:D589997 D655272:D655533 D720808:D721069 D786344:D786605 D851880:D852141 D917416:D917677 D982952:D983213 E65436:E65709 E130972:E131245 E196508:E196781 E262044:E262317 E327580:E327853 E393116:E393389 E458652:E458925 E524188:E524461 E589724:E589997 E655260:E655533 E720796:E721069 E786332:E786605 E851868:E852141 E917404:E917677 E982940:E983213 C65436:C65709 C130972:C131245 C196508:C196781 C262044:C262317 C327580:C327853 C393116:C393389 C458652:C458925 C524188:C524461 C589724:C589997 C655260:C655533 C720796:C721069 C786332:C786605 C851868:C852141 C917404:C917677 C982940:C983213 G65677:G65709 G131213:G131245 G196749:G196781 G262285:G262317 G327821:G327853 G393357:G393389 G458893:G458925 G524429:G524461 G589965:G589997 G655501:G655533 G721037:G721069 G786573:G786605 G852109:G852141 G917645:G917677 G983181:G983213 G65492:G65561 G131028:G131097 G196564:G196633 G262100:G262169 G327636:G327705 G393172:G393241 G458708:G458777 G524244:G524313 G589780:G589849 G655316:G655385 G720852:G720921 G786388:G786457 G851924:G851993 G917460:G917529 G982996:G983065 G65436:G65471 G130972:G131007 G196508:G196543 G262044:G262079 G327580:G327615 G393116:G393151 G458652:G458687 G524188:G524223 G589724:G589759 G655260:G655295 G720796:G720831 G786332:G786367 G851868:G851903 G917404:G917439 G982940:G982975 G65476 G131012 G196548 G262084 G327620 G393156 G458692 G524228 G589764 G655300 G720836 G786372 G851908 G917444 G982980 G65566 G131102 G196638 G262174 G327710 G393246 G458782 G524318 G589854 G655390 G720926 G786462 G851998 G917534 G983070 G65661 G131197 G196733 G262269 G327805 G393341 G458877 G524413 G589949 G655485 G721021 G786557 G852093 G917629 G983165 G65582:G65656 G131118:G131192 G196654:G196728 G262190:G262264 G327726:G327800 G393262:G393336 G458798:G458872 G524334:G524408 G589870:G589944 G655406:G655480 G720942:G721016 G786478:G786552 G852014:G852088 G917550:G917624 G983086:G983160 C185:C290"/>
  </dataValidations>
  <pageMargins left="0.7" right="0.7"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4"/>
  <sheetViews>
    <sheetView topLeftCell="A49" zoomScaleNormal="100" workbookViewId="0">
      <selection activeCell="L189" sqref="L189"/>
    </sheetView>
  </sheetViews>
  <sheetFormatPr defaultRowHeight="13.5"/>
  <cols>
    <col min="2" max="2" width="3" style="521" bestFit="1" customWidth="1"/>
    <col min="3" max="3" width="11.75" style="521" bestFit="1" customWidth="1"/>
    <col min="4" max="4" width="8.125" style="521" bestFit="1" customWidth="1"/>
    <col min="5" max="5" width="11.375" style="521" bestFit="1" customWidth="1"/>
    <col min="6" max="6" width="8.125" style="521" bestFit="1" customWidth="1"/>
    <col min="7" max="7" width="12.875" style="521" bestFit="1" customWidth="1"/>
    <col min="8" max="8" width="8.625" style="521" bestFit="1" customWidth="1"/>
    <col min="9" max="9" width="13" style="521" bestFit="1" customWidth="1"/>
    <col min="10" max="10" width="14.375" style="521" customWidth="1"/>
    <col min="13" max="13" width="9.375" style="521" bestFit="1" customWidth="1"/>
    <col min="14" max="14" width="3" style="521" bestFit="1" customWidth="1"/>
    <col min="15" max="15" width="11.625" style="521" bestFit="1" customWidth="1"/>
    <col min="16" max="16" width="11.75" style="521" bestFit="1" customWidth="1"/>
    <col min="17" max="17" width="13" style="521" bestFit="1" customWidth="1"/>
    <col min="18" max="18" width="15.375" style="521" bestFit="1" customWidth="1"/>
    <col min="19" max="20" width="7.375" style="521" bestFit="1" customWidth="1"/>
    <col min="21" max="21" width="14.375" style="521" bestFit="1" customWidth="1"/>
    <col min="22" max="22" width="13.125" style="521" bestFit="1" customWidth="1"/>
    <col min="25" max="25" width="19.625" style="521" bestFit="1" customWidth="1"/>
    <col min="26" max="26" width="11.375" style="521" bestFit="1" customWidth="1"/>
  </cols>
  <sheetData>
    <row r="1" spans="1:27" ht="14.25" customHeight="1" thickBot="1">
      <c r="A1" s="387"/>
      <c r="B1" s="388"/>
      <c r="C1" s="605" t="s">
        <v>1666</v>
      </c>
      <c r="D1" s="606"/>
      <c r="E1" s="606"/>
      <c r="F1" s="606"/>
      <c r="G1" s="606"/>
      <c r="H1" s="606"/>
      <c r="I1" s="606"/>
      <c r="J1" s="607"/>
      <c r="M1" s="387"/>
      <c r="N1" s="388"/>
      <c r="O1" s="605" t="s">
        <v>1667</v>
      </c>
      <c r="P1" s="606"/>
      <c r="Q1" s="606"/>
      <c r="R1" s="606"/>
      <c r="S1" s="606"/>
      <c r="T1" s="606"/>
      <c r="U1" s="606"/>
      <c r="V1" s="607"/>
    </row>
    <row r="2" spans="1:27">
      <c r="A2" s="387"/>
      <c r="B2" s="617" t="s">
        <v>36</v>
      </c>
      <c r="C2" s="409" t="s">
        <v>1668</v>
      </c>
      <c r="D2" s="410" t="s">
        <v>1669</v>
      </c>
      <c r="E2" s="426" t="s">
        <v>1670</v>
      </c>
      <c r="F2" s="426" t="s">
        <v>1671</v>
      </c>
      <c r="G2" s="432" t="s">
        <v>1672</v>
      </c>
      <c r="H2" s="432" t="s">
        <v>1673</v>
      </c>
      <c r="I2" s="622"/>
      <c r="J2" s="623"/>
      <c r="M2" s="387"/>
      <c r="N2" s="617" t="s">
        <v>36</v>
      </c>
      <c r="O2" s="409" t="s">
        <v>1668</v>
      </c>
      <c r="P2" s="410" t="s">
        <v>1669</v>
      </c>
      <c r="Q2" s="426" t="s">
        <v>1670</v>
      </c>
      <c r="R2" s="426" t="s">
        <v>1671</v>
      </c>
      <c r="S2" s="551" t="s">
        <v>1672</v>
      </c>
      <c r="T2" s="551" t="s">
        <v>1673</v>
      </c>
      <c r="U2" s="474" t="s">
        <v>1674</v>
      </c>
      <c r="V2" s="475" t="s">
        <v>1675</v>
      </c>
      <c r="Y2" s="500" t="s">
        <v>1676</v>
      </c>
      <c r="Z2" s="500" t="s">
        <v>1677</v>
      </c>
      <c r="AA2" s="500" t="s">
        <v>513</v>
      </c>
    </row>
    <row r="3" spans="1:27">
      <c r="A3" s="387"/>
      <c r="B3" s="618"/>
      <c r="C3" s="411" t="s">
        <v>109</v>
      </c>
      <c r="D3" s="412" t="s">
        <v>109</v>
      </c>
      <c r="E3" s="427" t="s">
        <v>165</v>
      </c>
      <c r="F3" s="427" t="s">
        <v>165</v>
      </c>
      <c r="G3" s="403" t="s">
        <v>824</v>
      </c>
      <c r="H3" s="403" t="s">
        <v>824</v>
      </c>
      <c r="I3" s="598"/>
      <c r="J3" s="601"/>
      <c r="M3" s="387"/>
      <c r="N3" s="618"/>
      <c r="O3" s="411" t="s">
        <v>109</v>
      </c>
      <c r="P3" s="412" t="s">
        <v>109</v>
      </c>
      <c r="Q3" s="427" t="s">
        <v>165</v>
      </c>
      <c r="R3" s="427" t="s">
        <v>165</v>
      </c>
      <c r="S3" s="391" t="s">
        <v>1678</v>
      </c>
      <c r="T3" s="391" t="s">
        <v>1678</v>
      </c>
      <c r="U3" s="421" t="s">
        <v>1062</v>
      </c>
      <c r="V3" s="476" t="s">
        <v>1062</v>
      </c>
      <c r="Y3" s="500"/>
      <c r="Z3" s="500" t="s">
        <v>56</v>
      </c>
      <c r="AA3" s="500" t="s">
        <v>114</v>
      </c>
    </row>
    <row r="4" spans="1:27">
      <c r="A4" s="387"/>
      <c r="B4" s="618"/>
      <c r="C4" s="413">
        <v>16</v>
      </c>
      <c r="D4" s="414"/>
      <c r="E4" s="428">
        <v>16</v>
      </c>
      <c r="F4" s="428"/>
      <c r="G4" s="404">
        <v>32</v>
      </c>
      <c r="H4" s="404"/>
      <c r="I4" s="598"/>
      <c r="J4" s="601"/>
      <c r="M4" s="387"/>
      <c r="N4" s="618"/>
      <c r="O4" s="413">
        <v>16</v>
      </c>
      <c r="P4" s="414"/>
      <c r="Q4" s="428">
        <v>16</v>
      </c>
      <c r="R4" s="428"/>
      <c r="S4" s="392"/>
      <c r="T4" s="392"/>
      <c r="U4" s="422">
        <v>32</v>
      </c>
      <c r="V4" s="477"/>
      <c r="Y4" s="500"/>
      <c r="Z4" s="500" t="s">
        <v>1679</v>
      </c>
      <c r="AA4" s="500" t="s">
        <v>1680</v>
      </c>
    </row>
    <row r="5" spans="1:27">
      <c r="A5" s="387"/>
      <c r="B5" s="618"/>
      <c r="C5" s="434" t="s">
        <v>114</v>
      </c>
      <c r="D5" s="435" t="s">
        <v>1681</v>
      </c>
      <c r="E5" s="435" t="s">
        <v>114</v>
      </c>
      <c r="F5" s="435" t="s">
        <v>1681</v>
      </c>
      <c r="G5" s="443" t="s">
        <v>826</v>
      </c>
      <c r="H5" s="443" t="s">
        <v>1681</v>
      </c>
      <c r="I5" s="598"/>
      <c r="J5" s="601"/>
      <c r="M5" s="387"/>
      <c r="N5" s="618"/>
      <c r="O5" s="434" t="s">
        <v>114</v>
      </c>
      <c r="P5" s="435" t="s">
        <v>1681</v>
      </c>
      <c r="Q5" s="423" t="s">
        <v>513</v>
      </c>
      <c r="R5" s="423" t="s">
        <v>1681</v>
      </c>
      <c r="S5" s="391"/>
      <c r="T5" s="391"/>
      <c r="U5" s="503" t="s">
        <v>1682</v>
      </c>
      <c r="V5" s="504" t="s">
        <v>1681</v>
      </c>
      <c r="Y5" s="500"/>
      <c r="Z5" s="500" t="s">
        <v>1683</v>
      </c>
      <c r="AA5" s="500" t="s">
        <v>1684</v>
      </c>
    </row>
    <row r="6" spans="1:27" ht="14.25" customHeight="1" thickBot="1">
      <c r="A6" s="387"/>
      <c r="B6" s="619"/>
      <c r="C6" s="415"/>
      <c r="D6" s="416"/>
      <c r="E6" s="429"/>
      <c r="F6" s="429"/>
      <c r="G6" s="405"/>
      <c r="H6" s="405"/>
      <c r="I6" s="598"/>
      <c r="J6" s="601"/>
      <c r="M6" s="387"/>
      <c r="N6" s="619"/>
      <c r="O6" s="415"/>
      <c r="P6" s="416"/>
      <c r="Q6" s="429"/>
      <c r="R6" s="429"/>
      <c r="S6" s="393"/>
      <c r="T6" s="393"/>
      <c r="U6" s="478"/>
      <c r="V6" s="479"/>
      <c r="Y6" s="500"/>
      <c r="Z6" s="500" t="s">
        <v>1685</v>
      </c>
      <c r="AA6" s="500" t="s">
        <v>1686</v>
      </c>
    </row>
    <row r="7" spans="1:27">
      <c r="A7" s="620" t="s">
        <v>1687</v>
      </c>
      <c r="B7" s="394">
        <v>1</v>
      </c>
      <c r="C7" s="417" t="s">
        <v>105</v>
      </c>
      <c r="D7" s="610"/>
      <c r="E7" s="430" t="s">
        <v>163</v>
      </c>
      <c r="F7" s="611"/>
      <c r="G7" s="424" t="s">
        <v>822</v>
      </c>
      <c r="H7" s="614"/>
      <c r="I7" s="597"/>
      <c r="J7" s="615"/>
      <c r="M7" s="620" t="s">
        <v>1688</v>
      </c>
      <c r="N7" s="394">
        <v>1</v>
      </c>
      <c r="O7" s="417" t="s">
        <v>481</v>
      </c>
      <c r="P7" s="610"/>
      <c r="Q7" s="430" t="s">
        <v>511</v>
      </c>
      <c r="R7" s="611"/>
      <c r="S7" s="603"/>
      <c r="T7" s="603"/>
      <c r="U7" s="480" t="s">
        <v>1060</v>
      </c>
      <c r="V7" s="608"/>
      <c r="Y7" s="500" t="s">
        <v>1689</v>
      </c>
      <c r="Z7" s="500" t="s">
        <v>1677</v>
      </c>
      <c r="AA7" s="500" t="s">
        <v>513</v>
      </c>
    </row>
    <row r="8" spans="1:27">
      <c r="A8" s="598"/>
      <c r="B8" s="394">
        <v>2</v>
      </c>
      <c r="C8" s="418" t="s">
        <v>120</v>
      </c>
      <c r="D8" s="598"/>
      <c r="E8" s="431" t="s">
        <v>170</v>
      </c>
      <c r="F8" s="598"/>
      <c r="G8" s="425" t="s">
        <v>161</v>
      </c>
      <c r="H8" s="598"/>
      <c r="I8" s="598"/>
      <c r="J8" s="601"/>
      <c r="M8" s="598"/>
      <c r="N8" s="394">
        <v>2</v>
      </c>
      <c r="O8" s="418" t="s">
        <v>486</v>
      </c>
      <c r="P8" s="598"/>
      <c r="Q8" s="431" t="s">
        <v>517</v>
      </c>
      <c r="R8" s="598"/>
      <c r="S8" s="598"/>
      <c r="T8" s="598"/>
      <c r="U8" s="481" t="s">
        <v>1064</v>
      </c>
      <c r="V8" s="601"/>
      <c r="Y8" s="500"/>
      <c r="Z8" s="500" t="s">
        <v>56</v>
      </c>
      <c r="AA8" s="500" t="s">
        <v>114</v>
      </c>
    </row>
    <row r="9" spans="1:27">
      <c r="A9" s="598"/>
      <c r="B9" s="394">
        <v>3</v>
      </c>
      <c r="C9" s="418" t="s">
        <v>125</v>
      </c>
      <c r="D9" s="598"/>
      <c r="E9" s="431" t="s">
        <v>174</v>
      </c>
      <c r="F9" s="598"/>
      <c r="G9" s="425" t="s">
        <v>161</v>
      </c>
      <c r="H9" s="598"/>
      <c r="I9" s="598"/>
      <c r="J9" s="601"/>
      <c r="M9" s="598"/>
      <c r="N9" s="394">
        <v>3</v>
      </c>
      <c r="O9" s="418" t="s">
        <v>488</v>
      </c>
      <c r="P9" s="598"/>
      <c r="Q9" s="431" t="s">
        <v>519</v>
      </c>
      <c r="R9" s="598"/>
      <c r="S9" s="598"/>
      <c r="T9" s="598"/>
      <c r="U9" s="481" t="s">
        <v>1066</v>
      </c>
      <c r="V9" s="601"/>
      <c r="Y9" s="500"/>
      <c r="Z9" s="500" t="s">
        <v>1690</v>
      </c>
      <c r="AA9" s="500" t="s">
        <v>1680</v>
      </c>
    </row>
    <row r="10" spans="1:27">
      <c r="A10" s="598"/>
      <c r="B10" s="394">
        <v>4</v>
      </c>
      <c r="C10" s="418" t="s">
        <v>131</v>
      </c>
      <c r="D10" s="598"/>
      <c r="E10" s="431" t="s">
        <v>177</v>
      </c>
      <c r="F10" s="598"/>
      <c r="G10" s="425" t="s">
        <v>161</v>
      </c>
      <c r="H10" s="598"/>
      <c r="I10" s="598"/>
      <c r="J10" s="601"/>
      <c r="M10" s="598"/>
      <c r="N10" s="394">
        <v>4</v>
      </c>
      <c r="O10" s="418" t="s">
        <v>491</v>
      </c>
      <c r="P10" s="598"/>
      <c r="Q10" s="431" t="s">
        <v>522</v>
      </c>
      <c r="R10" s="598"/>
      <c r="S10" s="598"/>
      <c r="T10" s="598"/>
      <c r="U10" s="481" t="s">
        <v>1068</v>
      </c>
      <c r="V10" s="601"/>
      <c r="Y10" s="500" t="s">
        <v>1691</v>
      </c>
      <c r="Z10" s="500" t="s">
        <v>1692</v>
      </c>
      <c r="AA10" s="500" t="s">
        <v>1693</v>
      </c>
    </row>
    <row r="11" spans="1:27">
      <c r="A11" s="598"/>
      <c r="B11" s="394">
        <v>5</v>
      </c>
      <c r="C11" s="418" t="s">
        <v>134</v>
      </c>
      <c r="D11" s="598"/>
      <c r="E11" s="431" t="s">
        <v>180</v>
      </c>
      <c r="F11" s="598"/>
      <c r="G11" s="425" t="s">
        <v>161</v>
      </c>
      <c r="H11" s="598"/>
      <c r="I11" s="598"/>
      <c r="J11" s="601"/>
      <c r="M11" s="598"/>
      <c r="N11" s="394">
        <v>5</v>
      </c>
      <c r="O11" s="418" t="s">
        <v>493</v>
      </c>
      <c r="P11" s="598"/>
      <c r="Q11" s="431" t="s">
        <v>524</v>
      </c>
      <c r="R11" s="598"/>
      <c r="S11" s="598"/>
      <c r="T11" s="598"/>
      <c r="U11" s="481" t="s">
        <v>1070</v>
      </c>
      <c r="V11" s="601"/>
      <c r="Y11" s="500"/>
      <c r="Z11" s="500" t="s">
        <v>56</v>
      </c>
      <c r="AA11" s="500" t="s">
        <v>826</v>
      </c>
    </row>
    <row r="12" spans="1:27">
      <c r="A12" s="598"/>
      <c r="B12" s="394">
        <v>6</v>
      </c>
      <c r="C12" s="418" t="s">
        <v>138</v>
      </c>
      <c r="D12" s="598"/>
      <c r="E12" s="431" t="s">
        <v>182</v>
      </c>
      <c r="F12" s="598"/>
      <c r="G12" s="425" t="s">
        <v>161</v>
      </c>
      <c r="H12" s="598"/>
      <c r="I12" s="598"/>
      <c r="J12" s="601"/>
      <c r="M12" s="598"/>
      <c r="N12" s="394">
        <v>6</v>
      </c>
      <c r="O12" s="418" t="s">
        <v>497</v>
      </c>
      <c r="P12" s="598"/>
      <c r="Q12" s="431" t="s">
        <v>161</v>
      </c>
      <c r="R12" s="598"/>
      <c r="S12" s="598"/>
      <c r="T12" s="598"/>
      <c r="U12" s="481" t="s">
        <v>161</v>
      </c>
      <c r="V12" s="601"/>
      <c r="Y12" s="500" t="s">
        <v>1694</v>
      </c>
      <c r="Z12" s="500" t="s">
        <v>56</v>
      </c>
      <c r="AA12" s="500" t="s">
        <v>114</v>
      </c>
    </row>
    <row r="13" spans="1:27">
      <c r="A13" s="598"/>
      <c r="B13" s="394">
        <v>7</v>
      </c>
      <c r="C13" s="418" t="s">
        <v>142</v>
      </c>
      <c r="D13" s="598"/>
      <c r="E13" s="431" t="s">
        <v>184</v>
      </c>
      <c r="F13" s="598"/>
      <c r="G13" s="425" t="s">
        <v>161</v>
      </c>
      <c r="H13" s="598"/>
      <c r="I13" s="598"/>
      <c r="J13" s="601"/>
      <c r="M13" s="598"/>
      <c r="N13" s="394">
        <v>7</v>
      </c>
      <c r="O13" s="418" t="s">
        <v>500</v>
      </c>
      <c r="P13" s="598"/>
      <c r="Q13" s="431" t="s">
        <v>161</v>
      </c>
      <c r="R13" s="598"/>
      <c r="S13" s="598"/>
      <c r="T13" s="598"/>
      <c r="U13" s="481" t="s">
        <v>161</v>
      </c>
      <c r="V13" s="601"/>
      <c r="Y13" s="500"/>
      <c r="Z13" s="500" t="s">
        <v>1692</v>
      </c>
      <c r="AA13" s="500" t="s">
        <v>1036</v>
      </c>
    </row>
    <row r="14" spans="1:27">
      <c r="A14" s="598"/>
      <c r="B14" s="394">
        <v>8</v>
      </c>
      <c r="C14" s="418" t="s">
        <v>149</v>
      </c>
      <c r="D14" s="598"/>
      <c r="E14" s="431" t="s">
        <v>186</v>
      </c>
      <c r="F14" s="598"/>
      <c r="G14" s="425" t="s">
        <v>161</v>
      </c>
      <c r="H14" s="598"/>
      <c r="I14" s="598"/>
      <c r="J14" s="601"/>
      <c r="M14" s="598"/>
      <c r="N14" s="394">
        <v>8</v>
      </c>
      <c r="O14" s="418" t="s">
        <v>502</v>
      </c>
      <c r="P14" s="598"/>
      <c r="Q14" s="431" t="s">
        <v>161</v>
      </c>
      <c r="R14" s="598"/>
      <c r="S14" s="598"/>
      <c r="T14" s="598"/>
      <c r="U14" s="481" t="s">
        <v>161</v>
      </c>
      <c r="V14" s="601"/>
      <c r="Y14" s="500" t="s">
        <v>1695</v>
      </c>
      <c r="Z14" s="500" t="s">
        <v>1696</v>
      </c>
      <c r="AA14" s="500" t="s">
        <v>1063</v>
      </c>
    </row>
    <row r="15" spans="1:27">
      <c r="A15" s="598"/>
      <c r="B15" s="394">
        <v>9</v>
      </c>
      <c r="C15" s="418" t="s">
        <v>152</v>
      </c>
      <c r="D15" s="598"/>
      <c r="E15" s="431" t="s">
        <v>188</v>
      </c>
      <c r="F15" s="598"/>
      <c r="G15" s="425" t="s">
        <v>161</v>
      </c>
      <c r="H15" s="598"/>
      <c r="I15" s="598"/>
      <c r="J15" s="601"/>
      <c r="M15" s="598"/>
      <c r="N15" s="394">
        <v>9</v>
      </c>
      <c r="O15" s="418" t="s">
        <v>505</v>
      </c>
      <c r="P15" s="598"/>
      <c r="Q15" s="431" t="s">
        <v>161</v>
      </c>
      <c r="R15" s="598"/>
      <c r="S15" s="598"/>
      <c r="T15" s="598"/>
      <c r="U15" s="481" t="s">
        <v>161</v>
      </c>
      <c r="V15" s="601"/>
      <c r="Y15" s="500"/>
      <c r="Z15" s="500" t="s">
        <v>1697</v>
      </c>
      <c r="AA15" s="500" t="s">
        <v>1698</v>
      </c>
    </row>
    <row r="16" spans="1:27">
      <c r="A16" s="598"/>
      <c r="B16" s="394">
        <v>10</v>
      </c>
      <c r="C16" s="418" t="s">
        <v>155</v>
      </c>
      <c r="D16" s="598"/>
      <c r="E16" s="431" t="s">
        <v>193</v>
      </c>
      <c r="F16" s="598"/>
      <c r="G16" s="425" t="s">
        <v>161</v>
      </c>
      <c r="H16" s="598"/>
      <c r="I16" s="598"/>
      <c r="J16" s="601"/>
      <c r="M16" s="598"/>
      <c r="N16" s="394">
        <v>10</v>
      </c>
      <c r="O16" s="418" t="s">
        <v>506</v>
      </c>
      <c r="P16" s="598"/>
      <c r="Q16" s="431" t="s">
        <v>161</v>
      </c>
      <c r="R16" s="598"/>
      <c r="S16" s="598"/>
      <c r="T16" s="598"/>
      <c r="U16" s="481" t="s">
        <v>161</v>
      </c>
      <c r="V16" s="601"/>
      <c r="Y16" s="500" t="s">
        <v>1699</v>
      </c>
      <c r="Z16" s="500" t="s">
        <v>162</v>
      </c>
      <c r="AA16" s="500" t="s">
        <v>513</v>
      </c>
    </row>
    <row r="17" spans="1:27">
      <c r="A17" s="598"/>
      <c r="B17" s="394">
        <v>11</v>
      </c>
      <c r="C17" s="418" t="s">
        <v>158</v>
      </c>
      <c r="D17" s="598"/>
      <c r="E17" s="431" t="s">
        <v>197</v>
      </c>
      <c r="F17" s="598"/>
      <c r="G17" s="425" t="s">
        <v>161</v>
      </c>
      <c r="H17" s="598"/>
      <c r="I17" s="598"/>
      <c r="J17" s="601"/>
      <c r="M17" s="598"/>
      <c r="N17" s="394">
        <v>11</v>
      </c>
      <c r="O17" s="418" t="s">
        <v>508</v>
      </c>
      <c r="P17" s="598"/>
      <c r="Q17" s="431" t="s">
        <v>161</v>
      </c>
      <c r="R17" s="598"/>
      <c r="S17" s="598"/>
      <c r="T17" s="598"/>
      <c r="U17" s="481" t="s">
        <v>161</v>
      </c>
      <c r="V17" s="601"/>
      <c r="Y17" s="500"/>
      <c r="Z17" s="500" t="s">
        <v>56</v>
      </c>
      <c r="AA17" s="500" t="s">
        <v>114</v>
      </c>
    </row>
    <row r="18" spans="1:27">
      <c r="A18" s="598"/>
      <c r="B18" s="394">
        <v>12</v>
      </c>
      <c r="C18" s="418" t="s">
        <v>161</v>
      </c>
      <c r="D18" s="598"/>
      <c r="E18" s="431" t="s">
        <v>199</v>
      </c>
      <c r="F18" s="598"/>
      <c r="G18" s="425" t="s">
        <v>161</v>
      </c>
      <c r="H18" s="598"/>
      <c r="I18" s="598"/>
      <c r="J18" s="601"/>
      <c r="M18" s="598"/>
      <c r="N18" s="394">
        <v>12</v>
      </c>
      <c r="O18" s="418" t="s">
        <v>509</v>
      </c>
      <c r="P18" s="598"/>
      <c r="Q18" s="431" t="s">
        <v>161</v>
      </c>
      <c r="R18" s="598"/>
      <c r="S18" s="598"/>
      <c r="T18" s="598"/>
      <c r="U18" s="481" t="s">
        <v>161</v>
      </c>
      <c r="V18" s="601"/>
      <c r="Y18" s="500"/>
      <c r="Z18" s="500" t="s">
        <v>1679</v>
      </c>
      <c r="AA18" s="500" t="s">
        <v>1680</v>
      </c>
    </row>
    <row r="19" spans="1:27">
      <c r="A19" s="598"/>
      <c r="B19" s="394">
        <v>13</v>
      </c>
      <c r="C19" s="418" t="s">
        <v>161</v>
      </c>
      <c r="D19" s="598"/>
      <c r="E19" s="431" t="s">
        <v>202</v>
      </c>
      <c r="F19" s="598"/>
      <c r="G19" s="425" t="s">
        <v>161</v>
      </c>
      <c r="H19" s="598"/>
      <c r="I19" s="598"/>
      <c r="J19" s="601"/>
      <c r="M19" s="598"/>
      <c r="N19" s="394">
        <v>13</v>
      </c>
      <c r="O19" s="418" t="s">
        <v>161</v>
      </c>
      <c r="P19" s="598"/>
      <c r="Q19" s="431" t="s">
        <v>161</v>
      </c>
      <c r="R19" s="598"/>
      <c r="S19" s="598"/>
      <c r="T19" s="598"/>
      <c r="U19" s="481" t="s">
        <v>161</v>
      </c>
      <c r="V19" s="601"/>
      <c r="Y19" s="500"/>
      <c r="Z19" s="500" t="s">
        <v>1683</v>
      </c>
      <c r="AA19" s="500" t="s">
        <v>1684</v>
      </c>
    </row>
    <row r="20" spans="1:27">
      <c r="A20" s="598"/>
      <c r="B20" s="394">
        <v>14</v>
      </c>
      <c r="C20" s="418" t="s">
        <v>161</v>
      </c>
      <c r="D20" s="598"/>
      <c r="E20" s="431" t="s">
        <v>161</v>
      </c>
      <c r="F20" s="598"/>
      <c r="G20" s="425" t="s">
        <v>161</v>
      </c>
      <c r="H20" s="598"/>
      <c r="I20" s="598"/>
      <c r="J20" s="601"/>
      <c r="M20" s="598"/>
      <c r="N20" s="394">
        <v>14</v>
      </c>
      <c r="O20" s="418" t="s">
        <v>161</v>
      </c>
      <c r="P20" s="598"/>
      <c r="Q20" s="431" t="s">
        <v>161</v>
      </c>
      <c r="R20" s="598"/>
      <c r="S20" s="598"/>
      <c r="T20" s="598"/>
      <c r="U20" s="481" t="s">
        <v>161</v>
      </c>
      <c r="V20" s="601"/>
      <c r="Y20" s="500"/>
      <c r="Z20" s="500" t="s">
        <v>1685</v>
      </c>
      <c r="AA20" s="500" t="s">
        <v>1686</v>
      </c>
    </row>
    <row r="21" spans="1:27">
      <c r="A21" s="598"/>
      <c r="B21" s="394">
        <v>15</v>
      </c>
      <c r="C21" s="418" t="s">
        <v>161</v>
      </c>
      <c r="D21" s="598"/>
      <c r="E21" s="431" t="s">
        <v>161</v>
      </c>
      <c r="F21" s="598"/>
      <c r="G21" s="425" t="s">
        <v>161</v>
      </c>
      <c r="H21" s="598"/>
      <c r="I21" s="598"/>
      <c r="J21" s="601"/>
      <c r="M21" s="598"/>
      <c r="N21" s="394">
        <v>15</v>
      </c>
      <c r="O21" s="418" t="s">
        <v>161</v>
      </c>
      <c r="P21" s="598"/>
      <c r="Q21" s="431" t="s">
        <v>161</v>
      </c>
      <c r="R21" s="598"/>
      <c r="S21" s="598"/>
      <c r="T21" s="598"/>
      <c r="U21" s="481" t="s">
        <v>161</v>
      </c>
      <c r="V21" s="601"/>
      <c r="Y21" s="500" t="s">
        <v>1700</v>
      </c>
      <c r="Z21" s="500" t="s">
        <v>1677</v>
      </c>
      <c r="AA21" s="500" t="s">
        <v>513</v>
      </c>
    </row>
    <row r="22" spans="1:27" ht="14.25" customHeight="1" thickBot="1">
      <c r="A22" s="598"/>
      <c r="B22" s="394">
        <v>16</v>
      </c>
      <c r="C22" s="418" t="s">
        <v>161</v>
      </c>
      <c r="D22" s="604"/>
      <c r="E22" s="431" t="s">
        <v>161</v>
      </c>
      <c r="F22" s="604"/>
      <c r="G22" s="425" t="s">
        <v>161</v>
      </c>
      <c r="H22" s="598"/>
      <c r="I22" s="598"/>
      <c r="J22" s="601"/>
      <c r="M22" s="598"/>
      <c r="N22" s="394">
        <v>16</v>
      </c>
      <c r="O22" s="418" t="s">
        <v>161</v>
      </c>
      <c r="P22" s="604"/>
      <c r="Q22" s="431" t="s">
        <v>161</v>
      </c>
      <c r="R22" s="604"/>
      <c r="S22" s="604"/>
      <c r="T22" s="604"/>
      <c r="U22" s="481" t="s">
        <v>161</v>
      </c>
      <c r="V22" s="609"/>
      <c r="Y22" s="500"/>
      <c r="Z22" s="500" t="s">
        <v>56</v>
      </c>
      <c r="AA22" s="500" t="s">
        <v>114</v>
      </c>
    </row>
    <row r="23" spans="1:27">
      <c r="A23" s="598"/>
      <c r="B23" s="394">
        <v>17</v>
      </c>
      <c r="C23" s="395"/>
      <c r="D23" s="396"/>
      <c r="E23" s="396"/>
      <c r="F23" s="396"/>
      <c r="G23" s="424" t="s">
        <v>161</v>
      </c>
      <c r="H23" s="598"/>
      <c r="I23" s="598"/>
      <c r="J23" s="601"/>
      <c r="M23" s="598"/>
      <c r="N23" s="394">
        <v>17</v>
      </c>
      <c r="O23" s="395"/>
      <c r="P23" s="396"/>
      <c r="Q23" s="396"/>
      <c r="R23" s="396"/>
      <c r="S23" s="597"/>
      <c r="T23" s="597"/>
      <c r="U23" s="480" t="s">
        <v>161</v>
      </c>
      <c r="V23" s="600"/>
      <c r="Y23" s="500"/>
      <c r="Z23" s="500" t="s">
        <v>1701</v>
      </c>
      <c r="AA23" s="500" t="s">
        <v>1680</v>
      </c>
    </row>
    <row r="24" spans="1:27">
      <c r="A24" s="598"/>
      <c r="B24" s="394">
        <v>18</v>
      </c>
      <c r="C24" s="397"/>
      <c r="D24" s="398"/>
      <c r="E24" s="398"/>
      <c r="F24" s="398"/>
      <c r="G24" s="425" t="s">
        <v>161</v>
      </c>
      <c r="H24" s="598"/>
      <c r="I24" s="598"/>
      <c r="J24" s="601"/>
      <c r="M24" s="598"/>
      <c r="N24" s="394">
        <v>18</v>
      </c>
      <c r="O24" s="397"/>
      <c r="P24" s="398"/>
      <c r="Q24" s="398"/>
      <c r="R24" s="398"/>
      <c r="S24" s="598"/>
      <c r="T24" s="598"/>
      <c r="U24" s="481" t="s">
        <v>161</v>
      </c>
      <c r="V24" s="601"/>
      <c r="Y24" s="500" t="s">
        <v>1702</v>
      </c>
      <c r="Z24" s="500" t="s">
        <v>1692</v>
      </c>
      <c r="AA24" s="500" t="s">
        <v>1693</v>
      </c>
    </row>
    <row r="25" spans="1:27">
      <c r="A25" s="598"/>
      <c r="B25" s="394">
        <v>19</v>
      </c>
      <c r="C25" s="397"/>
      <c r="D25" s="398"/>
      <c r="E25" s="398"/>
      <c r="F25" s="398"/>
      <c r="G25" s="425" t="s">
        <v>161</v>
      </c>
      <c r="H25" s="598"/>
      <c r="I25" s="598"/>
      <c r="J25" s="601"/>
      <c r="M25" s="598"/>
      <c r="N25" s="394">
        <v>19</v>
      </c>
      <c r="O25" s="397"/>
      <c r="P25" s="398"/>
      <c r="Q25" s="398"/>
      <c r="R25" s="398"/>
      <c r="S25" s="598"/>
      <c r="T25" s="598"/>
      <c r="U25" s="481" t="s">
        <v>161</v>
      </c>
      <c r="V25" s="601"/>
      <c r="Y25" s="500"/>
      <c r="Z25" s="500" t="s">
        <v>56</v>
      </c>
      <c r="AA25" s="500" t="s">
        <v>826</v>
      </c>
    </row>
    <row r="26" spans="1:27">
      <c r="A26" s="598"/>
      <c r="B26" s="394">
        <v>20</v>
      </c>
      <c r="C26" s="397"/>
      <c r="D26" s="398"/>
      <c r="E26" s="398"/>
      <c r="F26" s="398"/>
      <c r="G26" s="425" t="s">
        <v>161</v>
      </c>
      <c r="H26" s="598"/>
      <c r="I26" s="598"/>
      <c r="J26" s="601"/>
      <c r="M26" s="598"/>
      <c r="N26" s="394">
        <v>20</v>
      </c>
      <c r="O26" s="397"/>
      <c r="P26" s="398"/>
      <c r="Q26" s="398"/>
      <c r="R26" s="398"/>
      <c r="S26" s="598"/>
      <c r="T26" s="598"/>
      <c r="U26" s="481" t="s">
        <v>161</v>
      </c>
      <c r="V26" s="601"/>
      <c r="Y26" s="500" t="s">
        <v>1703</v>
      </c>
      <c r="Z26" s="500" t="s">
        <v>1692</v>
      </c>
      <c r="AA26" s="500" t="s">
        <v>1036</v>
      </c>
    </row>
    <row r="27" spans="1:27">
      <c r="A27" s="598"/>
      <c r="B27" s="394">
        <v>21</v>
      </c>
      <c r="C27" s="397"/>
      <c r="D27" s="398"/>
      <c r="E27" s="398"/>
      <c r="F27" s="398"/>
      <c r="G27" s="425" t="s">
        <v>161</v>
      </c>
      <c r="H27" s="598"/>
      <c r="I27" s="598"/>
      <c r="J27" s="601"/>
      <c r="M27" s="598"/>
      <c r="N27" s="394">
        <v>21</v>
      </c>
      <c r="O27" s="397"/>
      <c r="P27" s="398"/>
      <c r="Q27" s="398"/>
      <c r="R27" s="398"/>
      <c r="S27" s="598"/>
      <c r="T27" s="598"/>
      <c r="U27" s="481" t="s">
        <v>161</v>
      </c>
      <c r="V27" s="601"/>
      <c r="Y27" s="500"/>
      <c r="Z27" s="500" t="s">
        <v>56</v>
      </c>
      <c r="AA27" s="500" t="s">
        <v>114</v>
      </c>
    </row>
    <row r="28" spans="1:27">
      <c r="A28" s="598"/>
      <c r="B28" s="394">
        <v>22</v>
      </c>
      <c r="C28" s="397"/>
      <c r="D28" s="398"/>
      <c r="E28" s="398"/>
      <c r="F28" s="398"/>
      <c r="G28" s="425" t="s">
        <v>161</v>
      </c>
      <c r="H28" s="598"/>
      <c r="I28" s="598"/>
      <c r="J28" s="601"/>
      <c r="M28" s="598"/>
      <c r="N28" s="394">
        <v>22</v>
      </c>
      <c r="O28" s="397"/>
      <c r="P28" s="398"/>
      <c r="Q28" s="398"/>
      <c r="R28" s="398"/>
      <c r="S28" s="598"/>
      <c r="T28" s="598"/>
      <c r="U28" s="481" t="s">
        <v>161</v>
      </c>
      <c r="V28" s="601"/>
      <c r="Y28" s="500" t="s">
        <v>1704</v>
      </c>
      <c r="Z28" s="500" t="s">
        <v>1696</v>
      </c>
      <c r="AA28" s="500" t="s">
        <v>1063</v>
      </c>
    </row>
    <row r="29" spans="1:27">
      <c r="A29" s="598"/>
      <c r="B29" s="394">
        <v>23</v>
      </c>
      <c r="C29" s="397"/>
      <c r="D29" s="398"/>
      <c r="E29" s="398"/>
      <c r="F29" s="398"/>
      <c r="G29" s="425" t="s">
        <v>161</v>
      </c>
      <c r="H29" s="598"/>
      <c r="I29" s="598"/>
      <c r="J29" s="601"/>
      <c r="M29" s="598"/>
      <c r="N29" s="394">
        <v>23</v>
      </c>
      <c r="O29" s="397"/>
      <c r="P29" s="398"/>
      <c r="Q29" s="398"/>
      <c r="R29" s="398"/>
      <c r="S29" s="598"/>
      <c r="T29" s="598"/>
      <c r="U29" s="481" t="s">
        <v>161</v>
      </c>
      <c r="V29" s="601"/>
      <c r="Y29" s="500"/>
      <c r="Z29" s="500" t="s">
        <v>1697</v>
      </c>
      <c r="AA29" s="500" t="s">
        <v>1698</v>
      </c>
    </row>
    <row r="30" spans="1:27">
      <c r="A30" s="598"/>
      <c r="B30" s="394">
        <v>24</v>
      </c>
      <c r="C30" s="397"/>
      <c r="D30" s="398"/>
      <c r="E30" s="398"/>
      <c r="F30" s="398"/>
      <c r="G30" s="425" t="s">
        <v>161</v>
      </c>
      <c r="H30" s="598"/>
      <c r="I30" s="598"/>
      <c r="J30" s="601"/>
      <c r="M30" s="598"/>
      <c r="N30" s="394">
        <v>24</v>
      </c>
      <c r="O30" s="397"/>
      <c r="P30" s="398"/>
      <c r="Q30" s="398"/>
      <c r="R30" s="398"/>
      <c r="S30" s="598"/>
      <c r="T30" s="598"/>
      <c r="U30" s="481" t="s">
        <v>161</v>
      </c>
      <c r="V30" s="601"/>
      <c r="Y30" s="500" t="s">
        <v>387</v>
      </c>
      <c r="Z30" s="500" t="s">
        <v>1705</v>
      </c>
      <c r="AA30" s="500" t="s">
        <v>387</v>
      </c>
    </row>
    <row r="31" spans="1:27">
      <c r="A31" s="598"/>
      <c r="B31" s="394">
        <v>25</v>
      </c>
      <c r="C31" s="397"/>
      <c r="D31" s="398"/>
      <c r="E31" s="398"/>
      <c r="F31" s="398"/>
      <c r="G31" s="425" t="s">
        <v>161</v>
      </c>
      <c r="H31" s="598"/>
      <c r="I31" s="598"/>
      <c r="J31" s="601"/>
      <c r="M31" s="598"/>
      <c r="N31" s="394">
        <v>25</v>
      </c>
      <c r="O31" s="397"/>
      <c r="P31" s="398"/>
      <c r="Q31" s="398"/>
      <c r="R31" s="398"/>
      <c r="S31" s="598"/>
      <c r="T31" s="598"/>
      <c r="U31" s="481" t="s">
        <v>161</v>
      </c>
      <c r="V31" s="601"/>
      <c r="Y31" s="500"/>
      <c r="Z31" s="500"/>
      <c r="AA31" s="500"/>
    </row>
    <row r="32" spans="1:27" ht="14.25" customHeight="1">
      <c r="A32" s="598"/>
      <c r="B32" s="394">
        <v>26</v>
      </c>
      <c r="C32" s="397"/>
      <c r="D32" s="398"/>
      <c r="E32" s="398"/>
      <c r="F32" s="398"/>
      <c r="G32" s="425" t="s">
        <v>161</v>
      </c>
      <c r="H32" s="598"/>
      <c r="I32" s="598"/>
      <c r="J32" s="601"/>
      <c r="M32" s="598"/>
      <c r="N32" s="394">
        <v>26</v>
      </c>
      <c r="O32" s="397"/>
      <c r="P32" s="398"/>
      <c r="Q32" s="398"/>
      <c r="R32" s="398"/>
      <c r="S32" s="598"/>
      <c r="T32" s="598"/>
      <c r="U32" s="481" t="s">
        <v>161</v>
      </c>
      <c r="V32" s="601"/>
    </row>
    <row r="33" spans="1:25" ht="14.25" customHeight="1">
      <c r="A33" s="598"/>
      <c r="B33" s="394">
        <v>27</v>
      </c>
      <c r="C33" s="397"/>
      <c r="D33" s="398"/>
      <c r="E33" s="398"/>
      <c r="F33" s="398"/>
      <c r="G33" s="425" t="s">
        <v>161</v>
      </c>
      <c r="H33" s="598"/>
      <c r="I33" s="598"/>
      <c r="J33" s="601"/>
      <c r="M33" s="598"/>
      <c r="N33" s="394">
        <v>27</v>
      </c>
      <c r="O33" s="397"/>
      <c r="P33" s="398"/>
      <c r="Q33" s="398"/>
      <c r="R33" s="398"/>
      <c r="S33" s="598"/>
      <c r="T33" s="598"/>
      <c r="U33" s="481" t="s">
        <v>161</v>
      </c>
      <c r="V33" s="601"/>
    </row>
    <row r="34" spans="1:25" ht="14.25" customHeight="1">
      <c r="A34" s="598"/>
      <c r="B34" s="394">
        <v>28</v>
      </c>
      <c r="C34" s="397"/>
      <c r="D34" s="398"/>
      <c r="E34" s="398"/>
      <c r="F34" s="398"/>
      <c r="G34" s="425" t="s">
        <v>161</v>
      </c>
      <c r="H34" s="598"/>
      <c r="I34" s="598"/>
      <c r="J34" s="601"/>
      <c r="M34" s="598"/>
      <c r="N34" s="394">
        <v>28</v>
      </c>
      <c r="O34" s="397"/>
      <c r="P34" s="398"/>
      <c r="Q34" s="398"/>
      <c r="R34" s="398"/>
      <c r="S34" s="598"/>
      <c r="T34" s="598"/>
      <c r="U34" s="481" t="s">
        <v>161</v>
      </c>
      <c r="V34" s="601"/>
    </row>
    <row r="35" spans="1:25" ht="14.25" customHeight="1">
      <c r="A35" s="598"/>
      <c r="B35" s="394">
        <v>29</v>
      </c>
      <c r="C35" s="397"/>
      <c r="D35" s="398"/>
      <c r="E35" s="398"/>
      <c r="F35" s="398"/>
      <c r="G35" s="425" t="s">
        <v>161</v>
      </c>
      <c r="H35" s="598"/>
      <c r="I35" s="598"/>
      <c r="J35" s="601"/>
      <c r="M35" s="598"/>
      <c r="N35" s="394">
        <v>29</v>
      </c>
      <c r="O35" s="397"/>
      <c r="P35" s="398"/>
      <c r="Q35" s="398"/>
      <c r="R35" s="398"/>
      <c r="S35" s="598"/>
      <c r="T35" s="598"/>
      <c r="U35" s="481" t="s">
        <v>161</v>
      </c>
      <c r="V35" s="601"/>
    </row>
    <row r="36" spans="1:25" ht="14.25" customHeight="1">
      <c r="A36" s="598"/>
      <c r="B36" s="394">
        <v>30</v>
      </c>
      <c r="C36" s="397"/>
      <c r="D36" s="398"/>
      <c r="E36" s="398"/>
      <c r="F36" s="398"/>
      <c r="G36" s="425" t="s">
        <v>161</v>
      </c>
      <c r="H36" s="598"/>
      <c r="I36" s="598"/>
      <c r="J36" s="601"/>
      <c r="M36" s="598"/>
      <c r="N36" s="394">
        <v>30</v>
      </c>
      <c r="O36" s="397"/>
      <c r="P36" s="398"/>
      <c r="Q36" s="398"/>
      <c r="R36" s="398"/>
      <c r="S36" s="598"/>
      <c r="T36" s="598"/>
      <c r="U36" s="481" t="s">
        <v>161</v>
      </c>
      <c r="V36" s="601"/>
    </row>
    <row r="37" spans="1:25" ht="14.25" customHeight="1">
      <c r="A37" s="598"/>
      <c r="B37" s="394">
        <v>31</v>
      </c>
      <c r="C37" s="397"/>
      <c r="D37" s="398"/>
      <c r="E37" s="398"/>
      <c r="F37" s="398"/>
      <c r="G37" s="425" t="s">
        <v>161</v>
      </c>
      <c r="H37" s="598"/>
      <c r="I37" s="598"/>
      <c r="J37" s="601"/>
      <c r="M37" s="598"/>
      <c r="N37" s="394">
        <v>31</v>
      </c>
      <c r="O37" s="397"/>
      <c r="P37" s="398"/>
      <c r="Q37" s="398"/>
      <c r="R37" s="398"/>
      <c r="S37" s="598"/>
      <c r="T37" s="598"/>
      <c r="U37" s="481" t="s">
        <v>161</v>
      </c>
      <c r="V37" s="601"/>
    </row>
    <row r="38" spans="1:25" ht="14.25" customHeight="1" thickBot="1">
      <c r="A38" s="604"/>
      <c r="B38" s="399">
        <v>32</v>
      </c>
      <c r="C38" s="400"/>
      <c r="D38" s="401"/>
      <c r="E38" s="401"/>
      <c r="F38" s="401"/>
      <c r="G38" s="433" t="s">
        <v>161</v>
      </c>
      <c r="H38" s="599"/>
      <c r="I38" s="599"/>
      <c r="J38" s="602"/>
      <c r="M38" s="604"/>
      <c r="N38" s="399">
        <v>32</v>
      </c>
      <c r="O38" s="400"/>
      <c r="P38" s="401"/>
      <c r="Q38" s="401"/>
      <c r="R38" s="401"/>
      <c r="S38" s="599"/>
      <c r="T38" s="599"/>
      <c r="U38" s="482" t="s">
        <v>161</v>
      </c>
      <c r="V38" s="602"/>
    </row>
    <row r="39" spans="1:25">
      <c r="A39" s="612" t="s">
        <v>1706</v>
      </c>
      <c r="B39" s="613"/>
      <c r="C39" s="402">
        <f>SUM(C4-COUNTIF(C7:C22,"Spare"))</f>
        <v>11</v>
      </c>
      <c r="D39" s="402">
        <f>SUM(D4-COUNTIF(D7:D22,"Spare"))</f>
        <v>0</v>
      </c>
      <c r="E39" s="402">
        <f>SUM(E4-COUNTIF(E7:E22,"Spare"))</f>
        <v>13</v>
      </c>
      <c r="F39" s="402">
        <f>SUM(F4-COUNTIF(F7:F22,"Spare"))</f>
        <v>0</v>
      </c>
      <c r="G39" s="402">
        <f>SUM(G4-COUNTIF(G7:G38,"Spare"))</f>
        <v>1</v>
      </c>
      <c r="H39" s="402">
        <f>SUM(H4-COUNTIF(H7:H22,"Spare"))</f>
        <v>0</v>
      </c>
      <c r="I39" s="402"/>
      <c r="J39" s="402"/>
      <c r="K39" s="9">
        <f>SUM(C39:J39)</f>
        <v>25</v>
      </c>
      <c r="M39" s="612" t="s">
        <v>1706</v>
      </c>
      <c r="N39" s="613"/>
      <c r="O39" s="402">
        <f t="shared" ref="O39:T39" si="0">SUM(O4-COUNTIF(O7:O22,"Spare"))</f>
        <v>12</v>
      </c>
      <c r="P39" s="402">
        <f t="shared" si="0"/>
        <v>0</v>
      </c>
      <c r="Q39" s="402">
        <f t="shared" si="0"/>
        <v>5</v>
      </c>
      <c r="R39" s="402">
        <f t="shared" si="0"/>
        <v>0</v>
      </c>
      <c r="S39" s="402">
        <f t="shared" si="0"/>
        <v>0</v>
      </c>
      <c r="T39" s="402">
        <f t="shared" si="0"/>
        <v>0</v>
      </c>
      <c r="U39" s="402">
        <f>SUM(U4-COUNTIF(U7:U38,"Spare"))</f>
        <v>5</v>
      </c>
      <c r="V39" s="402">
        <f>SUM(V4-COUNTIF(V7:V22,"Spare"))</f>
        <v>0</v>
      </c>
      <c r="W39" s="9">
        <f>SUM(O39:V39)</f>
        <v>22</v>
      </c>
    </row>
    <row r="40" spans="1:25" ht="14.25" customHeight="1" thickBot="1"/>
    <row r="41" spans="1:25" ht="14.25" customHeight="1" thickBot="1">
      <c r="A41" s="387"/>
      <c r="B41" s="388"/>
      <c r="C41" s="605" t="s">
        <v>1707</v>
      </c>
      <c r="D41" s="606"/>
      <c r="E41" s="606"/>
      <c r="F41" s="606"/>
      <c r="G41" s="606"/>
      <c r="H41" s="606"/>
      <c r="I41" s="606"/>
      <c r="J41" s="607"/>
      <c r="M41" s="387"/>
      <c r="N41" s="388"/>
      <c r="O41" s="605" t="s">
        <v>1708</v>
      </c>
      <c r="P41" s="606"/>
      <c r="Q41" s="606"/>
      <c r="R41" s="606"/>
      <c r="S41" s="606"/>
      <c r="T41" s="606"/>
      <c r="U41" s="606"/>
      <c r="V41" s="607"/>
    </row>
    <row r="42" spans="1:25">
      <c r="A42" s="387"/>
      <c r="B42" s="617" t="s">
        <v>36</v>
      </c>
      <c r="C42" s="409" t="s">
        <v>1668</v>
      </c>
      <c r="D42" s="410" t="s">
        <v>1669</v>
      </c>
      <c r="E42" s="426" t="s">
        <v>1670</v>
      </c>
      <c r="F42" s="426" t="s">
        <v>1671</v>
      </c>
      <c r="G42" s="472" t="s">
        <v>1672</v>
      </c>
      <c r="H42" s="551" t="s">
        <v>1673</v>
      </c>
      <c r="I42" s="458" t="s">
        <v>1674</v>
      </c>
      <c r="J42" s="459" t="s">
        <v>1675</v>
      </c>
      <c r="M42" s="387"/>
      <c r="N42" s="617" t="s">
        <v>36</v>
      </c>
      <c r="O42" s="409" t="s">
        <v>1668</v>
      </c>
      <c r="P42" s="410" t="s">
        <v>1669</v>
      </c>
      <c r="Q42" s="426" t="s">
        <v>1670</v>
      </c>
      <c r="R42" s="426" t="s">
        <v>1671</v>
      </c>
      <c r="S42" s="551" t="s">
        <v>1672</v>
      </c>
      <c r="T42" s="551" t="s">
        <v>1673</v>
      </c>
      <c r="U42" s="474" t="s">
        <v>1674</v>
      </c>
      <c r="V42" s="475" t="s">
        <v>1675</v>
      </c>
    </row>
    <row r="43" spans="1:25">
      <c r="A43" s="387"/>
      <c r="B43" s="618"/>
      <c r="C43" s="411" t="s">
        <v>109</v>
      </c>
      <c r="D43" s="412" t="s">
        <v>109</v>
      </c>
      <c r="E43" s="427" t="s">
        <v>165</v>
      </c>
      <c r="F43" s="427" t="s">
        <v>165</v>
      </c>
      <c r="G43" s="460" t="s">
        <v>824</v>
      </c>
      <c r="H43" s="391" t="s">
        <v>1678</v>
      </c>
      <c r="I43" s="460" t="s">
        <v>824</v>
      </c>
      <c r="J43" s="461" t="s">
        <v>824</v>
      </c>
      <c r="M43" s="387"/>
      <c r="N43" s="618"/>
      <c r="O43" s="411" t="s">
        <v>109</v>
      </c>
      <c r="P43" s="412" t="s">
        <v>109</v>
      </c>
      <c r="Q43" s="427" t="s">
        <v>165</v>
      </c>
      <c r="R43" s="427" t="s">
        <v>165</v>
      </c>
      <c r="S43" s="391" t="s">
        <v>1678</v>
      </c>
      <c r="T43" s="391" t="s">
        <v>1678</v>
      </c>
      <c r="U43" s="421" t="s">
        <v>1062</v>
      </c>
      <c r="V43" s="476" t="s">
        <v>1062</v>
      </c>
    </row>
    <row r="44" spans="1:25">
      <c r="A44" s="387"/>
      <c r="B44" s="618"/>
      <c r="C44" s="413">
        <v>16</v>
      </c>
      <c r="D44" s="414"/>
      <c r="E44" s="428">
        <v>16</v>
      </c>
      <c r="F44" s="428"/>
      <c r="G44" s="462">
        <v>32</v>
      </c>
      <c r="H44" s="392"/>
      <c r="I44" s="462">
        <v>32</v>
      </c>
      <c r="J44" s="463">
        <v>32</v>
      </c>
      <c r="M44" s="387"/>
      <c r="N44" s="618"/>
      <c r="O44" s="413">
        <v>16</v>
      </c>
      <c r="P44" s="414"/>
      <c r="Q44" s="428">
        <v>16</v>
      </c>
      <c r="R44" s="428"/>
      <c r="S44" s="392"/>
      <c r="T44" s="392"/>
      <c r="U44" s="422">
        <v>32</v>
      </c>
      <c r="V44" s="477"/>
    </row>
    <row r="45" spans="1:25">
      <c r="A45" s="387"/>
      <c r="B45" s="618"/>
      <c r="C45" s="434" t="s">
        <v>114</v>
      </c>
      <c r="D45" s="435" t="s">
        <v>1681</v>
      </c>
      <c r="E45" s="435" t="s">
        <v>114</v>
      </c>
      <c r="F45" s="435" t="s">
        <v>1681</v>
      </c>
      <c r="G45" s="435" t="s">
        <v>114</v>
      </c>
      <c r="H45" s="391"/>
      <c r="I45" s="443" t="s">
        <v>826</v>
      </c>
      <c r="J45" s="498" t="s">
        <v>826</v>
      </c>
      <c r="M45" s="387"/>
      <c r="N45" s="618"/>
      <c r="O45" s="407" t="s">
        <v>513</v>
      </c>
      <c r="P45" s="408" t="s">
        <v>1681</v>
      </c>
      <c r="Q45" s="423" t="s">
        <v>513</v>
      </c>
      <c r="R45" s="423" t="s">
        <v>1681</v>
      </c>
      <c r="S45" s="391"/>
      <c r="T45" s="391"/>
      <c r="U45" s="503" t="s">
        <v>1682</v>
      </c>
      <c r="V45" s="504" t="s">
        <v>1681</v>
      </c>
      <c r="Y45" s="170"/>
    </row>
    <row r="46" spans="1:25" ht="14.25" customHeight="1" thickBot="1">
      <c r="A46" s="387"/>
      <c r="B46" s="619"/>
      <c r="C46" s="415"/>
      <c r="D46" s="416"/>
      <c r="E46" s="429"/>
      <c r="F46" s="429"/>
      <c r="G46" s="473"/>
      <c r="H46" s="393"/>
      <c r="I46" s="464"/>
      <c r="J46" s="465"/>
      <c r="M46" s="387"/>
      <c r="N46" s="619"/>
      <c r="O46" s="415"/>
      <c r="P46" s="416"/>
      <c r="Q46" s="429"/>
      <c r="R46" s="429"/>
      <c r="S46" s="393"/>
      <c r="T46" s="393"/>
      <c r="U46" s="478"/>
      <c r="V46" s="479"/>
      <c r="Y46" s="170"/>
    </row>
    <row r="47" spans="1:25" ht="14.25" customHeight="1">
      <c r="A47" s="620" t="s">
        <v>1709</v>
      </c>
      <c r="B47" s="394">
        <v>1</v>
      </c>
      <c r="C47" s="417" t="s">
        <v>204</v>
      </c>
      <c r="D47" s="610"/>
      <c r="E47" s="430" t="s">
        <v>252</v>
      </c>
      <c r="F47" s="611"/>
      <c r="G47" s="466" t="s">
        <v>829</v>
      </c>
      <c r="H47" s="603"/>
      <c r="I47" s="466" t="s">
        <v>835</v>
      </c>
      <c r="J47" s="469" t="s">
        <v>888</v>
      </c>
      <c r="M47" s="620" t="s">
        <v>1710</v>
      </c>
      <c r="N47" s="394">
        <v>1</v>
      </c>
      <c r="O47" s="417" t="s">
        <v>527</v>
      </c>
      <c r="P47" s="610"/>
      <c r="Q47" s="431" t="s">
        <v>564</v>
      </c>
      <c r="R47" s="611"/>
      <c r="S47" s="603"/>
      <c r="T47" s="603"/>
      <c r="U47" s="480" t="s">
        <v>1072</v>
      </c>
      <c r="V47" s="608"/>
    </row>
    <row r="48" spans="1:25" ht="14.25" customHeight="1">
      <c r="A48" s="598"/>
      <c r="B48" s="394">
        <v>2</v>
      </c>
      <c r="C48" s="418" t="s">
        <v>210</v>
      </c>
      <c r="D48" s="598"/>
      <c r="E48" s="431" t="s">
        <v>256</v>
      </c>
      <c r="F48" s="598"/>
      <c r="G48" s="468" t="s">
        <v>832</v>
      </c>
      <c r="H48" s="598"/>
      <c r="I48" s="468" t="s">
        <v>839</v>
      </c>
      <c r="J48" s="469" t="s">
        <v>892</v>
      </c>
      <c r="M48" s="598"/>
      <c r="N48" s="394">
        <v>2</v>
      </c>
      <c r="O48" s="418" t="s">
        <v>534</v>
      </c>
      <c r="P48" s="598"/>
      <c r="Q48" s="431" t="s">
        <v>566</v>
      </c>
      <c r="R48" s="598"/>
      <c r="S48" s="598"/>
      <c r="T48" s="598"/>
      <c r="U48" s="481" t="s">
        <v>1074</v>
      </c>
      <c r="V48" s="601"/>
    </row>
    <row r="49" spans="1:22" ht="14.25" customHeight="1">
      <c r="A49" s="598"/>
      <c r="B49" s="394">
        <v>3</v>
      </c>
      <c r="C49" s="418" t="s">
        <v>214</v>
      </c>
      <c r="D49" s="598"/>
      <c r="E49" s="431" t="s">
        <v>258</v>
      </c>
      <c r="F49" s="598"/>
      <c r="G49" s="468" t="s">
        <v>161</v>
      </c>
      <c r="H49" s="598"/>
      <c r="I49" s="468" t="s">
        <v>841</v>
      </c>
      <c r="J49" s="469" t="s">
        <v>894</v>
      </c>
      <c r="M49" s="598"/>
      <c r="N49" s="394">
        <v>3</v>
      </c>
      <c r="O49" s="418" t="s">
        <v>538</v>
      </c>
      <c r="P49" s="598"/>
      <c r="Q49" s="431" t="s">
        <v>568</v>
      </c>
      <c r="R49" s="598"/>
      <c r="S49" s="598"/>
      <c r="T49" s="598"/>
      <c r="U49" s="481" t="s">
        <v>1076</v>
      </c>
      <c r="V49" s="601"/>
    </row>
    <row r="50" spans="1:22" ht="14.25" customHeight="1">
      <c r="A50" s="598"/>
      <c r="B50" s="394">
        <v>4</v>
      </c>
      <c r="C50" s="418" t="s">
        <v>217</v>
      </c>
      <c r="D50" s="598"/>
      <c r="E50" s="431" t="s">
        <v>260</v>
      </c>
      <c r="F50" s="598"/>
      <c r="G50" s="468" t="s">
        <v>161</v>
      </c>
      <c r="H50" s="598"/>
      <c r="I50" s="468" t="s">
        <v>843</v>
      </c>
      <c r="J50" s="469" t="s">
        <v>896</v>
      </c>
      <c r="M50" s="598"/>
      <c r="N50" s="394">
        <v>4</v>
      </c>
      <c r="O50" s="418" t="s">
        <v>542</v>
      </c>
      <c r="P50" s="598"/>
      <c r="Q50" s="431" t="s">
        <v>570</v>
      </c>
      <c r="R50" s="598"/>
      <c r="S50" s="598"/>
      <c r="T50" s="598"/>
      <c r="U50" s="481" t="s">
        <v>1078</v>
      </c>
      <c r="V50" s="601"/>
    </row>
    <row r="51" spans="1:22" ht="14.25" customHeight="1">
      <c r="A51" s="598"/>
      <c r="B51" s="394">
        <v>5</v>
      </c>
      <c r="C51" s="418" t="s">
        <v>220</v>
      </c>
      <c r="D51" s="598"/>
      <c r="E51" s="431" t="s">
        <v>262</v>
      </c>
      <c r="F51" s="598"/>
      <c r="G51" s="468" t="s">
        <v>161</v>
      </c>
      <c r="H51" s="598"/>
      <c r="I51" s="468" t="s">
        <v>845</v>
      </c>
      <c r="J51" s="469" t="s">
        <v>898</v>
      </c>
      <c r="M51" s="598"/>
      <c r="N51" s="394">
        <v>5</v>
      </c>
      <c r="O51" s="418" t="s">
        <v>547</v>
      </c>
      <c r="P51" s="598"/>
      <c r="Q51" s="431" t="s">
        <v>572</v>
      </c>
      <c r="R51" s="598"/>
      <c r="S51" s="598"/>
      <c r="T51" s="598"/>
      <c r="U51" s="481" t="s">
        <v>1080</v>
      </c>
      <c r="V51" s="601"/>
    </row>
    <row r="52" spans="1:22" ht="14.25" customHeight="1">
      <c r="A52" s="598"/>
      <c r="B52" s="394">
        <v>6</v>
      </c>
      <c r="C52" s="418" t="s">
        <v>226</v>
      </c>
      <c r="D52" s="598"/>
      <c r="E52" s="431" t="s">
        <v>264</v>
      </c>
      <c r="F52" s="598"/>
      <c r="G52" s="468" t="s">
        <v>161</v>
      </c>
      <c r="H52" s="598"/>
      <c r="I52" s="468" t="s">
        <v>847</v>
      </c>
      <c r="J52" s="469" t="s">
        <v>899</v>
      </c>
      <c r="M52" s="598"/>
      <c r="N52" s="394">
        <v>6</v>
      </c>
      <c r="O52" s="418" t="s">
        <v>550</v>
      </c>
      <c r="P52" s="598"/>
      <c r="Q52" s="431" t="s">
        <v>161</v>
      </c>
      <c r="R52" s="598"/>
      <c r="S52" s="598"/>
      <c r="T52" s="598"/>
      <c r="U52" s="481" t="s">
        <v>1082</v>
      </c>
      <c r="V52" s="601"/>
    </row>
    <row r="53" spans="1:22" ht="14.25" customHeight="1">
      <c r="A53" s="598"/>
      <c r="B53" s="394">
        <v>7</v>
      </c>
      <c r="C53" s="418" t="s">
        <v>229</v>
      </c>
      <c r="D53" s="598"/>
      <c r="E53" s="431" t="s">
        <v>266</v>
      </c>
      <c r="F53" s="598"/>
      <c r="G53" s="468" t="s">
        <v>161</v>
      </c>
      <c r="H53" s="598"/>
      <c r="I53" s="468" t="s">
        <v>849</v>
      </c>
      <c r="J53" s="469" t="s">
        <v>901</v>
      </c>
      <c r="M53" s="598"/>
      <c r="N53" s="394">
        <v>7</v>
      </c>
      <c r="O53" s="418" t="s">
        <v>553</v>
      </c>
      <c r="P53" s="598"/>
      <c r="Q53" s="431" t="s">
        <v>161</v>
      </c>
      <c r="R53" s="598"/>
      <c r="S53" s="598"/>
      <c r="T53" s="598"/>
      <c r="U53" s="481" t="s">
        <v>161</v>
      </c>
      <c r="V53" s="601"/>
    </row>
    <row r="54" spans="1:22" ht="14.25" customHeight="1">
      <c r="A54" s="598"/>
      <c r="B54" s="394">
        <v>8</v>
      </c>
      <c r="C54" s="418" t="s">
        <v>232</v>
      </c>
      <c r="D54" s="598"/>
      <c r="E54" s="431" t="s">
        <v>268</v>
      </c>
      <c r="F54" s="598"/>
      <c r="G54" s="468" t="s">
        <v>161</v>
      </c>
      <c r="H54" s="598"/>
      <c r="I54" s="468" t="s">
        <v>853</v>
      </c>
      <c r="J54" s="469" t="s">
        <v>903</v>
      </c>
      <c r="M54" s="598"/>
      <c r="N54" s="394">
        <v>8</v>
      </c>
      <c r="O54" s="418" t="s">
        <v>558</v>
      </c>
      <c r="P54" s="598"/>
      <c r="Q54" s="431" t="s">
        <v>161</v>
      </c>
      <c r="R54" s="598"/>
      <c r="S54" s="598"/>
      <c r="T54" s="598"/>
      <c r="U54" s="481" t="s">
        <v>161</v>
      </c>
      <c r="V54" s="601"/>
    </row>
    <row r="55" spans="1:22" ht="14.25" customHeight="1">
      <c r="A55" s="598"/>
      <c r="B55" s="394">
        <v>9</v>
      </c>
      <c r="C55" s="418" t="s">
        <v>235</v>
      </c>
      <c r="D55" s="598"/>
      <c r="E55" s="431" t="s">
        <v>270</v>
      </c>
      <c r="F55" s="598"/>
      <c r="G55" s="468" t="s">
        <v>161</v>
      </c>
      <c r="H55" s="598"/>
      <c r="I55" s="468" t="s">
        <v>855</v>
      </c>
      <c r="J55" s="469" t="s">
        <v>905</v>
      </c>
      <c r="M55" s="598"/>
      <c r="N55" s="394">
        <v>9</v>
      </c>
      <c r="O55" s="418" t="s">
        <v>562</v>
      </c>
      <c r="P55" s="598"/>
      <c r="Q55" s="431" t="s">
        <v>161</v>
      </c>
      <c r="R55" s="598"/>
      <c r="S55" s="598"/>
      <c r="T55" s="598"/>
      <c r="U55" s="481" t="s">
        <v>161</v>
      </c>
      <c r="V55" s="601"/>
    </row>
    <row r="56" spans="1:22" ht="14.25" customHeight="1">
      <c r="A56" s="598"/>
      <c r="B56" s="394">
        <v>10</v>
      </c>
      <c r="C56" s="418" t="s">
        <v>241</v>
      </c>
      <c r="D56" s="598"/>
      <c r="E56" s="431" t="s">
        <v>272</v>
      </c>
      <c r="F56" s="598"/>
      <c r="G56" s="468" t="s">
        <v>161</v>
      </c>
      <c r="H56" s="598"/>
      <c r="I56" s="468" t="s">
        <v>857</v>
      </c>
      <c r="J56" s="469" t="s">
        <v>907</v>
      </c>
      <c r="M56" s="598"/>
      <c r="N56" s="394">
        <v>10</v>
      </c>
      <c r="O56" s="418" t="s">
        <v>161</v>
      </c>
      <c r="P56" s="598"/>
      <c r="Q56" s="431" t="s">
        <v>161</v>
      </c>
      <c r="R56" s="598"/>
      <c r="S56" s="598"/>
      <c r="T56" s="598"/>
      <c r="U56" s="481" t="s">
        <v>161</v>
      </c>
      <c r="V56" s="601"/>
    </row>
    <row r="57" spans="1:22" ht="14.25" customHeight="1">
      <c r="A57" s="598"/>
      <c r="B57" s="394">
        <v>11</v>
      </c>
      <c r="C57" s="418" t="s">
        <v>245</v>
      </c>
      <c r="D57" s="598"/>
      <c r="E57" s="431" t="s">
        <v>161</v>
      </c>
      <c r="F57" s="598"/>
      <c r="G57" s="468" t="s">
        <v>161</v>
      </c>
      <c r="H57" s="598"/>
      <c r="I57" s="468" t="s">
        <v>858</v>
      </c>
      <c r="J57" s="469" t="s">
        <v>909</v>
      </c>
      <c r="M57" s="598"/>
      <c r="N57" s="394">
        <v>11</v>
      </c>
      <c r="O57" s="418" t="s">
        <v>161</v>
      </c>
      <c r="P57" s="598"/>
      <c r="Q57" s="431" t="s">
        <v>161</v>
      </c>
      <c r="R57" s="598"/>
      <c r="S57" s="598"/>
      <c r="T57" s="598"/>
      <c r="U57" s="481" t="s">
        <v>161</v>
      </c>
      <c r="V57" s="601"/>
    </row>
    <row r="58" spans="1:22" ht="14.25" customHeight="1">
      <c r="A58" s="598"/>
      <c r="B58" s="394">
        <v>12</v>
      </c>
      <c r="C58" s="418" t="s">
        <v>249</v>
      </c>
      <c r="D58" s="598"/>
      <c r="E58" s="431" t="s">
        <v>161</v>
      </c>
      <c r="F58" s="598"/>
      <c r="G58" s="468" t="s">
        <v>161</v>
      </c>
      <c r="H58" s="598"/>
      <c r="I58" s="468" t="s">
        <v>859</v>
      </c>
      <c r="J58" s="469" t="s">
        <v>913</v>
      </c>
      <c r="M58" s="598"/>
      <c r="N58" s="394">
        <v>12</v>
      </c>
      <c r="O58" s="418" t="s">
        <v>161</v>
      </c>
      <c r="P58" s="598"/>
      <c r="Q58" s="431" t="s">
        <v>161</v>
      </c>
      <c r="R58" s="598"/>
      <c r="S58" s="598"/>
      <c r="T58" s="598"/>
      <c r="U58" s="481" t="s">
        <v>161</v>
      </c>
      <c r="V58" s="601"/>
    </row>
    <row r="59" spans="1:22" ht="14.25" customHeight="1">
      <c r="A59" s="598"/>
      <c r="B59" s="394">
        <v>13</v>
      </c>
      <c r="C59" s="418" t="s">
        <v>161</v>
      </c>
      <c r="D59" s="598"/>
      <c r="E59" s="431" t="s">
        <v>161</v>
      </c>
      <c r="F59" s="598"/>
      <c r="G59" s="468" t="s">
        <v>161</v>
      </c>
      <c r="H59" s="598"/>
      <c r="I59" s="468" t="s">
        <v>860</v>
      </c>
      <c r="J59" s="469" t="s">
        <v>914</v>
      </c>
      <c r="M59" s="598"/>
      <c r="N59" s="394">
        <v>13</v>
      </c>
      <c r="O59" s="418" t="s">
        <v>161</v>
      </c>
      <c r="P59" s="598"/>
      <c r="Q59" s="431" t="s">
        <v>161</v>
      </c>
      <c r="R59" s="598"/>
      <c r="S59" s="598"/>
      <c r="T59" s="598"/>
      <c r="U59" s="481" t="s">
        <v>161</v>
      </c>
      <c r="V59" s="601"/>
    </row>
    <row r="60" spans="1:22" ht="14.25" customHeight="1">
      <c r="A60" s="598"/>
      <c r="B60" s="394">
        <v>14</v>
      </c>
      <c r="C60" s="418" t="s">
        <v>161</v>
      </c>
      <c r="D60" s="598"/>
      <c r="E60" s="431" t="s">
        <v>161</v>
      </c>
      <c r="F60" s="598"/>
      <c r="G60" s="468" t="s">
        <v>161</v>
      </c>
      <c r="H60" s="598"/>
      <c r="I60" s="468" t="s">
        <v>864</v>
      </c>
      <c r="J60" s="469" t="s">
        <v>916</v>
      </c>
      <c r="M60" s="598"/>
      <c r="N60" s="394">
        <v>14</v>
      </c>
      <c r="O60" s="418" t="s">
        <v>161</v>
      </c>
      <c r="P60" s="598"/>
      <c r="Q60" s="431" t="s">
        <v>161</v>
      </c>
      <c r="R60" s="598"/>
      <c r="S60" s="598"/>
      <c r="T60" s="598"/>
      <c r="U60" s="481" t="s">
        <v>161</v>
      </c>
      <c r="V60" s="601"/>
    </row>
    <row r="61" spans="1:22" ht="14.25" customHeight="1">
      <c r="A61" s="598"/>
      <c r="B61" s="394">
        <v>15</v>
      </c>
      <c r="C61" s="418" t="s">
        <v>161</v>
      </c>
      <c r="D61" s="598"/>
      <c r="E61" s="431" t="s">
        <v>161</v>
      </c>
      <c r="F61" s="598"/>
      <c r="G61" s="468" t="s">
        <v>161</v>
      </c>
      <c r="H61" s="598"/>
      <c r="I61" s="468" t="s">
        <v>866</v>
      </c>
      <c r="J61" s="469" t="s">
        <v>917</v>
      </c>
      <c r="M61" s="598"/>
      <c r="N61" s="394">
        <v>15</v>
      </c>
      <c r="O61" s="418" t="s">
        <v>161</v>
      </c>
      <c r="P61" s="598"/>
      <c r="Q61" s="431" t="s">
        <v>161</v>
      </c>
      <c r="R61" s="598"/>
      <c r="S61" s="598"/>
      <c r="T61" s="598"/>
      <c r="U61" s="481" t="s">
        <v>161</v>
      </c>
      <c r="V61" s="601"/>
    </row>
    <row r="62" spans="1:22" ht="14.25" customHeight="1" thickBot="1">
      <c r="A62" s="598"/>
      <c r="B62" s="394">
        <v>16</v>
      </c>
      <c r="C62" s="418" t="s">
        <v>161</v>
      </c>
      <c r="D62" s="604"/>
      <c r="E62" s="431" t="s">
        <v>161</v>
      </c>
      <c r="F62" s="604"/>
      <c r="G62" s="468" t="s">
        <v>161</v>
      </c>
      <c r="H62" s="604"/>
      <c r="I62" s="468" t="s">
        <v>868</v>
      </c>
      <c r="J62" s="469" t="s">
        <v>919</v>
      </c>
      <c r="M62" s="598"/>
      <c r="N62" s="394">
        <v>16</v>
      </c>
      <c r="O62" s="418" t="s">
        <v>161</v>
      </c>
      <c r="P62" s="604"/>
      <c r="Q62" s="431" t="s">
        <v>161</v>
      </c>
      <c r="R62" s="604"/>
      <c r="S62" s="604"/>
      <c r="T62" s="604"/>
      <c r="U62" s="481" t="s">
        <v>161</v>
      </c>
      <c r="V62" s="609"/>
    </row>
    <row r="63" spans="1:22" ht="14.25" customHeight="1">
      <c r="A63" s="598"/>
      <c r="B63" s="394">
        <v>17</v>
      </c>
      <c r="C63" s="395"/>
      <c r="D63" s="396"/>
      <c r="E63" s="396"/>
      <c r="F63" s="396"/>
      <c r="G63" s="466" t="s">
        <v>161</v>
      </c>
      <c r="H63" s="597"/>
      <c r="I63" s="468" t="s">
        <v>869</v>
      </c>
      <c r="J63" s="469" t="s">
        <v>920</v>
      </c>
      <c r="M63" s="598"/>
      <c r="N63" s="394">
        <v>17</v>
      </c>
      <c r="O63" s="395"/>
      <c r="P63" s="396"/>
      <c r="Q63" s="396"/>
      <c r="R63" s="396"/>
      <c r="S63" s="597"/>
      <c r="T63" s="597"/>
      <c r="U63" s="480" t="s">
        <v>161</v>
      </c>
      <c r="V63" s="600"/>
    </row>
    <row r="64" spans="1:22" ht="14.25" customHeight="1">
      <c r="A64" s="598"/>
      <c r="B64" s="394">
        <v>18</v>
      </c>
      <c r="C64" s="397"/>
      <c r="D64" s="398"/>
      <c r="E64" s="398"/>
      <c r="F64" s="398"/>
      <c r="G64" s="468" t="s">
        <v>161</v>
      </c>
      <c r="H64" s="598"/>
      <c r="I64" s="468" t="s">
        <v>870</v>
      </c>
      <c r="J64" s="469" t="s">
        <v>922</v>
      </c>
      <c r="M64" s="598"/>
      <c r="N64" s="394">
        <v>18</v>
      </c>
      <c r="O64" s="397"/>
      <c r="P64" s="398"/>
      <c r="Q64" s="398"/>
      <c r="R64" s="398"/>
      <c r="S64" s="598"/>
      <c r="T64" s="598"/>
      <c r="U64" s="481" t="s">
        <v>161</v>
      </c>
      <c r="V64" s="601"/>
    </row>
    <row r="65" spans="1:23" ht="14.25" customHeight="1">
      <c r="A65" s="598"/>
      <c r="B65" s="394">
        <v>19</v>
      </c>
      <c r="C65" s="397"/>
      <c r="D65" s="398"/>
      <c r="E65" s="398"/>
      <c r="F65" s="398"/>
      <c r="G65" s="468" t="s">
        <v>161</v>
      </c>
      <c r="H65" s="598"/>
      <c r="I65" s="468" t="s">
        <v>872</v>
      </c>
      <c r="J65" s="469" t="s">
        <v>924</v>
      </c>
      <c r="M65" s="598"/>
      <c r="N65" s="394">
        <v>19</v>
      </c>
      <c r="O65" s="397"/>
      <c r="P65" s="398"/>
      <c r="Q65" s="398"/>
      <c r="R65" s="398"/>
      <c r="S65" s="598"/>
      <c r="T65" s="598"/>
      <c r="U65" s="481" t="s">
        <v>161</v>
      </c>
      <c r="V65" s="601"/>
    </row>
    <row r="66" spans="1:23" ht="14.25" customHeight="1">
      <c r="A66" s="598"/>
      <c r="B66" s="394">
        <v>20</v>
      </c>
      <c r="C66" s="397"/>
      <c r="D66" s="398"/>
      <c r="E66" s="398"/>
      <c r="F66" s="398"/>
      <c r="G66" s="468" t="s">
        <v>161</v>
      </c>
      <c r="H66" s="598"/>
      <c r="I66" s="468" t="s">
        <v>874</v>
      </c>
      <c r="J66" s="469" t="s">
        <v>926</v>
      </c>
      <c r="M66" s="598"/>
      <c r="N66" s="394">
        <v>20</v>
      </c>
      <c r="O66" s="397"/>
      <c r="P66" s="398"/>
      <c r="Q66" s="398"/>
      <c r="R66" s="398"/>
      <c r="S66" s="598"/>
      <c r="T66" s="598"/>
      <c r="U66" s="481" t="s">
        <v>161</v>
      </c>
      <c r="V66" s="601"/>
    </row>
    <row r="67" spans="1:23" ht="14.25" customHeight="1">
      <c r="A67" s="598"/>
      <c r="B67" s="394">
        <v>21</v>
      </c>
      <c r="C67" s="397"/>
      <c r="D67" s="398"/>
      <c r="E67" s="398"/>
      <c r="F67" s="398"/>
      <c r="G67" s="468" t="s">
        <v>161</v>
      </c>
      <c r="H67" s="598"/>
      <c r="I67" s="468" t="s">
        <v>876</v>
      </c>
      <c r="J67" s="469" t="s">
        <v>928</v>
      </c>
      <c r="M67" s="598"/>
      <c r="N67" s="394">
        <v>21</v>
      </c>
      <c r="O67" s="397"/>
      <c r="P67" s="398"/>
      <c r="Q67" s="398"/>
      <c r="R67" s="398"/>
      <c r="S67" s="598"/>
      <c r="T67" s="598"/>
      <c r="U67" s="481" t="s">
        <v>161</v>
      </c>
      <c r="V67" s="601"/>
    </row>
    <row r="68" spans="1:23" ht="14.25" customHeight="1">
      <c r="A68" s="598"/>
      <c r="B68" s="394">
        <v>22</v>
      </c>
      <c r="C68" s="397"/>
      <c r="D68" s="398"/>
      <c r="E68" s="398"/>
      <c r="F68" s="398"/>
      <c r="G68" s="468" t="s">
        <v>161</v>
      </c>
      <c r="H68" s="598"/>
      <c r="I68" s="468" t="s">
        <v>878</v>
      </c>
      <c r="J68" s="469" t="s">
        <v>932</v>
      </c>
      <c r="M68" s="598"/>
      <c r="N68" s="394">
        <v>22</v>
      </c>
      <c r="O68" s="397"/>
      <c r="P68" s="398"/>
      <c r="Q68" s="398"/>
      <c r="R68" s="398"/>
      <c r="S68" s="598"/>
      <c r="T68" s="598"/>
      <c r="U68" s="481" t="s">
        <v>161</v>
      </c>
      <c r="V68" s="601"/>
    </row>
    <row r="69" spans="1:23" ht="14.25" customHeight="1">
      <c r="A69" s="598"/>
      <c r="B69" s="394">
        <v>23</v>
      </c>
      <c r="C69" s="397"/>
      <c r="D69" s="398"/>
      <c r="E69" s="398"/>
      <c r="F69" s="398"/>
      <c r="G69" s="468" t="s">
        <v>161</v>
      </c>
      <c r="H69" s="598"/>
      <c r="I69" s="468" t="s">
        <v>882</v>
      </c>
      <c r="J69" s="469" t="s">
        <v>933</v>
      </c>
      <c r="M69" s="598"/>
      <c r="N69" s="394">
        <v>23</v>
      </c>
      <c r="O69" s="397"/>
      <c r="P69" s="398"/>
      <c r="Q69" s="398"/>
      <c r="R69" s="398"/>
      <c r="S69" s="598"/>
      <c r="T69" s="598"/>
      <c r="U69" s="481" t="s">
        <v>161</v>
      </c>
      <c r="V69" s="601"/>
    </row>
    <row r="70" spans="1:23" ht="14.25" customHeight="1">
      <c r="A70" s="598"/>
      <c r="B70" s="394">
        <v>24</v>
      </c>
      <c r="C70" s="397"/>
      <c r="D70" s="398"/>
      <c r="E70" s="398"/>
      <c r="F70" s="398"/>
      <c r="G70" s="468" t="s">
        <v>161</v>
      </c>
      <c r="H70" s="598"/>
      <c r="I70" s="468" t="s">
        <v>884</v>
      </c>
      <c r="J70" s="469" t="s">
        <v>934</v>
      </c>
      <c r="M70" s="598"/>
      <c r="N70" s="394">
        <v>24</v>
      </c>
      <c r="O70" s="397"/>
      <c r="P70" s="398"/>
      <c r="Q70" s="398"/>
      <c r="R70" s="398"/>
      <c r="S70" s="598"/>
      <c r="T70" s="598"/>
      <c r="U70" s="481" t="s">
        <v>161</v>
      </c>
      <c r="V70" s="601"/>
    </row>
    <row r="71" spans="1:23" ht="14.25" customHeight="1">
      <c r="A71" s="598"/>
      <c r="B71" s="394">
        <v>25</v>
      </c>
      <c r="C71" s="397"/>
      <c r="D71" s="398"/>
      <c r="E71" s="398"/>
      <c r="F71" s="398"/>
      <c r="G71" s="468" t="s">
        <v>161</v>
      </c>
      <c r="H71" s="598"/>
      <c r="I71" s="468" t="s">
        <v>885</v>
      </c>
      <c r="J71" s="469" t="s">
        <v>935</v>
      </c>
      <c r="M71" s="598"/>
      <c r="N71" s="394">
        <v>25</v>
      </c>
      <c r="O71" s="397"/>
      <c r="P71" s="398"/>
      <c r="Q71" s="398"/>
      <c r="R71" s="398"/>
      <c r="S71" s="598"/>
      <c r="T71" s="598"/>
      <c r="U71" s="481" t="s">
        <v>161</v>
      </c>
      <c r="V71" s="601"/>
    </row>
    <row r="72" spans="1:23" ht="14.25" customHeight="1">
      <c r="A72" s="598"/>
      <c r="B72" s="394">
        <v>26</v>
      </c>
      <c r="C72" s="397"/>
      <c r="D72" s="398"/>
      <c r="E72" s="398"/>
      <c r="F72" s="398"/>
      <c r="G72" s="468" t="s">
        <v>161</v>
      </c>
      <c r="H72" s="598"/>
      <c r="I72" s="468" t="s">
        <v>887</v>
      </c>
      <c r="J72" s="469" t="s">
        <v>936</v>
      </c>
      <c r="M72" s="598"/>
      <c r="N72" s="394">
        <v>26</v>
      </c>
      <c r="O72" s="397"/>
      <c r="P72" s="398"/>
      <c r="Q72" s="398"/>
      <c r="R72" s="398"/>
      <c r="S72" s="598"/>
      <c r="T72" s="598"/>
      <c r="U72" s="481" t="s">
        <v>161</v>
      </c>
      <c r="V72" s="601"/>
    </row>
    <row r="73" spans="1:23" ht="14.25" customHeight="1">
      <c r="A73" s="598"/>
      <c r="B73" s="394">
        <v>27</v>
      </c>
      <c r="C73" s="397"/>
      <c r="D73" s="398"/>
      <c r="E73" s="398"/>
      <c r="F73" s="398"/>
      <c r="G73" s="468" t="s">
        <v>161</v>
      </c>
      <c r="H73" s="598"/>
      <c r="I73" s="468" t="s">
        <v>161</v>
      </c>
      <c r="J73" s="469" t="s">
        <v>937</v>
      </c>
      <c r="M73" s="598"/>
      <c r="N73" s="394">
        <v>27</v>
      </c>
      <c r="O73" s="397"/>
      <c r="P73" s="398"/>
      <c r="Q73" s="398"/>
      <c r="R73" s="398"/>
      <c r="S73" s="598"/>
      <c r="T73" s="598"/>
      <c r="U73" s="481" t="s">
        <v>161</v>
      </c>
      <c r="V73" s="601"/>
    </row>
    <row r="74" spans="1:23" ht="14.25" customHeight="1">
      <c r="A74" s="598"/>
      <c r="B74" s="394">
        <v>28</v>
      </c>
      <c r="C74" s="397"/>
      <c r="D74" s="398"/>
      <c r="E74" s="398"/>
      <c r="F74" s="398"/>
      <c r="G74" s="468" t="s">
        <v>161</v>
      </c>
      <c r="H74" s="598"/>
      <c r="I74" s="468" t="s">
        <v>161</v>
      </c>
      <c r="J74" s="469" t="s">
        <v>939</v>
      </c>
      <c r="M74" s="598"/>
      <c r="N74" s="394">
        <v>28</v>
      </c>
      <c r="O74" s="397"/>
      <c r="P74" s="398"/>
      <c r="Q74" s="398"/>
      <c r="R74" s="398"/>
      <c r="S74" s="598"/>
      <c r="T74" s="598"/>
      <c r="U74" s="481" t="s">
        <v>161</v>
      </c>
      <c r="V74" s="601"/>
    </row>
    <row r="75" spans="1:23" ht="14.25" customHeight="1">
      <c r="A75" s="598"/>
      <c r="B75" s="394">
        <v>29</v>
      </c>
      <c r="C75" s="397"/>
      <c r="D75" s="398"/>
      <c r="E75" s="398"/>
      <c r="F75" s="398"/>
      <c r="G75" s="468" t="s">
        <v>161</v>
      </c>
      <c r="H75" s="598"/>
      <c r="I75" s="468" t="s">
        <v>161</v>
      </c>
      <c r="J75" s="469" t="s">
        <v>161</v>
      </c>
      <c r="M75" s="598"/>
      <c r="N75" s="394">
        <v>29</v>
      </c>
      <c r="O75" s="397"/>
      <c r="P75" s="398"/>
      <c r="Q75" s="398"/>
      <c r="R75" s="398"/>
      <c r="S75" s="598"/>
      <c r="T75" s="598"/>
      <c r="U75" s="481" t="s">
        <v>161</v>
      </c>
      <c r="V75" s="601"/>
    </row>
    <row r="76" spans="1:23" ht="14.25" customHeight="1">
      <c r="A76" s="598"/>
      <c r="B76" s="394">
        <v>30</v>
      </c>
      <c r="C76" s="397"/>
      <c r="D76" s="398"/>
      <c r="E76" s="398"/>
      <c r="F76" s="398"/>
      <c r="G76" s="468" t="s">
        <v>161</v>
      </c>
      <c r="H76" s="598"/>
      <c r="I76" s="468" t="s">
        <v>161</v>
      </c>
      <c r="J76" s="469" t="s">
        <v>161</v>
      </c>
      <c r="M76" s="598"/>
      <c r="N76" s="394">
        <v>30</v>
      </c>
      <c r="O76" s="397"/>
      <c r="P76" s="398"/>
      <c r="Q76" s="398"/>
      <c r="R76" s="398"/>
      <c r="S76" s="598"/>
      <c r="T76" s="598"/>
      <c r="U76" s="481" t="s">
        <v>161</v>
      </c>
      <c r="V76" s="601"/>
    </row>
    <row r="77" spans="1:23" ht="14.25" customHeight="1">
      <c r="A77" s="598"/>
      <c r="B77" s="394">
        <v>31</v>
      </c>
      <c r="C77" s="397"/>
      <c r="D77" s="398"/>
      <c r="E77" s="398"/>
      <c r="F77" s="398"/>
      <c r="G77" s="468" t="s">
        <v>161</v>
      </c>
      <c r="H77" s="598"/>
      <c r="I77" s="468" t="s">
        <v>161</v>
      </c>
      <c r="J77" s="469" t="s">
        <v>161</v>
      </c>
      <c r="M77" s="598"/>
      <c r="N77" s="394">
        <v>31</v>
      </c>
      <c r="O77" s="397"/>
      <c r="P77" s="398"/>
      <c r="Q77" s="398"/>
      <c r="R77" s="398"/>
      <c r="S77" s="598"/>
      <c r="T77" s="598"/>
      <c r="U77" s="481" t="s">
        <v>161</v>
      </c>
      <c r="V77" s="601"/>
    </row>
    <row r="78" spans="1:23" ht="14.25" customHeight="1" thickBot="1">
      <c r="A78" s="604"/>
      <c r="B78" s="399">
        <v>32</v>
      </c>
      <c r="C78" s="400"/>
      <c r="D78" s="401"/>
      <c r="E78" s="401"/>
      <c r="F78" s="401"/>
      <c r="G78" s="470" t="s">
        <v>161</v>
      </c>
      <c r="H78" s="599"/>
      <c r="I78" s="470" t="s">
        <v>161</v>
      </c>
      <c r="J78" s="471" t="s">
        <v>161</v>
      </c>
      <c r="M78" s="604"/>
      <c r="N78" s="399">
        <v>32</v>
      </c>
      <c r="O78" s="400"/>
      <c r="P78" s="401"/>
      <c r="Q78" s="401"/>
      <c r="R78" s="401"/>
      <c r="S78" s="599"/>
      <c r="T78" s="599"/>
      <c r="U78" s="482" t="s">
        <v>161</v>
      </c>
      <c r="V78" s="602"/>
    </row>
    <row r="79" spans="1:23">
      <c r="A79" s="612" t="s">
        <v>1706</v>
      </c>
      <c r="B79" s="613"/>
      <c r="C79" s="402">
        <f>SUM(C44-COUNTIF(C47:C62,"Spare"))</f>
        <v>12</v>
      </c>
      <c r="D79" s="402">
        <f>SUM(D44-COUNTIF(D47:D62,"Spare"))</f>
        <v>0</v>
      </c>
      <c r="E79" s="402">
        <f>SUM(E44-COUNTIF(E47:E62,"Spare"))</f>
        <v>10</v>
      </c>
      <c r="F79" s="402">
        <f>SUM(F44-COUNTIF(F47:F62,"Spare"))</f>
        <v>0</v>
      </c>
      <c r="G79" s="402">
        <f>SUM(G44-COUNTIF(G47:G78,"Spare"))</f>
        <v>2</v>
      </c>
      <c r="H79" s="402">
        <f>SUM(H44-COUNTIF(H47:H62,"Spare"))</f>
        <v>0</v>
      </c>
      <c r="I79" s="402">
        <f>SUM(I44-COUNTIF(I47:I78,"Spare"))</f>
        <v>26</v>
      </c>
      <c r="J79" s="402">
        <f>SUM(J44-COUNTIF(J47:J78,"Spare"))</f>
        <v>28</v>
      </c>
      <c r="K79" s="9">
        <f>SUM(C79:J79)</f>
        <v>78</v>
      </c>
      <c r="M79" s="612" t="s">
        <v>1706</v>
      </c>
      <c r="N79" s="613"/>
      <c r="O79" s="402">
        <f t="shared" ref="O79:T79" si="1">SUM(O44-COUNTIF(O47:O62,"Spare"))</f>
        <v>9</v>
      </c>
      <c r="P79" s="402">
        <f t="shared" si="1"/>
        <v>0</v>
      </c>
      <c r="Q79" s="402">
        <f t="shared" si="1"/>
        <v>5</v>
      </c>
      <c r="R79" s="402">
        <f t="shared" si="1"/>
        <v>0</v>
      </c>
      <c r="S79" s="402">
        <f t="shared" si="1"/>
        <v>0</v>
      </c>
      <c r="T79" s="402">
        <f t="shared" si="1"/>
        <v>0</v>
      </c>
      <c r="U79" s="402">
        <f>SUM(U44-COUNTIF(U47:U78,"Spare"))</f>
        <v>6</v>
      </c>
      <c r="V79" s="402">
        <f>SUM(V44-COUNTIF(V47:V62,"Spare"))</f>
        <v>0</v>
      </c>
      <c r="W79" s="9">
        <f>SUM(O79:V79)</f>
        <v>20</v>
      </c>
    </row>
    <row r="81" spans="1:22" ht="14.25" customHeight="1" thickBot="1"/>
    <row r="82" spans="1:22" ht="14.25" customHeight="1" thickBot="1">
      <c r="A82" s="387"/>
      <c r="B82" s="388"/>
      <c r="C82" s="605" t="s">
        <v>1711</v>
      </c>
      <c r="D82" s="606"/>
      <c r="E82" s="606"/>
      <c r="F82" s="606"/>
      <c r="G82" s="606"/>
      <c r="H82" s="606"/>
      <c r="I82" s="606"/>
      <c r="J82" s="607"/>
      <c r="M82" s="387"/>
      <c r="N82" s="388"/>
      <c r="O82" s="605" t="s">
        <v>1712</v>
      </c>
      <c r="P82" s="606"/>
      <c r="Q82" s="606"/>
      <c r="R82" s="606"/>
      <c r="S82" s="606"/>
      <c r="T82" s="606"/>
      <c r="U82" s="606"/>
      <c r="V82" s="607"/>
    </row>
    <row r="83" spans="1:22">
      <c r="A83" s="387"/>
      <c r="B83" s="617" t="s">
        <v>36</v>
      </c>
      <c r="C83" s="409" t="s">
        <v>1668</v>
      </c>
      <c r="D83" s="410" t="s">
        <v>1669</v>
      </c>
      <c r="E83" s="426" t="s">
        <v>1670</v>
      </c>
      <c r="F83" s="426" t="s">
        <v>1671</v>
      </c>
      <c r="G83" s="551" t="s">
        <v>1672</v>
      </c>
      <c r="H83" s="551" t="s">
        <v>1673</v>
      </c>
      <c r="I83" s="458" t="s">
        <v>1674</v>
      </c>
      <c r="J83" s="459" t="s">
        <v>1675</v>
      </c>
      <c r="M83" s="387"/>
      <c r="N83" s="617" t="s">
        <v>36</v>
      </c>
      <c r="O83" s="436" t="s">
        <v>1668</v>
      </c>
      <c r="P83" s="442" t="s">
        <v>1669</v>
      </c>
      <c r="Q83" s="442" t="s">
        <v>1670</v>
      </c>
      <c r="R83" s="442" t="s">
        <v>1671</v>
      </c>
      <c r="S83" s="551" t="s">
        <v>1672</v>
      </c>
      <c r="T83" s="551" t="s">
        <v>1673</v>
      </c>
      <c r="U83" s="474" t="s">
        <v>1674</v>
      </c>
      <c r="V83" s="475" t="s">
        <v>1675</v>
      </c>
    </row>
    <row r="84" spans="1:22">
      <c r="A84" s="387"/>
      <c r="B84" s="618"/>
      <c r="C84" s="411" t="s">
        <v>109</v>
      </c>
      <c r="D84" s="412" t="s">
        <v>109</v>
      </c>
      <c r="E84" s="427" t="s">
        <v>165</v>
      </c>
      <c r="F84" s="427" t="s">
        <v>165</v>
      </c>
      <c r="G84" s="391" t="s">
        <v>1713</v>
      </c>
      <c r="H84" s="391" t="s">
        <v>1678</v>
      </c>
      <c r="I84" s="460" t="s">
        <v>824</v>
      </c>
      <c r="J84" s="461" t="s">
        <v>824</v>
      </c>
      <c r="M84" s="387"/>
      <c r="N84" s="618"/>
      <c r="O84" s="437" t="s">
        <v>109</v>
      </c>
      <c r="P84" s="443" t="s">
        <v>109</v>
      </c>
      <c r="Q84" s="443" t="s">
        <v>109</v>
      </c>
      <c r="R84" s="443" t="s">
        <v>109</v>
      </c>
      <c r="S84" s="391" t="s">
        <v>1678</v>
      </c>
      <c r="T84" s="391" t="s">
        <v>1678</v>
      </c>
      <c r="U84" s="421" t="s">
        <v>1062</v>
      </c>
      <c r="V84" s="476" t="s">
        <v>1062</v>
      </c>
    </row>
    <row r="85" spans="1:22">
      <c r="A85" s="387"/>
      <c r="B85" s="618"/>
      <c r="C85" s="413">
        <v>16</v>
      </c>
      <c r="D85" s="414"/>
      <c r="E85" s="428">
        <v>16</v>
      </c>
      <c r="F85" s="428"/>
      <c r="G85" s="392" t="s">
        <v>1714</v>
      </c>
      <c r="H85" s="392"/>
      <c r="I85" s="462">
        <v>32</v>
      </c>
      <c r="J85" s="463">
        <v>32</v>
      </c>
      <c r="M85" s="387"/>
      <c r="N85" s="618"/>
      <c r="O85" s="438">
        <v>16</v>
      </c>
      <c r="P85" s="444">
        <v>16</v>
      </c>
      <c r="Q85" s="444">
        <v>16</v>
      </c>
      <c r="R85" s="444">
        <v>16</v>
      </c>
      <c r="S85" s="392"/>
      <c r="T85" s="392"/>
      <c r="U85" s="422">
        <v>32</v>
      </c>
      <c r="V85" s="477"/>
    </row>
    <row r="86" spans="1:22">
      <c r="A86" s="387"/>
      <c r="B86" s="618"/>
      <c r="C86" s="434" t="s">
        <v>114</v>
      </c>
      <c r="D86" s="435" t="s">
        <v>1681</v>
      </c>
      <c r="E86" s="435" t="s">
        <v>114</v>
      </c>
      <c r="F86" s="435" t="s">
        <v>1681</v>
      </c>
      <c r="G86" s="391"/>
      <c r="H86" s="391"/>
      <c r="I86" s="443" t="s">
        <v>826</v>
      </c>
      <c r="J86" s="498" t="s">
        <v>826</v>
      </c>
      <c r="M86" s="387"/>
      <c r="N86" s="618"/>
      <c r="O86" s="434" t="s">
        <v>114</v>
      </c>
      <c r="P86" s="435" t="s">
        <v>114</v>
      </c>
      <c r="Q86" s="435" t="s">
        <v>114</v>
      </c>
      <c r="R86" s="435" t="s">
        <v>114</v>
      </c>
      <c r="S86" s="391"/>
      <c r="T86" s="391"/>
      <c r="U86" s="503" t="s">
        <v>1682</v>
      </c>
      <c r="V86" s="504" t="s">
        <v>1681</v>
      </c>
    </row>
    <row r="87" spans="1:22" ht="14.25" customHeight="1" thickBot="1">
      <c r="A87" s="387"/>
      <c r="B87" s="619"/>
      <c r="C87" s="415"/>
      <c r="D87" s="416"/>
      <c r="E87" s="429"/>
      <c r="F87" s="429"/>
      <c r="G87" s="393"/>
      <c r="H87" s="393"/>
      <c r="I87" s="464"/>
      <c r="J87" s="465"/>
      <c r="M87" s="387"/>
      <c r="N87" s="619"/>
      <c r="O87" s="439"/>
      <c r="P87" s="445"/>
      <c r="Q87" s="445"/>
      <c r="R87" s="445"/>
      <c r="S87" s="393"/>
      <c r="T87" s="393"/>
      <c r="U87" s="478"/>
      <c r="V87" s="479"/>
    </row>
    <row r="88" spans="1:22" ht="14.25" customHeight="1">
      <c r="A88" s="620" t="s">
        <v>1715</v>
      </c>
      <c r="B88" s="394">
        <v>1</v>
      </c>
      <c r="C88" s="417" t="s">
        <v>274</v>
      </c>
      <c r="D88" s="610"/>
      <c r="E88" s="430" t="s">
        <v>320</v>
      </c>
      <c r="F88" s="611"/>
      <c r="G88" s="603"/>
      <c r="H88" s="603"/>
      <c r="I88" s="466" t="s">
        <v>941</v>
      </c>
      <c r="J88" s="467" t="s">
        <v>982</v>
      </c>
      <c r="M88" s="620" t="s">
        <v>1716</v>
      </c>
      <c r="N88" s="394">
        <v>1</v>
      </c>
      <c r="O88" s="440" t="s">
        <v>574</v>
      </c>
      <c r="P88" s="446" t="s">
        <v>608</v>
      </c>
      <c r="Q88" s="446" t="s">
        <v>644</v>
      </c>
      <c r="R88" s="446" t="s">
        <v>671</v>
      </c>
      <c r="S88" s="603"/>
      <c r="T88" s="603"/>
      <c r="U88" s="480" t="s">
        <v>1084</v>
      </c>
      <c r="V88" s="608"/>
    </row>
    <row r="89" spans="1:22" ht="14.25" customHeight="1">
      <c r="A89" s="598"/>
      <c r="B89" s="394">
        <v>2</v>
      </c>
      <c r="C89" s="418" t="s">
        <v>280</v>
      </c>
      <c r="D89" s="598"/>
      <c r="E89" s="431" t="s">
        <v>325</v>
      </c>
      <c r="F89" s="598"/>
      <c r="G89" s="598"/>
      <c r="H89" s="598"/>
      <c r="I89" s="468" t="s">
        <v>944</v>
      </c>
      <c r="J89" s="469" t="s">
        <v>984</v>
      </c>
      <c r="M89" s="598"/>
      <c r="N89" s="394">
        <v>2</v>
      </c>
      <c r="O89" s="441" t="s">
        <v>577</v>
      </c>
      <c r="P89" s="447" t="s">
        <v>611</v>
      </c>
      <c r="Q89" s="447" t="s">
        <v>647</v>
      </c>
      <c r="R89" s="447" t="s">
        <v>674</v>
      </c>
      <c r="S89" s="598"/>
      <c r="T89" s="598"/>
      <c r="U89" s="481" t="s">
        <v>1086</v>
      </c>
      <c r="V89" s="601"/>
    </row>
    <row r="90" spans="1:22" ht="14.25" customHeight="1">
      <c r="A90" s="598"/>
      <c r="B90" s="394">
        <v>3</v>
      </c>
      <c r="C90" s="418" t="s">
        <v>283</v>
      </c>
      <c r="D90" s="598"/>
      <c r="E90" s="431" t="s">
        <v>327</v>
      </c>
      <c r="F90" s="598"/>
      <c r="G90" s="598"/>
      <c r="H90" s="598"/>
      <c r="I90" s="468" t="s">
        <v>945</v>
      </c>
      <c r="J90" s="469" t="s">
        <v>985</v>
      </c>
      <c r="M90" s="598"/>
      <c r="N90" s="394">
        <v>3</v>
      </c>
      <c r="O90" s="441" t="s">
        <v>580</v>
      </c>
      <c r="P90" s="447" t="s">
        <v>614</v>
      </c>
      <c r="Q90" s="447" t="s">
        <v>649</v>
      </c>
      <c r="R90" s="447" t="s">
        <v>677</v>
      </c>
      <c r="S90" s="598"/>
      <c r="T90" s="598"/>
      <c r="U90" s="481" t="s">
        <v>1088</v>
      </c>
      <c r="V90" s="601"/>
    </row>
    <row r="91" spans="1:22" ht="14.25" customHeight="1">
      <c r="A91" s="598"/>
      <c r="B91" s="394">
        <v>4</v>
      </c>
      <c r="C91" s="418" t="s">
        <v>286</v>
      </c>
      <c r="D91" s="598"/>
      <c r="E91" s="431" t="s">
        <v>329</v>
      </c>
      <c r="F91" s="598"/>
      <c r="G91" s="598"/>
      <c r="H91" s="598"/>
      <c r="I91" s="468" t="s">
        <v>947</v>
      </c>
      <c r="J91" s="469" t="s">
        <v>986</v>
      </c>
      <c r="M91" s="598"/>
      <c r="N91" s="394">
        <v>4</v>
      </c>
      <c r="O91" s="441" t="s">
        <v>584</v>
      </c>
      <c r="P91" s="447" t="s">
        <v>617</v>
      </c>
      <c r="Q91" s="447" t="s">
        <v>652</v>
      </c>
      <c r="R91" s="447" t="s">
        <v>680</v>
      </c>
      <c r="S91" s="598"/>
      <c r="T91" s="598"/>
      <c r="U91" s="481" t="s">
        <v>1090</v>
      </c>
      <c r="V91" s="601"/>
    </row>
    <row r="92" spans="1:22" ht="14.25" customHeight="1">
      <c r="A92" s="598"/>
      <c r="B92" s="394">
        <v>5</v>
      </c>
      <c r="C92" s="418" t="s">
        <v>289</v>
      </c>
      <c r="D92" s="598"/>
      <c r="E92" s="431" t="s">
        <v>331</v>
      </c>
      <c r="F92" s="598"/>
      <c r="G92" s="598"/>
      <c r="H92" s="598"/>
      <c r="I92" s="468" t="s">
        <v>948</v>
      </c>
      <c r="J92" s="469" t="s">
        <v>987</v>
      </c>
      <c r="M92" s="598"/>
      <c r="N92" s="394">
        <v>5</v>
      </c>
      <c r="O92" s="441" t="s">
        <v>587</v>
      </c>
      <c r="P92" s="447" t="s">
        <v>620</v>
      </c>
      <c r="Q92" s="447" t="s">
        <v>655</v>
      </c>
      <c r="R92" s="447" t="s">
        <v>683</v>
      </c>
      <c r="S92" s="598"/>
      <c r="T92" s="598"/>
      <c r="U92" s="481" t="s">
        <v>1092</v>
      </c>
      <c r="V92" s="601"/>
    </row>
    <row r="93" spans="1:22" ht="14.25" customHeight="1">
      <c r="A93" s="598"/>
      <c r="B93" s="394">
        <v>6</v>
      </c>
      <c r="C93" s="418" t="s">
        <v>292</v>
      </c>
      <c r="D93" s="598"/>
      <c r="E93" s="431" t="s">
        <v>333</v>
      </c>
      <c r="F93" s="598"/>
      <c r="G93" s="598"/>
      <c r="H93" s="598"/>
      <c r="I93" s="468" t="s">
        <v>949</v>
      </c>
      <c r="J93" s="469" t="s">
        <v>990</v>
      </c>
      <c r="M93" s="598"/>
      <c r="N93" s="394">
        <v>6</v>
      </c>
      <c r="O93" s="441" t="s">
        <v>590</v>
      </c>
      <c r="P93" s="447" t="s">
        <v>623</v>
      </c>
      <c r="Q93" s="447" t="s">
        <v>657</v>
      </c>
      <c r="R93" s="447" t="s">
        <v>686</v>
      </c>
      <c r="S93" s="598"/>
      <c r="T93" s="598"/>
      <c r="U93" s="481" t="s">
        <v>1094</v>
      </c>
      <c r="V93" s="601"/>
    </row>
    <row r="94" spans="1:22" ht="14.25" customHeight="1">
      <c r="A94" s="598"/>
      <c r="B94" s="394">
        <v>7</v>
      </c>
      <c r="C94" s="418" t="s">
        <v>297</v>
      </c>
      <c r="D94" s="598"/>
      <c r="E94" s="431" t="s">
        <v>338</v>
      </c>
      <c r="F94" s="598"/>
      <c r="G94" s="598"/>
      <c r="H94" s="598"/>
      <c r="I94" s="468" t="s">
        <v>950</v>
      </c>
      <c r="J94" s="469" t="s">
        <v>992</v>
      </c>
      <c r="M94" s="598"/>
      <c r="N94" s="394">
        <v>7</v>
      </c>
      <c r="O94" s="441" t="s">
        <v>593</v>
      </c>
      <c r="P94" s="447" t="s">
        <v>627</v>
      </c>
      <c r="Q94" s="447" t="s">
        <v>659</v>
      </c>
      <c r="R94" s="447" t="s">
        <v>689</v>
      </c>
      <c r="S94" s="598"/>
      <c r="T94" s="598"/>
      <c r="U94" s="481" t="s">
        <v>1096</v>
      </c>
      <c r="V94" s="601"/>
    </row>
    <row r="95" spans="1:22" ht="14.25" customHeight="1">
      <c r="A95" s="598"/>
      <c r="B95" s="394">
        <v>8</v>
      </c>
      <c r="C95" s="418" t="s">
        <v>300</v>
      </c>
      <c r="D95" s="598"/>
      <c r="E95" s="431" t="s">
        <v>341</v>
      </c>
      <c r="F95" s="598"/>
      <c r="G95" s="598"/>
      <c r="H95" s="598"/>
      <c r="I95" s="468" t="s">
        <v>954</v>
      </c>
      <c r="J95" s="469" t="s">
        <v>994</v>
      </c>
      <c r="M95" s="598"/>
      <c r="N95" s="394">
        <v>8</v>
      </c>
      <c r="O95" s="441" t="s">
        <v>596</v>
      </c>
      <c r="P95" s="447" t="s">
        <v>630</v>
      </c>
      <c r="Q95" s="447" t="s">
        <v>662</v>
      </c>
      <c r="R95" s="447" t="s">
        <v>692</v>
      </c>
      <c r="S95" s="598"/>
      <c r="T95" s="598"/>
      <c r="U95" s="481" t="s">
        <v>1098</v>
      </c>
      <c r="V95" s="601"/>
    </row>
    <row r="96" spans="1:22" ht="14.25" customHeight="1">
      <c r="A96" s="598"/>
      <c r="B96" s="394">
        <v>9</v>
      </c>
      <c r="C96" s="418" t="s">
        <v>305</v>
      </c>
      <c r="D96" s="598"/>
      <c r="E96" s="431" t="s">
        <v>343</v>
      </c>
      <c r="F96" s="598"/>
      <c r="G96" s="598"/>
      <c r="H96" s="598"/>
      <c r="I96" s="468" t="s">
        <v>956</v>
      </c>
      <c r="J96" s="469" t="s">
        <v>996</v>
      </c>
      <c r="M96" s="598"/>
      <c r="N96" s="394">
        <v>9</v>
      </c>
      <c r="O96" s="441" t="s">
        <v>599</v>
      </c>
      <c r="P96" s="447" t="s">
        <v>632</v>
      </c>
      <c r="Q96" s="447" t="s">
        <v>664</v>
      </c>
      <c r="R96" s="447" t="s">
        <v>695</v>
      </c>
      <c r="S96" s="598"/>
      <c r="T96" s="598"/>
      <c r="U96" s="481" t="s">
        <v>1100</v>
      </c>
      <c r="V96" s="601"/>
    </row>
    <row r="97" spans="1:22" ht="14.25" customHeight="1">
      <c r="A97" s="598"/>
      <c r="B97" s="394">
        <v>10</v>
      </c>
      <c r="C97" s="418" t="s">
        <v>308</v>
      </c>
      <c r="D97" s="598"/>
      <c r="E97" s="431" t="s">
        <v>344</v>
      </c>
      <c r="F97" s="598"/>
      <c r="G97" s="598"/>
      <c r="H97" s="598"/>
      <c r="I97" s="468" t="s">
        <v>958</v>
      </c>
      <c r="J97" s="469" t="s">
        <v>998</v>
      </c>
      <c r="M97" s="598"/>
      <c r="N97" s="394">
        <v>10</v>
      </c>
      <c r="O97" s="441" t="s">
        <v>602</v>
      </c>
      <c r="P97" s="447" t="s">
        <v>636</v>
      </c>
      <c r="Q97" s="447" t="s">
        <v>666</v>
      </c>
      <c r="R97" s="447" t="s">
        <v>698</v>
      </c>
      <c r="S97" s="598"/>
      <c r="T97" s="598"/>
      <c r="U97" s="481" t="s">
        <v>1102</v>
      </c>
      <c r="V97" s="601"/>
    </row>
    <row r="98" spans="1:22" ht="14.25" customHeight="1">
      <c r="A98" s="598"/>
      <c r="B98" s="394">
        <v>11</v>
      </c>
      <c r="C98" s="418" t="s">
        <v>312</v>
      </c>
      <c r="D98" s="598"/>
      <c r="E98" s="431" t="s">
        <v>349</v>
      </c>
      <c r="F98" s="598"/>
      <c r="G98" s="598"/>
      <c r="H98" s="598"/>
      <c r="I98" s="468" t="s">
        <v>960</v>
      </c>
      <c r="J98" s="469" t="s">
        <v>1000</v>
      </c>
      <c r="M98" s="598"/>
      <c r="N98" s="394">
        <v>11</v>
      </c>
      <c r="O98" s="441" t="s">
        <v>605</v>
      </c>
      <c r="P98" s="447" t="s">
        <v>639</v>
      </c>
      <c r="Q98" s="447" t="s">
        <v>668</v>
      </c>
      <c r="R98" s="447" t="s">
        <v>161</v>
      </c>
      <c r="S98" s="598"/>
      <c r="T98" s="598"/>
      <c r="U98" s="481" t="s">
        <v>1105</v>
      </c>
      <c r="V98" s="601"/>
    </row>
    <row r="99" spans="1:22" ht="14.25" customHeight="1">
      <c r="A99" s="598"/>
      <c r="B99" s="394">
        <v>12</v>
      </c>
      <c r="C99" s="418" t="s">
        <v>316</v>
      </c>
      <c r="D99" s="598"/>
      <c r="E99" s="431" t="s">
        <v>161</v>
      </c>
      <c r="F99" s="598"/>
      <c r="G99" s="598"/>
      <c r="H99" s="598"/>
      <c r="I99" s="468" t="s">
        <v>962</v>
      </c>
      <c r="J99" s="469" t="s">
        <v>1002</v>
      </c>
      <c r="M99" s="598"/>
      <c r="N99" s="394">
        <v>12</v>
      </c>
      <c r="O99" s="441" t="s">
        <v>161</v>
      </c>
      <c r="P99" s="447" t="s">
        <v>161</v>
      </c>
      <c r="Q99" s="447" t="s">
        <v>161</v>
      </c>
      <c r="R99" s="447" t="s">
        <v>161</v>
      </c>
      <c r="S99" s="598"/>
      <c r="T99" s="598"/>
      <c r="U99" s="481" t="s">
        <v>1107</v>
      </c>
      <c r="V99" s="601"/>
    </row>
    <row r="100" spans="1:22" ht="14.25" customHeight="1">
      <c r="A100" s="598"/>
      <c r="B100" s="394">
        <v>13</v>
      </c>
      <c r="C100" s="418" t="s">
        <v>161</v>
      </c>
      <c r="D100" s="598"/>
      <c r="E100" s="431" t="s">
        <v>161</v>
      </c>
      <c r="F100" s="598"/>
      <c r="G100" s="598"/>
      <c r="H100" s="598"/>
      <c r="I100" s="468" t="s">
        <v>964</v>
      </c>
      <c r="J100" s="469" t="s">
        <v>1004</v>
      </c>
      <c r="M100" s="598"/>
      <c r="N100" s="394">
        <v>13</v>
      </c>
      <c r="O100" s="441" t="s">
        <v>161</v>
      </c>
      <c r="P100" s="447" t="s">
        <v>161</v>
      </c>
      <c r="Q100" s="447" t="s">
        <v>161</v>
      </c>
      <c r="R100" s="447" t="s">
        <v>161</v>
      </c>
      <c r="S100" s="598"/>
      <c r="T100" s="598"/>
      <c r="U100" s="481" t="s">
        <v>1110</v>
      </c>
      <c r="V100" s="601"/>
    </row>
    <row r="101" spans="1:22" ht="14.25" customHeight="1">
      <c r="A101" s="598"/>
      <c r="B101" s="394">
        <v>14</v>
      </c>
      <c r="C101" s="418" t="s">
        <v>161</v>
      </c>
      <c r="D101" s="598"/>
      <c r="E101" s="431" t="s">
        <v>161</v>
      </c>
      <c r="F101" s="598"/>
      <c r="G101" s="598"/>
      <c r="H101" s="598"/>
      <c r="I101" s="468" t="s">
        <v>965</v>
      </c>
      <c r="J101" s="469" t="s">
        <v>1006</v>
      </c>
      <c r="M101" s="598"/>
      <c r="N101" s="394">
        <v>14</v>
      </c>
      <c r="O101" s="441" t="s">
        <v>161</v>
      </c>
      <c r="P101" s="447" t="s">
        <v>161</v>
      </c>
      <c r="Q101" s="447" t="s">
        <v>161</v>
      </c>
      <c r="R101" s="447" t="s">
        <v>161</v>
      </c>
      <c r="S101" s="598"/>
      <c r="T101" s="598"/>
      <c r="U101" s="481" t="s">
        <v>1112</v>
      </c>
      <c r="V101" s="601"/>
    </row>
    <row r="102" spans="1:22" ht="14.25" customHeight="1">
      <c r="A102" s="598"/>
      <c r="B102" s="394">
        <v>15</v>
      </c>
      <c r="C102" s="418" t="s">
        <v>161</v>
      </c>
      <c r="D102" s="598"/>
      <c r="E102" s="431" t="s">
        <v>161</v>
      </c>
      <c r="F102" s="598"/>
      <c r="G102" s="598"/>
      <c r="H102" s="598"/>
      <c r="I102" s="468" t="s">
        <v>966</v>
      </c>
      <c r="J102" s="469" t="s">
        <v>1008</v>
      </c>
      <c r="M102" s="598"/>
      <c r="N102" s="394">
        <v>15</v>
      </c>
      <c r="O102" s="441" t="s">
        <v>161</v>
      </c>
      <c r="P102" s="447" t="s">
        <v>161</v>
      </c>
      <c r="Q102" s="447" t="s">
        <v>161</v>
      </c>
      <c r="R102" s="447" t="s">
        <v>161</v>
      </c>
      <c r="S102" s="598"/>
      <c r="T102" s="598"/>
      <c r="U102" s="481" t="s">
        <v>1114</v>
      </c>
      <c r="V102" s="601"/>
    </row>
    <row r="103" spans="1:22" ht="14.25" customHeight="1" thickBot="1">
      <c r="A103" s="598"/>
      <c r="B103" s="394">
        <v>16</v>
      </c>
      <c r="C103" s="418" t="s">
        <v>161</v>
      </c>
      <c r="D103" s="604"/>
      <c r="E103" s="431" t="s">
        <v>161</v>
      </c>
      <c r="F103" s="604"/>
      <c r="G103" s="604"/>
      <c r="H103" s="604"/>
      <c r="I103" s="468" t="s">
        <v>967</v>
      </c>
      <c r="J103" s="469" t="s">
        <v>1010</v>
      </c>
      <c r="M103" s="598"/>
      <c r="N103" s="394">
        <v>16</v>
      </c>
      <c r="O103" s="441" t="s">
        <v>161</v>
      </c>
      <c r="P103" s="447" t="s">
        <v>161</v>
      </c>
      <c r="Q103" s="447" t="s">
        <v>161</v>
      </c>
      <c r="R103" s="447" t="s">
        <v>161</v>
      </c>
      <c r="S103" s="604"/>
      <c r="T103" s="604"/>
      <c r="U103" s="481" t="s">
        <v>1116</v>
      </c>
      <c r="V103" s="609"/>
    </row>
    <row r="104" spans="1:22" ht="14.25" customHeight="1">
      <c r="A104" s="598"/>
      <c r="B104" s="394">
        <v>17</v>
      </c>
      <c r="C104" s="395"/>
      <c r="D104" s="396"/>
      <c r="E104" s="396"/>
      <c r="F104" s="396"/>
      <c r="G104" s="597"/>
      <c r="H104" s="597"/>
      <c r="I104" s="466" t="s">
        <v>968</v>
      </c>
      <c r="J104" s="467" t="s">
        <v>1012</v>
      </c>
      <c r="M104" s="598"/>
      <c r="N104" s="394">
        <v>17</v>
      </c>
      <c r="O104" s="395"/>
      <c r="P104" s="396"/>
      <c r="Q104" s="396"/>
      <c r="R104" s="396"/>
      <c r="S104" s="597"/>
      <c r="T104" s="597"/>
      <c r="U104" s="480" t="s">
        <v>1118</v>
      </c>
      <c r="V104" s="600"/>
    </row>
    <row r="105" spans="1:22" ht="14.25" customHeight="1">
      <c r="A105" s="598"/>
      <c r="B105" s="394">
        <v>18</v>
      </c>
      <c r="C105" s="397"/>
      <c r="D105" s="398"/>
      <c r="E105" s="398"/>
      <c r="F105" s="398"/>
      <c r="G105" s="598"/>
      <c r="H105" s="598"/>
      <c r="I105" s="468" t="s">
        <v>971</v>
      </c>
      <c r="J105" s="469" t="s">
        <v>1014</v>
      </c>
      <c r="M105" s="598"/>
      <c r="N105" s="394">
        <v>18</v>
      </c>
      <c r="O105" s="397"/>
      <c r="P105" s="398"/>
      <c r="Q105" s="398"/>
      <c r="R105" s="398"/>
      <c r="S105" s="598"/>
      <c r="T105" s="598"/>
      <c r="U105" s="481" t="s">
        <v>1120</v>
      </c>
      <c r="V105" s="601"/>
    </row>
    <row r="106" spans="1:22" ht="14.25" customHeight="1">
      <c r="A106" s="598"/>
      <c r="B106" s="394">
        <v>19</v>
      </c>
      <c r="C106" s="397"/>
      <c r="D106" s="398"/>
      <c r="E106" s="398"/>
      <c r="F106" s="398"/>
      <c r="G106" s="598"/>
      <c r="H106" s="598"/>
      <c r="I106" s="468" t="s">
        <v>973</v>
      </c>
      <c r="J106" s="469" t="s">
        <v>1016</v>
      </c>
      <c r="M106" s="598"/>
      <c r="N106" s="394">
        <v>19</v>
      </c>
      <c r="O106" s="397"/>
      <c r="P106" s="398"/>
      <c r="Q106" s="398"/>
      <c r="R106" s="398"/>
      <c r="S106" s="598"/>
      <c r="T106" s="598"/>
      <c r="U106" s="481" t="s">
        <v>1122</v>
      </c>
      <c r="V106" s="601"/>
    </row>
    <row r="107" spans="1:22" ht="14.25" customHeight="1">
      <c r="A107" s="598"/>
      <c r="B107" s="394">
        <v>20</v>
      </c>
      <c r="C107" s="397"/>
      <c r="D107" s="398"/>
      <c r="E107" s="398"/>
      <c r="F107" s="398"/>
      <c r="G107" s="598"/>
      <c r="H107" s="598"/>
      <c r="I107" s="468" t="s">
        <v>974</v>
      </c>
      <c r="J107" s="469" t="s">
        <v>1018</v>
      </c>
      <c r="M107" s="598"/>
      <c r="N107" s="394">
        <v>20</v>
      </c>
      <c r="O107" s="397"/>
      <c r="P107" s="398"/>
      <c r="Q107" s="398"/>
      <c r="R107" s="398"/>
      <c r="S107" s="598"/>
      <c r="T107" s="598"/>
      <c r="U107" s="481" t="s">
        <v>161</v>
      </c>
      <c r="V107" s="601"/>
    </row>
    <row r="108" spans="1:22" ht="14.25" customHeight="1">
      <c r="A108" s="598"/>
      <c r="B108" s="394">
        <v>21</v>
      </c>
      <c r="C108" s="397"/>
      <c r="D108" s="398"/>
      <c r="E108" s="398"/>
      <c r="F108" s="398"/>
      <c r="G108" s="598"/>
      <c r="H108" s="598"/>
      <c r="I108" s="468" t="s">
        <v>975</v>
      </c>
      <c r="J108" s="469" t="s">
        <v>1020</v>
      </c>
      <c r="M108" s="598"/>
      <c r="N108" s="394">
        <v>21</v>
      </c>
      <c r="O108" s="397"/>
      <c r="P108" s="398"/>
      <c r="Q108" s="398"/>
      <c r="R108" s="398"/>
      <c r="S108" s="598"/>
      <c r="T108" s="598"/>
      <c r="U108" s="481" t="s">
        <v>161</v>
      </c>
      <c r="V108" s="601"/>
    </row>
    <row r="109" spans="1:22" ht="14.25" customHeight="1">
      <c r="A109" s="598"/>
      <c r="B109" s="394">
        <v>22</v>
      </c>
      <c r="C109" s="397"/>
      <c r="D109" s="398"/>
      <c r="E109" s="398"/>
      <c r="F109" s="398"/>
      <c r="G109" s="598"/>
      <c r="H109" s="598"/>
      <c r="I109" s="468" t="s">
        <v>978</v>
      </c>
      <c r="J109" s="469" t="s">
        <v>1022</v>
      </c>
      <c r="M109" s="598"/>
      <c r="N109" s="394">
        <v>22</v>
      </c>
      <c r="O109" s="397"/>
      <c r="P109" s="398"/>
      <c r="Q109" s="398"/>
      <c r="R109" s="398"/>
      <c r="S109" s="598"/>
      <c r="T109" s="598"/>
      <c r="U109" s="481" t="s">
        <v>161</v>
      </c>
      <c r="V109" s="601"/>
    </row>
    <row r="110" spans="1:22" ht="14.25" customHeight="1">
      <c r="A110" s="598"/>
      <c r="B110" s="394">
        <v>23</v>
      </c>
      <c r="C110" s="397"/>
      <c r="D110" s="398"/>
      <c r="E110" s="398"/>
      <c r="F110" s="398"/>
      <c r="G110" s="598"/>
      <c r="H110" s="598"/>
      <c r="I110" s="468" t="s">
        <v>979</v>
      </c>
      <c r="J110" s="469" t="s">
        <v>161</v>
      </c>
      <c r="M110" s="598"/>
      <c r="N110" s="394">
        <v>23</v>
      </c>
      <c r="O110" s="397"/>
      <c r="P110" s="398"/>
      <c r="Q110" s="398"/>
      <c r="R110" s="398"/>
      <c r="S110" s="598"/>
      <c r="T110" s="598"/>
      <c r="U110" s="481" t="s">
        <v>161</v>
      </c>
      <c r="V110" s="601"/>
    </row>
    <row r="111" spans="1:22" ht="14.25" customHeight="1">
      <c r="A111" s="598"/>
      <c r="B111" s="394">
        <v>24</v>
      </c>
      <c r="C111" s="397"/>
      <c r="D111" s="398"/>
      <c r="E111" s="398"/>
      <c r="F111" s="398"/>
      <c r="G111" s="598"/>
      <c r="H111" s="598"/>
      <c r="I111" s="468" t="s">
        <v>980</v>
      </c>
      <c r="J111" s="469" t="s">
        <v>161</v>
      </c>
      <c r="M111" s="598"/>
      <c r="N111" s="394">
        <v>24</v>
      </c>
      <c r="O111" s="397"/>
      <c r="P111" s="398"/>
      <c r="Q111" s="398"/>
      <c r="R111" s="398"/>
      <c r="S111" s="598"/>
      <c r="T111" s="598"/>
      <c r="U111" s="481" t="s">
        <v>161</v>
      </c>
      <c r="V111" s="601"/>
    </row>
    <row r="112" spans="1:22" ht="14.25" customHeight="1">
      <c r="A112" s="598"/>
      <c r="B112" s="394">
        <v>25</v>
      </c>
      <c r="C112" s="397"/>
      <c r="D112" s="398"/>
      <c r="E112" s="398"/>
      <c r="F112" s="398"/>
      <c r="G112" s="598"/>
      <c r="H112" s="598"/>
      <c r="I112" s="468" t="s">
        <v>981</v>
      </c>
      <c r="J112" s="469" t="s">
        <v>161</v>
      </c>
      <c r="M112" s="598"/>
      <c r="N112" s="394">
        <v>25</v>
      </c>
      <c r="O112" s="397"/>
      <c r="P112" s="398"/>
      <c r="Q112" s="398"/>
      <c r="R112" s="398"/>
      <c r="S112" s="598"/>
      <c r="T112" s="598"/>
      <c r="U112" s="481" t="s">
        <v>161</v>
      </c>
      <c r="V112" s="601"/>
    </row>
    <row r="113" spans="1:23" ht="14.25" customHeight="1">
      <c r="A113" s="598"/>
      <c r="B113" s="394">
        <v>26</v>
      </c>
      <c r="C113" s="397"/>
      <c r="D113" s="398"/>
      <c r="E113" s="398"/>
      <c r="F113" s="398"/>
      <c r="G113" s="598"/>
      <c r="H113" s="598"/>
      <c r="I113" s="468" t="s">
        <v>161</v>
      </c>
      <c r="J113" s="469" t="s">
        <v>161</v>
      </c>
      <c r="M113" s="598"/>
      <c r="N113" s="394">
        <v>26</v>
      </c>
      <c r="O113" s="397"/>
      <c r="P113" s="398"/>
      <c r="Q113" s="398"/>
      <c r="R113" s="398"/>
      <c r="S113" s="598"/>
      <c r="T113" s="598"/>
      <c r="U113" s="481" t="s">
        <v>161</v>
      </c>
      <c r="V113" s="601"/>
    </row>
    <row r="114" spans="1:23" ht="14.25" customHeight="1">
      <c r="A114" s="598"/>
      <c r="B114" s="394">
        <v>27</v>
      </c>
      <c r="C114" s="397"/>
      <c r="D114" s="398"/>
      <c r="E114" s="398"/>
      <c r="F114" s="398"/>
      <c r="G114" s="598"/>
      <c r="H114" s="598"/>
      <c r="I114" s="468" t="s">
        <v>161</v>
      </c>
      <c r="J114" s="469" t="s">
        <v>161</v>
      </c>
      <c r="M114" s="598"/>
      <c r="N114" s="394">
        <v>27</v>
      </c>
      <c r="O114" s="397"/>
      <c r="P114" s="398"/>
      <c r="Q114" s="398"/>
      <c r="R114" s="398"/>
      <c r="S114" s="598"/>
      <c r="T114" s="598"/>
      <c r="U114" s="481" t="s">
        <v>161</v>
      </c>
      <c r="V114" s="601"/>
    </row>
    <row r="115" spans="1:23" ht="14.25" customHeight="1">
      <c r="A115" s="598"/>
      <c r="B115" s="394">
        <v>28</v>
      </c>
      <c r="C115" s="397"/>
      <c r="D115" s="398"/>
      <c r="E115" s="398"/>
      <c r="F115" s="398"/>
      <c r="G115" s="598"/>
      <c r="H115" s="598"/>
      <c r="I115" s="468" t="s">
        <v>161</v>
      </c>
      <c r="J115" s="469" t="s">
        <v>161</v>
      </c>
      <c r="M115" s="598"/>
      <c r="N115" s="394">
        <v>28</v>
      </c>
      <c r="O115" s="397"/>
      <c r="P115" s="398"/>
      <c r="Q115" s="398"/>
      <c r="R115" s="398"/>
      <c r="S115" s="598"/>
      <c r="T115" s="598"/>
      <c r="U115" s="481" t="s">
        <v>161</v>
      </c>
      <c r="V115" s="601"/>
    </row>
    <row r="116" spans="1:23" ht="14.25" customHeight="1">
      <c r="A116" s="598"/>
      <c r="B116" s="394">
        <v>29</v>
      </c>
      <c r="C116" s="397"/>
      <c r="D116" s="398"/>
      <c r="E116" s="398"/>
      <c r="F116" s="398"/>
      <c r="G116" s="598"/>
      <c r="H116" s="598"/>
      <c r="I116" s="468" t="s">
        <v>161</v>
      </c>
      <c r="J116" s="469" t="s">
        <v>161</v>
      </c>
      <c r="M116" s="598"/>
      <c r="N116" s="394">
        <v>29</v>
      </c>
      <c r="O116" s="397"/>
      <c r="P116" s="398"/>
      <c r="Q116" s="398"/>
      <c r="R116" s="398"/>
      <c r="S116" s="598"/>
      <c r="T116" s="598"/>
      <c r="U116" s="481" t="s">
        <v>161</v>
      </c>
      <c r="V116" s="601"/>
    </row>
    <row r="117" spans="1:23" ht="14.25" customHeight="1">
      <c r="A117" s="598"/>
      <c r="B117" s="394">
        <v>30</v>
      </c>
      <c r="C117" s="397"/>
      <c r="D117" s="398"/>
      <c r="E117" s="398"/>
      <c r="F117" s="398"/>
      <c r="G117" s="598"/>
      <c r="H117" s="598"/>
      <c r="I117" s="468" t="s">
        <v>161</v>
      </c>
      <c r="J117" s="469" t="s">
        <v>161</v>
      </c>
      <c r="M117" s="598"/>
      <c r="N117" s="394">
        <v>30</v>
      </c>
      <c r="O117" s="397"/>
      <c r="P117" s="398"/>
      <c r="Q117" s="398"/>
      <c r="R117" s="398"/>
      <c r="S117" s="598"/>
      <c r="T117" s="598"/>
      <c r="U117" s="481" t="s">
        <v>161</v>
      </c>
      <c r="V117" s="601"/>
    </row>
    <row r="118" spans="1:23" ht="14.25" customHeight="1">
      <c r="A118" s="598"/>
      <c r="B118" s="394">
        <v>31</v>
      </c>
      <c r="C118" s="397"/>
      <c r="D118" s="398"/>
      <c r="E118" s="398"/>
      <c r="F118" s="398"/>
      <c r="G118" s="598"/>
      <c r="H118" s="598"/>
      <c r="I118" s="468" t="s">
        <v>161</v>
      </c>
      <c r="J118" s="469" t="s">
        <v>161</v>
      </c>
      <c r="M118" s="598"/>
      <c r="N118" s="394">
        <v>31</v>
      </c>
      <c r="O118" s="397"/>
      <c r="P118" s="398"/>
      <c r="Q118" s="398"/>
      <c r="R118" s="398"/>
      <c r="S118" s="598"/>
      <c r="T118" s="598"/>
      <c r="U118" s="481" t="s">
        <v>161</v>
      </c>
      <c r="V118" s="601"/>
    </row>
    <row r="119" spans="1:23" ht="14.25" customHeight="1" thickBot="1">
      <c r="A119" s="604"/>
      <c r="B119" s="399">
        <v>32</v>
      </c>
      <c r="C119" s="400"/>
      <c r="D119" s="401"/>
      <c r="E119" s="401"/>
      <c r="F119" s="401"/>
      <c r="G119" s="599"/>
      <c r="H119" s="599"/>
      <c r="I119" s="470" t="s">
        <v>161</v>
      </c>
      <c r="J119" s="471" t="s">
        <v>161</v>
      </c>
      <c r="M119" s="604"/>
      <c r="N119" s="399">
        <v>32</v>
      </c>
      <c r="O119" s="400"/>
      <c r="P119" s="401"/>
      <c r="Q119" s="401"/>
      <c r="R119" s="401"/>
      <c r="S119" s="599"/>
      <c r="T119" s="599"/>
      <c r="U119" s="482" t="s">
        <v>161</v>
      </c>
      <c r="V119" s="602"/>
    </row>
    <row r="120" spans="1:23">
      <c r="A120" s="612" t="s">
        <v>1706</v>
      </c>
      <c r="B120" s="613"/>
      <c r="C120" s="402">
        <f>SUM(C85-COUNTIF(C88:C103,"Spare"))</f>
        <v>12</v>
      </c>
      <c r="D120" s="402">
        <f>SUM(D85-COUNTIF(D88:D103,"Spare"))</f>
        <v>0</v>
      </c>
      <c r="E120" s="402">
        <f>SUM(E85-COUNTIF(E88:E103,"Spare"))</f>
        <v>11</v>
      </c>
      <c r="F120" s="402">
        <f>SUM(F85-COUNTIF(F88:F103,"Spare"))</f>
        <v>0</v>
      </c>
      <c r="G120" s="402"/>
      <c r="H120" s="402">
        <f>SUM(H85-COUNTIF(H88:H103,"Spare"))</f>
        <v>0</v>
      </c>
      <c r="I120" s="402">
        <f>SUM(I85-COUNTIF(I88:I119,"Spare"))</f>
        <v>25</v>
      </c>
      <c r="J120" s="402">
        <f>SUM(J85-COUNTIF(J88:J119,"Spare"))</f>
        <v>22</v>
      </c>
      <c r="K120" s="9">
        <f>SUM(C120:J120)</f>
        <v>70</v>
      </c>
      <c r="M120" s="612" t="s">
        <v>1706</v>
      </c>
      <c r="N120" s="613"/>
      <c r="O120" s="402">
        <f t="shared" ref="O120:T120" si="2">SUM(O85-COUNTIF(O88:O103,"Spare"))</f>
        <v>11</v>
      </c>
      <c r="P120" s="402">
        <f t="shared" si="2"/>
        <v>11</v>
      </c>
      <c r="Q120" s="402">
        <f t="shared" si="2"/>
        <v>11</v>
      </c>
      <c r="R120" s="402">
        <f t="shared" si="2"/>
        <v>10</v>
      </c>
      <c r="S120" s="402">
        <f t="shared" si="2"/>
        <v>0</v>
      </c>
      <c r="T120" s="402">
        <f t="shared" si="2"/>
        <v>0</v>
      </c>
      <c r="U120" s="402">
        <f>SUM(U85-COUNTIF(U88:U119,"Spare"))</f>
        <v>19</v>
      </c>
      <c r="V120" s="402">
        <f>SUM(V85-COUNTIF(V88:V103,"Spare"))</f>
        <v>0</v>
      </c>
      <c r="W120" s="9">
        <f>SUM(O120:V120)</f>
        <v>62</v>
      </c>
    </row>
    <row r="121" spans="1:23" ht="14.25" customHeight="1" thickBot="1"/>
    <row r="122" spans="1:23" ht="14.25" customHeight="1" thickBot="1">
      <c r="A122" s="387"/>
      <c r="B122" s="388"/>
      <c r="C122" s="605" t="s">
        <v>1717</v>
      </c>
      <c r="D122" s="606"/>
      <c r="E122" s="606"/>
      <c r="F122" s="606"/>
      <c r="G122" s="606"/>
      <c r="H122" s="606"/>
      <c r="I122" s="606"/>
      <c r="J122" s="607"/>
      <c r="M122" s="387"/>
      <c r="N122" s="388"/>
      <c r="O122" s="605" t="s">
        <v>1718</v>
      </c>
      <c r="P122" s="606"/>
      <c r="Q122" s="606"/>
      <c r="R122" s="606"/>
      <c r="S122" s="606"/>
      <c r="T122" s="606"/>
      <c r="U122" s="606"/>
      <c r="V122" s="607"/>
    </row>
    <row r="123" spans="1:23">
      <c r="A123" s="387"/>
      <c r="B123" s="617" t="s">
        <v>36</v>
      </c>
      <c r="C123" s="409" t="s">
        <v>1668</v>
      </c>
      <c r="D123" s="410" t="s">
        <v>1669</v>
      </c>
      <c r="E123" s="426" t="s">
        <v>1670</v>
      </c>
      <c r="F123" s="426" t="s">
        <v>1671</v>
      </c>
      <c r="G123" s="551" t="s">
        <v>1672</v>
      </c>
      <c r="H123" s="551" t="s">
        <v>1673</v>
      </c>
      <c r="I123" s="452" t="s">
        <v>1674</v>
      </c>
      <c r="J123" s="453" t="s">
        <v>1675</v>
      </c>
      <c r="M123" s="387"/>
      <c r="N123" s="617" t="s">
        <v>36</v>
      </c>
      <c r="O123" s="436" t="s">
        <v>1668</v>
      </c>
      <c r="P123" s="442" t="s">
        <v>1669</v>
      </c>
      <c r="Q123" s="496" t="s">
        <v>1670</v>
      </c>
      <c r="R123" s="496" t="s">
        <v>1671</v>
      </c>
      <c r="S123" s="551" t="s">
        <v>1672</v>
      </c>
      <c r="T123" s="551" t="s">
        <v>1673</v>
      </c>
      <c r="U123" s="474" t="s">
        <v>1674</v>
      </c>
      <c r="V123" s="475" t="s">
        <v>1675</v>
      </c>
    </row>
    <row r="124" spans="1:23">
      <c r="A124" s="387"/>
      <c r="B124" s="618"/>
      <c r="C124" s="411" t="s">
        <v>109</v>
      </c>
      <c r="D124" s="412" t="s">
        <v>109</v>
      </c>
      <c r="E124" s="427" t="s">
        <v>165</v>
      </c>
      <c r="F124" s="427" t="s">
        <v>165</v>
      </c>
      <c r="G124" s="391" t="s">
        <v>1713</v>
      </c>
      <c r="H124" s="391" t="s">
        <v>1678</v>
      </c>
      <c r="I124" s="403" t="s">
        <v>824</v>
      </c>
      <c r="J124" s="454" t="s">
        <v>824</v>
      </c>
      <c r="M124" s="387"/>
      <c r="N124" s="618"/>
      <c r="O124" s="437" t="s">
        <v>109</v>
      </c>
      <c r="P124" s="443" t="s">
        <v>109</v>
      </c>
      <c r="Q124" s="460" t="s">
        <v>824</v>
      </c>
      <c r="R124" s="460" t="s">
        <v>824</v>
      </c>
      <c r="S124" s="391" t="s">
        <v>1678</v>
      </c>
      <c r="T124" s="391" t="s">
        <v>1678</v>
      </c>
      <c r="U124" s="421" t="s">
        <v>1062</v>
      </c>
      <c r="V124" s="476" t="s">
        <v>1062</v>
      </c>
    </row>
    <row r="125" spans="1:23">
      <c r="A125" s="387"/>
      <c r="B125" s="618"/>
      <c r="C125" s="413">
        <v>16</v>
      </c>
      <c r="D125" s="414"/>
      <c r="E125" s="428">
        <v>16</v>
      </c>
      <c r="F125" s="428"/>
      <c r="G125" s="392" t="s">
        <v>1714</v>
      </c>
      <c r="H125" s="392"/>
      <c r="I125" s="404">
        <v>32</v>
      </c>
      <c r="J125" s="455"/>
      <c r="M125" s="387"/>
      <c r="N125" s="618"/>
      <c r="O125" s="438">
        <v>16</v>
      </c>
      <c r="P125" s="444">
        <v>16</v>
      </c>
      <c r="Q125" s="462">
        <v>32</v>
      </c>
      <c r="R125" s="462">
        <v>32</v>
      </c>
      <c r="S125" s="392"/>
      <c r="T125" s="392"/>
      <c r="U125" s="422">
        <v>32</v>
      </c>
      <c r="V125" s="477"/>
    </row>
    <row r="126" spans="1:23">
      <c r="A126" s="387"/>
      <c r="B126" s="618"/>
      <c r="C126" s="434" t="s">
        <v>114</v>
      </c>
      <c r="D126" s="435" t="s">
        <v>1681</v>
      </c>
      <c r="E126" s="435" t="s">
        <v>114</v>
      </c>
      <c r="F126" s="435" t="s">
        <v>1681</v>
      </c>
      <c r="G126" s="391"/>
      <c r="H126" s="391"/>
      <c r="I126" s="435" t="s">
        <v>114</v>
      </c>
      <c r="J126" s="499" t="s">
        <v>1681</v>
      </c>
      <c r="M126" s="387"/>
      <c r="N126" s="618"/>
      <c r="O126" s="434" t="s">
        <v>114</v>
      </c>
      <c r="P126" s="435" t="s">
        <v>114</v>
      </c>
      <c r="Q126" s="497" t="s">
        <v>1036</v>
      </c>
      <c r="R126" s="497" t="s">
        <v>1036</v>
      </c>
      <c r="S126" s="391"/>
      <c r="T126" s="391"/>
      <c r="U126" s="406" t="s">
        <v>1215</v>
      </c>
      <c r="V126" s="451" t="s">
        <v>1681</v>
      </c>
    </row>
    <row r="127" spans="1:23" ht="14.25" customHeight="1" thickBot="1">
      <c r="A127" s="387"/>
      <c r="B127" s="619"/>
      <c r="C127" s="415"/>
      <c r="D127" s="416"/>
      <c r="E127" s="429"/>
      <c r="F127" s="429"/>
      <c r="G127" s="393"/>
      <c r="H127" s="393"/>
      <c r="I127" s="456"/>
      <c r="J127" s="457"/>
      <c r="M127" s="387"/>
      <c r="N127" s="619"/>
      <c r="O127" s="439"/>
      <c r="P127" s="445"/>
      <c r="Q127" s="464"/>
      <c r="R127" s="464"/>
      <c r="S127" s="393"/>
      <c r="T127" s="393"/>
      <c r="U127" s="478"/>
      <c r="V127" s="479"/>
    </row>
    <row r="128" spans="1:23" ht="14.25" customHeight="1">
      <c r="A128" s="620" t="s">
        <v>1719</v>
      </c>
      <c r="B128" s="394">
        <v>1</v>
      </c>
      <c r="C128" s="417" t="s">
        <v>351</v>
      </c>
      <c r="D128" s="610"/>
      <c r="E128" s="430" t="s">
        <v>390</v>
      </c>
      <c r="F128" s="611"/>
      <c r="G128" s="603"/>
      <c r="H128" s="603"/>
      <c r="I128" s="424" t="s">
        <v>1024</v>
      </c>
      <c r="J128" s="621"/>
      <c r="M128" s="620" t="s">
        <v>1720</v>
      </c>
      <c r="N128" s="394">
        <v>1</v>
      </c>
      <c r="O128" s="440" t="s">
        <v>701</v>
      </c>
      <c r="P128" s="446" t="s">
        <v>737</v>
      </c>
      <c r="Q128" s="466" t="s">
        <v>1124</v>
      </c>
      <c r="R128" s="466" t="s">
        <v>1177</v>
      </c>
      <c r="S128" s="603"/>
      <c r="T128" s="603"/>
      <c r="U128" s="480" t="s">
        <v>1214</v>
      </c>
      <c r="V128" s="608"/>
    </row>
    <row r="129" spans="1:22" ht="14.25" customHeight="1">
      <c r="A129" s="598"/>
      <c r="B129" s="394">
        <v>2</v>
      </c>
      <c r="C129" s="418" t="s">
        <v>356</v>
      </c>
      <c r="D129" s="598"/>
      <c r="E129" s="431" t="s">
        <v>395</v>
      </c>
      <c r="F129" s="598"/>
      <c r="G129" s="598"/>
      <c r="H129" s="598"/>
      <c r="I129" s="425" t="s">
        <v>1027</v>
      </c>
      <c r="J129" s="601"/>
      <c r="M129" s="598"/>
      <c r="N129" s="394">
        <v>2</v>
      </c>
      <c r="O129" s="441" t="s">
        <v>703</v>
      </c>
      <c r="P129" s="447" t="s">
        <v>741</v>
      </c>
      <c r="Q129" s="468" t="s">
        <v>1126</v>
      </c>
      <c r="R129" s="468" t="s">
        <v>1178</v>
      </c>
      <c r="S129" s="598"/>
      <c r="T129" s="598"/>
      <c r="U129" s="481" t="s">
        <v>1218</v>
      </c>
      <c r="V129" s="601"/>
    </row>
    <row r="130" spans="1:22" ht="14.25" customHeight="1">
      <c r="A130" s="598"/>
      <c r="B130" s="394">
        <v>3</v>
      </c>
      <c r="C130" s="418" t="s">
        <v>358</v>
      </c>
      <c r="D130" s="598"/>
      <c r="E130" s="431" t="s">
        <v>397</v>
      </c>
      <c r="F130" s="598"/>
      <c r="G130" s="598"/>
      <c r="H130" s="598"/>
      <c r="I130" s="425" t="s">
        <v>1030</v>
      </c>
      <c r="J130" s="601"/>
      <c r="M130" s="598"/>
      <c r="N130" s="394">
        <v>3</v>
      </c>
      <c r="O130" s="441" t="s">
        <v>706</v>
      </c>
      <c r="P130" s="447" t="s">
        <v>743</v>
      </c>
      <c r="Q130" s="468" t="s">
        <v>1127</v>
      </c>
      <c r="R130" s="468" t="s">
        <v>1179</v>
      </c>
      <c r="S130" s="598"/>
      <c r="T130" s="598"/>
      <c r="U130" s="481" t="s">
        <v>1219</v>
      </c>
      <c r="V130" s="601"/>
    </row>
    <row r="131" spans="1:22" ht="14.25" customHeight="1">
      <c r="A131" s="598"/>
      <c r="B131" s="394">
        <v>4</v>
      </c>
      <c r="C131" s="418" t="s">
        <v>361</v>
      </c>
      <c r="D131" s="598"/>
      <c r="E131" s="431" t="s">
        <v>399</v>
      </c>
      <c r="F131" s="598"/>
      <c r="G131" s="598"/>
      <c r="H131" s="598"/>
      <c r="I131" s="425" t="s">
        <v>161</v>
      </c>
      <c r="J131" s="601"/>
      <c r="M131" s="598"/>
      <c r="N131" s="394">
        <v>4</v>
      </c>
      <c r="O131" s="441" t="s">
        <v>709</v>
      </c>
      <c r="P131" s="447" t="s">
        <v>746</v>
      </c>
      <c r="Q131" s="468" t="s">
        <v>1129</v>
      </c>
      <c r="R131" s="468" t="s">
        <v>1181</v>
      </c>
      <c r="S131" s="598"/>
      <c r="T131" s="598"/>
      <c r="U131" s="481" t="s">
        <v>1220</v>
      </c>
      <c r="V131" s="601"/>
    </row>
    <row r="132" spans="1:22" ht="14.25" customHeight="1">
      <c r="A132" s="598"/>
      <c r="B132" s="394">
        <v>5</v>
      </c>
      <c r="C132" s="418" t="s">
        <v>364</v>
      </c>
      <c r="D132" s="598"/>
      <c r="E132" s="431" t="s">
        <v>401</v>
      </c>
      <c r="F132" s="598"/>
      <c r="G132" s="598"/>
      <c r="H132" s="598"/>
      <c r="I132" s="425" t="s">
        <v>161</v>
      </c>
      <c r="J132" s="601"/>
      <c r="M132" s="598"/>
      <c r="N132" s="394">
        <v>5</v>
      </c>
      <c r="O132" s="441" t="s">
        <v>711</v>
      </c>
      <c r="P132" s="447" t="s">
        <v>747</v>
      </c>
      <c r="Q132" s="468" t="s">
        <v>1131</v>
      </c>
      <c r="R132" s="468" t="s">
        <v>1183</v>
      </c>
      <c r="S132" s="598"/>
      <c r="T132" s="598"/>
      <c r="U132" s="481" t="s">
        <v>1221</v>
      </c>
      <c r="V132" s="601"/>
    </row>
    <row r="133" spans="1:22" ht="14.25" customHeight="1">
      <c r="A133" s="598"/>
      <c r="B133" s="394">
        <v>6</v>
      </c>
      <c r="C133" s="418" t="s">
        <v>369</v>
      </c>
      <c r="D133" s="598"/>
      <c r="E133" s="431" t="s">
        <v>405</v>
      </c>
      <c r="F133" s="598"/>
      <c r="G133" s="598"/>
      <c r="H133" s="598"/>
      <c r="I133" s="425" t="s">
        <v>161</v>
      </c>
      <c r="J133" s="601"/>
      <c r="M133" s="598"/>
      <c r="N133" s="394">
        <v>6</v>
      </c>
      <c r="O133" s="441" t="s">
        <v>714</v>
      </c>
      <c r="P133" s="447" t="s">
        <v>748</v>
      </c>
      <c r="Q133" s="468" t="s">
        <v>1133</v>
      </c>
      <c r="R133" s="468" t="s">
        <v>1185</v>
      </c>
      <c r="S133" s="598"/>
      <c r="T133" s="598"/>
      <c r="U133" s="481" t="s">
        <v>1222</v>
      </c>
      <c r="V133" s="601"/>
    </row>
    <row r="134" spans="1:22" ht="14.25" customHeight="1">
      <c r="A134" s="598"/>
      <c r="B134" s="394">
        <v>7</v>
      </c>
      <c r="C134" s="418" t="s">
        <v>372</v>
      </c>
      <c r="D134" s="598"/>
      <c r="E134" s="431" t="s">
        <v>409</v>
      </c>
      <c r="F134" s="598"/>
      <c r="G134" s="598"/>
      <c r="H134" s="598"/>
      <c r="I134" s="425" t="s">
        <v>161</v>
      </c>
      <c r="J134" s="601"/>
      <c r="M134" s="598"/>
      <c r="N134" s="394">
        <v>7</v>
      </c>
      <c r="O134" s="441" t="s">
        <v>717</v>
      </c>
      <c r="P134" s="447" t="s">
        <v>750</v>
      </c>
      <c r="Q134" s="468" t="s">
        <v>1135</v>
      </c>
      <c r="R134" s="468" t="s">
        <v>1187</v>
      </c>
      <c r="S134" s="598"/>
      <c r="T134" s="598"/>
      <c r="U134" s="481" t="s">
        <v>1223</v>
      </c>
      <c r="V134" s="601"/>
    </row>
    <row r="135" spans="1:22" ht="14.25" customHeight="1">
      <c r="A135" s="598"/>
      <c r="B135" s="394">
        <v>8</v>
      </c>
      <c r="C135" s="418" t="s">
        <v>375</v>
      </c>
      <c r="D135" s="598"/>
      <c r="E135" s="431" t="s">
        <v>411</v>
      </c>
      <c r="F135" s="598"/>
      <c r="G135" s="598"/>
      <c r="H135" s="598"/>
      <c r="I135" s="425" t="s">
        <v>161</v>
      </c>
      <c r="J135" s="601"/>
      <c r="M135" s="598"/>
      <c r="N135" s="394">
        <v>8</v>
      </c>
      <c r="O135" s="441" t="s">
        <v>719</v>
      </c>
      <c r="P135" s="447" t="s">
        <v>751</v>
      </c>
      <c r="Q135" s="468" t="s">
        <v>1137</v>
      </c>
      <c r="R135" s="468" t="s">
        <v>1189</v>
      </c>
      <c r="S135" s="598"/>
      <c r="T135" s="598"/>
      <c r="U135" s="481" t="s">
        <v>1224</v>
      </c>
      <c r="V135" s="601"/>
    </row>
    <row r="136" spans="1:22" ht="14.25" customHeight="1">
      <c r="A136" s="598"/>
      <c r="B136" s="394">
        <v>9</v>
      </c>
      <c r="C136" s="418" t="s">
        <v>379</v>
      </c>
      <c r="D136" s="598"/>
      <c r="E136" s="431" t="s">
        <v>412</v>
      </c>
      <c r="F136" s="598"/>
      <c r="G136" s="598"/>
      <c r="H136" s="598"/>
      <c r="I136" s="425" t="s">
        <v>161</v>
      </c>
      <c r="J136" s="601"/>
      <c r="M136" s="598"/>
      <c r="N136" s="394">
        <v>9</v>
      </c>
      <c r="O136" s="441" t="s">
        <v>721</v>
      </c>
      <c r="P136" s="447" t="s">
        <v>754</v>
      </c>
      <c r="Q136" s="468" t="s">
        <v>1139</v>
      </c>
      <c r="R136" s="468" t="s">
        <v>1191</v>
      </c>
      <c r="S136" s="598"/>
      <c r="T136" s="598"/>
      <c r="U136" s="481" t="s">
        <v>1227</v>
      </c>
      <c r="V136" s="601"/>
    </row>
    <row r="137" spans="1:22" ht="14.25" customHeight="1">
      <c r="A137" s="598"/>
      <c r="B137" s="394">
        <v>10</v>
      </c>
      <c r="C137" s="418" t="s">
        <v>381</v>
      </c>
      <c r="D137" s="598"/>
      <c r="E137" s="431" t="s">
        <v>416</v>
      </c>
      <c r="F137" s="598"/>
      <c r="G137" s="598"/>
      <c r="H137" s="598"/>
      <c r="I137" s="425" t="s">
        <v>161</v>
      </c>
      <c r="J137" s="601"/>
      <c r="M137" s="598"/>
      <c r="N137" s="394">
        <v>10</v>
      </c>
      <c r="O137" s="441" t="s">
        <v>724</v>
      </c>
      <c r="P137" s="447" t="s">
        <v>755</v>
      </c>
      <c r="Q137" s="468" t="s">
        <v>1141</v>
      </c>
      <c r="R137" s="468" t="s">
        <v>1193</v>
      </c>
      <c r="S137" s="598"/>
      <c r="T137" s="598"/>
      <c r="U137" s="481" t="s">
        <v>1228</v>
      </c>
      <c r="V137" s="601"/>
    </row>
    <row r="138" spans="1:22" ht="14.25" customHeight="1">
      <c r="A138" s="598"/>
      <c r="B138" s="394">
        <v>11</v>
      </c>
      <c r="C138" s="418" t="s">
        <v>383</v>
      </c>
      <c r="D138" s="598"/>
      <c r="E138" s="431" t="s">
        <v>418</v>
      </c>
      <c r="F138" s="598"/>
      <c r="G138" s="598"/>
      <c r="H138" s="598"/>
      <c r="I138" s="425" t="s">
        <v>161</v>
      </c>
      <c r="J138" s="601"/>
      <c r="M138" s="598"/>
      <c r="N138" s="394">
        <v>11</v>
      </c>
      <c r="O138" s="441" t="s">
        <v>727</v>
      </c>
      <c r="P138" s="447" t="s">
        <v>756</v>
      </c>
      <c r="Q138" s="468" t="s">
        <v>1143</v>
      </c>
      <c r="R138" s="468" t="s">
        <v>1195</v>
      </c>
      <c r="S138" s="598"/>
      <c r="T138" s="598"/>
      <c r="U138" s="481" t="s">
        <v>1229</v>
      </c>
      <c r="V138" s="601"/>
    </row>
    <row r="139" spans="1:22" ht="14.25" customHeight="1">
      <c r="A139" s="598"/>
      <c r="B139" s="394">
        <v>12</v>
      </c>
      <c r="C139" s="418" t="s">
        <v>385</v>
      </c>
      <c r="D139" s="598"/>
      <c r="E139" s="431" t="s">
        <v>420</v>
      </c>
      <c r="F139" s="598"/>
      <c r="G139" s="598"/>
      <c r="H139" s="598"/>
      <c r="I139" s="425" t="s">
        <v>161</v>
      </c>
      <c r="J139" s="601"/>
      <c r="M139" s="598"/>
      <c r="N139" s="394">
        <v>12</v>
      </c>
      <c r="O139" s="441" t="s">
        <v>730</v>
      </c>
      <c r="P139" s="447" t="s">
        <v>758</v>
      </c>
      <c r="Q139" s="468" t="s">
        <v>1145</v>
      </c>
      <c r="R139" s="468" t="s">
        <v>1197</v>
      </c>
      <c r="S139" s="598"/>
      <c r="T139" s="598"/>
      <c r="U139" s="481" t="s">
        <v>1230</v>
      </c>
      <c r="V139" s="601"/>
    </row>
    <row r="140" spans="1:22" ht="14.25" customHeight="1">
      <c r="A140" s="598"/>
      <c r="B140" s="394">
        <v>13</v>
      </c>
      <c r="C140" s="418" t="s">
        <v>388</v>
      </c>
      <c r="D140" s="598"/>
      <c r="E140" s="431" t="s">
        <v>161</v>
      </c>
      <c r="F140" s="598"/>
      <c r="G140" s="598"/>
      <c r="H140" s="598"/>
      <c r="I140" s="425" t="s">
        <v>161</v>
      </c>
      <c r="J140" s="601"/>
      <c r="M140" s="598"/>
      <c r="N140" s="394">
        <v>13</v>
      </c>
      <c r="O140" s="441" t="s">
        <v>734</v>
      </c>
      <c r="P140" s="447" t="s">
        <v>161</v>
      </c>
      <c r="Q140" s="468" t="s">
        <v>1147</v>
      </c>
      <c r="R140" s="468" t="s">
        <v>1199</v>
      </c>
      <c r="S140" s="598"/>
      <c r="T140" s="598"/>
      <c r="U140" s="481" t="s">
        <v>1232</v>
      </c>
      <c r="V140" s="601"/>
    </row>
    <row r="141" spans="1:22" ht="14.25" customHeight="1">
      <c r="A141" s="598"/>
      <c r="B141" s="394">
        <v>14</v>
      </c>
      <c r="C141" s="418" t="s">
        <v>161</v>
      </c>
      <c r="D141" s="598"/>
      <c r="E141" s="431" t="s">
        <v>161</v>
      </c>
      <c r="F141" s="598"/>
      <c r="G141" s="598"/>
      <c r="H141" s="598"/>
      <c r="I141" s="425" t="s">
        <v>161</v>
      </c>
      <c r="J141" s="601"/>
      <c r="M141" s="598"/>
      <c r="N141" s="394">
        <v>14</v>
      </c>
      <c r="O141" s="441" t="s">
        <v>161</v>
      </c>
      <c r="P141" s="447" t="s">
        <v>161</v>
      </c>
      <c r="Q141" s="468" t="s">
        <v>1149</v>
      </c>
      <c r="R141" s="468" t="s">
        <v>1201</v>
      </c>
      <c r="S141" s="598"/>
      <c r="T141" s="598"/>
      <c r="U141" s="481" t="s">
        <v>1233</v>
      </c>
      <c r="V141" s="601"/>
    </row>
    <row r="142" spans="1:22" ht="14.25" customHeight="1">
      <c r="A142" s="598"/>
      <c r="B142" s="394">
        <v>15</v>
      </c>
      <c r="C142" s="418" t="s">
        <v>161</v>
      </c>
      <c r="D142" s="598"/>
      <c r="E142" s="431" t="s">
        <v>161</v>
      </c>
      <c r="F142" s="598"/>
      <c r="G142" s="598"/>
      <c r="H142" s="598"/>
      <c r="I142" s="425" t="s">
        <v>161</v>
      </c>
      <c r="J142" s="601"/>
      <c r="M142" s="598"/>
      <c r="N142" s="394">
        <v>15</v>
      </c>
      <c r="O142" s="441" t="s">
        <v>161</v>
      </c>
      <c r="P142" s="447" t="s">
        <v>161</v>
      </c>
      <c r="Q142" s="468" t="s">
        <v>1151</v>
      </c>
      <c r="R142" s="468" t="s">
        <v>1203</v>
      </c>
      <c r="S142" s="598"/>
      <c r="T142" s="598"/>
      <c r="U142" s="481" t="s">
        <v>1234</v>
      </c>
      <c r="V142" s="601"/>
    </row>
    <row r="143" spans="1:22" ht="14.25" customHeight="1" thickBot="1">
      <c r="A143" s="598"/>
      <c r="B143" s="394">
        <v>16</v>
      </c>
      <c r="C143" s="418" t="s">
        <v>161</v>
      </c>
      <c r="D143" s="604"/>
      <c r="E143" s="431" t="s">
        <v>161</v>
      </c>
      <c r="F143" s="604"/>
      <c r="G143" s="604"/>
      <c r="H143" s="604"/>
      <c r="I143" s="425" t="s">
        <v>161</v>
      </c>
      <c r="J143" s="609"/>
      <c r="M143" s="598"/>
      <c r="N143" s="394">
        <v>16</v>
      </c>
      <c r="O143" s="441" t="s">
        <v>161</v>
      </c>
      <c r="P143" s="447" t="s">
        <v>161</v>
      </c>
      <c r="Q143" s="468" t="s">
        <v>161</v>
      </c>
      <c r="R143" s="468" t="s">
        <v>1206</v>
      </c>
      <c r="S143" s="604"/>
      <c r="T143" s="604"/>
      <c r="U143" s="481" t="s">
        <v>1235</v>
      </c>
      <c r="V143" s="609"/>
    </row>
    <row r="144" spans="1:22" ht="14.25" customHeight="1">
      <c r="A144" s="598"/>
      <c r="B144" s="394">
        <v>17</v>
      </c>
      <c r="C144" s="395"/>
      <c r="D144" s="396"/>
      <c r="E144" s="396"/>
      <c r="F144" s="396"/>
      <c r="G144" s="597"/>
      <c r="H144" s="597"/>
      <c r="I144" s="424" t="s">
        <v>161</v>
      </c>
      <c r="J144" s="616"/>
      <c r="M144" s="598"/>
      <c r="N144" s="394">
        <v>17</v>
      </c>
      <c r="O144" s="448"/>
      <c r="P144" s="449"/>
      <c r="Q144" s="466" t="s">
        <v>1153</v>
      </c>
      <c r="R144" s="466" t="s">
        <v>1207</v>
      </c>
      <c r="S144" s="597"/>
      <c r="T144" s="597"/>
      <c r="U144" s="480" t="s">
        <v>1239</v>
      </c>
      <c r="V144" s="600"/>
    </row>
    <row r="145" spans="1:23" ht="14.25" customHeight="1">
      <c r="A145" s="598"/>
      <c r="B145" s="394">
        <v>18</v>
      </c>
      <c r="C145" s="397"/>
      <c r="D145" s="398"/>
      <c r="E145" s="398"/>
      <c r="F145" s="398"/>
      <c r="G145" s="598"/>
      <c r="H145" s="598"/>
      <c r="I145" s="425" t="s">
        <v>161</v>
      </c>
      <c r="J145" s="601"/>
      <c r="M145" s="598"/>
      <c r="N145" s="394">
        <v>18</v>
      </c>
      <c r="O145" s="397"/>
      <c r="P145" s="398"/>
      <c r="Q145" s="468" t="s">
        <v>1157</v>
      </c>
      <c r="R145" s="468" t="s">
        <v>1211</v>
      </c>
      <c r="S145" s="598"/>
      <c r="T145" s="598"/>
      <c r="U145" s="481" t="s">
        <v>1243</v>
      </c>
      <c r="V145" s="601"/>
    </row>
    <row r="146" spans="1:23" ht="14.25" customHeight="1">
      <c r="A146" s="598"/>
      <c r="B146" s="394">
        <v>19</v>
      </c>
      <c r="C146" s="397"/>
      <c r="D146" s="398"/>
      <c r="E146" s="398"/>
      <c r="F146" s="398"/>
      <c r="G146" s="598"/>
      <c r="H146" s="598"/>
      <c r="I146" s="425" t="s">
        <v>161</v>
      </c>
      <c r="J146" s="601"/>
      <c r="M146" s="598"/>
      <c r="N146" s="394">
        <v>19</v>
      </c>
      <c r="O146" s="397"/>
      <c r="P146" s="398"/>
      <c r="Q146" s="468" t="s">
        <v>1159</v>
      </c>
      <c r="R146" s="468" t="s">
        <v>1212</v>
      </c>
      <c r="S146" s="598"/>
      <c r="T146" s="598"/>
      <c r="U146" s="481" t="s">
        <v>1245</v>
      </c>
      <c r="V146" s="601"/>
    </row>
    <row r="147" spans="1:23" ht="14.25" customHeight="1">
      <c r="A147" s="598"/>
      <c r="B147" s="394">
        <v>20</v>
      </c>
      <c r="C147" s="397"/>
      <c r="D147" s="398"/>
      <c r="E147" s="398"/>
      <c r="F147" s="398"/>
      <c r="G147" s="598"/>
      <c r="H147" s="598"/>
      <c r="I147" s="425" t="s">
        <v>161</v>
      </c>
      <c r="J147" s="601"/>
      <c r="M147" s="598"/>
      <c r="N147" s="394">
        <v>20</v>
      </c>
      <c r="O147" s="397"/>
      <c r="P147" s="398"/>
      <c r="Q147" s="468" t="s">
        <v>1161</v>
      </c>
      <c r="R147" s="468" t="s">
        <v>1213</v>
      </c>
      <c r="S147" s="598"/>
      <c r="T147" s="598"/>
      <c r="U147" s="481" t="s">
        <v>1247</v>
      </c>
      <c r="V147" s="601"/>
    </row>
    <row r="148" spans="1:23" ht="14.25" customHeight="1">
      <c r="A148" s="598"/>
      <c r="B148" s="394">
        <v>21</v>
      </c>
      <c r="C148" s="397"/>
      <c r="D148" s="398"/>
      <c r="E148" s="398"/>
      <c r="F148" s="398"/>
      <c r="G148" s="598"/>
      <c r="H148" s="598"/>
      <c r="I148" s="425" t="s">
        <v>161</v>
      </c>
      <c r="J148" s="601"/>
      <c r="M148" s="598"/>
      <c r="N148" s="394">
        <v>21</v>
      </c>
      <c r="O148" s="397"/>
      <c r="P148" s="398"/>
      <c r="Q148" s="468" t="s">
        <v>1163</v>
      </c>
      <c r="R148" s="468" t="s">
        <v>161</v>
      </c>
      <c r="S148" s="598"/>
      <c r="T148" s="598"/>
      <c r="U148" s="481" t="s">
        <v>1249</v>
      </c>
      <c r="V148" s="601"/>
    </row>
    <row r="149" spans="1:23" ht="14.25" customHeight="1">
      <c r="A149" s="598"/>
      <c r="B149" s="394">
        <v>22</v>
      </c>
      <c r="C149" s="397"/>
      <c r="D149" s="398"/>
      <c r="E149" s="398"/>
      <c r="F149" s="398"/>
      <c r="G149" s="598"/>
      <c r="H149" s="598"/>
      <c r="I149" s="425" t="s">
        <v>161</v>
      </c>
      <c r="J149" s="601"/>
      <c r="M149" s="598"/>
      <c r="N149" s="394">
        <v>22</v>
      </c>
      <c r="O149" s="397"/>
      <c r="P149" s="398"/>
      <c r="Q149" s="468" t="s">
        <v>1165</v>
      </c>
      <c r="R149" s="468" t="s">
        <v>161</v>
      </c>
      <c r="S149" s="598"/>
      <c r="T149" s="598"/>
      <c r="U149" s="481" t="s">
        <v>1251</v>
      </c>
      <c r="V149" s="601"/>
    </row>
    <row r="150" spans="1:23" ht="14.25" customHeight="1">
      <c r="A150" s="598"/>
      <c r="B150" s="394">
        <v>23</v>
      </c>
      <c r="C150" s="397"/>
      <c r="D150" s="398"/>
      <c r="E150" s="398"/>
      <c r="F150" s="398"/>
      <c r="G150" s="598"/>
      <c r="H150" s="598"/>
      <c r="I150" s="425" t="s">
        <v>161</v>
      </c>
      <c r="J150" s="601"/>
      <c r="M150" s="598"/>
      <c r="N150" s="394">
        <v>23</v>
      </c>
      <c r="O150" s="397"/>
      <c r="P150" s="398"/>
      <c r="Q150" s="468" t="s">
        <v>1169</v>
      </c>
      <c r="R150" s="468" t="s">
        <v>161</v>
      </c>
      <c r="S150" s="598"/>
      <c r="T150" s="598"/>
      <c r="U150" s="481" t="s">
        <v>1252</v>
      </c>
      <c r="V150" s="601"/>
    </row>
    <row r="151" spans="1:23" ht="14.25" customHeight="1">
      <c r="A151" s="598"/>
      <c r="B151" s="394">
        <v>24</v>
      </c>
      <c r="C151" s="397"/>
      <c r="D151" s="398"/>
      <c r="E151" s="398"/>
      <c r="F151" s="398"/>
      <c r="G151" s="598"/>
      <c r="H151" s="598"/>
      <c r="I151" s="425" t="s">
        <v>161</v>
      </c>
      <c r="J151" s="601"/>
      <c r="M151" s="598"/>
      <c r="N151" s="394">
        <v>24</v>
      </c>
      <c r="O151" s="397"/>
      <c r="P151" s="398"/>
      <c r="Q151" s="468" t="s">
        <v>1170</v>
      </c>
      <c r="R151" s="468" t="s">
        <v>161</v>
      </c>
      <c r="S151" s="598"/>
      <c r="T151" s="598"/>
      <c r="U151" s="481" t="s">
        <v>1253</v>
      </c>
      <c r="V151" s="601"/>
    </row>
    <row r="152" spans="1:23" ht="14.25" customHeight="1">
      <c r="A152" s="598"/>
      <c r="B152" s="394">
        <v>25</v>
      </c>
      <c r="C152" s="397"/>
      <c r="D152" s="398"/>
      <c r="E152" s="398"/>
      <c r="F152" s="398"/>
      <c r="G152" s="598"/>
      <c r="H152" s="598"/>
      <c r="I152" s="425" t="s">
        <v>161</v>
      </c>
      <c r="J152" s="601"/>
      <c r="M152" s="598"/>
      <c r="N152" s="394">
        <v>25</v>
      </c>
      <c r="O152" s="397"/>
      <c r="P152" s="398"/>
      <c r="Q152" s="468" t="s">
        <v>1171</v>
      </c>
      <c r="R152" s="468" t="s">
        <v>161</v>
      </c>
      <c r="S152" s="598"/>
      <c r="T152" s="598"/>
      <c r="U152" s="481" t="s">
        <v>1254</v>
      </c>
      <c r="V152" s="601"/>
    </row>
    <row r="153" spans="1:23" ht="14.25" customHeight="1">
      <c r="A153" s="598"/>
      <c r="B153" s="394">
        <v>26</v>
      </c>
      <c r="C153" s="397"/>
      <c r="D153" s="398"/>
      <c r="E153" s="398"/>
      <c r="F153" s="398"/>
      <c r="G153" s="598"/>
      <c r="H153" s="598"/>
      <c r="I153" s="425" t="s">
        <v>161</v>
      </c>
      <c r="J153" s="601"/>
      <c r="M153" s="598"/>
      <c r="N153" s="394">
        <v>26</v>
      </c>
      <c r="O153" s="397"/>
      <c r="P153" s="398"/>
      <c r="Q153" s="468" t="s">
        <v>1172</v>
      </c>
      <c r="R153" s="468" t="s">
        <v>161</v>
      </c>
      <c r="S153" s="598"/>
      <c r="T153" s="598"/>
      <c r="U153" s="481" t="s">
        <v>1256</v>
      </c>
      <c r="V153" s="601"/>
    </row>
    <row r="154" spans="1:23" ht="14.25" customHeight="1">
      <c r="A154" s="598"/>
      <c r="B154" s="394">
        <v>27</v>
      </c>
      <c r="C154" s="397"/>
      <c r="D154" s="398"/>
      <c r="E154" s="398"/>
      <c r="F154" s="398"/>
      <c r="G154" s="598"/>
      <c r="H154" s="598"/>
      <c r="I154" s="425" t="s">
        <v>161</v>
      </c>
      <c r="J154" s="601"/>
      <c r="M154" s="598"/>
      <c r="N154" s="394">
        <v>27</v>
      </c>
      <c r="O154" s="397"/>
      <c r="P154" s="398"/>
      <c r="Q154" s="468" t="s">
        <v>1173</v>
      </c>
      <c r="R154" s="468" t="s">
        <v>161</v>
      </c>
      <c r="S154" s="598"/>
      <c r="T154" s="598"/>
      <c r="U154" s="481" t="s">
        <v>161</v>
      </c>
      <c r="V154" s="601"/>
    </row>
    <row r="155" spans="1:23" ht="14.25" customHeight="1">
      <c r="A155" s="598"/>
      <c r="B155" s="394">
        <v>28</v>
      </c>
      <c r="C155" s="397"/>
      <c r="D155" s="398"/>
      <c r="E155" s="398"/>
      <c r="F155" s="398"/>
      <c r="G155" s="598"/>
      <c r="H155" s="598"/>
      <c r="I155" s="425" t="s">
        <v>161</v>
      </c>
      <c r="J155" s="601"/>
      <c r="M155" s="598"/>
      <c r="N155" s="394">
        <v>28</v>
      </c>
      <c r="O155" s="397"/>
      <c r="P155" s="398"/>
      <c r="Q155" s="468" t="s">
        <v>1175</v>
      </c>
      <c r="R155" s="468" t="s">
        <v>161</v>
      </c>
      <c r="S155" s="598"/>
      <c r="T155" s="598"/>
      <c r="U155" s="481" t="s">
        <v>161</v>
      </c>
      <c r="V155" s="601"/>
    </row>
    <row r="156" spans="1:23" ht="14.25" customHeight="1">
      <c r="A156" s="598"/>
      <c r="B156" s="394">
        <v>29</v>
      </c>
      <c r="C156" s="397"/>
      <c r="D156" s="398"/>
      <c r="E156" s="398"/>
      <c r="F156" s="398"/>
      <c r="G156" s="598"/>
      <c r="H156" s="598"/>
      <c r="I156" s="425" t="s">
        <v>161</v>
      </c>
      <c r="J156" s="601"/>
      <c r="M156" s="598"/>
      <c r="N156" s="394">
        <v>29</v>
      </c>
      <c r="O156" s="397"/>
      <c r="P156" s="398"/>
      <c r="Q156" s="468" t="s">
        <v>161</v>
      </c>
      <c r="R156" s="468" t="s">
        <v>161</v>
      </c>
      <c r="S156" s="598"/>
      <c r="T156" s="598"/>
      <c r="U156" s="481" t="s">
        <v>161</v>
      </c>
      <c r="V156" s="601"/>
    </row>
    <row r="157" spans="1:23" ht="14.25" customHeight="1">
      <c r="A157" s="598"/>
      <c r="B157" s="394">
        <v>30</v>
      </c>
      <c r="C157" s="397"/>
      <c r="D157" s="398"/>
      <c r="E157" s="398"/>
      <c r="F157" s="398"/>
      <c r="G157" s="598"/>
      <c r="H157" s="598"/>
      <c r="I157" s="425" t="s">
        <v>161</v>
      </c>
      <c r="J157" s="601"/>
      <c r="M157" s="598"/>
      <c r="N157" s="394">
        <v>30</v>
      </c>
      <c r="O157" s="397"/>
      <c r="P157" s="398"/>
      <c r="Q157" s="468" t="s">
        <v>161</v>
      </c>
      <c r="R157" s="468" t="s">
        <v>161</v>
      </c>
      <c r="S157" s="598"/>
      <c r="T157" s="598"/>
      <c r="U157" s="481" t="s">
        <v>161</v>
      </c>
      <c r="V157" s="601"/>
    </row>
    <row r="158" spans="1:23" ht="14.25" customHeight="1">
      <c r="A158" s="598"/>
      <c r="B158" s="394">
        <v>31</v>
      </c>
      <c r="C158" s="397"/>
      <c r="D158" s="398"/>
      <c r="E158" s="398"/>
      <c r="F158" s="398"/>
      <c r="G158" s="598"/>
      <c r="H158" s="598"/>
      <c r="I158" s="425" t="s">
        <v>161</v>
      </c>
      <c r="J158" s="601"/>
      <c r="M158" s="598"/>
      <c r="N158" s="394">
        <v>31</v>
      </c>
      <c r="O158" s="397"/>
      <c r="P158" s="398"/>
      <c r="Q158" s="468" t="s">
        <v>161</v>
      </c>
      <c r="R158" s="468" t="s">
        <v>161</v>
      </c>
      <c r="S158" s="598"/>
      <c r="T158" s="598"/>
      <c r="U158" s="481" t="s">
        <v>161</v>
      </c>
      <c r="V158" s="601"/>
    </row>
    <row r="159" spans="1:23" ht="14.25" customHeight="1" thickBot="1">
      <c r="A159" s="604"/>
      <c r="B159" s="399">
        <v>32</v>
      </c>
      <c r="C159" s="400"/>
      <c r="D159" s="401"/>
      <c r="E159" s="401"/>
      <c r="F159" s="401"/>
      <c r="G159" s="599"/>
      <c r="H159" s="599"/>
      <c r="I159" s="433" t="s">
        <v>161</v>
      </c>
      <c r="J159" s="602"/>
      <c r="M159" s="604"/>
      <c r="N159" s="399">
        <v>32</v>
      </c>
      <c r="O159" s="400"/>
      <c r="P159" s="401"/>
      <c r="Q159" s="470" t="s">
        <v>161</v>
      </c>
      <c r="R159" s="470" t="s">
        <v>161</v>
      </c>
      <c r="S159" s="599"/>
      <c r="T159" s="599"/>
      <c r="U159" s="482" t="s">
        <v>161</v>
      </c>
      <c r="V159" s="602"/>
    </row>
    <row r="160" spans="1:23">
      <c r="A160" s="612" t="s">
        <v>1706</v>
      </c>
      <c r="B160" s="613"/>
      <c r="C160" s="402">
        <f>SUM(C125-COUNTIF(C128:C143,"Spare"))</f>
        <v>13</v>
      </c>
      <c r="D160" s="402">
        <f>SUM(D125-COUNTIF(D128:D143,"Spare"))</f>
        <v>0</v>
      </c>
      <c r="E160" s="402">
        <f>SUM(E125-COUNTIF(E128:E143,"Spare"))</f>
        <v>12</v>
      </c>
      <c r="F160" s="402">
        <f>SUM(F125-COUNTIF(F128:F143,"Spare"))</f>
        <v>0</v>
      </c>
      <c r="G160" s="402"/>
      <c r="H160" s="402">
        <f>SUM(H125-COUNTIF(H128:H143,"Spare"))</f>
        <v>0</v>
      </c>
      <c r="I160" s="402">
        <f>SUM(I125-COUNTIF(I128:I159,"Spare"))</f>
        <v>3</v>
      </c>
      <c r="J160" s="402">
        <f>SUM(J125-COUNTIF(J128:J143,"Spare"))</f>
        <v>0</v>
      </c>
      <c r="K160" s="9">
        <f>SUM(C160:J160)</f>
        <v>28</v>
      </c>
      <c r="M160" s="612" t="s">
        <v>1706</v>
      </c>
      <c r="N160" s="613"/>
      <c r="O160" s="402">
        <f>SUM(O125-COUNTIF(O128:O143,"Spare"))</f>
        <v>13</v>
      </c>
      <c r="P160" s="402">
        <f>SUM(P125-COUNTIF(P128:P143,"Spare"))</f>
        <v>12</v>
      </c>
      <c r="Q160" s="402">
        <f>SUM(Q125-COUNTIF(Q128:Q159,"Spare"))</f>
        <v>27</v>
      </c>
      <c r="R160" s="402">
        <f>SUM(R125-COUNTIF(R128:R159,"Spare"))</f>
        <v>20</v>
      </c>
      <c r="S160" s="402">
        <f>SUM(S125-COUNTIF(S128:S143,"Spare"))</f>
        <v>0</v>
      </c>
      <c r="T160" s="402">
        <f>SUM(T125-COUNTIF(T128:T143,"Spare"))</f>
        <v>0</v>
      </c>
      <c r="U160" s="402">
        <f>SUM(U125-COUNTIF(U128:U159,"Spare"))</f>
        <v>26</v>
      </c>
      <c r="V160" s="402">
        <f>SUM(V125-COUNTIF(V128:V143,"Spare"))</f>
        <v>0</v>
      </c>
      <c r="W160" s="9">
        <f>SUM(O160:V160)</f>
        <v>98</v>
      </c>
    </row>
    <row r="161" spans="1:22" ht="14.25" customHeight="1" thickBot="1"/>
    <row r="162" spans="1:22" ht="14.25" customHeight="1" thickBot="1">
      <c r="A162" s="387"/>
      <c r="B162" s="388"/>
      <c r="C162" s="605" t="s">
        <v>1721</v>
      </c>
      <c r="D162" s="606"/>
      <c r="E162" s="606"/>
      <c r="F162" s="606"/>
      <c r="G162" s="606"/>
      <c r="H162" s="606"/>
      <c r="I162" s="606"/>
      <c r="J162" s="607"/>
      <c r="M162" s="387"/>
      <c r="N162" s="388"/>
      <c r="O162" s="605" t="s">
        <v>1722</v>
      </c>
      <c r="P162" s="606"/>
      <c r="Q162" s="606"/>
      <c r="R162" s="606"/>
      <c r="S162" s="606"/>
      <c r="T162" s="606"/>
      <c r="U162" s="606"/>
      <c r="V162" s="607"/>
    </row>
    <row r="163" spans="1:22">
      <c r="A163" s="387"/>
      <c r="B163" s="617" t="s">
        <v>36</v>
      </c>
      <c r="C163" s="409" t="s">
        <v>1668</v>
      </c>
      <c r="D163" s="410" t="s">
        <v>1669</v>
      </c>
      <c r="E163" s="426" t="s">
        <v>1670</v>
      </c>
      <c r="F163" s="426" t="s">
        <v>1671</v>
      </c>
      <c r="G163" s="551" t="s">
        <v>1672</v>
      </c>
      <c r="H163" s="551" t="s">
        <v>1673</v>
      </c>
      <c r="I163" s="389" t="s">
        <v>1674</v>
      </c>
      <c r="J163" s="390" t="s">
        <v>1675</v>
      </c>
      <c r="M163" s="387"/>
      <c r="N163" s="617" t="s">
        <v>36</v>
      </c>
      <c r="O163" s="436" t="s">
        <v>1668</v>
      </c>
      <c r="P163" s="442" t="s">
        <v>1669</v>
      </c>
      <c r="Q163" s="496" t="s">
        <v>1670</v>
      </c>
      <c r="R163" s="496" t="s">
        <v>1671</v>
      </c>
      <c r="S163" s="551" t="s">
        <v>1672</v>
      </c>
      <c r="T163" s="551" t="s">
        <v>1673</v>
      </c>
      <c r="U163" s="483" t="s">
        <v>1674</v>
      </c>
      <c r="V163" s="489" t="s">
        <v>1675</v>
      </c>
    </row>
    <row r="164" spans="1:22">
      <c r="A164" s="387"/>
      <c r="B164" s="618"/>
      <c r="C164" s="411" t="s">
        <v>109</v>
      </c>
      <c r="D164" s="412" t="s">
        <v>109</v>
      </c>
      <c r="E164" s="427" t="s">
        <v>165</v>
      </c>
      <c r="F164" s="427" t="s">
        <v>165</v>
      </c>
      <c r="G164" s="391" t="s">
        <v>1678</v>
      </c>
      <c r="H164" s="391" t="s">
        <v>1678</v>
      </c>
      <c r="I164" s="403" t="s">
        <v>824</v>
      </c>
      <c r="J164" s="454" t="s">
        <v>824</v>
      </c>
      <c r="M164" s="387"/>
      <c r="N164" s="618"/>
      <c r="O164" s="437" t="s">
        <v>109</v>
      </c>
      <c r="P164" s="443" t="s">
        <v>109</v>
      </c>
      <c r="Q164" s="460" t="s">
        <v>824</v>
      </c>
      <c r="R164" s="460" t="s">
        <v>824</v>
      </c>
      <c r="S164" s="391" t="s">
        <v>1678</v>
      </c>
      <c r="T164" s="391" t="s">
        <v>1678</v>
      </c>
      <c r="U164" s="419" t="s">
        <v>1062</v>
      </c>
      <c r="V164" s="490" t="s">
        <v>1062</v>
      </c>
    </row>
    <row r="165" spans="1:22">
      <c r="A165" s="387"/>
      <c r="B165" s="618"/>
      <c r="C165" s="413">
        <v>16</v>
      </c>
      <c r="D165" s="414"/>
      <c r="E165" s="428">
        <v>16</v>
      </c>
      <c r="F165" s="428"/>
      <c r="G165" s="392"/>
      <c r="H165" s="392"/>
      <c r="I165" s="404">
        <v>32</v>
      </c>
      <c r="J165" s="455"/>
      <c r="M165" s="387"/>
      <c r="N165" s="618"/>
      <c r="O165" s="438">
        <v>16</v>
      </c>
      <c r="P165" s="444">
        <v>16</v>
      </c>
      <c r="Q165" s="462">
        <v>32</v>
      </c>
      <c r="R165" s="462">
        <v>32</v>
      </c>
      <c r="S165" s="392"/>
      <c r="T165" s="392"/>
      <c r="U165" s="420">
        <v>32</v>
      </c>
      <c r="V165" s="491">
        <v>32</v>
      </c>
    </row>
    <row r="166" spans="1:22">
      <c r="A166" s="387"/>
      <c r="B166" s="618"/>
      <c r="C166" s="434" t="s">
        <v>114</v>
      </c>
      <c r="D166" s="435" t="s">
        <v>1681</v>
      </c>
      <c r="E166" s="435" t="s">
        <v>114</v>
      </c>
      <c r="F166" s="435" t="s">
        <v>1681</v>
      </c>
      <c r="G166" s="391"/>
      <c r="H166" s="391"/>
      <c r="I166" s="497" t="s">
        <v>1036</v>
      </c>
      <c r="J166" s="502" t="s">
        <v>1681</v>
      </c>
      <c r="M166" s="387"/>
      <c r="N166" s="618"/>
      <c r="O166" s="501" t="s">
        <v>513</v>
      </c>
      <c r="P166" s="423" t="s">
        <v>513</v>
      </c>
      <c r="Q166" s="497" t="s">
        <v>1036</v>
      </c>
      <c r="R166" s="497" t="s">
        <v>1036</v>
      </c>
      <c r="S166" s="391"/>
      <c r="T166" s="391"/>
      <c r="U166" s="406" t="s">
        <v>1215</v>
      </c>
      <c r="V166" s="504" t="s">
        <v>1682</v>
      </c>
    </row>
    <row r="167" spans="1:22" ht="14.25" customHeight="1" thickBot="1">
      <c r="A167" s="387"/>
      <c r="B167" s="619"/>
      <c r="C167" s="415"/>
      <c r="D167" s="416"/>
      <c r="E167" s="429"/>
      <c r="F167" s="429"/>
      <c r="G167" s="393"/>
      <c r="H167" s="393"/>
      <c r="I167" s="456"/>
      <c r="J167" s="457"/>
      <c r="M167" s="387"/>
      <c r="N167" s="619"/>
      <c r="O167" s="439"/>
      <c r="P167" s="450"/>
      <c r="Q167" s="464"/>
      <c r="R167" s="464"/>
      <c r="S167" s="393"/>
      <c r="T167" s="393"/>
      <c r="U167" s="484"/>
      <c r="V167" s="492"/>
    </row>
    <row r="168" spans="1:22" ht="14.25" customHeight="1">
      <c r="A168" s="620" t="s">
        <v>1723</v>
      </c>
      <c r="B168" s="394">
        <v>1</v>
      </c>
      <c r="C168" s="417" t="s">
        <v>423</v>
      </c>
      <c r="D168" s="610"/>
      <c r="E168" s="431" t="s">
        <v>464</v>
      </c>
      <c r="F168" s="611"/>
      <c r="G168" s="603"/>
      <c r="H168" s="603"/>
      <c r="I168" s="424" t="s">
        <v>1033</v>
      </c>
      <c r="J168" s="621"/>
      <c r="M168" s="620" t="s">
        <v>1724</v>
      </c>
      <c r="N168" s="394">
        <v>1</v>
      </c>
      <c r="O168" s="440" t="s">
        <v>759</v>
      </c>
      <c r="P168" s="446" t="s">
        <v>797</v>
      </c>
      <c r="Q168" s="466" t="s">
        <v>1257</v>
      </c>
      <c r="R168" s="466" t="s">
        <v>1307</v>
      </c>
      <c r="S168" s="603"/>
      <c r="T168" s="603"/>
      <c r="U168" s="485" t="s">
        <v>1371</v>
      </c>
      <c r="V168" s="493" t="s">
        <v>1398</v>
      </c>
    </row>
    <row r="169" spans="1:22" ht="14.25" customHeight="1">
      <c r="A169" s="598"/>
      <c r="B169" s="394">
        <v>2</v>
      </c>
      <c r="C169" s="418" t="s">
        <v>428</v>
      </c>
      <c r="D169" s="598"/>
      <c r="E169" s="431" t="s">
        <v>468</v>
      </c>
      <c r="F169" s="598"/>
      <c r="G169" s="598"/>
      <c r="H169" s="598"/>
      <c r="I169" s="425" t="s">
        <v>1037</v>
      </c>
      <c r="J169" s="601"/>
      <c r="M169" s="598"/>
      <c r="N169" s="394">
        <v>2</v>
      </c>
      <c r="O169" s="441" t="s">
        <v>762</v>
      </c>
      <c r="P169" s="447" t="s">
        <v>800</v>
      </c>
      <c r="Q169" s="468" t="s">
        <v>1259</v>
      </c>
      <c r="R169" s="468" t="s">
        <v>1309</v>
      </c>
      <c r="S169" s="598"/>
      <c r="T169" s="598"/>
      <c r="U169" s="486" t="s">
        <v>1373</v>
      </c>
      <c r="V169" s="494" t="s">
        <v>1400</v>
      </c>
    </row>
    <row r="170" spans="1:22" ht="14.25" customHeight="1">
      <c r="A170" s="598"/>
      <c r="B170" s="394">
        <v>3</v>
      </c>
      <c r="C170" s="418" t="s">
        <v>431</v>
      </c>
      <c r="D170" s="598"/>
      <c r="E170" s="431" t="s">
        <v>470</v>
      </c>
      <c r="F170" s="598"/>
      <c r="G170" s="598"/>
      <c r="H170" s="598"/>
      <c r="I170" s="425" t="s">
        <v>1042</v>
      </c>
      <c r="J170" s="601"/>
      <c r="M170" s="598"/>
      <c r="N170" s="394">
        <v>3</v>
      </c>
      <c r="O170" s="441" t="s">
        <v>765</v>
      </c>
      <c r="P170" s="447" t="s">
        <v>802</v>
      </c>
      <c r="Q170" s="468" t="s">
        <v>1261</v>
      </c>
      <c r="R170" s="468" t="s">
        <v>1311</v>
      </c>
      <c r="S170" s="598"/>
      <c r="T170" s="598"/>
      <c r="U170" s="486" t="s">
        <v>1376</v>
      </c>
      <c r="V170" s="494" t="s">
        <v>1402</v>
      </c>
    </row>
    <row r="171" spans="1:22" ht="14.25" customHeight="1">
      <c r="A171" s="598"/>
      <c r="B171" s="394">
        <v>4</v>
      </c>
      <c r="C171" s="418" t="s">
        <v>434</v>
      </c>
      <c r="D171" s="598"/>
      <c r="E171" s="431" t="s">
        <v>473</v>
      </c>
      <c r="F171" s="598"/>
      <c r="G171" s="598"/>
      <c r="H171" s="598"/>
      <c r="I171" s="425" t="s">
        <v>1045</v>
      </c>
      <c r="J171" s="601"/>
      <c r="M171" s="598"/>
      <c r="N171" s="394">
        <v>4</v>
      </c>
      <c r="O171" s="441" t="s">
        <v>771</v>
      </c>
      <c r="P171" s="447" t="s">
        <v>804</v>
      </c>
      <c r="Q171" s="468" t="s">
        <v>1263</v>
      </c>
      <c r="R171" s="468" t="s">
        <v>1313</v>
      </c>
      <c r="S171" s="598"/>
      <c r="T171" s="598"/>
      <c r="U171" s="486" t="s">
        <v>1379</v>
      </c>
      <c r="V171" s="494" t="s">
        <v>1404</v>
      </c>
    </row>
    <row r="172" spans="1:22" ht="14.25" customHeight="1">
      <c r="A172" s="598"/>
      <c r="B172" s="394">
        <v>5</v>
      </c>
      <c r="C172" s="418" t="s">
        <v>436</v>
      </c>
      <c r="D172" s="598"/>
      <c r="E172" s="431" t="s">
        <v>475</v>
      </c>
      <c r="F172" s="598"/>
      <c r="G172" s="598"/>
      <c r="H172" s="598"/>
      <c r="I172" s="425" t="s">
        <v>1048</v>
      </c>
      <c r="J172" s="601"/>
      <c r="M172" s="598"/>
      <c r="N172" s="394">
        <v>5</v>
      </c>
      <c r="O172" s="441" t="s">
        <v>773</v>
      </c>
      <c r="P172" s="447" t="s">
        <v>806</v>
      </c>
      <c r="Q172" s="468" t="s">
        <v>1265</v>
      </c>
      <c r="R172" s="468" t="s">
        <v>1315</v>
      </c>
      <c r="S172" s="598"/>
      <c r="T172" s="598"/>
      <c r="U172" s="486" t="s">
        <v>1381</v>
      </c>
      <c r="V172" s="494" t="s">
        <v>1406</v>
      </c>
    </row>
    <row r="173" spans="1:22" ht="14.25" customHeight="1">
      <c r="A173" s="598"/>
      <c r="B173" s="394">
        <v>6</v>
      </c>
      <c r="C173" s="418" t="s">
        <v>438</v>
      </c>
      <c r="D173" s="598"/>
      <c r="E173" s="431" t="s">
        <v>479</v>
      </c>
      <c r="F173" s="598"/>
      <c r="G173" s="598"/>
      <c r="H173" s="598"/>
      <c r="I173" s="425" t="s">
        <v>1051</v>
      </c>
      <c r="J173" s="601"/>
      <c r="M173" s="598"/>
      <c r="N173" s="394">
        <v>6</v>
      </c>
      <c r="O173" s="441" t="s">
        <v>777</v>
      </c>
      <c r="P173" s="447" t="s">
        <v>808</v>
      </c>
      <c r="Q173" s="468" t="s">
        <v>1267</v>
      </c>
      <c r="R173" s="468" t="s">
        <v>1317</v>
      </c>
      <c r="S173" s="598"/>
      <c r="T173" s="598"/>
      <c r="U173" s="486" t="s">
        <v>1383</v>
      </c>
      <c r="V173" s="494" t="s">
        <v>1408</v>
      </c>
    </row>
    <row r="174" spans="1:22" ht="14.25" customHeight="1">
      <c r="A174" s="598"/>
      <c r="B174" s="394">
        <v>7</v>
      </c>
      <c r="C174" s="418" t="s">
        <v>440</v>
      </c>
      <c r="D174" s="598"/>
      <c r="E174" s="431" t="s">
        <v>161</v>
      </c>
      <c r="F174" s="598"/>
      <c r="G174" s="598"/>
      <c r="H174" s="598"/>
      <c r="I174" s="425" t="s">
        <v>1054</v>
      </c>
      <c r="J174" s="601"/>
      <c r="M174" s="598"/>
      <c r="N174" s="394">
        <v>7</v>
      </c>
      <c r="O174" s="441" t="s">
        <v>780</v>
      </c>
      <c r="P174" s="447" t="s">
        <v>810</v>
      </c>
      <c r="Q174" s="468" t="s">
        <v>1269</v>
      </c>
      <c r="R174" s="468" t="s">
        <v>1319</v>
      </c>
      <c r="S174" s="598"/>
      <c r="T174" s="598"/>
      <c r="U174" s="486" t="s">
        <v>1385</v>
      </c>
      <c r="V174" s="494" t="s">
        <v>1410</v>
      </c>
    </row>
    <row r="175" spans="1:22" ht="14.25" customHeight="1">
      <c r="A175" s="598"/>
      <c r="B175" s="394">
        <v>8</v>
      </c>
      <c r="C175" s="418" t="s">
        <v>445</v>
      </c>
      <c r="D175" s="598"/>
      <c r="E175" s="431" t="s">
        <v>161</v>
      </c>
      <c r="F175" s="598"/>
      <c r="G175" s="598"/>
      <c r="H175" s="598"/>
      <c r="I175" s="425" t="s">
        <v>1057</v>
      </c>
      <c r="J175" s="601"/>
      <c r="M175" s="598"/>
      <c r="N175" s="394">
        <v>8</v>
      </c>
      <c r="O175" s="441" t="s">
        <v>784</v>
      </c>
      <c r="P175" s="447" t="s">
        <v>812</v>
      </c>
      <c r="Q175" s="468" t="s">
        <v>1271</v>
      </c>
      <c r="R175" s="468" t="s">
        <v>1322</v>
      </c>
      <c r="S175" s="598"/>
      <c r="T175" s="598"/>
      <c r="U175" s="486" t="s">
        <v>1388</v>
      </c>
      <c r="V175" s="494" t="s">
        <v>1412</v>
      </c>
    </row>
    <row r="176" spans="1:22" ht="14.25" customHeight="1">
      <c r="A176" s="598"/>
      <c r="B176" s="394">
        <v>9</v>
      </c>
      <c r="C176" s="418" t="s">
        <v>451</v>
      </c>
      <c r="D176" s="598"/>
      <c r="E176" s="431" t="s">
        <v>161</v>
      </c>
      <c r="F176" s="598"/>
      <c r="G176" s="598"/>
      <c r="H176" s="598"/>
      <c r="I176" s="425" t="s">
        <v>161</v>
      </c>
      <c r="J176" s="601"/>
      <c r="M176" s="598"/>
      <c r="N176" s="394">
        <v>9</v>
      </c>
      <c r="O176" s="441" t="s">
        <v>787</v>
      </c>
      <c r="P176" s="447" t="s">
        <v>814</v>
      </c>
      <c r="Q176" s="468" t="s">
        <v>1273</v>
      </c>
      <c r="R176" s="468" t="s">
        <v>1324</v>
      </c>
      <c r="S176" s="598"/>
      <c r="T176" s="598"/>
      <c r="U176" s="486" t="s">
        <v>1390</v>
      </c>
      <c r="V176" s="494" t="s">
        <v>1414</v>
      </c>
    </row>
    <row r="177" spans="1:22" ht="14.25" customHeight="1">
      <c r="A177" s="598"/>
      <c r="B177" s="394">
        <v>10</v>
      </c>
      <c r="C177" s="418" t="s">
        <v>454</v>
      </c>
      <c r="D177" s="598"/>
      <c r="E177" s="431" t="s">
        <v>161</v>
      </c>
      <c r="F177" s="598"/>
      <c r="G177" s="598"/>
      <c r="H177" s="598"/>
      <c r="I177" s="425" t="s">
        <v>161</v>
      </c>
      <c r="J177" s="601"/>
      <c r="M177" s="598"/>
      <c r="N177" s="394">
        <v>10</v>
      </c>
      <c r="O177" s="441" t="s">
        <v>789</v>
      </c>
      <c r="P177" s="447" t="s">
        <v>816</v>
      </c>
      <c r="Q177" s="468" t="s">
        <v>1275</v>
      </c>
      <c r="R177" s="468" t="s">
        <v>1327</v>
      </c>
      <c r="S177" s="598"/>
      <c r="T177" s="598"/>
      <c r="U177" s="486" t="s">
        <v>1392</v>
      </c>
      <c r="V177" s="494" t="s">
        <v>1416</v>
      </c>
    </row>
    <row r="178" spans="1:22" ht="14.25" customHeight="1">
      <c r="A178" s="598"/>
      <c r="B178" s="394">
        <v>11</v>
      </c>
      <c r="C178" s="418" t="s">
        <v>456</v>
      </c>
      <c r="D178" s="598"/>
      <c r="E178" s="431" t="s">
        <v>161</v>
      </c>
      <c r="F178" s="598"/>
      <c r="G178" s="598"/>
      <c r="H178" s="598"/>
      <c r="I178" s="425" t="s">
        <v>161</v>
      </c>
      <c r="J178" s="601"/>
      <c r="M178" s="598"/>
      <c r="N178" s="394">
        <v>11</v>
      </c>
      <c r="O178" s="441" t="s">
        <v>791</v>
      </c>
      <c r="P178" s="447" t="s">
        <v>161</v>
      </c>
      <c r="Q178" s="468" t="s">
        <v>1277</v>
      </c>
      <c r="R178" s="468" t="s">
        <v>1331</v>
      </c>
      <c r="S178" s="598"/>
      <c r="T178" s="598"/>
      <c r="U178" s="486" t="s">
        <v>1394</v>
      </c>
      <c r="V178" s="494" t="s">
        <v>1418</v>
      </c>
    </row>
    <row r="179" spans="1:22" ht="14.25" customHeight="1">
      <c r="A179" s="598"/>
      <c r="B179" s="394">
        <v>12</v>
      </c>
      <c r="C179" s="418" t="s">
        <v>460</v>
      </c>
      <c r="D179" s="598"/>
      <c r="E179" s="431" t="s">
        <v>161</v>
      </c>
      <c r="F179" s="598"/>
      <c r="G179" s="598"/>
      <c r="H179" s="598"/>
      <c r="I179" s="425" t="s">
        <v>161</v>
      </c>
      <c r="J179" s="601"/>
      <c r="M179" s="598"/>
      <c r="N179" s="394">
        <v>12</v>
      </c>
      <c r="O179" s="441" t="s">
        <v>793</v>
      </c>
      <c r="P179" s="447" t="s">
        <v>161</v>
      </c>
      <c r="Q179" s="468" t="s">
        <v>1279</v>
      </c>
      <c r="R179" s="468" t="s">
        <v>1334</v>
      </c>
      <c r="S179" s="598"/>
      <c r="T179" s="598"/>
      <c r="U179" s="486" t="s">
        <v>161</v>
      </c>
      <c r="V179" s="494" t="s">
        <v>1420</v>
      </c>
    </row>
    <row r="180" spans="1:22" ht="14.25" customHeight="1">
      <c r="A180" s="598"/>
      <c r="B180" s="394">
        <v>13</v>
      </c>
      <c r="C180" s="418" t="s">
        <v>161</v>
      </c>
      <c r="D180" s="598"/>
      <c r="E180" s="431" t="s">
        <v>161</v>
      </c>
      <c r="F180" s="598"/>
      <c r="G180" s="598"/>
      <c r="H180" s="598"/>
      <c r="I180" s="425" t="s">
        <v>161</v>
      </c>
      <c r="J180" s="601"/>
      <c r="M180" s="598"/>
      <c r="N180" s="394">
        <v>13</v>
      </c>
      <c r="O180" s="441" t="s">
        <v>795</v>
      </c>
      <c r="P180" s="447" t="s">
        <v>161</v>
      </c>
      <c r="Q180" s="468" t="s">
        <v>1281</v>
      </c>
      <c r="R180" s="468" t="s">
        <v>1337</v>
      </c>
      <c r="S180" s="598"/>
      <c r="T180" s="598"/>
      <c r="U180" s="486" t="s">
        <v>161</v>
      </c>
      <c r="V180" s="494" t="s">
        <v>1422</v>
      </c>
    </row>
    <row r="181" spans="1:22" ht="14.25" customHeight="1">
      <c r="A181" s="598"/>
      <c r="B181" s="394">
        <v>14</v>
      </c>
      <c r="C181" s="418" t="s">
        <v>161</v>
      </c>
      <c r="D181" s="598"/>
      <c r="E181" s="431" t="s">
        <v>161</v>
      </c>
      <c r="F181" s="598"/>
      <c r="G181" s="598"/>
      <c r="H181" s="598"/>
      <c r="I181" s="425" t="s">
        <v>161</v>
      </c>
      <c r="J181" s="601"/>
      <c r="M181" s="598"/>
      <c r="N181" s="394">
        <v>14</v>
      </c>
      <c r="O181" s="441" t="s">
        <v>161</v>
      </c>
      <c r="P181" s="447" t="s">
        <v>161</v>
      </c>
      <c r="Q181" s="468" t="s">
        <v>1283</v>
      </c>
      <c r="R181" s="468" t="s">
        <v>1340</v>
      </c>
      <c r="S181" s="598"/>
      <c r="T181" s="598"/>
      <c r="U181" s="486" t="s">
        <v>161</v>
      </c>
      <c r="V181" s="494" t="s">
        <v>1424</v>
      </c>
    </row>
    <row r="182" spans="1:22" ht="14.25" customHeight="1">
      <c r="A182" s="598"/>
      <c r="B182" s="394">
        <v>15</v>
      </c>
      <c r="C182" s="418" t="s">
        <v>161</v>
      </c>
      <c r="D182" s="598"/>
      <c r="E182" s="431" t="s">
        <v>161</v>
      </c>
      <c r="F182" s="598"/>
      <c r="G182" s="598"/>
      <c r="H182" s="598"/>
      <c r="I182" s="425" t="s">
        <v>161</v>
      </c>
      <c r="J182" s="601"/>
      <c r="M182" s="598"/>
      <c r="N182" s="394">
        <v>15</v>
      </c>
      <c r="O182" s="441" t="s">
        <v>161</v>
      </c>
      <c r="P182" s="447" t="s">
        <v>161</v>
      </c>
      <c r="Q182" s="468" t="s">
        <v>1285</v>
      </c>
      <c r="R182" s="468" t="s">
        <v>1343</v>
      </c>
      <c r="S182" s="598"/>
      <c r="T182" s="598"/>
      <c r="U182" s="486" t="s">
        <v>161</v>
      </c>
      <c r="V182" s="494" t="s">
        <v>1426</v>
      </c>
    </row>
    <row r="183" spans="1:22" ht="14.25" customHeight="1" thickBot="1">
      <c r="A183" s="598"/>
      <c r="B183" s="394">
        <v>16</v>
      </c>
      <c r="C183" s="418" t="s">
        <v>161</v>
      </c>
      <c r="D183" s="604"/>
      <c r="E183" s="431" t="s">
        <v>161</v>
      </c>
      <c r="F183" s="604"/>
      <c r="G183" s="604"/>
      <c r="H183" s="604"/>
      <c r="I183" s="425" t="s">
        <v>161</v>
      </c>
      <c r="J183" s="609"/>
      <c r="M183" s="598"/>
      <c r="N183" s="394">
        <v>16</v>
      </c>
      <c r="O183" s="441" t="s">
        <v>161</v>
      </c>
      <c r="P183" s="447" t="s">
        <v>161</v>
      </c>
      <c r="Q183" s="468" t="s">
        <v>1287</v>
      </c>
      <c r="R183" s="468" t="s">
        <v>1345</v>
      </c>
      <c r="S183" s="604"/>
      <c r="T183" s="604"/>
      <c r="U183" s="486" t="s">
        <v>161</v>
      </c>
      <c r="V183" s="494" t="s">
        <v>1428</v>
      </c>
    </row>
    <row r="184" spans="1:22" ht="14.25" customHeight="1">
      <c r="A184" s="598"/>
      <c r="B184" s="394">
        <v>17</v>
      </c>
      <c r="C184" s="395"/>
      <c r="D184" s="396"/>
      <c r="E184" s="396"/>
      <c r="F184" s="396"/>
      <c r="G184" s="597"/>
      <c r="H184" s="597"/>
      <c r="I184" s="424" t="s">
        <v>161</v>
      </c>
      <c r="J184" s="616"/>
      <c r="M184" s="598"/>
      <c r="N184" s="394">
        <v>17</v>
      </c>
      <c r="O184" s="395"/>
      <c r="P184" s="396"/>
      <c r="Q184" s="466" t="s">
        <v>1289</v>
      </c>
      <c r="R184" s="466" t="s">
        <v>1347</v>
      </c>
      <c r="S184" s="597"/>
      <c r="T184" s="597"/>
      <c r="U184" s="485" t="s">
        <v>1396</v>
      </c>
      <c r="V184" s="493" t="s">
        <v>1430</v>
      </c>
    </row>
    <row r="185" spans="1:22" ht="14.25" customHeight="1">
      <c r="A185" s="598"/>
      <c r="B185" s="394">
        <v>18</v>
      </c>
      <c r="C185" s="397"/>
      <c r="D185" s="398"/>
      <c r="E185" s="398"/>
      <c r="F185" s="398"/>
      <c r="G185" s="598"/>
      <c r="H185" s="598"/>
      <c r="I185" s="425" t="s">
        <v>161</v>
      </c>
      <c r="J185" s="601"/>
      <c r="M185" s="598"/>
      <c r="N185" s="394">
        <v>18</v>
      </c>
      <c r="O185" s="397"/>
      <c r="P185" s="398"/>
      <c r="Q185" s="468" t="s">
        <v>1291</v>
      </c>
      <c r="R185" s="468" t="s">
        <v>1349</v>
      </c>
      <c r="S185" s="598"/>
      <c r="T185" s="598"/>
      <c r="U185" s="486" t="s">
        <v>161</v>
      </c>
      <c r="V185" s="494" t="s">
        <v>1432</v>
      </c>
    </row>
    <row r="186" spans="1:22" ht="14.25" customHeight="1">
      <c r="A186" s="598"/>
      <c r="B186" s="394">
        <v>19</v>
      </c>
      <c r="C186" s="397"/>
      <c r="D186" s="398"/>
      <c r="E186" s="398"/>
      <c r="F186" s="398"/>
      <c r="G186" s="598"/>
      <c r="H186" s="598"/>
      <c r="I186" s="425" t="s">
        <v>161</v>
      </c>
      <c r="J186" s="601"/>
      <c r="M186" s="598"/>
      <c r="N186" s="394">
        <v>19</v>
      </c>
      <c r="O186" s="397"/>
      <c r="P186" s="398"/>
      <c r="Q186" s="468" t="s">
        <v>1293</v>
      </c>
      <c r="R186" s="468" t="s">
        <v>1351</v>
      </c>
      <c r="S186" s="598"/>
      <c r="T186" s="598"/>
      <c r="U186" s="486" t="s">
        <v>161</v>
      </c>
      <c r="V186" s="494" t="s">
        <v>161</v>
      </c>
    </row>
    <row r="187" spans="1:22" ht="14.25" customHeight="1">
      <c r="A187" s="598"/>
      <c r="B187" s="394">
        <v>20</v>
      </c>
      <c r="C187" s="397"/>
      <c r="D187" s="398"/>
      <c r="E187" s="398"/>
      <c r="F187" s="398"/>
      <c r="G187" s="598"/>
      <c r="H187" s="598"/>
      <c r="I187" s="425" t="s">
        <v>161</v>
      </c>
      <c r="J187" s="601"/>
      <c r="M187" s="598"/>
      <c r="N187" s="394">
        <v>20</v>
      </c>
      <c r="O187" s="397"/>
      <c r="P187" s="398"/>
      <c r="Q187" s="468" t="s">
        <v>1295</v>
      </c>
      <c r="R187" s="468" t="s">
        <v>1353</v>
      </c>
      <c r="S187" s="598"/>
      <c r="T187" s="598"/>
      <c r="U187" s="486" t="s">
        <v>161</v>
      </c>
      <c r="V187" s="494" t="s">
        <v>161</v>
      </c>
    </row>
    <row r="188" spans="1:22" ht="14.25" customHeight="1">
      <c r="A188" s="598"/>
      <c r="B188" s="394">
        <v>21</v>
      </c>
      <c r="C188" s="397"/>
      <c r="D188" s="398"/>
      <c r="E188" s="398"/>
      <c r="F188" s="398"/>
      <c r="G188" s="598"/>
      <c r="H188" s="598"/>
      <c r="I188" s="425" t="s">
        <v>161</v>
      </c>
      <c r="J188" s="601"/>
      <c r="M188" s="598"/>
      <c r="N188" s="394">
        <v>21</v>
      </c>
      <c r="O188" s="397"/>
      <c r="P188" s="398"/>
      <c r="Q188" s="468" t="s">
        <v>1297</v>
      </c>
      <c r="R188" s="468" t="s">
        <v>1355</v>
      </c>
      <c r="S188" s="598"/>
      <c r="T188" s="598"/>
      <c r="U188" s="486" t="s">
        <v>161</v>
      </c>
      <c r="V188" s="494" t="s">
        <v>161</v>
      </c>
    </row>
    <row r="189" spans="1:22" ht="14.25" customHeight="1">
      <c r="A189" s="598"/>
      <c r="B189" s="394">
        <v>22</v>
      </c>
      <c r="C189" s="397"/>
      <c r="D189" s="398"/>
      <c r="E189" s="398"/>
      <c r="F189" s="398"/>
      <c r="G189" s="598"/>
      <c r="H189" s="598"/>
      <c r="I189" s="425" t="s">
        <v>161</v>
      </c>
      <c r="J189" s="601"/>
      <c r="M189" s="598"/>
      <c r="N189" s="394">
        <v>22</v>
      </c>
      <c r="O189" s="397"/>
      <c r="P189" s="398"/>
      <c r="Q189" s="468" t="s">
        <v>1299</v>
      </c>
      <c r="R189" s="468" t="s">
        <v>1357</v>
      </c>
      <c r="S189" s="598"/>
      <c r="T189" s="598"/>
      <c r="U189" s="486" t="s">
        <v>161</v>
      </c>
      <c r="V189" s="494" t="s">
        <v>161</v>
      </c>
    </row>
    <row r="190" spans="1:22" ht="14.25" customHeight="1">
      <c r="A190" s="598"/>
      <c r="B190" s="394">
        <v>23</v>
      </c>
      <c r="C190" s="397"/>
      <c r="D190" s="398"/>
      <c r="E190" s="398"/>
      <c r="F190" s="398"/>
      <c r="G190" s="598"/>
      <c r="H190" s="598"/>
      <c r="I190" s="425" t="s">
        <v>161</v>
      </c>
      <c r="J190" s="601"/>
      <c r="M190" s="598"/>
      <c r="N190" s="394">
        <v>23</v>
      </c>
      <c r="O190" s="397"/>
      <c r="P190" s="398"/>
      <c r="Q190" s="468" t="s">
        <v>1301</v>
      </c>
      <c r="R190" s="468" t="s">
        <v>1359</v>
      </c>
      <c r="S190" s="598"/>
      <c r="T190" s="598"/>
      <c r="U190" s="486" t="s">
        <v>161</v>
      </c>
      <c r="V190" s="494" t="s">
        <v>161</v>
      </c>
    </row>
    <row r="191" spans="1:22" ht="14.25" customHeight="1">
      <c r="A191" s="598"/>
      <c r="B191" s="394">
        <v>24</v>
      </c>
      <c r="C191" s="397"/>
      <c r="D191" s="398"/>
      <c r="E191" s="398"/>
      <c r="F191" s="398"/>
      <c r="G191" s="598"/>
      <c r="H191" s="598"/>
      <c r="I191" s="425" t="s">
        <v>161</v>
      </c>
      <c r="J191" s="601"/>
      <c r="M191" s="598"/>
      <c r="N191" s="394">
        <v>24</v>
      </c>
      <c r="O191" s="397"/>
      <c r="P191" s="398"/>
      <c r="Q191" s="468" t="s">
        <v>1303</v>
      </c>
      <c r="R191" s="468" t="s">
        <v>1361</v>
      </c>
      <c r="S191" s="598"/>
      <c r="T191" s="598"/>
      <c r="U191" s="486" t="s">
        <v>161</v>
      </c>
      <c r="V191" s="494" t="s">
        <v>161</v>
      </c>
    </row>
    <row r="192" spans="1:22" ht="14.25" customHeight="1">
      <c r="A192" s="598"/>
      <c r="B192" s="394">
        <v>25</v>
      </c>
      <c r="C192" s="397"/>
      <c r="D192" s="398"/>
      <c r="E192" s="398"/>
      <c r="F192" s="398"/>
      <c r="G192" s="598"/>
      <c r="H192" s="598"/>
      <c r="I192" s="425" t="s">
        <v>161</v>
      </c>
      <c r="J192" s="601"/>
      <c r="M192" s="598"/>
      <c r="N192" s="394">
        <v>25</v>
      </c>
      <c r="O192" s="397"/>
      <c r="P192" s="398"/>
      <c r="Q192" s="468" t="s">
        <v>1305</v>
      </c>
      <c r="R192" s="468" t="s">
        <v>1363</v>
      </c>
      <c r="S192" s="598"/>
      <c r="T192" s="598"/>
      <c r="U192" s="486" t="s">
        <v>161</v>
      </c>
      <c r="V192" s="494" t="s">
        <v>161</v>
      </c>
    </row>
    <row r="193" spans="1:23" ht="14.25" customHeight="1">
      <c r="A193" s="598"/>
      <c r="B193" s="394">
        <v>26</v>
      </c>
      <c r="C193" s="397"/>
      <c r="D193" s="398"/>
      <c r="E193" s="398"/>
      <c r="F193" s="398"/>
      <c r="G193" s="598"/>
      <c r="H193" s="598"/>
      <c r="I193" s="425" t="s">
        <v>161</v>
      </c>
      <c r="J193" s="601"/>
      <c r="M193" s="598"/>
      <c r="N193" s="394">
        <v>26</v>
      </c>
      <c r="O193" s="397"/>
      <c r="P193" s="398"/>
      <c r="Q193" s="468" t="s">
        <v>161</v>
      </c>
      <c r="R193" s="468" t="s">
        <v>1365</v>
      </c>
      <c r="S193" s="598"/>
      <c r="T193" s="598"/>
      <c r="U193" s="486" t="s">
        <v>161</v>
      </c>
      <c r="V193" s="494" t="s">
        <v>161</v>
      </c>
    </row>
    <row r="194" spans="1:23" ht="14.25" customHeight="1">
      <c r="A194" s="598"/>
      <c r="B194" s="394">
        <v>27</v>
      </c>
      <c r="C194" s="397"/>
      <c r="D194" s="398"/>
      <c r="E194" s="398"/>
      <c r="F194" s="398"/>
      <c r="G194" s="598"/>
      <c r="H194" s="598"/>
      <c r="I194" s="425" t="s">
        <v>161</v>
      </c>
      <c r="J194" s="601"/>
      <c r="M194" s="598"/>
      <c r="N194" s="394">
        <v>27</v>
      </c>
      <c r="O194" s="397"/>
      <c r="P194" s="398"/>
      <c r="Q194" s="468" t="s">
        <v>161</v>
      </c>
      <c r="R194" s="468" t="s">
        <v>1367</v>
      </c>
      <c r="S194" s="598"/>
      <c r="T194" s="598"/>
      <c r="U194" s="486" t="s">
        <v>161</v>
      </c>
      <c r="V194" s="494" t="s">
        <v>161</v>
      </c>
    </row>
    <row r="195" spans="1:23" ht="14.25" customHeight="1">
      <c r="A195" s="598"/>
      <c r="B195" s="394">
        <v>28</v>
      </c>
      <c r="C195" s="397"/>
      <c r="D195" s="398"/>
      <c r="E195" s="398"/>
      <c r="F195" s="398"/>
      <c r="G195" s="598"/>
      <c r="H195" s="598"/>
      <c r="I195" s="425" t="s">
        <v>161</v>
      </c>
      <c r="J195" s="601"/>
      <c r="M195" s="598"/>
      <c r="N195" s="394">
        <v>28</v>
      </c>
      <c r="O195" s="397"/>
      <c r="P195" s="398"/>
      <c r="Q195" s="468" t="s">
        <v>161</v>
      </c>
      <c r="R195" s="468" t="s">
        <v>1369</v>
      </c>
      <c r="S195" s="598"/>
      <c r="T195" s="598"/>
      <c r="U195" s="486" t="s">
        <v>161</v>
      </c>
      <c r="V195" s="494" t="s">
        <v>161</v>
      </c>
    </row>
    <row r="196" spans="1:23" ht="14.25" customHeight="1">
      <c r="A196" s="598"/>
      <c r="B196" s="394">
        <v>29</v>
      </c>
      <c r="C196" s="397"/>
      <c r="D196" s="398"/>
      <c r="E196" s="398"/>
      <c r="F196" s="398"/>
      <c r="G196" s="598"/>
      <c r="H196" s="598"/>
      <c r="I196" s="425" t="s">
        <v>161</v>
      </c>
      <c r="J196" s="601"/>
      <c r="M196" s="598"/>
      <c r="N196" s="394">
        <v>29</v>
      </c>
      <c r="O196" s="397"/>
      <c r="P196" s="398"/>
      <c r="Q196" s="468" t="s">
        <v>161</v>
      </c>
      <c r="R196" s="468" t="s">
        <v>161</v>
      </c>
      <c r="S196" s="598"/>
      <c r="T196" s="598"/>
      <c r="U196" s="486" t="s">
        <v>161</v>
      </c>
      <c r="V196" s="494" t="s">
        <v>161</v>
      </c>
    </row>
    <row r="197" spans="1:23" ht="14.25" customHeight="1">
      <c r="A197" s="598"/>
      <c r="B197" s="394">
        <v>30</v>
      </c>
      <c r="C197" s="397"/>
      <c r="D197" s="398"/>
      <c r="E197" s="398"/>
      <c r="F197" s="398"/>
      <c r="G197" s="598"/>
      <c r="H197" s="598"/>
      <c r="I197" s="425" t="s">
        <v>161</v>
      </c>
      <c r="J197" s="601"/>
      <c r="M197" s="598"/>
      <c r="N197" s="394">
        <v>30</v>
      </c>
      <c r="O197" s="397"/>
      <c r="P197" s="398"/>
      <c r="Q197" s="468" t="s">
        <v>161</v>
      </c>
      <c r="R197" s="468" t="s">
        <v>161</v>
      </c>
      <c r="S197" s="598"/>
      <c r="T197" s="598"/>
      <c r="U197" s="486" t="s">
        <v>161</v>
      </c>
      <c r="V197" s="494" t="s">
        <v>161</v>
      </c>
    </row>
    <row r="198" spans="1:23" ht="14.25" customHeight="1">
      <c r="A198" s="598"/>
      <c r="B198" s="394">
        <v>31</v>
      </c>
      <c r="C198" s="397"/>
      <c r="D198" s="398"/>
      <c r="E198" s="398"/>
      <c r="F198" s="398"/>
      <c r="G198" s="598"/>
      <c r="H198" s="598"/>
      <c r="I198" s="425" t="s">
        <v>161</v>
      </c>
      <c r="J198" s="601"/>
      <c r="M198" s="598"/>
      <c r="N198" s="394">
        <v>31</v>
      </c>
      <c r="O198" s="397"/>
      <c r="P198" s="398"/>
      <c r="Q198" s="468" t="s">
        <v>161</v>
      </c>
      <c r="R198" s="468" t="s">
        <v>161</v>
      </c>
      <c r="S198" s="598"/>
      <c r="T198" s="598"/>
      <c r="U198" s="486" t="s">
        <v>161</v>
      </c>
      <c r="V198" s="494" t="s">
        <v>161</v>
      </c>
    </row>
    <row r="199" spans="1:23" ht="14.25" customHeight="1" thickBot="1">
      <c r="A199" s="604"/>
      <c r="B199" s="399">
        <v>32</v>
      </c>
      <c r="C199" s="400"/>
      <c r="D199" s="401"/>
      <c r="E199" s="401"/>
      <c r="F199" s="401"/>
      <c r="G199" s="599"/>
      <c r="H199" s="599"/>
      <c r="I199" s="433" t="s">
        <v>161</v>
      </c>
      <c r="J199" s="602"/>
      <c r="M199" s="604"/>
      <c r="N199" s="399">
        <v>32</v>
      </c>
      <c r="O199" s="400"/>
      <c r="P199" s="401"/>
      <c r="Q199" s="470" t="s">
        <v>161</v>
      </c>
      <c r="R199" s="470" t="s">
        <v>161</v>
      </c>
      <c r="S199" s="599"/>
      <c r="T199" s="599"/>
      <c r="U199" s="487" t="s">
        <v>161</v>
      </c>
      <c r="V199" s="495" t="s">
        <v>161</v>
      </c>
    </row>
    <row r="200" spans="1:23">
      <c r="A200" s="612" t="s">
        <v>1706</v>
      </c>
      <c r="B200" s="613"/>
      <c r="C200" s="402">
        <f t="shared" ref="C200:H200" si="3">SUM(C165-COUNTIF(C168:C183,"Spare"))</f>
        <v>12</v>
      </c>
      <c r="D200" s="402">
        <f t="shared" si="3"/>
        <v>0</v>
      </c>
      <c r="E200" s="402">
        <f t="shared" si="3"/>
        <v>6</v>
      </c>
      <c r="F200" s="402">
        <f t="shared" si="3"/>
        <v>0</v>
      </c>
      <c r="G200" s="402">
        <f t="shared" si="3"/>
        <v>0</v>
      </c>
      <c r="H200" s="402">
        <f t="shared" si="3"/>
        <v>0</v>
      </c>
      <c r="I200" s="402">
        <f>SUM(I165-COUNTIF(I168:I199,"Spare"))</f>
        <v>8</v>
      </c>
      <c r="J200" s="402">
        <f>SUM(J165-COUNTIF(J168:J183,"Spare"))</f>
        <v>0</v>
      </c>
      <c r="K200" s="9">
        <f>SUM(C200:J200)</f>
        <v>26</v>
      </c>
      <c r="M200" s="612" t="s">
        <v>1706</v>
      </c>
      <c r="N200" s="613"/>
      <c r="O200" s="402">
        <f>SUM(O165-COUNTIF(O168:O183,"Spare"))</f>
        <v>13</v>
      </c>
      <c r="P200" s="402">
        <f>SUM(P165-COUNTIF(P168:P183,"Spare"))</f>
        <v>10</v>
      </c>
      <c r="Q200" s="402">
        <f>SUM(Q165-COUNTIF(Q168:Q199,"Spare"))</f>
        <v>25</v>
      </c>
      <c r="R200" s="402">
        <f>SUM(R165-COUNTIF(R168:R199,"Spare"))</f>
        <v>28</v>
      </c>
      <c r="S200" s="402">
        <f>SUM(S165-COUNTIF(S168:S183,"Spare"))</f>
        <v>0</v>
      </c>
      <c r="T200" s="402">
        <f>SUM(T165-COUNTIF(T168:T183,"Spare"))</f>
        <v>0</v>
      </c>
      <c r="U200" s="488">
        <f>SUM(U165-COUNTIF(U168:U199,"Spare"))</f>
        <v>12</v>
      </c>
      <c r="V200" s="402">
        <f>SUM(V165-COUNTIF(V168:V199,"Spare"))</f>
        <v>18</v>
      </c>
      <c r="W200" s="9">
        <f>SUM(O200:V200)</f>
        <v>106</v>
      </c>
    </row>
    <row r="204" spans="1:23">
      <c r="K204" s="9">
        <v>227</v>
      </c>
      <c r="W204" s="9">
        <v>308</v>
      </c>
    </row>
  </sheetData>
  <mergeCells count="105">
    <mergeCell ref="A39:B39"/>
    <mergeCell ref="C41:J41"/>
    <mergeCell ref="B42:B46"/>
    <mergeCell ref="A47:A78"/>
    <mergeCell ref="D47:D62"/>
    <mergeCell ref="F47:F62"/>
    <mergeCell ref="H47:H62"/>
    <mergeCell ref="C1:J1"/>
    <mergeCell ref="B2:B6"/>
    <mergeCell ref="A7:A38"/>
    <mergeCell ref="D7:D22"/>
    <mergeCell ref="F7:F22"/>
    <mergeCell ref="I2:I6"/>
    <mergeCell ref="J2:J6"/>
    <mergeCell ref="D128:D143"/>
    <mergeCell ref="F128:F143"/>
    <mergeCell ref="H128:H143"/>
    <mergeCell ref="J128:J143"/>
    <mergeCell ref="G128:G143"/>
    <mergeCell ref="G144:G159"/>
    <mergeCell ref="A79:B79"/>
    <mergeCell ref="C82:J82"/>
    <mergeCell ref="B83:B87"/>
    <mergeCell ref="A88:A119"/>
    <mergeCell ref="D88:D103"/>
    <mergeCell ref="F88:F103"/>
    <mergeCell ref="H88:H103"/>
    <mergeCell ref="G88:G103"/>
    <mergeCell ref="G104:G119"/>
    <mergeCell ref="A200:B200"/>
    <mergeCell ref="O1:V1"/>
    <mergeCell ref="N2:N6"/>
    <mergeCell ref="M7:M38"/>
    <mergeCell ref="P7:P22"/>
    <mergeCell ref="R7:R22"/>
    <mergeCell ref="T7:T22"/>
    <mergeCell ref="V7:V22"/>
    <mergeCell ref="M39:N39"/>
    <mergeCell ref="O41:V41"/>
    <mergeCell ref="A160:B160"/>
    <mergeCell ref="C162:J162"/>
    <mergeCell ref="B163:B167"/>
    <mergeCell ref="A168:A199"/>
    <mergeCell ref="D168:D183"/>
    <mergeCell ref="F168:F183"/>
    <mergeCell ref="H168:H183"/>
    <mergeCell ref="J168:J183"/>
    <mergeCell ref="H184:H199"/>
    <mergeCell ref="J184:J199"/>
    <mergeCell ref="A120:B120"/>
    <mergeCell ref="C122:J122"/>
    <mergeCell ref="B123:B127"/>
    <mergeCell ref="A128:A159"/>
    <mergeCell ref="M200:N200"/>
    <mergeCell ref="H7:H38"/>
    <mergeCell ref="I7:I38"/>
    <mergeCell ref="J7:J38"/>
    <mergeCell ref="H63:H78"/>
    <mergeCell ref="H104:H119"/>
    <mergeCell ref="H144:H159"/>
    <mergeCell ref="J144:J159"/>
    <mergeCell ref="M160:N160"/>
    <mergeCell ref="N163:N167"/>
    <mergeCell ref="M168:M199"/>
    <mergeCell ref="M120:N120"/>
    <mergeCell ref="N123:N127"/>
    <mergeCell ref="M128:M159"/>
    <mergeCell ref="M79:N79"/>
    <mergeCell ref="N83:N87"/>
    <mergeCell ref="M88:M119"/>
    <mergeCell ref="N42:N46"/>
    <mergeCell ref="M47:M78"/>
    <mergeCell ref="G168:G183"/>
    <mergeCell ref="G184:G199"/>
    <mergeCell ref="S7:S22"/>
    <mergeCell ref="S23:S38"/>
    <mergeCell ref="T23:T38"/>
    <mergeCell ref="V23:V38"/>
    <mergeCell ref="S47:S62"/>
    <mergeCell ref="S63:S78"/>
    <mergeCell ref="T63:T78"/>
    <mergeCell ref="V63:V78"/>
    <mergeCell ref="O162:V162"/>
    <mergeCell ref="T168:T183"/>
    <mergeCell ref="O122:V122"/>
    <mergeCell ref="T128:T143"/>
    <mergeCell ref="V128:V143"/>
    <mergeCell ref="O82:V82"/>
    <mergeCell ref="T88:T103"/>
    <mergeCell ref="V88:V103"/>
    <mergeCell ref="S88:S103"/>
    <mergeCell ref="S104:S119"/>
    <mergeCell ref="P47:P62"/>
    <mergeCell ref="R47:R62"/>
    <mergeCell ref="T47:T62"/>
    <mergeCell ref="V47:V62"/>
    <mergeCell ref="T104:T119"/>
    <mergeCell ref="V104:V119"/>
    <mergeCell ref="V144:V159"/>
    <mergeCell ref="S128:S143"/>
    <mergeCell ref="S144:S159"/>
    <mergeCell ref="T144:T159"/>
    <mergeCell ref="S168:S183"/>
    <mergeCell ref="S184:S199"/>
    <mergeCell ref="T184:T199"/>
  </mergeCells>
  <phoneticPr fontId="80" type="noConversion"/>
  <conditionalFormatting sqref="E9:E22 P100:R103 Q99:R99 Q98 I90:I93 I99:I103 I68:I72">
    <cfRule type="cellIs" dxfId="218" priority="344" stopIfTrue="1" operator="equal">
      <formula>"blank"</formula>
    </cfRule>
  </conditionalFormatting>
  <conditionalFormatting sqref="G9:G10">
    <cfRule type="cellIs" dxfId="217" priority="342" stopIfTrue="1" operator="equal">
      <formula>"blank"</formula>
    </cfRule>
  </conditionalFormatting>
  <conditionalFormatting sqref="E7:E8">
    <cfRule type="cellIs" dxfId="216" priority="345" stopIfTrue="1" operator="equal">
      <formula>"blank"</formula>
    </cfRule>
  </conditionalFormatting>
  <conditionalFormatting sqref="G7:G8">
    <cfRule type="cellIs" dxfId="215" priority="340" stopIfTrue="1" operator="equal">
      <formula>"blank"</formula>
    </cfRule>
    <cfRule type="cellIs" dxfId="214" priority="343" stopIfTrue="1" operator="equal">
      <formula>"blank"</formula>
    </cfRule>
  </conditionalFormatting>
  <conditionalFormatting sqref="G11:G22">
    <cfRule type="cellIs" dxfId="213" priority="341" stopIfTrue="1" operator="equal">
      <formula>"blank"</formula>
    </cfRule>
  </conditionalFormatting>
  <conditionalFormatting sqref="G9:G22">
    <cfRule type="cellIs" dxfId="212" priority="339" stopIfTrue="1" operator="equal">
      <formula>"blank"</formula>
    </cfRule>
  </conditionalFormatting>
  <conditionalFormatting sqref="U63:U64">
    <cfRule type="cellIs" dxfId="211" priority="125" stopIfTrue="1" operator="equal">
      <formula>"blank"</formula>
    </cfRule>
    <cfRule type="cellIs" dxfId="210" priority="128" stopIfTrue="1" operator="equal">
      <formula>"blank"</formula>
    </cfRule>
  </conditionalFormatting>
  <conditionalFormatting sqref="U67:U78">
    <cfRule type="cellIs" dxfId="209" priority="126" stopIfTrue="1" operator="equal">
      <formula>"blank"</formula>
    </cfRule>
  </conditionalFormatting>
  <conditionalFormatting sqref="U65:U78">
    <cfRule type="cellIs" dxfId="208" priority="124" stopIfTrue="1" operator="equal">
      <formula>"blank"</formula>
    </cfRule>
  </conditionalFormatting>
  <conditionalFormatting sqref="P90:R91">
    <cfRule type="cellIs" dxfId="207" priority="122" stopIfTrue="1" operator="equal">
      <formula>"blank"</formula>
    </cfRule>
  </conditionalFormatting>
  <conditionalFormatting sqref="P88:R89">
    <cfRule type="cellIs" dxfId="206" priority="120" stopIfTrue="1" operator="equal">
      <formula>"blank"</formula>
    </cfRule>
    <cfRule type="cellIs" dxfId="205" priority="123" stopIfTrue="1" operator="equal">
      <formula>"blank"</formula>
    </cfRule>
  </conditionalFormatting>
  <conditionalFormatting sqref="G49:G50">
    <cfRule type="cellIs" dxfId="204" priority="330" stopIfTrue="1" operator="equal">
      <formula>"blank"</formula>
    </cfRule>
  </conditionalFormatting>
  <conditionalFormatting sqref="G47:G48">
    <cfRule type="cellIs" dxfId="203" priority="328" stopIfTrue="1" operator="equal">
      <formula>"blank"</formula>
    </cfRule>
    <cfRule type="cellIs" dxfId="202" priority="331" stopIfTrue="1" operator="equal">
      <formula>"blank"</formula>
    </cfRule>
  </conditionalFormatting>
  <conditionalFormatting sqref="G51:G62">
    <cfRule type="cellIs" dxfId="201" priority="329" stopIfTrue="1" operator="equal">
      <formula>"blank"</formula>
    </cfRule>
  </conditionalFormatting>
  <conditionalFormatting sqref="G49:G62">
    <cfRule type="cellIs" dxfId="200" priority="327" stopIfTrue="1" operator="equal">
      <formula>"blank"</formula>
    </cfRule>
  </conditionalFormatting>
  <conditionalFormatting sqref="P92:R97 P98 R98">
    <cfRule type="cellIs" dxfId="199" priority="121" stopIfTrue="1" operator="equal">
      <formula>"blank"</formula>
    </cfRule>
  </conditionalFormatting>
  <conditionalFormatting sqref="U27:U38">
    <cfRule type="cellIs" dxfId="198" priority="136" stopIfTrue="1" operator="equal">
      <formula>"blank"</formula>
    </cfRule>
  </conditionalFormatting>
  <conditionalFormatting sqref="U25:U26">
    <cfRule type="cellIs" dxfId="197" priority="137" stopIfTrue="1" operator="equal">
      <formula>"blank"</formula>
    </cfRule>
  </conditionalFormatting>
  <conditionalFormatting sqref="U23:U24">
    <cfRule type="cellIs" dxfId="196" priority="135" stopIfTrue="1" operator="equal">
      <formula>"blank"</formula>
    </cfRule>
    <cfRule type="cellIs" dxfId="195" priority="138" stopIfTrue="1" operator="equal">
      <formula>"blank"</formula>
    </cfRule>
  </conditionalFormatting>
  <conditionalFormatting sqref="U47:U48">
    <cfRule type="cellIs" dxfId="194" priority="130" stopIfTrue="1" operator="equal">
      <formula>"blank"</formula>
    </cfRule>
    <cfRule type="cellIs" dxfId="193" priority="133" stopIfTrue="1" operator="equal">
      <formula>"blank"</formula>
    </cfRule>
  </conditionalFormatting>
  <conditionalFormatting sqref="U25:U38">
    <cfRule type="cellIs" dxfId="192" priority="134" stopIfTrue="1" operator="equal">
      <formula>"blank"</formula>
    </cfRule>
  </conditionalFormatting>
  <conditionalFormatting sqref="U51:U62">
    <cfRule type="cellIs" dxfId="191" priority="131" stopIfTrue="1" operator="equal">
      <formula>"blank"</formula>
    </cfRule>
  </conditionalFormatting>
  <conditionalFormatting sqref="U49:U50">
    <cfRule type="cellIs" dxfId="190" priority="132" stopIfTrue="1" operator="equal">
      <formula>"blank"</formula>
    </cfRule>
  </conditionalFormatting>
  <conditionalFormatting sqref="U49:U62">
    <cfRule type="cellIs" dxfId="189" priority="129" stopIfTrue="1" operator="equal">
      <formula>"blank"</formula>
    </cfRule>
  </conditionalFormatting>
  <conditionalFormatting sqref="I188:I199">
    <cfRule type="cellIs" dxfId="188" priority="146" stopIfTrue="1" operator="equal">
      <formula>"blank"</formula>
    </cfRule>
  </conditionalFormatting>
  <conditionalFormatting sqref="I186:I199">
    <cfRule type="cellIs" dxfId="187" priority="144" stopIfTrue="1" operator="equal">
      <formula>"blank"</formula>
    </cfRule>
  </conditionalFormatting>
  <conditionalFormatting sqref="I186:I187">
    <cfRule type="cellIs" dxfId="186" priority="147" stopIfTrue="1" operator="equal">
      <formula>"blank"</formula>
    </cfRule>
  </conditionalFormatting>
  <conditionalFormatting sqref="I184:I185">
    <cfRule type="cellIs" dxfId="185" priority="145" stopIfTrue="1" operator="equal">
      <formula>"blank"</formula>
    </cfRule>
    <cfRule type="cellIs" dxfId="184" priority="148" stopIfTrue="1" operator="equal">
      <formula>"blank"</formula>
    </cfRule>
  </conditionalFormatting>
  <conditionalFormatting sqref="U7:U8">
    <cfRule type="cellIs" dxfId="183" priority="140" stopIfTrue="1" operator="equal">
      <formula>"blank"</formula>
    </cfRule>
    <cfRule type="cellIs" dxfId="182" priority="143" stopIfTrue="1" operator="equal">
      <formula>"blank"</formula>
    </cfRule>
  </conditionalFormatting>
  <conditionalFormatting sqref="U11:U22">
    <cfRule type="cellIs" dxfId="181" priority="141" stopIfTrue="1" operator="equal">
      <formula>"blank"</formula>
    </cfRule>
  </conditionalFormatting>
  <conditionalFormatting sqref="U9:U10">
    <cfRule type="cellIs" dxfId="180" priority="142" stopIfTrue="1" operator="equal">
      <formula>"blank"</formula>
    </cfRule>
  </conditionalFormatting>
  <conditionalFormatting sqref="U9:U22">
    <cfRule type="cellIs" dxfId="179" priority="139" stopIfTrue="1" operator="equal">
      <formula>"blank"</formula>
    </cfRule>
  </conditionalFormatting>
  <conditionalFormatting sqref="I146:I159">
    <cfRule type="cellIs" dxfId="178" priority="164" stopIfTrue="1" operator="equal">
      <formula>"blank"</formula>
    </cfRule>
  </conditionalFormatting>
  <conditionalFormatting sqref="I144:I145">
    <cfRule type="cellIs" dxfId="177" priority="165" stopIfTrue="1" operator="equal">
      <formula>"blank"</formula>
    </cfRule>
    <cfRule type="cellIs" dxfId="176" priority="168" stopIfTrue="1" operator="equal">
      <formula>"blank"</formula>
    </cfRule>
  </conditionalFormatting>
  <conditionalFormatting sqref="I170:I183">
    <cfRule type="cellIs" dxfId="175" priority="149" stopIfTrue="1" operator="equal">
      <formula>"blank"</formula>
    </cfRule>
  </conditionalFormatting>
  <conditionalFormatting sqref="I168:I169">
    <cfRule type="cellIs" dxfId="174" priority="150" stopIfTrue="1" operator="equal">
      <formula>"blank"</formula>
    </cfRule>
    <cfRule type="cellIs" dxfId="173" priority="153" stopIfTrue="1" operator="equal">
      <formula>"blank"</formula>
    </cfRule>
  </conditionalFormatting>
  <conditionalFormatting sqref="I170:I171">
    <cfRule type="cellIs" dxfId="172" priority="152" stopIfTrue="1" operator="equal">
      <formula>"blank"</formula>
    </cfRule>
  </conditionalFormatting>
  <conditionalFormatting sqref="I172:I183">
    <cfRule type="cellIs" dxfId="171" priority="151" stopIfTrue="1" operator="equal">
      <formula>"blank"</formula>
    </cfRule>
  </conditionalFormatting>
  <conditionalFormatting sqref="J108:J119">
    <cfRule type="cellIs" dxfId="170" priority="178" stopIfTrue="1" operator="equal">
      <formula>"blank"</formula>
    </cfRule>
  </conditionalFormatting>
  <conditionalFormatting sqref="J65:J74">
    <cfRule type="cellIs" dxfId="169" priority="196" stopIfTrue="1" operator="equal">
      <formula>"blank"</formula>
    </cfRule>
  </conditionalFormatting>
  <conditionalFormatting sqref="J106:J107">
    <cfRule type="cellIs" dxfId="168" priority="179" stopIfTrue="1" operator="equal">
      <formula>"blank"</formula>
    </cfRule>
  </conditionalFormatting>
  <conditionalFormatting sqref="J64">
    <cfRule type="cellIs" dxfId="167" priority="197" stopIfTrue="1" operator="equal">
      <formula>"blank"</formula>
    </cfRule>
    <cfRule type="cellIs" dxfId="166" priority="200" stopIfTrue="1" operator="equal">
      <formula>"blank"</formula>
    </cfRule>
  </conditionalFormatting>
  <conditionalFormatting sqref="I88:I89">
    <cfRule type="cellIs" dxfId="165" priority="192" stopIfTrue="1" operator="equal">
      <formula>"blank"</formula>
    </cfRule>
    <cfRule type="cellIs" dxfId="164" priority="195" stopIfTrue="1" operator="equal">
      <formula>"blank"</formula>
    </cfRule>
  </conditionalFormatting>
  <conditionalFormatting sqref="I90:I91">
    <cfRule type="cellIs" dxfId="163" priority="194" stopIfTrue="1" operator="equal">
      <formula>"blank"</formula>
    </cfRule>
  </conditionalFormatting>
  <conditionalFormatting sqref="I106:I119">
    <cfRule type="cellIs" dxfId="162" priority="186" stopIfTrue="1" operator="equal">
      <formula>"blank"</formula>
    </cfRule>
  </conditionalFormatting>
  <conditionalFormatting sqref="J90:J91">
    <cfRule type="cellIs" dxfId="161" priority="184" stopIfTrue="1" operator="equal">
      <formula>"blank"</formula>
    </cfRule>
  </conditionalFormatting>
  <conditionalFormatting sqref="I104:I105">
    <cfRule type="cellIs" dxfId="160" priority="187" stopIfTrue="1" operator="equal">
      <formula>"blank"</formula>
    </cfRule>
    <cfRule type="cellIs" dxfId="159" priority="190" stopIfTrue="1" operator="equal">
      <formula>"blank"</formula>
    </cfRule>
  </conditionalFormatting>
  <conditionalFormatting sqref="J88:J89">
    <cfRule type="cellIs" dxfId="158" priority="182" stopIfTrue="1" operator="equal">
      <formula>"blank"</formula>
    </cfRule>
    <cfRule type="cellIs" dxfId="157" priority="185" stopIfTrue="1" operator="equal">
      <formula>"blank"</formula>
    </cfRule>
  </conditionalFormatting>
  <conditionalFormatting sqref="J92:J103">
    <cfRule type="cellIs" dxfId="156" priority="183" stopIfTrue="1" operator="equal">
      <formula>"blank"</formula>
    </cfRule>
  </conditionalFormatting>
  <conditionalFormatting sqref="J90:J103">
    <cfRule type="cellIs" dxfId="155" priority="181" stopIfTrue="1" operator="equal">
      <formula>"blank"</formula>
    </cfRule>
  </conditionalFormatting>
  <conditionalFormatting sqref="G25:G26">
    <cfRule type="cellIs" dxfId="154" priority="224" stopIfTrue="1" operator="equal">
      <formula>"blank"</formula>
    </cfRule>
  </conditionalFormatting>
  <conditionalFormatting sqref="G23:G24">
    <cfRule type="cellIs" dxfId="153" priority="222" stopIfTrue="1" operator="equal">
      <formula>"blank"</formula>
    </cfRule>
    <cfRule type="cellIs" dxfId="152" priority="225" stopIfTrue="1" operator="equal">
      <formula>"blank"</formula>
    </cfRule>
  </conditionalFormatting>
  <conditionalFormatting sqref="G27:G38">
    <cfRule type="cellIs" dxfId="151" priority="223" stopIfTrue="1" operator="equal">
      <formula>"blank"</formula>
    </cfRule>
  </conditionalFormatting>
  <conditionalFormatting sqref="G25:G38">
    <cfRule type="cellIs" dxfId="150" priority="221" stopIfTrue="1" operator="equal">
      <formula>"blank"</formula>
    </cfRule>
  </conditionalFormatting>
  <conditionalFormatting sqref="G65:G66">
    <cfRule type="cellIs" dxfId="149" priority="219" stopIfTrue="1" operator="equal">
      <formula>"blank"</formula>
    </cfRule>
  </conditionalFormatting>
  <conditionalFormatting sqref="G63:G64">
    <cfRule type="cellIs" dxfId="148" priority="217" stopIfTrue="1" operator="equal">
      <formula>"blank"</formula>
    </cfRule>
    <cfRule type="cellIs" dxfId="147" priority="220" stopIfTrue="1" operator="equal">
      <formula>"blank"</formula>
    </cfRule>
  </conditionalFormatting>
  <conditionalFormatting sqref="G67:G78">
    <cfRule type="cellIs" dxfId="146" priority="218" stopIfTrue="1" operator="equal">
      <formula>"blank"</formula>
    </cfRule>
  </conditionalFormatting>
  <conditionalFormatting sqref="G65:G78">
    <cfRule type="cellIs" dxfId="145" priority="216" stopIfTrue="1" operator="equal">
      <formula>"blank"</formula>
    </cfRule>
  </conditionalFormatting>
  <conditionalFormatting sqref="I49:I50">
    <cfRule type="cellIs" dxfId="144" priority="214" stopIfTrue="1" operator="equal">
      <formula>"blank"</formula>
    </cfRule>
  </conditionalFormatting>
  <conditionalFormatting sqref="I47:I48">
    <cfRule type="cellIs" dxfId="143" priority="212" stopIfTrue="1" operator="equal">
      <formula>"blank"</formula>
    </cfRule>
    <cfRule type="cellIs" dxfId="142" priority="215" stopIfTrue="1" operator="equal">
      <formula>"blank"</formula>
    </cfRule>
  </conditionalFormatting>
  <conditionalFormatting sqref="I51:I58">
    <cfRule type="cellIs" dxfId="141" priority="213" stopIfTrue="1" operator="equal">
      <formula>"blank"</formula>
    </cfRule>
  </conditionalFormatting>
  <conditionalFormatting sqref="I49:I58">
    <cfRule type="cellIs" dxfId="140" priority="211" stopIfTrue="1" operator="equal">
      <formula>"blank"</formula>
    </cfRule>
  </conditionalFormatting>
  <conditionalFormatting sqref="I65:I66">
    <cfRule type="cellIs" dxfId="139" priority="209" stopIfTrue="1" operator="equal">
      <formula>"blank"</formula>
    </cfRule>
  </conditionalFormatting>
  <conditionalFormatting sqref="I64">
    <cfRule type="cellIs" dxfId="138" priority="207" stopIfTrue="1" operator="equal">
      <formula>"blank"</formula>
    </cfRule>
    <cfRule type="cellIs" dxfId="137" priority="210" stopIfTrue="1" operator="equal">
      <formula>"blank"</formula>
    </cfRule>
  </conditionalFormatting>
  <conditionalFormatting sqref="I67">
    <cfRule type="cellIs" dxfId="136" priority="208" stopIfTrue="1" operator="equal">
      <formula>"blank"</formula>
    </cfRule>
  </conditionalFormatting>
  <conditionalFormatting sqref="I65:I67">
    <cfRule type="cellIs" dxfId="135" priority="206" stopIfTrue="1" operator="equal">
      <formula>"blank"</formula>
    </cfRule>
  </conditionalFormatting>
  <conditionalFormatting sqref="J50">
    <cfRule type="cellIs" dxfId="134" priority="204" stopIfTrue="1" operator="equal">
      <formula>"blank"</formula>
    </cfRule>
  </conditionalFormatting>
  <conditionalFormatting sqref="J50:J58">
    <cfRule type="cellIs" dxfId="133" priority="201" stopIfTrue="1" operator="equal">
      <formula>"blank"</formula>
    </cfRule>
  </conditionalFormatting>
  <conditionalFormatting sqref="J51:J58">
    <cfRule type="cellIs" dxfId="132" priority="203" stopIfTrue="1" operator="equal">
      <formula>"blank"</formula>
    </cfRule>
  </conditionalFormatting>
  <conditionalFormatting sqref="J67:J74">
    <cfRule type="cellIs" dxfId="131" priority="198" stopIfTrue="1" operator="equal">
      <formula>"blank"</formula>
    </cfRule>
  </conditionalFormatting>
  <conditionalFormatting sqref="J65:J66">
    <cfRule type="cellIs" dxfId="130" priority="199" stopIfTrue="1" operator="equal">
      <formula>"blank"</formula>
    </cfRule>
  </conditionalFormatting>
  <conditionalFormatting sqref="I106:I107">
    <cfRule type="cellIs" dxfId="129" priority="189" stopIfTrue="1" operator="equal">
      <formula>"blank"</formula>
    </cfRule>
  </conditionalFormatting>
  <conditionalFormatting sqref="I108:I119">
    <cfRule type="cellIs" dxfId="128" priority="188" stopIfTrue="1" operator="equal">
      <formula>"blank"</formula>
    </cfRule>
  </conditionalFormatting>
  <conditionalFormatting sqref="J104:J105">
    <cfRule type="cellIs" dxfId="127" priority="177" stopIfTrue="1" operator="equal">
      <formula>"blank"</formula>
    </cfRule>
    <cfRule type="cellIs" dxfId="126" priority="180" stopIfTrue="1" operator="equal">
      <formula>"blank"</formula>
    </cfRule>
  </conditionalFormatting>
  <conditionalFormatting sqref="J106:J119">
    <cfRule type="cellIs" dxfId="125" priority="176" stopIfTrue="1" operator="equal">
      <formula>"blank"</formula>
    </cfRule>
  </conditionalFormatting>
  <conditionalFormatting sqref="I148:I159">
    <cfRule type="cellIs" dxfId="124" priority="166" stopIfTrue="1" operator="equal">
      <formula>"blank"</formula>
    </cfRule>
  </conditionalFormatting>
  <conditionalFormatting sqref="I130:I131">
    <cfRule type="cellIs" dxfId="123" priority="172" stopIfTrue="1" operator="equal">
      <formula>"blank"</formula>
    </cfRule>
  </conditionalFormatting>
  <conditionalFormatting sqref="I128:I129">
    <cfRule type="cellIs" dxfId="122" priority="170" stopIfTrue="1" operator="equal">
      <formula>"blank"</formula>
    </cfRule>
    <cfRule type="cellIs" dxfId="121" priority="173" stopIfTrue="1" operator="equal">
      <formula>"blank"</formula>
    </cfRule>
  </conditionalFormatting>
  <conditionalFormatting sqref="I132:I143">
    <cfRule type="cellIs" dxfId="120" priority="171" stopIfTrue="1" operator="equal">
      <formula>"blank"</formula>
    </cfRule>
  </conditionalFormatting>
  <conditionalFormatting sqref="I130:I143">
    <cfRule type="cellIs" dxfId="119" priority="169" stopIfTrue="1" operator="equal">
      <formula>"blank"</formula>
    </cfRule>
  </conditionalFormatting>
  <conditionalFormatting sqref="I146:I147">
    <cfRule type="cellIs" dxfId="118" priority="167" stopIfTrue="1" operator="equal">
      <formula>"blank"</formula>
    </cfRule>
  </conditionalFormatting>
  <conditionalFormatting sqref="E128:E129">
    <cfRule type="cellIs" dxfId="117" priority="22" stopIfTrue="1" operator="equal">
      <formula>"blank"</formula>
    </cfRule>
  </conditionalFormatting>
  <conditionalFormatting sqref="E90:E103">
    <cfRule type="cellIs" dxfId="116" priority="23" stopIfTrue="1" operator="equal">
      <formula>"blank"</formula>
    </cfRule>
  </conditionalFormatting>
  <conditionalFormatting sqref="E130:E143">
    <cfRule type="cellIs" dxfId="115" priority="21" stopIfTrue="1" operator="equal">
      <formula>"blank"</formula>
    </cfRule>
  </conditionalFormatting>
  <conditionalFormatting sqref="E170:E183">
    <cfRule type="cellIs" dxfId="114" priority="19" stopIfTrue="1" operator="equal">
      <formula>"blank"</formula>
    </cfRule>
  </conditionalFormatting>
  <conditionalFormatting sqref="Q9:Q22">
    <cfRule type="cellIs" dxfId="113" priority="17" stopIfTrue="1" operator="equal">
      <formula>"blank"</formula>
    </cfRule>
  </conditionalFormatting>
  <conditionalFormatting sqref="Q7:Q8">
    <cfRule type="cellIs" dxfId="112" priority="18" stopIfTrue="1" operator="equal">
      <formula>"blank"</formula>
    </cfRule>
  </conditionalFormatting>
  <conditionalFormatting sqref="I73:I78">
    <cfRule type="cellIs" dxfId="111" priority="7" stopIfTrue="1" operator="equal">
      <formula>"blank"</formula>
    </cfRule>
    <cfRule type="cellIs" dxfId="110" priority="8" stopIfTrue="1" operator="equal">
      <formula>"blank"</formula>
    </cfRule>
  </conditionalFormatting>
  <conditionalFormatting sqref="E168:E169">
    <cfRule type="cellIs" dxfId="109" priority="14" stopIfTrue="1" operator="equal">
      <formula>"blank"</formula>
    </cfRule>
  </conditionalFormatting>
  <conditionalFormatting sqref="Q52:Q62">
    <cfRule type="cellIs" dxfId="108" priority="15" stopIfTrue="1" operator="equal">
      <formula>"blank"</formula>
    </cfRule>
  </conditionalFormatting>
  <conditionalFormatting sqref="U65:U66">
    <cfRule type="cellIs" dxfId="107" priority="127" stopIfTrue="1" operator="equal">
      <formula>"blank"</formula>
    </cfRule>
  </conditionalFormatting>
  <conditionalFormatting sqref="P90:R97 P98 R98">
    <cfRule type="cellIs" dxfId="106" priority="119" stopIfTrue="1" operator="equal">
      <formula>"blank"</formula>
    </cfRule>
  </conditionalFormatting>
  <conditionalFormatting sqref="U90:U91">
    <cfRule type="cellIs" dxfId="105" priority="117" stopIfTrue="1" operator="equal">
      <formula>"blank"</formula>
    </cfRule>
  </conditionalFormatting>
  <conditionalFormatting sqref="U88:U89">
    <cfRule type="cellIs" dxfId="104" priority="115" stopIfTrue="1" operator="equal">
      <formula>"blank"</formula>
    </cfRule>
    <cfRule type="cellIs" dxfId="103" priority="118" stopIfTrue="1" operator="equal">
      <formula>"blank"</formula>
    </cfRule>
  </conditionalFormatting>
  <conditionalFormatting sqref="U92:U103">
    <cfRule type="cellIs" dxfId="102" priority="116" stopIfTrue="1" operator="equal">
      <formula>"blank"</formula>
    </cfRule>
  </conditionalFormatting>
  <conditionalFormatting sqref="U90:U103">
    <cfRule type="cellIs" dxfId="101" priority="114" stopIfTrue="1" operator="equal">
      <formula>"blank"</formula>
    </cfRule>
  </conditionalFormatting>
  <conditionalFormatting sqref="U106:U107">
    <cfRule type="cellIs" dxfId="100" priority="112" stopIfTrue="1" operator="equal">
      <formula>"blank"</formula>
    </cfRule>
  </conditionalFormatting>
  <conditionalFormatting sqref="U104:U105">
    <cfRule type="cellIs" dxfId="99" priority="110" stopIfTrue="1" operator="equal">
      <formula>"blank"</formula>
    </cfRule>
    <cfRule type="cellIs" dxfId="98" priority="113" stopIfTrue="1" operator="equal">
      <formula>"blank"</formula>
    </cfRule>
  </conditionalFormatting>
  <conditionalFormatting sqref="U108:U119">
    <cfRule type="cellIs" dxfId="97" priority="111" stopIfTrue="1" operator="equal">
      <formula>"blank"</formula>
    </cfRule>
  </conditionalFormatting>
  <conditionalFormatting sqref="U106:U119">
    <cfRule type="cellIs" dxfId="96" priority="109" stopIfTrue="1" operator="equal">
      <formula>"blank"</formula>
    </cfRule>
  </conditionalFormatting>
  <conditionalFormatting sqref="U130:U131">
    <cfRule type="cellIs" dxfId="95" priority="107" stopIfTrue="1" operator="equal">
      <formula>"blank"</formula>
    </cfRule>
  </conditionalFormatting>
  <conditionalFormatting sqref="U128:U129">
    <cfRule type="cellIs" dxfId="94" priority="105" stopIfTrue="1" operator="equal">
      <formula>"blank"</formula>
    </cfRule>
    <cfRule type="cellIs" dxfId="93" priority="108" stopIfTrue="1" operator="equal">
      <formula>"blank"</formula>
    </cfRule>
  </conditionalFormatting>
  <conditionalFormatting sqref="U132:U143">
    <cfRule type="cellIs" dxfId="92" priority="106" stopIfTrue="1" operator="equal">
      <formula>"blank"</formula>
    </cfRule>
  </conditionalFormatting>
  <conditionalFormatting sqref="U130:U143">
    <cfRule type="cellIs" dxfId="91" priority="104" stopIfTrue="1" operator="equal">
      <formula>"blank"</formula>
    </cfRule>
  </conditionalFormatting>
  <conditionalFormatting sqref="U146:U147">
    <cfRule type="cellIs" dxfId="90" priority="102" stopIfTrue="1" operator="equal">
      <formula>"blank"</formula>
    </cfRule>
  </conditionalFormatting>
  <conditionalFormatting sqref="U144:U145">
    <cfRule type="cellIs" dxfId="89" priority="100" stopIfTrue="1" operator="equal">
      <formula>"blank"</formula>
    </cfRule>
    <cfRule type="cellIs" dxfId="88" priority="103" stopIfTrue="1" operator="equal">
      <formula>"blank"</formula>
    </cfRule>
  </conditionalFormatting>
  <conditionalFormatting sqref="U148:U159">
    <cfRule type="cellIs" dxfId="87" priority="101" stopIfTrue="1" operator="equal">
      <formula>"blank"</formula>
    </cfRule>
  </conditionalFormatting>
  <conditionalFormatting sqref="U146:U159">
    <cfRule type="cellIs" dxfId="86" priority="99" stopIfTrue="1" operator="equal">
      <formula>"blank"</formula>
    </cfRule>
  </conditionalFormatting>
  <conditionalFormatting sqref="U170:U171">
    <cfRule type="cellIs" dxfId="85" priority="97" stopIfTrue="1" operator="equal">
      <formula>"blank"</formula>
    </cfRule>
  </conditionalFormatting>
  <conditionalFormatting sqref="U168:U169">
    <cfRule type="cellIs" dxfId="84" priority="95" stopIfTrue="1" operator="equal">
      <formula>"blank"</formula>
    </cfRule>
    <cfRule type="cellIs" dxfId="83" priority="98" stopIfTrue="1" operator="equal">
      <formula>"blank"</formula>
    </cfRule>
  </conditionalFormatting>
  <conditionalFormatting sqref="U172:U183">
    <cfRule type="cellIs" dxfId="82" priority="96" stopIfTrue="1" operator="equal">
      <formula>"blank"</formula>
    </cfRule>
  </conditionalFormatting>
  <conditionalFormatting sqref="U170:U183">
    <cfRule type="cellIs" dxfId="81" priority="94" stopIfTrue="1" operator="equal">
      <formula>"blank"</formula>
    </cfRule>
  </conditionalFormatting>
  <conditionalFormatting sqref="U186:U187">
    <cfRule type="cellIs" dxfId="80" priority="92" stopIfTrue="1" operator="equal">
      <formula>"blank"</formula>
    </cfRule>
  </conditionalFormatting>
  <conditionalFormatting sqref="U184:U185">
    <cfRule type="cellIs" dxfId="79" priority="90" stopIfTrue="1" operator="equal">
      <formula>"blank"</formula>
    </cfRule>
    <cfRule type="cellIs" dxfId="78" priority="93" stopIfTrue="1" operator="equal">
      <formula>"blank"</formula>
    </cfRule>
  </conditionalFormatting>
  <conditionalFormatting sqref="U188:U199">
    <cfRule type="cellIs" dxfId="77" priority="91" stopIfTrue="1" operator="equal">
      <formula>"blank"</formula>
    </cfRule>
  </conditionalFormatting>
  <conditionalFormatting sqref="U186:U199">
    <cfRule type="cellIs" dxfId="76" priority="89" stopIfTrue="1" operator="equal">
      <formula>"blank"</formula>
    </cfRule>
  </conditionalFormatting>
  <conditionalFormatting sqref="P130:P131">
    <cfRule type="cellIs" dxfId="75" priority="87" stopIfTrue="1" operator="equal">
      <formula>"blank"</formula>
    </cfRule>
  </conditionalFormatting>
  <conditionalFormatting sqref="P128:P129">
    <cfRule type="cellIs" dxfId="74" priority="85" stopIfTrue="1" operator="equal">
      <formula>"blank"</formula>
    </cfRule>
    <cfRule type="cellIs" dxfId="73" priority="88" stopIfTrue="1" operator="equal">
      <formula>"blank"</formula>
    </cfRule>
  </conditionalFormatting>
  <conditionalFormatting sqref="P132:P143">
    <cfRule type="cellIs" dxfId="72" priority="86" stopIfTrue="1" operator="equal">
      <formula>"blank"</formula>
    </cfRule>
  </conditionalFormatting>
  <conditionalFormatting sqref="P130:P143">
    <cfRule type="cellIs" dxfId="71" priority="84" stopIfTrue="1" operator="equal">
      <formula>"blank"</formula>
    </cfRule>
  </conditionalFormatting>
  <conditionalFormatting sqref="Q130:Q131">
    <cfRule type="cellIs" dxfId="70" priority="82" stopIfTrue="1" operator="equal">
      <formula>"blank"</formula>
    </cfRule>
  </conditionalFormatting>
  <conditionalFormatting sqref="Q128:Q129">
    <cfRule type="cellIs" dxfId="69" priority="80" stopIfTrue="1" operator="equal">
      <formula>"blank"</formula>
    </cfRule>
    <cfRule type="cellIs" dxfId="68" priority="83" stopIfTrue="1" operator="equal">
      <formula>"blank"</formula>
    </cfRule>
  </conditionalFormatting>
  <conditionalFormatting sqref="Q132:Q143">
    <cfRule type="cellIs" dxfId="67" priority="81" stopIfTrue="1" operator="equal">
      <formula>"blank"</formula>
    </cfRule>
  </conditionalFormatting>
  <conditionalFormatting sqref="Q130:Q143">
    <cfRule type="cellIs" dxfId="66" priority="79" stopIfTrue="1" operator="equal">
      <formula>"blank"</formula>
    </cfRule>
  </conditionalFormatting>
  <conditionalFormatting sqref="Q146:Q147">
    <cfRule type="cellIs" dxfId="65" priority="77" stopIfTrue="1" operator="equal">
      <formula>"blank"</formula>
    </cfRule>
  </conditionalFormatting>
  <conditionalFormatting sqref="Q144:Q145">
    <cfRule type="cellIs" dxfId="64" priority="75" stopIfTrue="1" operator="equal">
      <formula>"blank"</formula>
    </cfRule>
    <cfRule type="cellIs" dxfId="63" priority="78" stopIfTrue="1" operator="equal">
      <formula>"blank"</formula>
    </cfRule>
  </conditionalFormatting>
  <conditionalFormatting sqref="Q148:Q159">
    <cfRule type="cellIs" dxfId="62" priority="76" stopIfTrue="1" operator="equal">
      <formula>"blank"</formula>
    </cfRule>
  </conditionalFormatting>
  <conditionalFormatting sqref="Q146:Q159">
    <cfRule type="cellIs" dxfId="61" priority="74" stopIfTrue="1" operator="equal">
      <formula>"blank"</formula>
    </cfRule>
  </conditionalFormatting>
  <conditionalFormatting sqref="R130:R131">
    <cfRule type="cellIs" dxfId="60" priority="72" stopIfTrue="1" operator="equal">
      <formula>"blank"</formula>
    </cfRule>
  </conditionalFormatting>
  <conditionalFormatting sqref="R128:R129">
    <cfRule type="cellIs" dxfId="59" priority="70" stopIfTrue="1" operator="equal">
      <formula>"blank"</formula>
    </cfRule>
    <cfRule type="cellIs" dxfId="58" priority="73" stopIfTrue="1" operator="equal">
      <formula>"blank"</formula>
    </cfRule>
  </conditionalFormatting>
  <conditionalFormatting sqref="R132:R143">
    <cfRule type="cellIs" dxfId="57" priority="71" stopIfTrue="1" operator="equal">
      <formula>"blank"</formula>
    </cfRule>
  </conditionalFormatting>
  <conditionalFormatting sqref="R130:R143">
    <cfRule type="cellIs" dxfId="56" priority="69" stopIfTrue="1" operator="equal">
      <formula>"blank"</formula>
    </cfRule>
  </conditionalFormatting>
  <conditionalFormatting sqref="R146:R147">
    <cfRule type="cellIs" dxfId="55" priority="67" stopIfTrue="1" operator="equal">
      <formula>"blank"</formula>
    </cfRule>
  </conditionalFormatting>
  <conditionalFormatting sqref="R144:R145">
    <cfRule type="cellIs" dxfId="54" priority="65" stopIfTrue="1" operator="equal">
      <formula>"blank"</formula>
    </cfRule>
    <cfRule type="cellIs" dxfId="53" priority="68" stopIfTrue="1" operator="equal">
      <formula>"blank"</formula>
    </cfRule>
  </conditionalFormatting>
  <conditionalFormatting sqref="R148:R159">
    <cfRule type="cellIs" dxfId="52" priority="66" stopIfTrue="1" operator="equal">
      <formula>"blank"</formula>
    </cfRule>
  </conditionalFormatting>
  <conditionalFormatting sqref="R146:R159">
    <cfRule type="cellIs" dxfId="51" priority="64" stopIfTrue="1" operator="equal">
      <formula>"blank"</formula>
    </cfRule>
  </conditionalFormatting>
  <conditionalFormatting sqref="Q170:Q171">
    <cfRule type="cellIs" dxfId="50" priority="62" stopIfTrue="1" operator="equal">
      <formula>"blank"</formula>
    </cfRule>
  </conditionalFormatting>
  <conditionalFormatting sqref="Q168:Q169">
    <cfRule type="cellIs" dxfId="49" priority="60" stopIfTrue="1" operator="equal">
      <formula>"blank"</formula>
    </cfRule>
    <cfRule type="cellIs" dxfId="48" priority="63" stopIfTrue="1" operator="equal">
      <formula>"blank"</formula>
    </cfRule>
  </conditionalFormatting>
  <conditionalFormatting sqref="Q172:Q183">
    <cfRule type="cellIs" dxfId="47" priority="61" stopIfTrue="1" operator="equal">
      <formula>"blank"</formula>
    </cfRule>
  </conditionalFormatting>
  <conditionalFormatting sqref="Q170:Q183">
    <cfRule type="cellIs" dxfId="46" priority="59" stopIfTrue="1" operator="equal">
      <formula>"blank"</formula>
    </cfRule>
  </conditionalFormatting>
  <conditionalFormatting sqref="Q186:Q187">
    <cfRule type="cellIs" dxfId="45" priority="57" stopIfTrue="1" operator="equal">
      <formula>"blank"</formula>
    </cfRule>
  </conditionalFormatting>
  <conditionalFormatting sqref="Q184:Q185">
    <cfRule type="cellIs" dxfId="44" priority="55" stopIfTrue="1" operator="equal">
      <formula>"blank"</formula>
    </cfRule>
    <cfRule type="cellIs" dxfId="43" priority="58" stopIfTrue="1" operator="equal">
      <formula>"blank"</formula>
    </cfRule>
  </conditionalFormatting>
  <conditionalFormatting sqref="Q188:Q199">
    <cfRule type="cellIs" dxfId="42" priority="56" stopIfTrue="1" operator="equal">
      <formula>"blank"</formula>
    </cfRule>
  </conditionalFormatting>
  <conditionalFormatting sqref="Q186:Q199">
    <cfRule type="cellIs" dxfId="41" priority="54" stopIfTrue="1" operator="equal">
      <formula>"blank"</formula>
    </cfRule>
  </conditionalFormatting>
  <conditionalFormatting sqref="R170:R171">
    <cfRule type="cellIs" dxfId="40" priority="52" stopIfTrue="1" operator="equal">
      <formula>"blank"</formula>
    </cfRule>
  </conditionalFormatting>
  <conditionalFormatting sqref="R168:R169">
    <cfRule type="cellIs" dxfId="39" priority="50" stopIfTrue="1" operator="equal">
      <formula>"blank"</formula>
    </cfRule>
    <cfRule type="cellIs" dxfId="38" priority="53" stopIfTrue="1" operator="equal">
      <formula>"blank"</formula>
    </cfRule>
  </conditionalFormatting>
  <conditionalFormatting sqref="R172:R183">
    <cfRule type="cellIs" dxfId="37" priority="51" stopIfTrue="1" operator="equal">
      <formula>"blank"</formula>
    </cfRule>
  </conditionalFormatting>
  <conditionalFormatting sqref="R170:R183">
    <cfRule type="cellIs" dxfId="36" priority="49" stopIfTrue="1" operator="equal">
      <formula>"blank"</formula>
    </cfRule>
  </conditionalFormatting>
  <conditionalFormatting sqref="R186:R187">
    <cfRule type="cellIs" dxfId="35" priority="47" stopIfTrue="1" operator="equal">
      <formula>"blank"</formula>
    </cfRule>
  </conditionalFormatting>
  <conditionalFormatting sqref="R184:R185">
    <cfRule type="cellIs" dxfId="34" priority="45" stopIfTrue="1" operator="equal">
      <formula>"blank"</formula>
    </cfRule>
    <cfRule type="cellIs" dxfId="33" priority="48" stopIfTrue="1" operator="equal">
      <formula>"blank"</formula>
    </cfRule>
  </conditionalFormatting>
  <conditionalFormatting sqref="R188:R199">
    <cfRule type="cellIs" dxfId="32" priority="46" stopIfTrue="1" operator="equal">
      <formula>"blank"</formula>
    </cfRule>
  </conditionalFormatting>
  <conditionalFormatting sqref="R186:R199">
    <cfRule type="cellIs" dxfId="31" priority="44" stopIfTrue="1" operator="equal">
      <formula>"blank"</formula>
    </cfRule>
  </conditionalFormatting>
  <conditionalFormatting sqref="V170:V171">
    <cfRule type="cellIs" dxfId="30" priority="42" stopIfTrue="1" operator="equal">
      <formula>"blank"</formula>
    </cfRule>
  </conditionalFormatting>
  <conditionalFormatting sqref="V168:V169">
    <cfRule type="cellIs" dxfId="29" priority="40" stopIfTrue="1" operator="equal">
      <formula>"blank"</formula>
    </cfRule>
    <cfRule type="cellIs" dxfId="28" priority="43" stopIfTrue="1" operator="equal">
      <formula>"blank"</formula>
    </cfRule>
  </conditionalFormatting>
  <conditionalFormatting sqref="V172:V183">
    <cfRule type="cellIs" dxfId="27" priority="41" stopIfTrue="1" operator="equal">
      <formula>"blank"</formula>
    </cfRule>
  </conditionalFormatting>
  <conditionalFormatting sqref="V170:V183">
    <cfRule type="cellIs" dxfId="26" priority="39" stopIfTrue="1" operator="equal">
      <formula>"blank"</formula>
    </cfRule>
  </conditionalFormatting>
  <conditionalFormatting sqref="V186:V187">
    <cfRule type="cellIs" dxfId="25" priority="37" stopIfTrue="1" operator="equal">
      <formula>"blank"</formula>
    </cfRule>
  </conditionalFormatting>
  <conditionalFormatting sqref="V184:V185">
    <cfRule type="cellIs" dxfId="24" priority="35" stopIfTrue="1" operator="equal">
      <formula>"blank"</formula>
    </cfRule>
    <cfRule type="cellIs" dxfId="23" priority="38" stopIfTrue="1" operator="equal">
      <formula>"blank"</formula>
    </cfRule>
  </conditionalFormatting>
  <conditionalFormatting sqref="V188:V199">
    <cfRule type="cellIs" dxfId="22" priority="36" stopIfTrue="1" operator="equal">
      <formula>"blank"</formula>
    </cfRule>
  </conditionalFormatting>
  <conditionalFormatting sqref="V186:V199">
    <cfRule type="cellIs" dxfId="21" priority="34" stopIfTrue="1" operator="equal">
      <formula>"blank"</formula>
    </cfRule>
  </conditionalFormatting>
  <conditionalFormatting sqref="P170:P171">
    <cfRule type="cellIs" dxfId="20" priority="32" stopIfTrue="1" operator="equal">
      <formula>"blank"</formula>
    </cfRule>
  </conditionalFormatting>
  <conditionalFormatting sqref="P168:P169">
    <cfRule type="cellIs" dxfId="19" priority="30" stopIfTrue="1" operator="equal">
      <formula>"blank"</formula>
    </cfRule>
    <cfRule type="cellIs" dxfId="18" priority="33" stopIfTrue="1" operator="equal">
      <formula>"blank"</formula>
    </cfRule>
  </conditionalFormatting>
  <conditionalFormatting sqref="P172:P182">
    <cfRule type="cellIs" dxfId="17" priority="31" stopIfTrue="1" operator="equal">
      <formula>"blank"</formula>
    </cfRule>
  </conditionalFormatting>
  <conditionalFormatting sqref="P170:P182">
    <cfRule type="cellIs" dxfId="16" priority="29" stopIfTrue="1" operator="equal">
      <formula>"blank"</formula>
    </cfRule>
  </conditionalFormatting>
  <conditionalFormatting sqref="P183">
    <cfRule type="cellIs" dxfId="15" priority="27" stopIfTrue="1" operator="equal">
      <formula>"blank"</formula>
    </cfRule>
    <cfRule type="cellIs" dxfId="14" priority="28" stopIfTrue="1" operator="equal">
      <formula>"blank"</formula>
    </cfRule>
  </conditionalFormatting>
  <conditionalFormatting sqref="E49:E62">
    <cfRule type="cellIs" dxfId="13" priority="25" stopIfTrue="1" operator="equal">
      <formula>"blank"</formula>
    </cfRule>
  </conditionalFormatting>
  <conditionalFormatting sqref="E47:E48">
    <cfRule type="cellIs" dxfId="12" priority="26" stopIfTrue="1" operator="equal">
      <formula>"blank"</formula>
    </cfRule>
  </conditionalFormatting>
  <conditionalFormatting sqref="E88:E89">
    <cfRule type="cellIs" dxfId="11" priority="24" stopIfTrue="1" operator="equal">
      <formula>"blank"</formula>
    </cfRule>
  </conditionalFormatting>
  <conditionalFormatting sqref="P99">
    <cfRule type="cellIs" dxfId="10" priority="13" stopIfTrue="1" operator="equal">
      <formula>"blank"</formula>
    </cfRule>
  </conditionalFormatting>
  <conditionalFormatting sqref="J47:J49">
    <cfRule type="cellIs" dxfId="9" priority="11" stopIfTrue="1" operator="equal">
      <formula>"blank"</formula>
    </cfRule>
    <cfRule type="cellIs" dxfId="8" priority="12" stopIfTrue="1" operator="equal">
      <formula>"blank"</formula>
    </cfRule>
  </conditionalFormatting>
  <conditionalFormatting sqref="I94:I98">
    <cfRule type="cellIs" dxfId="7" priority="10" stopIfTrue="1" operator="equal">
      <formula>"blank"</formula>
    </cfRule>
  </conditionalFormatting>
  <conditionalFormatting sqref="Q47:Q51">
    <cfRule type="cellIs" dxfId="6" priority="9" stopIfTrue="1" operator="equal">
      <formula>"blank"</formula>
    </cfRule>
  </conditionalFormatting>
  <conditionalFormatting sqref="J75:J78">
    <cfRule type="cellIs" dxfId="5" priority="5" stopIfTrue="1" operator="equal">
      <formula>"blank"</formula>
    </cfRule>
    <cfRule type="cellIs" dxfId="4" priority="6" stopIfTrue="1" operator="equal">
      <formula>"blank"</formula>
    </cfRule>
  </conditionalFormatting>
  <conditionalFormatting sqref="I59:I63">
    <cfRule type="cellIs" dxfId="3" priority="3" stopIfTrue="1" operator="equal">
      <formula>"blank"</formula>
    </cfRule>
    <cfRule type="cellIs" dxfId="2" priority="4" stopIfTrue="1" operator="equal">
      <formula>"blank"</formula>
    </cfRule>
  </conditionalFormatting>
  <conditionalFormatting sqref="J59:J63">
    <cfRule type="cellIs" dxfId="1" priority="1" stopIfTrue="1" operator="equal">
      <formula>"blank"</formula>
    </cfRule>
    <cfRule type="cellIs" dxfId="0" priority="2" stopIfTrue="1" operator="equal">
      <formula>"blank"</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
  <sheetViews>
    <sheetView workbookViewId="0">
      <selection activeCell="M20" sqref="M20"/>
    </sheetView>
  </sheetViews>
  <sheetFormatPr defaultColWidth="9" defaultRowHeight="13.5"/>
  <cols>
    <col min="1" max="1" width="12.875" style="1" customWidth="1"/>
    <col min="2" max="2" width="11.625" style="1" customWidth="1"/>
    <col min="3" max="3" width="11.25" style="1" customWidth="1"/>
    <col min="4" max="4" width="9" style="1" customWidth="1"/>
    <col min="5" max="6" width="2.375" style="1" customWidth="1"/>
    <col min="7" max="7" width="3.25" style="1" customWidth="1"/>
    <col min="8" max="8" width="9" style="1" customWidth="1"/>
    <col min="9" max="9" width="8.875" style="1" customWidth="1"/>
    <col min="10" max="10" width="6.5" style="1" customWidth="1"/>
    <col min="11" max="11" width="9" style="1" customWidth="1"/>
    <col min="12" max="12" width="11.625" style="2" customWidth="1"/>
    <col min="13" max="13" width="11.25" style="1" customWidth="1"/>
    <col min="14" max="14" width="9" style="1" customWidth="1"/>
    <col min="15" max="16" width="2.375" style="1" customWidth="1"/>
    <col min="17" max="17" width="3.25" style="1" customWidth="1"/>
    <col min="18" max="18" width="9" style="1" customWidth="1"/>
    <col min="19" max="19" width="8.875" style="1" customWidth="1"/>
    <col min="20" max="20" width="6.875" style="1" customWidth="1"/>
    <col min="21" max="40" width="9" style="1" customWidth="1"/>
    <col min="41" max="16384" width="9" style="1"/>
  </cols>
  <sheetData>
    <row r="2" spans="1:2">
      <c r="A2" s="3">
        <v>43720</v>
      </c>
      <c r="B2" s="4" t="s">
        <v>1725</v>
      </c>
    </row>
    <row r="5" spans="1:2">
      <c r="A5" s="3"/>
      <c r="B5" s="4"/>
    </row>
  </sheetData>
  <phoneticPr fontId="80"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sheetPr>
  <dimension ref="A1:T285"/>
  <sheetViews>
    <sheetView topLeftCell="A256" workbookViewId="0">
      <selection activeCell="V281" sqref="V281"/>
    </sheetView>
  </sheetViews>
  <sheetFormatPr defaultRowHeight="13.5"/>
  <cols>
    <col min="1" max="1" width="18.75" style="521" bestFit="1" customWidth="1"/>
    <col min="2" max="2" width="12.25" style="521" bestFit="1" customWidth="1"/>
    <col min="3" max="3" width="15.875" style="521" bestFit="1" customWidth="1"/>
    <col min="4" max="4" width="4.75" style="521" bestFit="1" customWidth="1"/>
    <col min="5" max="5" width="4.875" style="521" bestFit="1" customWidth="1"/>
    <col min="6" max="6" width="5.125" style="521" bestFit="1" customWidth="1"/>
    <col min="7" max="7" width="4.875" style="521" bestFit="1" customWidth="1"/>
    <col min="8" max="8" width="10.25" style="521" bestFit="1" customWidth="1"/>
    <col min="9" max="9" width="10.5" style="521" bestFit="1" customWidth="1"/>
    <col min="10" max="10" width="16" style="521" bestFit="1" customWidth="1"/>
    <col min="11" max="11" width="5.25" style="521" bestFit="1" customWidth="1"/>
    <col min="12" max="12" width="4.875" style="521" bestFit="1" customWidth="1"/>
    <col min="13" max="13" width="7.5" style="521" bestFit="1" customWidth="1"/>
    <col min="14" max="14" width="6.75" style="521" bestFit="1" customWidth="1"/>
    <col min="15" max="15" width="4.875" style="521" bestFit="1" customWidth="1"/>
    <col min="16" max="16" width="7.75" style="521" bestFit="1" customWidth="1"/>
  </cols>
  <sheetData>
    <row r="1" spans="1:20" s="89" customFormat="1" ht="21" customHeight="1">
      <c r="A1" s="90" t="s">
        <v>1726</v>
      </c>
      <c r="B1" s="91"/>
      <c r="C1" s="92"/>
      <c r="D1" s="92"/>
      <c r="E1" s="92"/>
      <c r="F1" s="624" t="s">
        <v>1727</v>
      </c>
      <c r="G1" s="625"/>
      <c r="H1" s="93" t="s">
        <v>1728</v>
      </c>
      <c r="I1" s="94"/>
      <c r="J1" s="94"/>
      <c r="K1" s="94"/>
      <c r="L1" s="94"/>
      <c r="M1" s="94"/>
      <c r="N1" s="95" t="s">
        <v>1729</v>
      </c>
      <c r="O1" s="94"/>
      <c r="P1" s="96" t="s">
        <v>1730</v>
      </c>
    </row>
    <row r="2" spans="1:20" s="89" customFormat="1" ht="12.95" customHeight="1">
      <c r="A2" s="145" t="s">
        <v>1731</v>
      </c>
      <c r="B2" s="97" t="s">
        <v>1732</v>
      </c>
      <c r="C2" s="98" t="s">
        <v>1733</v>
      </c>
      <c r="D2" s="99" t="s">
        <v>1734</v>
      </c>
      <c r="E2" s="100" t="s">
        <v>1735</v>
      </c>
      <c r="F2" s="99" t="s">
        <v>1736</v>
      </c>
      <c r="G2" s="100" t="s">
        <v>1735</v>
      </c>
      <c r="H2" s="101" t="s">
        <v>1731</v>
      </c>
      <c r="I2" s="99" t="s">
        <v>1732</v>
      </c>
      <c r="J2" s="99" t="s">
        <v>1733</v>
      </c>
      <c r="K2" s="99" t="s">
        <v>1734</v>
      </c>
      <c r="L2" s="99" t="s">
        <v>1735</v>
      </c>
      <c r="M2" s="102" t="s">
        <v>1737</v>
      </c>
      <c r="N2" s="99" t="s">
        <v>1736</v>
      </c>
      <c r="O2" s="100" t="s">
        <v>1735</v>
      </c>
      <c r="P2" s="103"/>
    </row>
    <row r="3" spans="1:20" s="89" customFormat="1" ht="12.95" customHeight="1">
      <c r="A3" s="88"/>
      <c r="B3" s="97"/>
      <c r="C3" s="98"/>
      <c r="D3" s="98"/>
      <c r="E3" s="104" t="s">
        <v>1738</v>
      </c>
      <c r="F3" s="98"/>
      <c r="G3" s="104" t="s">
        <v>1738</v>
      </c>
      <c r="H3" s="105"/>
      <c r="I3" s="98"/>
      <c r="J3" s="98"/>
      <c r="K3" s="98"/>
      <c r="L3" s="98" t="s">
        <v>1738</v>
      </c>
      <c r="M3" s="104" t="s">
        <v>1739</v>
      </c>
      <c r="N3" s="98"/>
      <c r="O3" s="104" t="s">
        <v>1738</v>
      </c>
      <c r="P3" s="103"/>
    </row>
    <row r="4" spans="1:20" s="89" customFormat="1" ht="12.75" customHeight="1">
      <c r="A4" s="146" t="s">
        <v>1740</v>
      </c>
      <c r="B4" s="97" t="s">
        <v>1741</v>
      </c>
      <c r="C4" s="98" t="s">
        <v>1742</v>
      </c>
      <c r="D4" s="98" t="s">
        <v>1743</v>
      </c>
      <c r="E4" s="104" t="s">
        <v>1744</v>
      </c>
      <c r="F4" s="98" t="s">
        <v>1745</v>
      </c>
      <c r="G4" s="104" t="s">
        <v>1744</v>
      </c>
      <c r="H4" s="105" t="s">
        <v>1740</v>
      </c>
      <c r="I4" s="98" t="s">
        <v>1741</v>
      </c>
      <c r="J4" s="98" t="s">
        <v>1742</v>
      </c>
      <c r="K4" s="98" t="s">
        <v>1743</v>
      </c>
      <c r="L4" s="98" t="s">
        <v>1744</v>
      </c>
      <c r="M4" s="104" t="s">
        <v>1746</v>
      </c>
      <c r="N4" s="98" t="s">
        <v>1745</v>
      </c>
      <c r="O4" s="104" t="s">
        <v>1744</v>
      </c>
      <c r="P4" s="103" t="s">
        <v>1444</v>
      </c>
      <c r="Q4" s="106" t="s">
        <v>1747</v>
      </c>
      <c r="R4" s="106" t="s">
        <v>1748</v>
      </c>
      <c r="T4" s="107" t="s">
        <v>1749</v>
      </c>
    </row>
    <row r="5" spans="1:20">
      <c r="A5" s="150" t="str">
        <f t="shared" ref="A5:A13" si="0">B5&amp;"-iSC"</f>
        <v>18-TT-62302-iSC</v>
      </c>
      <c r="B5" s="252" t="s">
        <v>574</v>
      </c>
      <c r="C5" s="151" t="s">
        <v>117</v>
      </c>
      <c r="D5" s="167" t="s">
        <v>1750</v>
      </c>
      <c r="E5" s="167" t="s">
        <v>106</v>
      </c>
      <c r="F5" s="167" t="s">
        <v>106</v>
      </c>
      <c r="G5" s="154" t="s">
        <v>106</v>
      </c>
      <c r="H5" s="147" t="s">
        <v>118</v>
      </c>
      <c r="I5" s="148" t="str">
        <f t="shared" ref="I5:I13" si="1">C5</f>
        <v>18-IJB-40-001</v>
      </c>
      <c r="J5" s="148" t="s">
        <v>1751</v>
      </c>
      <c r="K5" s="167" t="s">
        <v>1752</v>
      </c>
      <c r="L5" s="167">
        <v>136</v>
      </c>
      <c r="M5" s="155">
        <v>9</v>
      </c>
      <c r="N5" s="167" t="s">
        <v>1753</v>
      </c>
      <c r="O5" s="167">
        <v>9</v>
      </c>
      <c r="P5" s="149" t="s">
        <v>106</v>
      </c>
    </row>
    <row r="6" spans="1:20">
      <c r="A6" s="150" t="str">
        <f t="shared" si="0"/>
        <v>18-PT-61281A-iSC</v>
      </c>
      <c r="B6" s="252" t="s">
        <v>580</v>
      </c>
      <c r="C6" s="151" t="s">
        <v>117</v>
      </c>
      <c r="D6" s="167" t="s">
        <v>1750</v>
      </c>
      <c r="E6" s="167" t="s">
        <v>106</v>
      </c>
      <c r="F6" s="167" t="s">
        <v>106</v>
      </c>
      <c r="G6" s="154" t="s">
        <v>106</v>
      </c>
      <c r="H6" s="147" t="s">
        <v>118</v>
      </c>
      <c r="I6" s="148" t="str">
        <f t="shared" si="1"/>
        <v>18-IJB-40-001</v>
      </c>
      <c r="J6" s="148"/>
      <c r="K6" s="167"/>
      <c r="L6" s="167"/>
      <c r="M6" s="155"/>
      <c r="N6" s="167"/>
      <c r="O6" s="167"/>
      <c r="P6" s="149"/>
    </row>
    <row r="7" spans="1:20">
      <c r="A7" s="150" t="str">
        <f t="shared" si="0"/>
        <v>18-PT-61281B-iSC</v>
      </c>
      <c r="B7" s="252" t="s">
        <v>584</v>
      </c>
      <c r="C7" s="151" t="s">
        <v>117</v>
      </c>
      <c r="D7" s="167" t="s">
        <v>1750</v>
      </c>
      <c r="E7" s="167" t="s">
        <v>106</v>
      </c>
      <c r="F7" s="167" t="s">
        <v>106</v>
      </c>
      <c r="G7" s="154" t="s">
        <v>106</v>
      </c>
      <c r="H7" s="147" t="s">
        <v>118</v>
      </c>
      <c r="I7" s="148" t="str">
        <f t="shared" si="1"/>
        <v>18-IJB-40-001</v>
      </c>
      <c r="J7" s="148"/>
      <c r="K7" s="167"/>
      <c r="L7" s="167"/>
      <c r="M7" s="155"/>
      <c r="N7" s="167"/>
      <c r="O7" s="167"/>
      <c r="P7" s="149"/>
    </row>
    <row r="8" spans="1:20">
      <c r="A8" s="150" t="str">
        <f t="shared" si="0"/>
        <v>18-PT-61283-iSC</v>
      </c>
      <c r="B8" s="252" t="s">
        <v>587</v>
      </c>
      <c r="C8" s="151" t="s">
        <v>117</v>
      </c>
      <c r="D8" s="167" t="s">
        <v>1750</v>
      </c>
      <c r="E8" s="167" t="s">
        <v>106</v>
      </c>
      <c r="F8" s="167" t="s">
        <v>106</v>
      </c>
      <c r="G8" s="154" t="s">
        <v>106</v>
      </c>
      <c r="H8" s="147" t="s">
        <v>118</v>
      </c>
      <c r="I8" s="148" t="str">
        <f t="shared" si="1"/>
        <v>18-IJB-40-001</v>
      </c>
      <c r="J8" s="148"/>
      <c r="K8" s="167"/>
      <c r="L8" s="167"/>
      <c r="M8" s="155"/>
      <c r="N8" s="167"/>
      <c r="O8" s="167"/>
      <c r="P8" s="149"/>
    </row>
    <row r="9" spans="1:20">
      <c r="A9" s="150" t="str">
        <f t="shared" si="0"/>
        <v>18-PT-62181A-iSC</v>
      </c>
      <c r="B9" s="252" t="s">
        <v>590</v>
      </c>
      <c r="C9" s="151" t="s">
        <v>117</v>
      </c>
      <c r="D9" s="167" t="s">
        <v>1750</v>
      </c>
      <c r="E9" s="167" t="s">
        <v>106</v>
      </c>
      <c r="F9" s="167" t="s">
        <v>106</v>
      </c>
      <c r="G9" s="154" t="s">
        <v>106</v>
      </c>
      <c r="H9" s="147" t="s">
        <v>118</v>
      </c>
      <c r="I9" s="148" t="str">
        <f t="shared" si="1"/>
        <v>18-IJB-40-001</v>
      </c>
      <c r="J9" s="148"/>
      <c r="K9" s="167"/>
      <c r="L9" s="167"/>
      <c r="M9" s="155"/>
      <c r="N9" s="167"/>
      <c r="O9" s="167"/>
      <c r="P9" s="149"/>
    </row>
    <row r="10" spans="1:20">
      <c r="A10" s="150" t="str">
        <f t="shared" si="0"/>
        <v>18-PT-62181B-iSC</v>
      </c>
      <c r="B10" s="252" t="s">
        <v>593</v>
      </c>
      <c r="C10" s="151" t="s">
        <v>117</v>
      </c>
      <c r="D10" s="167" t="s">
        <v>1750</v>
      </c>
      <c r="E10" s="167" t="s">
        <v>106</v>
      </c>
      <c r="F10" s="167" t="s">
        <v>106</v>
      </c>
      <c r="G10" s="154" t="s">
        <v>106</v>
      </c>
      <c r="H10" s="147" t="s">
        <v>118</v>
      </c>
      <c r="I10" s="148" t="str">
        <f t="shared" si="1"/>
        <v>18-IJB-40-001</v>
      </c>
      <c r="J10" s="148"/>
      <c r="K10" s="167"/>
      <c r="L10" s="167"/>
      <c r="M10" s="155"/>
      <c r="N10" s="167"/>
      <c r="O10" s="167"/>
      <c r="P10" s="149"/>
    </row>
    <row r="11" spans="1:20">
      <c r="A11" s="150" t="str">
        <f t="shared" si="0"/>
        <v>18-PT-62302-iSC</v>
      </c>
      <c r="B11" s="252" t="s">
        <v>105</v>
      </c>
      <c r="C11" s="151" t="s">
        <v>117</v>
      </c>
      <c r="D11" s="167" t="s">
        <v>1750</v>
      </c>
      <c r="E11" s="167" t="s">
        <v>106</v>
      </c>
      <c r="F11" s="167" t="s">
        <v>106</v>
      </c>
      <c r="G11" s="154" t="s">
        <v>106</v>
      </c>
      <c r="H11" s="147" t="s">
        <v>118</v>
      </c>
      <c r="I11" s="148" t="str">
        <f t="shared" si="1"/>
        <v>18-IJB-40-001</v>
      </c>
      <c r="J11" s="148"/>
      <c r="K11" s="167"/>
      <c r="L11" s="167"/>
      <c r="M11" s="155"/>
      <c r="N11" s="167"/>
      <c r="O11" s="167"/>
      <c r="P11" s="149"/>
    </row>
    <row r="12" spans="1:20">
      <c r="A12" s="150" t="str">
        <f t="shared" si="0"/>
        <v>18-PT-62303-iSC</v>
      </c>
      <c r="B12" s="252" t="s">
        <v>577</v>
      </c>
      <c r="C12" s="151" t="s">
        <v>117</v>
      </c>
      <c r="D12" s="167" t="s">
        <v>1750</v>
      </c>
      <c r="E12" s="167" t="s">
        <v>106</v>
      </c>
      <c r="F12" s="167" t="s">
        <v>106</v>
      </c>
      <c r="G12" s="154" t="s">
        <v>106</v>
      </c>
      <c r="H12" s="147" t="s">
        <v>118</v>
      </c>
      <c r="I12" s="148" t="str">
        <f t="shared" si="1"/>
        <v>18-IJB-40-001</v>
      </c>
      <c r="J12" s="148"/>
      <c r="K12" s="167"/>
      <c r="L12" s="167"/>
      <c r="M12" s="155"/>
      <c r="N12" s="167"/>
      <c r="O12" s="167"/>
      <c r="P12" s="149"/>
    </row>
    <row r="13" spans="1:20">
      <c r="A13" s="150" t="str">
        <f t="shared" si="0"/>
        <v>18-FT-62301-iSC</v>
      </c>
      <c r="B13" s="252" t="s">
        <v>120</v>
      </c>
      <c r="C13" s="151" t="s">
        <v>117</v>
      </c>
      <c r="D13" s="167" t="s">
        <v>1750</v>
      </c>
      <c r="E13" s="167" t="s">
        <v>106</v>
      </c>
      <c r="F13" s="167" t="s">
        <v>106</v>
      </c>
      <c r="G13" s="154" t="s">
        <v>106</v>
      </c>
      <c r="H13" s="147" t="s">
        <v>118</v>
      </c>
      <c r="I13" s="148" t="str">
        <f t="shared" si="1"/>
        <v>18-IJB-40-001</v>
      </c>
      <c r="J13" s="148"/>
      <c r="K13" s="167"/>
      <c r="L13" s="167"/>
      <c r="M13" s="155"/>
      <c r="N13" s="167"/>
      <c r="O13" s="167"/>
      <c r="P13" s="149"/>
    </row>
    <row r="14" spans="1:20">
      <c r="A14" s="150" t="s">
        <v>1754</v>
      </c>
      <c r="B14" s="252" t="s">
        <v>106</v>
      </c>
      <c r="C14" s="151" t="s">
        <v>106</v>
      </c>
      <c r="D14" s="167" t="s">
        <v>106</v>
      </c>
      <c r="E14" s="167"/>
      <c r="F14" s="167"/>
      <c r="G14" s="154"/>
      <c r="H14" s="147"/>
      <c r="I14" s="148"/>
      <c r="J14" s="148"/>
      <c r="K14" s="167"/>
      <c r="L14" s="167"/>
      <c r="M14" s="155"/>
      <c r="N14" s="167"/>
      <c r="O14" s="167"/>
      <c r="P14" s="149"/>
    </row>
    <row r="15" spans="1:20">
      <c r="A15" s="150" t="s">
        <v>1754</v>
      </c>
      <c r="B15" s="252" t="s">
        <v>106</v>
      </c>
      <c r="C15" s="151" t="s">
        <v>106</v>
      </c>
      <c r="D15" s="167" t="s">
        <v>106</v>
      </c>
      <c r="E15" s="167"/>
      <c r="F15" s="167"/>
      <c r="G15" s="154"/>
      <c r="H15" s="147"/>
      <c r="I15" s="148"/>
      <c r="J15" s="148"/>
      <c r="K15" s="167"/>
      <c r="L15" s="167"/>
      <c r="M15" s="155"/>
      <c r="N15" s="167"/>
      <c r="O15" s="167"/>
      <c r="P15" s="149"/>
    </row>
    <row r="16" spans="1:20">
      <c r="A16" s="150" t="s">
        <v>1754</v>
      </c>
      <c r="B16" s="252" t="s">
        <v>106</v>
      </c>
      <c r="C16" s="151" t="s">
        <v>106</v>
      </c>
      <c r="D16" s="167" t="s">
        <v>106</v>
      </c>
      <c r="E16" s="167"/>
      <c r="F16" s="167"/>
      <c r="G16" s="154"/>
      <c r="H16" s="147"/>
      <c r="I16" s="148"/>
      <c r="J16" s="148"/>
      <c r="K16" s="167"/>
      <c r="L16" s="167"/>
      <c r="M16" s="155"/>
      <c r="N16" s="167"/>
      <c r="O16" s="167"/>
      <c r="P16" s="149"/>
    </row>
    <row r="17" spans="1:16">
      <c r="A17" s="150"/>
      <c r="B17" s="151"/>
      <c r="C17" s="151"/>
      <c r="D17" s="167"/>
      <c r="E17" s="167"/>
      <c r="F17" s="167"/>
      <c r="G17" s="154"/>
      <c r="H17" s="147"/>
      <c r="I17" s="151"/>
      <c r="J17" s="151"/>
      <c r="K17" s="167"/>
      <c r="L17" s="167"/>
      <c r="M17" s="167"/>
      <c r="N17" s="167"/>
      <c r="O17" s="167"/>
      <c r="P17" s="156"/>
    </row>
    <row r="18" spans="1:16">
      <c r="A18" s="150" t="str">
        <f t="shared" ref="A18:A23" si="2">B18&amp;"-iSC"</f>
        <v>18-TT-61110-iSC</v>
      </c>
      <c r="B18" s="252" t="s">
        <v>596</v>
      </c>
      <c r="C18" s="151" t="s">
        <v>128</v>
      </c>
      <c r="D18" s="167" t="s">
        <v>1750</v>
      </c>
      <c r="E18" s="167" t="s">
        <v>106</v>
      </c>
      <c r="F18" s="157" t="s">
        <v>106</v>
      </c>
      <c r="G18" s="153" t="s">
        <v>106</v>
      </c>
      <c r="H18" s="158" t="s">
        <v>129</v>
      </c>
      <c r="I18" s="148" t="str">
        <f t="shared" ref="I18:I23" si="3">C18</f>
        <v>18-IJB-40-002</v>
      </c>
      <c r="J18" s="148" t="s">
        <v>1751</v>
      </c>
      <c r="K18" s="167" t="s">
        <v>1755</v>
      </c>
      <c r="L18" s="167">
        <v>136</v>
      </c>
      <c r="M18" s="167">
        <v>6</v>
      </c>
      <c r="N18" s="167" t="s">
        <v>106</v>
      </c>
      <c r="O18" s="167" t="s">
        <v>106</v>
      </c>
      <c r="P18" s="149" t="s">
        <v>106</v>
      </c>
    </row>
    <row r="19" spans="1:16">
      <c r="A19" s="150" t="str">
        <f t="shared" si="2"/>
        <v>18-TT-62301-iSC</v>
      </c>
      <c r="B19" s="151" t="s">
        <v>599</v>
      </c>
      <c r="C19" s="151" t="s">
        <v>128</v>
      </c>
      <c r="D19" s="167" t="s">
        <v>1750</v>
      </c>
      <c r="E19" s="167" t="s">
        <v>106</v>
      </c>
      <c r="F19" s="152" t="s">
        <v>106</v>
      </c>
      <c r="G19" s="153" t="s">
        <v>106</v>
      </c>
      <c r="H19" s="158" t="s">
        <v>129</v>
      </c>
      <c r="I19" s="148" t="str">
        <f t="shared" si="3"/>
        <v>18-IJB-40-002</v>
      </c>
      <c r="J19" s="167"/>
      <c r="K19" s="167"/>
      <c r="L19" s="167"/>
      <c r="M19" s="167"/>
      <c r="N19" s="167"/>
      <c r="O19" s="167"/>
      <c r="P19" s="149"/>
    </row>
    <row r="20" spans="1:16">
      <c r="A20" s="150" t="str">
        <f t="shared" si="2"/>
        <v>18-FT-62101-iSC</v>
      </c>
      <c r="B20" s="151" t="s">
        <v>125</v>
      </c>
      <c r="C20" s="151" t="s">
        <v>128</v>
      </c>
      <c r="D20" s="167" t="s">
        <v>1750</v>
      </c>
      <c r="E20" s="167" t="s">
        <v>106</v>
      </c>
      <c r="F20" s="152" t="s">
        <v>106</v>
      </c>
      <c r="G20" s="153" t="s">
        <v>106</v>
      </c>
      <c r="H20" s="158" t="s">
        <v>129</v>
      </c>
      <c r="I20" s="148" t="str">
        <f t="shared" si="3"/>
        <v>18-IJB-40-002</v>
      </c>
      <c r="J20" s="148"/>
      <c r="K20" s="167"/>
      <c r="L20" s="167"/>
      <c r="M20" s="155"/>
      <c r="N20" s="167"/>
      <c r="O20" s="167"/>
      <c r="P20" s="149"/>
    </row>
    <row r="21" spans="1:16">
      <c r="A21" s="150" t="str">
        <f t="shared" si="2"/>
        <v>18-FT-62103-iSC</v>
      </c>
      <c r="B21" s="151" t="s">
        <v>131</v>
      </c>
      <c r="C21" s="151" t="s">
        <v>128</v>
      </c>
      <c r="D21" s="167" t="s">
        <v>1750</v>
      </c>
      <c r="E21" s="167" t="s">
        <v>106</v>
      </c>
      <c r="F21" s="157" t="s">
        <v>106</v>
      </c>
      <c r="G21" s="153" t="s">
        <v>106</v>
      </c>
      <c r="H21" s="158" t="s">
        <v>129</v>
      </c>
      <c r="I21" s="148" t="str">
        <f t="shared" si="3"/>
        <v>18-IJB-40-002</v>
      </c>
      <c r="J21" s="167"/>
      <c r="K21" s="167"/>
      <c r="L21" s="167"/>
      <c r="M21" s="167"/>
      <c r="N21" s="167"/>
      <c r="O21" s="167"/>
      <c r="P21" s="149"/>
    </row>
    <row r="22" spans="1:16">
      <c r="A22" s="150" t="str">
        <f t="shared" si="2"/>
        <v>18-LT-62201-iSC</v>
      </c>
      <c r="B22" s="151" t="s">
        <v>134</v>
      </c>
      <c r="C22" s="151" t="s">
        <v>128</v>
      </c>
      <c r="D22" s="167" t="s">
        <v>1750</v>
      </c>
      <c r="E22" s="167" t="s">
        <v>106</v>
      </c>
      <c r="F22" s="152" t="s">
        <v>106</v>
      </c>
      <c r="G22" s="153" t="s">
        <v>106</v>
      </c>
      <c r="H22" s="158" t="s">
        <v>129</v>
      </c>
      <c r="I22" s="148" t="str">
        <f t="shared" si="3"/>
        <v>18-IJB-40-002</v>
      </c>
      <c r="J22" s="167"/>
      <c r="K22" s="167"/>
      <c r="L22" s="167"/>
      <c r="M22" s="167"/>
      <c r="N22" s="167"/>
      <c r="O22" s="167"/>
      <c r="P22" s="149"/>
    </row>
    <row r="23" spans="1:16">
      <c r="A23" s="150" t="str">
        <f t="shared" si="2"/>
        <v>18-LT-62301-iSC</v>
      </c>
      <c r="B23" s="151" t="s">
        <v>138</v>
      </c>
      <c r="C23" s="151" t="s">
        <v>128</v>
      </c>
      <c r="D23" s="167" t="s">
        <v>1750</v>
      </c>
      <c r="E23" s="167" t="s">
        <v>106</v>
      </c>
      <c r="F23" s="152" t="s">
        <v>106</v>
      </c>
      <c r="G23" s="153" t="s">
        <v>106</v>
      </c>
      <c r="H23" s="158" t="s">
        <v>129</v>
      </c>
      <c r="I23" s="148" t="str">
        <f t="shared" si="3"/>
        <v>18-IJB-40-002</v>
      </c>
      <c r="J23" s="148"/>
      <c r="K23" s="167"/>
      <c r="L23" s="167"/>
      <c r="M23" s="167"/>
      <c r="N23" s="167"/>
      <c r="O23" s="167"/>
      <c r="P23" s="149"/>
    </row>
    <row r="24" spans="1:16">
      <c r="A24" s="150" t="s">
        <v>1754</v>
      </c>
      <c r="B24" s="252" t="s">
        <v>106</v>
      </c>
      <c r="C24" s="151" t="s">
        <v>106</v>
      </c>
      <c r="D24" s="167" t="s">
        <v>106</v>
      </c>
      <c r="E24" s="167"/>
      <c r="F24" s="167"/>
      <c r="G24" s="154"/>
      <c r="H24" s="147"/>
      <c r="I24" s="148"/>
      <c r="J24" s="148"/>
      <c r="K24" s="167"/>
      <c r="L24" s="167"/>
      <c r="M24" s="155"/>
      <c r="N24" s="167"/>
      <c r="O24" s="167"/>
      <c r="P24" s="149"/>
    </row>
    <row r="25" spans="1:16">
      <c r="A25" s="150" t="s">
        <v>1754</v>
      </c>
      <c r="B25" s="252" t="s">
        <v>106</v>
      </c>
      <c r="C25" s="151" t="s">
        <v>106</v>
      </c>
      <c r="D25" s="167" t="s">
        <v>106</v>
      </c>
      <c r="E25" s="167"/>
      <c r="F25" s="167"/>
      <c r="G25" s="154"/>
      <c r="H25" s="147"/>
      <c r="I25" s="148"/>
      <c r="J25" s="148"/>
      <c r="K25" s="167"/>
      <c r="L25" s="167"/>
      <c r="M25" s="155"/>
      <c r="N25" s="167"/>
      <c r="O25" s="167"/>
      <c r="P25" s="149"/>
    </row>
    <row r="26" spans="1:16">
      <c r="A26" s="150"/>
      <c r="B26" s="252"/>
      <c r="C26" s="151"/>
      <c r="D26" s="167"/>
      <c r="E26" s="167"/>
      <c r="F26" s="167"/>
      <c r="G26" s="154"/>
      <c r="H26" s="159"/>
      <c r="I26" s="148"/>
      <c r="J26" s="148"/>
      <c r="K26" s="167"/>
      <c r="L26" s="167"/>
      <c r="M26" s="155"/>
      <c r="N26" s="167"/>
      <c r="O26" s="167"/>
      <c r="P26" s="149"/>
    </row>
    <row r="27" spans="1:16">
      <c r="A27" s="150" t="str">
        <f t="shared" ref="A27:A32" si="4">B27&amp;"-iCC"</f>
        <v>18-XZSH-62301-iCC</v>
      </c>
      <c r="B27" s="151" t="s">
        <v>835</v>
      </c>
      <c r="C27" s="151" t="s">
        <v>837</v>
      </c>
      <c r="D27" s="167" t="s">
        <v>1750</v>
      </c>
      <c r="E27" s="167" t="s">
        <v>106</v>
      </c>
      <c r="F27" s="152" t="s">
        <v>106</v>
      </c>
      <c r="G27" s="153" t="s">
        <v>106</v>
      </c>
      <c r="H27" s="158" t="s">
        <v>838</v>
      </c>
      <c r="I27" s="148" t="str">
        <f t="shared" ref="I27:I32" si="5">C27</f>
        <v>18-IJB-40-003</v>
      </c>
      <c r="J27" s="148" t="s">
        <v>1756</v>
      </c>
      <c r="K27" s="167" t="s">
        <v>1755</v>
      </c>
      <c r="L27" s="167">
        <v>136</v>
      </c>
      <c r="M27" s="167">
        <v>6</v>
      </c>
      <c r="N27" s="167" t="s">
        <v>106</v>
      </c>
      <c r="O27" s="167" t="s">
        <v>106</v>
      </c>
      <c r="P27" s="149" t="s">
        <v>106</v>
      </c>
    </row>
    <row r="28" spans="1:16">
      <c r="A28" s="150" t="str">
        <f t="shared" si="4"/>
        <v>18-XZSL-62301-iCC</v>
      </c>
      <c r="B28" s="151" t="s">
        <v>839</v>
      </c>
      <c r="C28" s="151" t="str">
        <f>C27</f>
        <v>18-IJB-40-003</v>
      </c>
      <c r="D28" s="167" t="s">
        <v>1750</v>
      </c>
      <c r="E28" s="167" t="s">
        <v>106</v>
      </c>
      <c r="F28" s="152" t="s">
        <v>106</v>
      </c>
      <c r="G28" s="153" t="s">
        <v>106</v>
      </c>
      <c r="H28" s="158" t="s">
        <v>838</v>
      </c>
      <c r="I28" s="148" t="str">
        <f t="shared" si="5"/>
        <v>18-IJB-40-003</v>
      </c>
      <c r="J28" s="167"/>
      <c r="K28" s="167"/>
      <c r="L28" s="167"/>
      <c r="M28" s="167"/>
      <c r="N28" s="167"/>
      <c r="O28" s="167"/>
      <c r="P28" s="149"/>
    </row>
    <row r="29" spans="1:16">
      <c r="A29" s="150" t="str">
        <f t="shared" si="4"/>
        <v>18-XZSH-62302-iCC</v>
      </c>
      <c r="B29" s="151" t="s">
        <v>841</v>
      </c>
      <c r="C29" s="151" t="str">
        <f>C28</f>
        <v>18-IJB-40-003</v>
      </c>
      <c r="D29" s="167" t="s">
        <v>1750</v>
      </c>
      <c r="E29" s="167" t="s">
        <v>106</v>
      </c>
      <c r="F29" s="152" t="s">
        <v>106</v>
      </c>
      <c r="G29" s="153" t="s">
        <v>106</v>
      </c>
      <c r="H29" s="158" t="s">
        <v>838</v>
      </c>
      <c r="I29" s="148" t="str">
        <f t="shared" si="5"/>
        <v>18-IJB-40-003</v>
      </c>
      <c r="J29" s="167"/>
      <c r="K29" s="167"/>
      <c r="L29" s="167"/>
      <c r="M29" s="167"/>
      <c r="N29" s="167"/>
      <c r="O29" s="167"/>
      <c r="P29" s="149"/>
    </row>
    <row r="30" spans="1:16">
      <c r="A30" s="150" t="str">
        <f t="shared" si="4"/>
        <v>18-XZSL-62302-iCC</v>
      </c>
      <c r="B30" s="151" t="s">
        <v>843</v>
      </c>
      <c r="C30" s="151" t="str">
        <f>C29</f>
        <v>18-IJB-40-003</v>
      </c>
      <c r="D30" s="167" t="s">
        <v>1750</v>
      </c>
      <c r="E30" s="167" t="s">
        <v>106</v>
      </c>
      <c r="F30" s="152" t="s">
        <v>106</v>
      </c>
      <c r="G30" s="153" t="s">
        <v>106</v>
      </c>
      <c r="H30" s="158" t="s">
        <v>838</v>
      </c>
      <c r="I30" s="148" t="str">
        <f t="shared" si="5"/>
        <v>18-IJB-40-003</v>
      </c>
      <c r="J30" s="167"/>
      <c r="K30" s="167"/>
      <c r="L30" s="167"/>
      <c r="M30" s="167"/>
      <c r="N30" s="167"/>
      <c r="O30" s="167"/>
      <c r="P30" s="149"/>
    </row>
    <row r="31" spans="1:16">
      <c r="A31" s="150" t="str">
        <f t="shared" si="4"/>
        <v>18-XZSH-62303-iCC</v>
      </c>
      <c r="B31" s="151" t="s">
        <v>845</v>
      </c>
      <c r="C31" s="151" t="str">
        <f>C30</f>
        <v>18-IJB-40-003</v>
      </c>
      <c r="D31" s="167" t="s">
        <v>1750</v>
      </c>
      <c r="E31" s="167" t="s">
        <v>106</v>
      </c>
      <c r="F31" s="152" t="s">
        <v>106</v>
      </c>
      <c r="G31" s="153" t="s">
        <v>106</v>
      </c>
      <c r="H31" s="158" t="s">
        <v>838</v>
      </c>
      <c r="I31" s="148" t="str">
        <f t="shared" si="5"/>
        <v>18-IJB-40-003</v>
      </c>
      <c r="J31" s="167"/>
      <c r="K31" s="167"/>
      <c r="L31" s="167"/>
      <c r="M31" s="167"/>
      <c r="N31" s="167"/>
      <c r="O31" s="167"/>
      <c r="P31" s="149"/>
    </row>
    <row r="32" spans="1:16">
      <c r="A32" s="150" t="str">
        <f t="shared" si="4"/>
        <v>18-XZSL-62303-iCC</v>
      </c>
      <c r="B32" s="151" t="s">
        <v>847</v>
      </c>
      <c r="C32" s="151" t="str">
        <f>C31</f>
        <v>18-IJB-40-003</v>
      </c>
      <c r="D32" s="167" t="s">
        <v>1750</v>
      </c>
      <c r="E32" s="167" t="s">
        <v>106</v>
      </c>
      <c r="F32" s="152" t="s">
        <v>106</v>
      </c>
      <c r="G32" s="153" t="s">
        <v>106</v>
      </c>
      <c r="H32" s="158" t="s">
        <v>838</v>
      </c>
      <c r="I32" s="148" t="str">
        <f t="shared" si="5"/>
        <v>18-IJB-40-003</v>
      </c>
      <c r="J32" s="148"/>
      <c r="K32" s="167"/>
      <c r="L32" s="167"/>
      <c r="M32" s="167"/>
      <c r="N32" s="167"/>
      <c r="O32" s="167"/>
      <c r="P32" s="149"/>
    </row>
    <row r="33" spans="1:16">
      <c r="A33" s="150" t="s">
        <v>1754</v>
      </c>
      <c r="B33" s="252" t="s">
        <v>106</v>
      </c>
      <c r="C33" s="151" t="s">
        <v>106</v>
      </c>
      <c r="D33" s="167" t="s">
        <v>106</v>
      </c>
      <c r="E33" s="167"/>
      <c r="F33" s="167"/>
      <c r="G33" s="154"/>
      <c r="H33" s="147"/>
      <c r="I33" s="148"/>
      <c r="J33" s="167"/>
      <c r="K33" s="167"/>
      <c r="L33" s="167"/>
      <c r="M33" s="167"/>
      <c r="N33" s="167"/>
      <c r="O33" s="167"/>
      <c r="P33" s="149"/>
    </row>
    <row r="34" spans="1:16">
      <c r="A34" s="150" t="s">
        <v>1754</v>
      </c>
      <c r="B34" s="252" t="s">
        <v>106</v>
      </c>
      <c r="C34" s="151" t="s">
        <v>106</v>
      </c>
      <c r="D34" s="167" t="s">
        <v>106</v>
      </c>
      <c r="E34" s="167"/>
      <c r="F34" s="167"/>
      <c r="G34" s="154"/>
      <c r="H34" s="147"/>
      <c r="I34" s="148"/>
      <c r="J34" s="148"/>
      <c r="K34" s="167"/>
      <c r="L34" s="167"/>
      <c r="M34" s="155"/>
      <c r="N34" s="167"/>
      <c r="O34" s="167"/>
      <c r="P34" s="149"/>
    </row>
    <row r="35" spans="1:16">
      <c r="A35" s="150"/>
      <c r="B35" s="151"/>
      <c r="C35" s="151"/>
      <c r="D35" s="167"/>
      <c r="E35" s="167"/>
      <c r="F35" s="167"/>
      <c r="G35" s="167"/>
      <c r="H35" s="147"/>
      <c r="I35" s="148"/>
      <c r="J35" s="167"/>
      <c r="K35" s="167"/>
      <c r="L35" s="167"/>
      <c r="M35" s="167"/>
      <c r="N35" s="160"/>
      <c r="O35" s="160"/>
      <c r="P35" s="149"/>
    </row>
    <row r="36" spans="1:16">
      <c r="A36" s="150" t="str">
        <f t="shared" ref="A36:A41" si="6">B36&amp;"-iCC"</f>
        <v>18-FZSL-61103-iCC</v>
      </c>
      <c r="B36" s="151" t="s">
        <v>849</v>
      </c>
      <c r="C36" s="151" t="s">
        <v>851</v>
      </c>
      <c r="D36" s="167" t="s">
        <v>1750</v>
      </c>
      <c r="E36" s="167" t="s">
        <v>106</v>
      </c>
      <c r="F36" s="152" t="s">
        <v>106</v>
      </c>
      <c r="G36" s="153" t="s">
        <v>106</v>
      </c>
      <c r="H36" s="158" t="s">
        <v>852</v>
      </c>
      <c r="I36" s="148" t="str">
        <f t="shared" ref="I36:I41" si="7">C36</f>
        <v>18-IJB-40-004</v>
      </c>
      <c r="J36" s="148" t="s">
        <v>1751</v>
      </c>
      <c r="K36" s="167" t="s">
        <v>1755</v>
      </c>
      <c r="L36" s="167">
        <v>136</v>
      </c>
      <c r="M36" s="167">
        <v>7</v>
      </c>
      <c r="N36" s="167" t="s">
        <v>106</v>
      </c>
      <c r="O36" s="167" t="s">
        <v>106</v>
      </c>
      <c r="P36" s="149" t="s">
        <v>106</v>
      </c>
    </row>
    <row r="37" spans="1:16">
      <c r="A37" s="150" t="str">
        <f t="shared" si="6"/>
        <v>18-FZSL-62101-iCC</v>
      </c>
      <c r="B37" s="151" t="s">
        <v>853</v>
      </c>
      <c r="C37" s="151" t="str">
        <f>C36</f>
        <v>18-IJB-40-004</v>
      </c>
      <c r="D37" s="167" t="s">
        <v>1750</v>
      </c>
      <c r="E37" s="167" t="s">
        <v>106</v>
      </c>
      <c r="F37" s="152" t="s">
        <v>106</v>
      </c>
      <c r="G37" s="153" t="s">
        <v>106</v>
      </c>
      <c r="H37" s="158" t="s">
        <v>852</v>
      </c>
      <c r="I37" s="148" t="str">
        <f t="shared" si="7"/>
        <v>18-IJB-40-004</v>
      </c>
      <c r="J37" s="148"/>
      <c r="K37" s="167"/>
      <c r="L37" s="167"/>
      <c r="M37" s="167"/>
      <c r="N37" s="167"/>
      <c r="O37" s="167"/>
      <c r="P37" s="149"/>
    </row>
    <row r="38" spans="1:16">
      <c r="A38" s="150" t="str">
        <f t="shared" si="6"/>
        <v>18-XZSH-62101-iCC</v>
      </c>
      <c r="B38" s="151" t="s">
        <v>858</v>
      </c>
      <c r="C38" s="151" t="str">
        <f>C37</f>
        <v>18-IJB-40-004</v>
      </c>
      <c r="D38" s="167" t="s">
        <v>1750</v>
      </c>
      <c r="E38" s="167" t="s">
        <v>106</v>
      </c>
      <c r="F38" s="152" t="s">
        <v>106</v>
      </c>
      <c r="G38" s="153" t="s">
        <v>106</v>
      </c>
      <c r="H38" s="158" t="s">
        <v>852</v>
      </c>
      <c r="I38" s="148" t="str">
        <f t="shared" si="7"/>
        <v>18-IJB-40-004</v>
      </c>
      <c r="J38" s="167"/>
      <c r="K38" s="167"/>
      <c r="L38" s="167"/>
      <c r="M38" s="167"/>
      <c r="N38" s="167"/>
      <c r="O38" s="167"/>
      <c r="P38" s="149"/>
    </row>
    <row r="39" spans="1:16">
      <c r="A39" s="150" t="str">
        <f t="shared" si="6"/>
        <v>18-XZSL-62101-iCC</v>
      </c>
      <c r="B39" s="151" t="s">
        <v>859</v>
      </c>
      <c r="C39" s="151" t="str">
        <f>C38</f>
        <v>18-IJB-40-004</v>
      </c>
      <c r="D39" s="167" t="s">
        <v>1750</v>
      </c>
      <c r="E39" s="167" t="s">
        <v>106</v>
      </c>
      <c r="F39" s="152" t="s">
        <v>106</v>
      </c>
      <c r="G39" s="153" t="s">
        <v>106</v>
      </c>
      <c r="H39" s="158" t="s">
        <v>852</v>
      </c>
      <c r="I39" s="148" t="str">
        <f t="shared" si="7"/>
        <v>18-IJB-40-004</v>
      </c>
      <c r="J39" s="167"/>
      <c r="K39" s="167"/>
      <c r="L39" s="167"/>
      <c r="M39" s="167"/>
      <c r="N39" s="167"/>
      <c r="O39" s="167"/>
      <c r="P39" s="149"/>
    </row>
    <row r="40" spans="1:16">
      <c r="A40" s="150" t="str">
        <f t="shared" si="6"/>
        <v>18-XZSH-61105-iCC</v>
      </c>
      <c r="B40" s="151" t="s">
        <v>855</v>
      </c>
      <c r="C40" s="151" t="str">
        <f>C39</f>
        <v>18-IJB-40-004</v>
      </c>
      <c r="D40" s="167" t="s">
        <v>1750</v>
      </c>
      <c r="E40" s="167" t="s">
        <v>106</v>
      </c>
      <c r="F40" s="152" t="s">
        <v>106</v>
      </c>
      <c r="G40" s="153" t="s">
        <v>106</v>
      </c>
      <c r="H40" s="158" t="s">
        <v>852</v>
      </c>
      <c r="I40" s="148" t="str">
        <f t="shared" si="7"/>
        <v>18-IJB-40-004</v>
      </c>
      <c r="J40" s="167"/>
      <c r="K40" s="167"/>
      <c r="L40" s="167"/>
      <c r="M40" s="167"/>
      <c r="N40" s="167"/>
      <c r="O40" s="167"/>
      <c r="P40" s="149"/>
    </row>
    <row r="41" spans="1:16">
      <c r="A41" s="150" t="str">
        <f t="shared" si="6"/>
        <v>18-XZSL-61105-iCC</v>
      </c>
      <c r="B41" s="151" t="s">
        <v>857</v>
      </c>
      <c r="C41" s="151" t="str">
        <f>C40</f>
        <v>18-IJB-40-004</v>
      </c>
      <c r="D41" s="167" t="s">
        <v>1750</v>
      </c>
      <c r="E41" s="167" t="s">
        <v>106</v>
      </c>
      <c r="F41" s="152" t="s">
        <v>106</v>
      </c>
      <c r="G41" s="153" t="s">
        <v>106</v>
      </c>
      <c r="H41" s="158" t="s">
        <v>852</v>
      </c>
      <c r="I41" s="148" t="str">
        <f t="shared" si="7"/>
        <v>18-IJB-40-004</v>
      </c>
      <c r="J41" s="167"/>
      <c r="K41" s="167"/>
      <c r="L41" s="167"/>
      <c r="M41" s="167"/>
      <c r="N41" s="167"/>
      <c r="O41" s="167"/>
      <c r="P41" s="149"/>
    </row>
    <row r="42" spans="1:16">
      <c r="A42" s="150" t="s">
        <v>1754</v>
      </c>
      <c r="B42" s="252" t="s">
        <v>106</v>
      </c>
      <c r="C42" s="151" t="s">
        <v>106</v>
      </c>
      <c r="D42" s="167" t="s">
        <v>106</v>
      </c>
      <c r="E42" s="167"/>
      <c r="F42" s="167"/>
      <c r="G42" s="154"/>
      <c r="H42" s="147"/>
      <c r="I42" s="148"/>
      <c r="J42" s="148"/>
      <c r="K42" s="167"/>
      <c r="L42" s="167"/>
      <c r="M42" s="155"/>
      <c r="N42" s="167"/>
      <c r="O42" s="167"/>
      <c r="P42" s="149"/>
    </row>
    <row r="43" spans="1:16">
      <c r="A43" s="150" t="s">
        <v>1754</v>
      </c>
      <c r="B43" s="252" t="s">
        <v>106</v>
      </c>
      <c r="C43" s="151" t="s">
        <v>106</v>
      </c>
      <c r="D43" s="167" t="s">
        <v>106</v>
      </c>
      <c r="E43" s="167"/>
      <c r="F43" s="167"/>
      <c r="G43" s="154"/>
      <c r="H43" s="147"/>
      <c r="I43" s="148"/>
      <c r="J43" s="148"/>
      <c r="K43" s="167"/>
      <c r="L43" s="167"/>
      <c r="M43" s="155"/>
      <c r="N43" s="160"/>
      <c r="O43" s="160"/>
      <c r="P43" s="149"/>
    </row>
    <row r="44" spans="1:16">
      <c r="A44" s="150"/>
      <c r="B44" s="151"/>
      <c r="C44" s="151"/>
      <c r="D44" s="167"/>
      <c r="E44" s="167"/>
      <c r="F44" s="167"/>
      <c r="G44" s="167"/>
      <c r="H44" s="147"/>
      <c r="I44" s="148"/>
      <c r="J44" s="167"/>
      <c r="K44" s="167"/>
      <c r="L44" s="167"/>
      <c r="M44" s="167"/>
      <c r="N44" s="160"/>
      <c r="O44" s="160"/>
      <c r="P44" s="149"/>
    </row>
    <row r="45" spans="1:16">
      <c r="A45" s="150" t="str">
        <f t="shared" ref="A45:A51" si="8">B45&amp;"-CC"</f>
        <v>18-XN-61105-CC</v>
      </c>
      <c r="B45" s="151" t="s">
        <v>1218</v>
      </c>
      <c r="C45" s="151" t="s">
        <v>1216</v>
      </c>
      <c r="D45" s="167" t="s">
        <v>1757</v>
      </c>
      <c r="E45" s="167" t="s">
        <v>106</v>
      </c>
      <c r="F45" s="157" t="s">
        <v>106</v>
      </c>
      <c r="G45" s="153" t="s">
        <v>106</v>
      </c>
      <c r="H45" s="158" t="s">
        <v>1217</v>
      </c>
      <c r="I45" s="148" t="str">
        <f t="shared" ref="I45:I51" si="9">C45</f>
        <v>18-EJB-40-001</v>
      </c>
      <c r="J45" s="148" t="s">
        <v>1756</v>
      </c>
      <c r="K45" s="167" t="s">
        <v>1758</v>
      </c>
      <c r="L45" s="167">
        <v>133</v>
      </c>
      <c r="M45" s="167">
        <v>7</v>
      </c>
      <c r="N45" s="167" t="s">
        <v>1759</v>
      </c>
      <c r="O45" s="167">
        <v>6</v>
      </c>
      <c r="P45" s="149" t="s">
        <v>106</v>
      </c>
    </row>
    <row r="46" spans="1:16">
      <c r="A46" s="150" t="str">
        <f t="shared" si="8"/>
        <v>18-XN-61201-CC</v>
      </c>
      <c r="B46" s="151" t="s">
        <v>1219</v>
      </c>
      <c r="C46" s="151" t="s">
        <v>1216</v>
      </c>
      <c r="D46" s="167" t="s">
        <v>1757</v>
      </c>
      <c r="E46" s="167" t="s">
        <v>106</v>
      </c>
      <c r="F46" s="157" t="s">
        <v>106</v>
      </c>
      <c r="G46" s="153" t="s">
        <v>106</v>
      </c>
      <c r="H46" s="158" t="s">
        <v>1217</v>
      </c>
      <c r="I46" s="148" t="str">
        <f t="shared" si="9"/>
        <v>18-EJB-40-001</v>
      </c>
      <c r="J46" s="167"/>
      <c r="K46" s="167"/>
      <c r="L46" s="167"/>
      <c r="M46" s="167"/>
      <c r="N46" s="167"/>
      <c r="O46" s="167"/>
      <c r="P46" s="149"/>
    </row>
    <row r="47" spans="1:16">
      <c r="A47" s="150" t="str">
        <f t="shared" si="8"/>
        <v>18-XN-61206-CC</v>
      </c>
      <c r="B47" s="252" t="s">
        <v>1220</v>
      </c>
      <c r="C47" s="151" t="s">
        <v>1216</v>
      </c>
      <c r="D47" s="167" t="s">
        <v>1757</v>
      </c>
      <c r="E47" s="167" t="s">
        <v>106</v>
      </c>
      <c r="F47" s="157" t="s">
        <v>106</v>
      </c>
      <c r="G47" s="153" t="s">
        <v>106</v>
      </c>
      <c r="H47" s="158" t="s">
        <v>1217</v>
      </c>
      <c r="I47" s="148" t="str">
        <f t="shared" si="9"/>
        <v>18-EJB-40-001</v>
      </c>
      <c r="J47" s="148"/>
      <c r="K47" s="167"/>
      <c r="L47" s="167"/>
      <c r="M47" s="155"/>
      <c r="N47" s="167"/>
      <c r="O47" s="167"/>
      <c r="P47" s="161"/>
    </row>
    <row r="48" spans="1:16">
      <c r="A48" s="150" t="str">
        <f t="shared" si="8"/>
        <v>18-XN-62106-CC</v>
      </c>
      <c r="B48" s="151" t="s">
        <v>1221</v>
      </c>
      <c r="C48" s="151" t="s">
        <v>1216</v>
      </c>
      <c r="D48" s="167" t="s">
        <v>1757</v>
      </c>
      <c r="E48" s="167" t="s">
        <v>106</v>
      </c>
      <c r="F48" s="157" t="s">
        <v>106</v>
      </c>
      <c r="G48" s="153" t="s">
        <v>106</v>
      </c>
      <c r="H48" s="158" t="s">
        <v>1217</v>
      </c>
      <c r="I48" s="148" t="str">
        <f t="shared" si="9"/>
        <v>18-EJB-40-001</v>
      </c>
      <c r="J48" s="167"/>
      <c r="K48" s="167"/>
      <c r="L48" s="167"/>
      <c r="M48" s="167"/>
      <c r="N48" s="167"/>
      <c r="O48" s="167"/>
      <c r="P48" s="149"/>
    </row>
    <row r="49" spans="1:16">
      <c r="A49" s="150" t="str">
        <f t="shared" si="8"/>
        <v>18-XN-62301-CC</v>
      </c>
      <c r="B49" s="151" t="s">
        <v>1222</v>
      </c>
      <c r="C49" s="151" t="s">
        <v>1216</v>
      </c>
      <c r="D49" s="167" t="s">
        <v>1757</v>
      </c>
      <c r="E49" s="167" t="s">
        <v>106</v>
      </c>
      <c r="F49" s="157" t="s">
        <v>106</v>
      </c>
      <c r="G49" s="162" t="s">
        <v>106</v>
      </c>
      <c r="H49" s="158" t="s">
        <v>1217</v>
      </c>
      <c r="I49" s="148" t="str">
        <f t="shared" si="9"/>
        <v>18-EJB-40-001</v>
      </c>
      <c r="J49" s="167"/>
      <c r="K49" s="167"/>
      <c r="L49" s="167"/>
      <c r="M49" s="167"/>
      <c r="N49" s="167"/>
      <c r="O49" s="167"/>
      <c r="P49" s="149"/>
    </row>
    <row r="50" spans="1:16">
      <c r="A50" s="150" t="str">
        <f t="shared" si="8"/>
        <v>18-XN-62302-CC</v>
      </c>
      <c r="B50" s="151" t="s">
        <v>1223</v>
      </c>
      <c r="C50" s="151" t="s">
        <v>1216</v>
      </c>
      <c r="D50" s="167" t="s">
        <v>1757</v>
      </c>
      <c r="E50" s="167" t="s">
        <v>106</v>
      </c>
      <c r="F50" s="152" t="s">
        <v>106</v>
      </c>
      <c r="G50" s="162" t="s">
        <v>106</v>
      </c>
      <c r="H50" s="158" t="s">
        <v>1217</v>
      </c>
      <c r="I50" s="148" t="str">
        <f t="shared" si="9"/>
        <v>18-EJB-40-001</v>
      </c>
      <c r="J50" s="167"/>
      <c r="K50" s="167"/>
      <c r="L50" s="167"/>
      <c r="M50" s="167"/>
      <c r="N50" s="167"/>
      <c r="O50" s="167"/>
      <c r="P50" s="149"/>
    </row>
    <row r="51" spans="1:16">
      <c r="A51" s="150" t="str">
        <f t="shared" si="8"/>
        <v>18-PN-62104-CC</v>
      </c>
      <c r="B51" s="151" t="s">
        <v>1214</v>
      </c>
      <c r="C51" s="151" t="s">
        <v>1216</v>
      </c>
      <c r="D51" s="167" t="s">
        <v>1757</v>
      </c>
      <c r="E51" s="167" t="s">
        <v>106</v>
      </c>
      <c r="F51" s="152" t="s">
        <v>106</v>
      </c>
      <c r="G51" s="153" t="s">
        <v>106</v>
      </c>
      <c r="H51" s="158" t="s">
        <v>1217</v>
      </c>
      <c r="I51" s="148" t="str">
        <f t="shared" si="9"/>
        <v>18-EJB-40-001</v>
      </c>
      <c r="J51" s="148"/>
      <c r="K51" s="167"/>
      <c r="L51" s="167"/>
      <c r="M51" s="167"/>
      <c r="N51" s="167"/>
      <c r="O51" s="167"/>
      <c r="P51" s="149"/>
    </row>
    <row r="52" spans="1:16">
      <c r="A52" s="150" t="s">
        <v>1754</v>
      </c>
      <c r="B52" s="252" t="s">
        <v>106</v>
      </c>
      <c r="C52" s="151" t="s">
        <v>106</v>
      </c>
      <c r="D52" s="167" t="s">
        <v>106</v>
      </c>
      <c r="E52" s="167"/>
      <c r="F52" s="167"/>
      <c r="G52" s="154"/>
      <c r="H52" s="147"/>
      <c r="I52" s="148"/>
      <c r="J52" s="148"/>
      <c r="K52" s="167"/>
      <c r="L52" s="167"/>
      <c r="M52" s="155"/>
      <c r="N52" s="167"/>
      <c r="O52" s="167"/>
      <c r="P52" s="149"/>
    </row>
    <row r="53" spans="1:16">
      <c r="A53" s="150"/>
      <c r="B53" s="151"/>
      <c r="C53" s="151"/>
      <c r="D53" s="167"/>
      <c r="E53" s="167"/>
      <c r="F53" s="167"/>
      <c r="G53" s="154"/>
      <c r="H53" s="147"/>
      <c r="I53" s="148"/>
      <c r="J53" s="167"/>
      <c r="K53" s="167"/>
      <c r="L53" s="167"/>
      <c r="M53" s="167"/>
      <c r="N53" s="167"/>
      <c r="O53" s="167"/>
      <c r="P53" s="149"/>
    </row>
    <row r="54" spans="1:16">
      <c r="A54" s="150" t="str">
        <f t="shared" ref="A54:A59" si="10">B54&amp;"-iSC"</f>
        <v>18-TT-61102-iSC</v>
      </c>
      <c r="B54" s="151" t="s">
        <v>602</v>
      </c>
      <c r="C54" s="151" t="s">
        <v>146</v>
      </c>
      <c r="D54" s="167" t="s">
        <v>1750</v>
      </c>
      <c r="E54" s="167" t="s">
        <v>106</v>
      </c>
      <c r="F54" s="157" t="s">
        <v>106</v>
      </c>
      <c r="G54" s="153" t="s">
        <v>106</v>
      </c>
      <c r="H54" s="158" t="s">
        <v>147</v>
      </c>
      <c r="I54" s="148" t="str">
        <f t="shared" ref="I54:I60" si="11">C54</f>
        <v>18-IJB-40-005</v>
      </c>
      <c r="J54" s="148" t="s">
        <v>1751</v>
      </c>
      <c r="K54" s="167" t="s">
        <v>1755</v>
      </c>
      <c r="L54" s="167">
        <v>139</v>
      </c>
      <c r="M54" s="167">
        <v>7</v>
      </c>
      <c r="N54" s="167" t="s">
        <v>1753</v>
      </c>
      <c r="O54" s="167">
        <v>6</v>
      </c>
      <c r="P54" s="149" t="s">
        <v>106</v>
      </c>
    </row>
    <row r="55" spans="1:16">
      <c r="A55" s="150" t="str">
        <f t="shared" si="10"/>
        <v>18-TT-61109-iSC</v>
      </c>
      <c r="B55" s="151" t="s">
        <v>605</v>
      </c>
      <c r="C55" s="151" t="str">
        <f t="shared" ref="C55:C60" si="12">C54</f>
        <v>18-IJB-40-005</v>
      </c>
      <c r="D55" s="167" t="s">
        <v>1750</v>
      </c>
      <c r="E55" s="167" t="s">
        <v>106</v>
      </c>
      <c r="F55" s="157" t="s">
        <v>106</v>
      </c>
      <c r="G55" s="153" t="s">
        <v>106</v>
      </c>
      <c r="H55" s="158" t="s">
        <v>147</v>
      </c>
      <c r="I55" s="148" t="str">
        <f t="shared" si="11"/>
        <v>18-IJB-40-005</v>
      </c>
      <c r="J55" s="167"/>
      <c r="K55" s="167"/>
      <c r="L55" s="167"/>
      <c r="M55" s="167"/>
      <c r="N55" s="167"/>
      <c r="O55" s="167"/>
      <c r="P55" s="149"/>
    </row>
    <row r="56" spans="1:16">
      <c r="A56" s="150" t="str">
        <f t="shared" si="10"/>
        <v>18-PT-61108-iSC</v>
      </c>
      <c r="B56" s="151" t="s">
        <v>149</v>
      </c>
      <c r="C56" s="151" t="str">
        <f t="shared" si="12"/>
        <v>18-IJB-40-005</v>
      </c>
      <c r="D56" s="167" t="s">
        <v>1750</v>
      </c>
      <c r="E56" s="167" t="s">
        <v>106</v>
      </c>
      <c r="F56" s="157" t="s">
        <v>106</v>
      </c>
      <c r="G56" s="153" t="s">
        <v>106</v>
      </c>
      <c r="H56" s="158" t="s">
        <v>147</v>
      </c>
      <c r="I56" s="148" t="str">
        <f t="shared" si="11"/>
        <v>18-IJB-40-005</v>
      </c>
      <c r="J56" s="167"/>
      <c r="K56" s="167"/>
      <c r="L56" s="167"/>
      <c r="M56" s="167"/>
      <c r="N56" s="167"/>
      <c r="O56" s="167"/>
      <c r="P56" s="149"/>
    </row>
    <row r="57" spans="1:16">
      <c r="A57" s="150" t="str">
        <f t="shared" si="10"/>
        <v>18-FT-61103-iSC</v>
      </c>
      <c r="B57" s="151" t="s">
        <v>152</v>
      </c>
      <c r="C57" s="151" t="str">
        <f t="shared" si="12"/>
        <v>18-IJB-40-005</v>
      </c>
      <c r="D57" s="167" t="s">
        <v>1750</v>
      </c>
      <c r="E57" s="167" t="s">
        <v>106</v>
      </c>
      <c r="F57" s="157" t="s">
        <v>106</v>
      </c>
      <c r="G57" s="153" t="s">
        <v>106</v>
      </c>
      <c r="H57" s="158" t="s">
        <v>147</v>
      </c>
      <c r="I57" s="148" t="str">
        <f t="shared" si="11"/>
        <v>18-IJB-40-005</v>
      </c>
      <c r="J57" s="167"/>
      <c r="K57" s="167"/>
      <c r="L57" s="167"/>
      <c r="M57" s="167"/>
      <c r="N57" s="167"/>
      <c r="O57" s="167"/>
      <c r="P57" s="149"/>
    </row>
    <row r="58" spans="1:16">
      <c r="A58" s="150" t="str">
        <f t="shared" si="10"/>
        <v>18-FT-61104-iSC</v>
      </c>
      <c r="B58" s="151" t="s">
        <v>155</v>
      </c>
      <c r="C58" s="151" t="str">
        <f t="shared" si="12"/>
        <v>18-IJB-40-005</v>
      </c>
      <c r="D58" s="167" t="s">
        <v>1750</v>
      </c>
      <c r="E58" s="167" t="s">
        <v>106</v>
      </c>
      <c r="F58" s="152" t="s">
        <v>106</v>
      </c>
      <c r="G58" s="153" t="s">
        <v>106</v>
      </c>
      <c r="H58" s="158" t="s">
        <v>147</v>
      </c>
      <c r="I58" s="148" t="str">
        <f t="shared" si="11"/>
        <v>18-IJB-40-005</v>
      </c>
      <c r="J58" s="167"/>
      <c r="K58" s="167"/>
      <c r="L58" s="167"/>
      <c r="M58" s="167"/>
      <c r="N58" s="167"/>
      <c r="O58" s="167"/>
      <c r="P58" s="149"/>
    </row>
    <row r="59" spans="1:16">
      <c r="A59" s="150" t="str">
        <f t="shared" si="10"/>
        <v>18-LT-61103-iSC</v>
      </c>
      <c r="B59" s="151" t="s">
        <v>158</v>
      </c>
      <c r="C59" s="151" t="str">
        <f t="shared" si="12"/>
        <v>18-IJB-40-005</v>
      </c>
      <c r="D59" s="167" t="s">
        <v>1750</v>
      </c>
      <c r="E59" s="167" t="s">
        <v>106</v>
      </c>
      <c r="F59" s="157" t="s">
        <v>106</v>
      </c>
      <c r="G59" s="153" t="s">
        <v>106</v>
      </c>
      <c r="H59" s="158" t="s">
        <v>147</v>
      </c>
      <c r="I59" s="148" t="str">
        <f t="shared" si="11"/>
        <v>18-IJB-40-005</v>
      </c>
      <c r="J59" s="148"/>
      <c r="K59" s="167"/>
      <c r="L59" s="167"/>
      <c r="M59" s="167"/>
      <c r="N59" s="167"/>
      <c r="O59" s="167"/>
      <c r="P59" s="149"/>
    </row>
    <row r="60" spans="1:16">
      <c r="A60" s="150" t="s">
        <v>1760</v>
      </c>
      <c r="B60" s="151" t="s">
        <v>142</v>
      </c>
      <c r="C60" s="151" t="str">
        <f t="shared" si="12"/>
        <v>18-IJB-40-005</v>
      </c>
      <c r="D60" s="167" t="s">
        <v>1750</v>
      </c>
      <c r="E60" s="167" t="s">
        <v>106</v>
      </c>
      <c r="F60" s="157" t="s">
        <v>106</v>
      </c>
      <c r="G60" s="154" t="s">
        <v>106</v>
      </c>
      <c r="H60" s="158" t="s">
        <v>147</v>
      </c>
      <c r="I60" s="148" t="str">
        <f t="shared" si="11"/>
        <v>18-IJB-40-005</v>
      </c>
      <c r="J60" s="148"/>
      <c r="K60" s="167"/>
      <c r="L60" s="167"/>
      <c r="M60" s="167"/>
      <c r="N60" s="167"/>
      <c r="O60" s="167"/>
      <c r="P60" s="149"/>
    </row>
    <row r="61" spans="1:16">
      <c r="A61" s="150" t="s">
        <v>1754</v>
      </c>
      <c r="B61" s="252" t="s">
        <v>106</v>
      </c>
      <c r="C61" s="151" t="s">
        <v>106</v>
      </c>
      <c r="D61" s="167" t="s">
        <v>106</v>
      </c>
      <c r="E61" s="167"/>
      <c r="F61" s="167"/>
      <c r="G61" s="154"/>
      <c r="H61" s="147"/>
      <c r="I61" s="148"/>
      <c r="J61" s="148"/>
      <c r="K61" s="167"/>
      <c r="L61" s="167"/>
      <c r="M61" s="155"/>
      <c r="N61" s="167"/>
      <c r="O61" s="167"/>
      <c r="P61" s="149"/>
    </row>
    <row r="62" spans="1:16">
      <c r="A62" s="150"/>
      <c r="B62" s="151"/>
      <c r="C62" s="151"/>
      <c r="D62" s="167"/>
      <c r="E62" s="167"/>
      <c r="F62" s="167"/>
      <c r="G62" s="154"/>
      <c r="H62" s="147"/>
      <c r="I62" s="148"/>
      <c r="J62" s="167"/>
      <c r="K62" s="167"/>
      <c r="L62" s="167"/>
      <c r="M62" s="167"/>
      <c r="N62" s="167"/>
      <c r="O62" s="167"/>
      <c r="P62" s="149"/>
    </row>
    <row r="63" spans="1:16">
      <c r="A63" s="150" t="str">
        <f t="shared" ref="A63:A72" si="13">B63&amp;"-iSC"</f>
        <v>18-TT-61203-iSC</v>
      </c>
      <c r="B63" s="151" t="s">
        <v>608</v>
      </c>
      <c r="C63" s="151" t="s">
        <v>207</v>
      </c>
      <c r="D63" s="167" t="s">
        <v>1750</v>
      </c>
      <c r="E63" s="167" t="s">
        <v>106</v>
      </c>
      <c r="F63" s="157" t="s">
        <v>106</v>
      </c>
      <c r="G63" s="153" t="s">
        <v>106</v>
      </c>
      <c r="H63" s="158" t="s">
        <v>208</v>
      </c>
      <c r="I63" s="148" t="str">
        <f t="shared" ref="I63:I72" si="14">C63</f>
        <v>18-IJB-40-006</v>
      </c>
      <c r="J63" s="148" t="s">
        <v>1751</v>
      </c>
      <c r="K63" s="167" t="s">
        <v>1752</v>
      </c>
      <c r="L63" s="167">
        <v>139</v>
      </c>
      <c r="M63" s="167">
        <v>10</v>
      </c>
      <c r="N63" s="167" t="s">
        <v>106</v>
      </c>
      <c r="O63" s="167" t="s">
        <v>106</v>
      </c>
      <c r="P63" s="149" t="s">
        <v>106</v>
      </c>
    </row>
    <row r="64" spans="1:16">
      <c r="A64" s="150" t="str">
        <f t="shared" si="13"/>
        <v>18-TT-62107-iSC</v>
      </c>
      <c r="B64" s="151" t="s">
        <v>611</v>
      </c>
      <c r="C64" s="151" t="str">
        <f t="shared" ref="C64:C72" si="15">C63</f>
        <v>18-IJB-40-006</v>
      </c>
      <c r="D64" s="167" t="s">
        <v>1750</v>
      </c>
      <c r="E64" s="167" t="s">
        <v>106</v>
      </c>
      <c r="F64" s="157" t="s">
        <v>106</v>
      </c>
      <c r="G64" s="153" t="s">
        <v>106</v>
      </c>
      <c r="H64" s="158" t="s">
        <v>208</v>
      </c>
      <c r="I64" s="148" t="str">
        <f t="shared" si="14"/>
        <v>18-IJB-40-006</v>
      </c>
      <c r="J64" s="148"/>
      <c r="K64" s="167"/>
      <c r="L64" s="167"/>
      <c r="M64" s="167"/>
      <c r="N64" s="167"/>
      <c r="O64" s="167"/>
      <c r="P64" s="149"/>
    </row>
    <row r="65" spans="1:16">
      <c r="A65" s="150" t="str">
        <f t="shared" si="13"/>
        <v>18-TT-62108-iSC</v>
      </c>
      <c r="B65" s="151" t="s">
        <v>614</v>
      </c>
      <c r="C65" s="151" t="str">
        <f t="shared" si="15"/>
        <v>18-IJB-40-006</v>
      </c>
      <c r="D65" s="167" t="s">
        <v>1750</v>
      </c>
      <c r="E65" s="167" t="s">
        <v>106</v>
      </c>
      <c r="F65" s="157" t="s">
        <v>106</v>
      </c>
      <c r="G65" s="153" t="s">
        <v>106</v>
      </c>
      <c r="H65" s="158" t="s">
        <v>208</v>
      </c>
      <c r="I65" s="148" t="str">
        <f t="shared" si="14"/>
        <v>18-IJB-40-006</v>
      </c>
      <c r="J65" s="167"/>
      <c r="K65" s="167"/>
      <c r="L65" s="167"/>
      <c r="M65" s="167"/>
      <c r="N65" s="167"/>
      <c r="O65" s="167"/>
      <c r="P65" s="149"/>
    </row>
    <row r="66" spans="1:16">
      <c r="A66" s="150" t="str">
        <f t="shared" si="13"/>
        <v>18-TT-62203-iSC</v>
      </c>
      <c r="B66" s="151" t="s">
        <v>617</v>
      </c>
      <c r="C66" s="151" t="str">
        <f t="shared" si="15"/>
        <v>18-IJB-40-006</v>
      </c>
      <c r="D66" s="167" t="s">
        <v>1750</v>
      </c>
      <c r="E66" s="167" t="s">
        <v>106</v>
      </c>
      <c r="F66" s="157" t="s">
        <v>106</v>
      </c>
      <c r="G66" s="153" t="s">
        <v>106</v>
      </c>
      <c r="H66" s="158" t="s">
        <v>208</v>
      </c>
      <c r="I66" s="148" t="str">
        <f t="shared" si="14"/>
        <v>18-IJB-40-006</v>
      </c>
      <c r="J66" s="148"/>
      <c r="K66" s="167"/>
      <c r="L66" s="167"/>
      <c r="M66" s="167"/>
      <c r="N66" s="167"/>
      <c r="O66" s="167"/>
      <c r="P66" s="149"/>
    </row>
    <row r="67" spans="1:16">
      <c r="A67" s="150" t="str">
        <f t="shared" si="13"/>
        <v>18-PT-62202-iSC</v>
      </c>
      <c r="B67" s="151" t="s">
        <v>204</v>
      </c>
      <c r="C67" s="151" t="str">
        <f t="shared" si="15"/>
        <v>18-IJB-40-006</v>
      </c>
      <c r="D67" s="167" t="s">
        <v>1750</v>
      </c>
      <c r="E67" s="167" t="s">
        <v>106</v>
      </c>
      <c r="F67" s="152" t="s">
        <v>106</v>
      </c>
      <c r="G67" s="153" t="s">
        <v>106</v>
      </c>
      <c r="H67" s="158" t="s">
        <v>208</v>
      </c>
      <c r="I67" s="148" t="str">
        <f t="shared" si="14"/>
        <v>18-IJB-40-006</v>
      </c>
      <c r="J67" s="167"/>
      <c r="K67" s="167"/>
      <c r="L67" s="167"/>
      <c r="M67" s="167"/>
      <c r="N67" s="167"/>
      <c r="O67" s="167"/>
      <c r="P67" s="149"/>
    </row>
    <row r="68" spans="1:16">
      <c r="A68" s="150" t="str">
        <f t="shared" si="13"/>
        <v>18-PDT-62108-iSC</v>
      </c>
      <c r="B68" s="151" t="s">
        <v>210</v>
      </c>
      <c r="C68" s="151" t="str">
        <f t="shared" si="15"/>
        <v>18-IJB-40-006</v>
      </c>
      <c r="D68" s="167" t="s">
        <v>1750</v>
      </c>
      <c r="E68" s="167" t="s">
        <v>106</v>
      </c>
      <c r="F68" s="157" t="s">
        <v>106</v>
      </c>
      <c r="G68" s="153" t="s">
        <v>106</v>
      </c>
      <c r="H68" s="158" t="s">
        <v>208</v>
      </c>
      <c r="I68" s="148" t="str">
        <f t="shared" si="14"/>
        <v>18-IJB-40-006</v>
      </c>
      <c r="J68" s="148"/>
      <c r="K68" s="167"/>
      <c r="L68" s="167"/>
      <c r="M68" s="155"/>
      <c r="N68" s="167"/>
      <c r="O68" s="167"/>
      <c r="P68" s="149"/>
    </row>
    <row r="69" spans="1:16">
      <c r="A69" s="150" t="str">
        <f t="shared" si="13"/>
        <v>18-FT-62201-iSC</v>
      </c>
      <c r="B69" s="151" t="s">
        <v>620</v>
      </c>
      <c r="C69" s="151" t="str">
        <f t="shared" si="15"/>
        <v>18-IJB-40-006</v>
      </c>
      <c r="D69" s="167" t="s">
        <v>1750</v>
      </c>
      <c r="E69" s="167" t="s">
        <v>106</v>
      </c>
      <c r="F69" s="157" t="s">
        <v>106</v>
      </c>
      <c r="G69" s="153" t="s">
        <v>106</v>
      </c>
      <c r="H69" s="158" t="s">
        <v>208</v>
      </c>
      <c r="I69" s="148" t="str">
        <f t="shared" si="14"/>
        <v>18-IJB-40-006</v>
      </c>
      <c r="J69" s="167"/>
      <c r="K69" s="167"/>
      <c r="L69" s="167"/>
      <c r="M69" s="167"/>
      <c r="N69" s="167"/>
      <c r="O69" s="167"/>
      <c r="P69" s="149"/>
    </row>
    <row r="70" spans="1:16">
      <c r="A70" s="150" t="str">
        <f t="shared" si="13"/>
        <v>18-LT-61203-iSC</v>
      </c>
      <c r="B70" s="151" t="s">
        <v>214</v>
      </c>
      <c r="C70" s="151" t="str">
        <f t="shared" si="15"/>
        <v>18-IJB-40-006</v>
      </c>
      <c r="D70" s="167" t="s">
        <v>1750</v>
      </c>
      <c r="E70" s="167" t="s">
        <v>106</v>
      </c>
      <c r="F70" s="152" t="s">
        <v>106</v>
      </c>
      <c r="G70" s="153" t="s">
        <v>106</v>
      </c>
      <c r="H70" s="158" t="s">
        <v>208</v>
      </c>
      <c r="I70" s="148" t="str">
        <f t="shared" si="14"/>
        <v>18-IJB-40-006</v>
      </c>
      <c r="J70" s="148"/>
      <c r="K70" s="167"/>
      <c r="L70" s="167"/>
      <c r="M70" s="155"/>
      <c r="N70" s="167"/>
      <c r="O70" s="167"/>
      <c r="P70" s="149"/>
    </row>
    <row r="71" spans="1:16">
      <c r="A71" s="150" t="str">
        <f t="shared" si="13"/>
        <v>18-LT-62105-iSC</v>
      </c>
      <c r="B71" s="151" t="s">
        <v>217</v>
      </c>
      <c r="C71" s="151" t="str">
        <f t="shared" si="15"/>
        <v>18-IJB-40-006</v>
      </c>
      <c r="D71" s="167" t="s">
        <v>1750</v>
      </c>
      <c r="E71" s="167" t="s">
        <v>106</v>
      </c>
      <c r="F71" s="152" t="s">
        <v>106</v>
      </c>
      <c r="G71" s="153" t="s">
        <v>106</v>
      </c>
      <c r="H71" s="158" t="s">
        <v>208</v>
      </c>
      <c r="I71" s="148" t="str">
        <f t="shared" si="14"/>
        <v>18-IJB-40-006</v>
      </c>
      <c r="J71" s="148"/>
      <c r="K71" s="167"/>
      <c r="L71" s="167"/>
      <c r="M71" s="155"/>
      <c r="N71" s="167"/>
      <c r="O71" s="167"/>
      <c r="P71" s="149"/>
    </row>
    <row r="72" spans="1:16">
      <c r="A72" s="150" t="str">
        <f t="shared" si="13"/>
        <v>18-LT-63103-iSC</v>
      </c>
      <c r="B72" s="151" t="s">
        <v>623</v>
      </c>
      <c r="C72" s="151" t="str">
        <f t="shared" si="15"/>
        <v>18-IJB-40-006</v>
      </c>
      <c r="D72" s="167" t="s">
        <v>1750</v>
      </c>
      <c r="E72" s="167" t="s">
        <v>106</v>
      </c>
      <c r="F72" s="157" t="s">
        <v>106</v>
      </c>
      <c r="G72" s="153" t="s">
        <v>106</v>
      </c>
      <c r="H72" s="158" t="s">
        <v>208</v>
      </c>
      <c r="I72" s="148" t="str">
        <f t="shared" si="14"/>
        <v>18-IJB-40-006</v>
      </c>
      <c r="J72" s="167"/>
      <c r="K72" s="167"/>
      <c r="L72" s="167"/>
      <c r="M72" s="167"/>
      <c r="N72" s="167"/>
      <c r="O72" s="167"/>
      <c r="P72" s="149"/>
    </row>
    <row r="73" spans="1:16">
      <c r="A73" s="150" t="s">
        <v>1754</v>
      </c>
      <c r="B73" s="252" t="s">
        <v>106</v>
      </c>
      <c r="C73" s="151" t="s">
        <v>106</v>
      </c>
      <c r="D73" s="167" t="s">
        <v>106</v>
      </c>
      <c r="E73" s="167"/>
      <c r="F73" s="167"/>
      <c r="G73" s="154"/>
      <c r="H73" s="147"/>
      <c r="I73" s="148"/>
      <c r="J73" s="148"/>
      <c r="K73" s="167"/>
      <c r="L73" s="167"/>
      <c r="M73" s="155"/>
      <c r="N73" s="167"/>
      <c r="O73" s="167"/>
      <c r="P73" s="149"/>
    </row>
    <row r="74" spans="1:16">
      <c r="A74" s="150" t="s">
        <v>1754</v>
      </c>
      <c r="B74" s="252" t="s">
        <v>106</v>
      </c>
      <c r="C74" s="151" t="s">
        <v>106</v>
      </c>
      <c r="D74" s="167" t="s">
        <v>106</v>
      </c>
      <c r="E74" s="167"/>
      <c r="F74" s="167"/>
      <c r="G74" s="154"/>
      <c r="H74" s="147"/>
      <c r="I74" s="148"/>
      <c r="J74" s="148"/>
      <c r="K74" s="167"/>
      <c r="L74" s="167"/>
      <c r="M74" s="155"/>
      <c r="N74" s="167"/>
      <c r="O74" s="167"/>
      <c r="P74" s="149"/>
    </row>
    <row r="75" spans="1:16">
      <c r="A75" s="150"/>
      <c r="B75" s="252"/>
      <c r="C75" s="151"/>
      <c r="D75" s="167"/>
      <c r="E75" s="167"/>
      <c r="F75" s="167"/>
      <c r="G75" s="154"/>
      <c r="H75" s="147"/>
      <c r="I75" s="148"/>
      <c r="J75" s="148"/>
      <c r="K75" s="167"/>
      <c r="L75" s="167"/>
      <c r="M75" s="155"/>
      <c r="N75" s="167"/>
      <c r="O75" s="167"/>
      <c r="P75" s="149"/>
    </row>
    <row r="76" spans="1:16">
      <c r="A76" s="150" t="str">
        <f t="shared" ref="A76:A81" si="16">B76&amp;"-iSC"</f>
        <v>18-TT-61205-iSC</v>
      </c>
      <c r="B76" s="151" t="s">
        <v>627</v>
      </c>
      <c r="C76" s="151" t="s">
        <v>223</v>
      </c>
      <c r="D76" s="167" t="s">
        <v>1750</v>
      </c>
      <c r="E76" s="167" t="s">
        <v>106</v>
      </c>
      <c r="F76" s="152" t="s">
        <v>106</v>
      </c>
      <c r="G76" s="153" t="s">
        <v>106</v>
      </c>
      <c r="H76" s="158" t="s">
        <v>224</v>
      </c>
      <c r="I76" s="148" t="str">
        <f t="shared" ref="I76:I81" si="17">C76</f>
        <v>18-IJB-40-007</v>
      </c>
      <c r="J76" s="148" t="s">
        <v>1751</v>
      </c>
      <c r="K76" s="167" t="s">
        <v>1755</v>
      </c>
      <c r="L76" s="167">
        <v>139</v>
      </c>
      <c r="M76" s="167">
        <v>6</v>
      </c>
      <c r="N76" s="167" t="s">
        <v>106</v>
      </c>
      <c r="O76" s="167" t="s">
        <v>106</v>
      </c>
      <c r="P76" s="149" t="s">
        <v>106</v>
      </c>
    </row>
    <row r="77" spans="1:16">
      <c r="A77" s="150" t="str">
        <f t="shared" si="16"/>
        <v>18-TT-61206-iSC</v>
      </c>
      <c r="B77" s="151" t="s">
        <v>630</v>
      </c>
      <c r="C77" s="151" t="str">
        <f>C76</f>
        <v>18-IJB-40-007</v>
      </c>
      <c r="D77" s="167" t="s">
        <v>1750</v>
      </c>
      <c r="E77" s="167" t="s">
        <v>106</v>
      </c>
      <c r="F77" s="152" t="s">
        <v>106</v>
      </c>
      <c r="G77" s="153" t="s">
        <v>106</v>
      </c>
      <c r="H77" s="158" t="s">
        <v>224</v>
      </c>
      <c r="I77" s="148" t="str">
        <f t="shared" si="17"/>
        <v>18-IJB-40-007</v>
      </c>
      <c r="J77" s="167"/>
      <c r="K77" s="167"/>
      <c r="L77" s="167"/>
      <c r="M77" s="167"/>
      <c r="N77" s="167"/>
      <c r="O77" s="167"/>
      <c r="P77" s="149"/>
    </row>
    <row r="78" spans="1:16">
      <c r="A78" s="150" t="str">
        <f t="shared" si="16"/>
        <v>18-TT-61207-iSC</v>
      </c>
      <c r="B78" s="151" t="s">
        <v>220</v>
      </c>
      <c r="C78" s="151" t="str">
        <f>C77</f>
        <v>18-IJB-40-007</v>
      </c>
      <c r="D78" s="167" t="s">
        <v>1750</v>
      </c>
      <c r="E78" s="167" t="s">
        <v>106</v>
      </c>
      <c r="F78" s="152" t="s">
        <v>106</v>
      </c>
      <c r="G78" s="153" t="s">
        <v>106</v>
      </c>
      <c r="H78" s="158" t="s">
        <v>224</v>
      </c>
      <c r="I78" s="148" t="str">
        <f t="shared" si="17"/>
        <v>18-IJB-40-007</v>
      </c>
      <c r="J78" s="167"/>
      <c r="K78" s="167"/>
      <c r="L78" s="167"/>
      <c r="M78" s="167"/>
      <c r="N78" s="167"/>
      <c r="O78" s="167"/>
      <c r="P78" s="149"/>
    </row>
    <row r="79" spans="1:16">
      <c r="A79" s="150" t="str">
        <f t="shared" si="16"/>
        <v>18-FT-61201-iSC</v>
      </c>
      <c r="B79" s="151" t="s">
        <v>226</v>
      </c>
      <c r="C79" s="151" t="str">
        <f>C78</f>
        <v>18-IJB-40-007</v>
      </c>
      <c r="D79" s="167" t="s">
        <v>1750</v>
      </c>
      <c r="E79" s="167" t="s">
        <v>106</v>
      </c>
      <c r="F79" s="157" t="s">
        <v>106</v>
      </c>
      <c r="G79" s="153" t="s">
        <v>106</v>
      </c>
      <c r="H79" s="158" t="s">
        <v>224</v>
      </c>
      <c r="I79" s="148" t="str">
        <f t="shared" si="17"/>
        <v>18-IJB-40-007</v>
      </c>
      <c r="J79" s="167"/>
      <c r="K79" s="167"/>
      <c r="L79" s="167"/>
      <c r="M79" s="167"/>
      <c r="N79" s="167"/>
      <c r="O79" s="167"/>
      <c r="P79" s="149"/>
    </row>
    <row r="80" spans="1:16">
      <c r="A80" s="150" t="str">
        <f t="shared" si="16"/>
        <v>18-LT-61101-iSC</v>
      </c>
      <c r="B80" s="151" t="s">
        <v>229</v>
      </c>
      <c r="C80" s="151" t="str">
        <f>C79</f>
        <v>18-IJB-40-007</v>
      </c>
      <c r="D80" s="167" t="s">
        <v>1750</v>
      </c>
      <c r="E80" s="167" t="s">
        <v>106</v>
      </c>
      <c r="F80" s="152" t="s">
        <v>106</v>
      </c>
      <c r="G80" s="153" t="s">
        <v>106</v>
      </c>
      <c r="H80" s="158" t="s">
        <v>224</v>
      </c>
      <c r="I80" s="148" t="str">
        <f t="shared" si="17"/>
        <v>18-IJB-40-007</v>
      </c>
      <c r="J80" s="167"/>
      <c r="K80" s="167"/>
      <c r="L80" s="167"/>
      <c r="M80" s="167"/>
      <c r="N80" s="167"/>
      <c r="O80" s="167"/>
      <c r="P80" s="149"/>
    </row>
    <row r="81" spans="1:16">
      <c r="A81" s="150" t="str">
        <f t="shared" si="16"/>
        <v>18-LT-61205-iSC</v>
      </c>
      <c r="B81" s="151" t="s">
        <v>232</v>
      </c>
      <c r="C81" s="151" t="str">
        <f>C80</f>
        <v>18-IJB-40-007</v>
      </c>
      <c r="D81" s="167" t="s">
        <v>1750</v>
      </c>
      <c r="E81" s="167" t="s">
        <v>106</v>
      </c>
      <c r="F81" s="152" t="s">
        <v>106</v>
      </c>
      <c r="G81" s="153" t="s">
        <v>106</v>
      </c>
      <c r="H81" s="158" t="s">
        <v>224</v>
      </c>
      <c r="I81" s="148" t="str">
        <f t="shared" si="17"/>
        <v>18-IJB-40-007</v>
      </c>
      <c r="J81" s="148"/>
      <c r="K81" s="167"/>
      <c r="L81" s="167"/>
      <c r="M81" s="167"/>
      <c r="N81" s="167"/>
      <c r="O81" s="167"/>
      <c r="P81" s="149"/>
    </row>
    <row r="82" spans="1:16">
      <c r="A82" s="150" t="s">
        <v>1754</v>
      </c>
      <c r="B82" s="252" t="s">
        <v>106</v>
      </c>
      <c r="C82" s="151" t="s">
        <v>106</v>
      </c>
      <c r="D82" s="167" t="s">
        <v>106</v>
      </c>
      <c r="E82" s="167"/>
      <c r="F82" s="167"/>
      <c r="G82" s="154"/>
      <c r="H82" s="147"/>
      <c r="I82" s="148"/>
      <c r="J82" s="148"/>
      <c r="K82" s="167"/>
      <c r="L82" s="167"/>
      <c r="M82" s="155"/>
      <c r="N82" s="167"/>
      <c r="O82" s="167"/>
      <c r="P82" s="149"/>
    </row>
    <row r="83" spans="1:16">
      <c r="A83" s="150" t="s">
        <v>1754</v>
      </c>
      <c r="B83" s="252" t="s">
        <v>106</v>
      </c>
      <c r="C83" s="151" t="s">
        <v>106</v>
      </c>
      <c r="D83" s="167" t="s">
        <v>106</v>
      </c>
      <c r="E83" s="167"/>
      <c r="F83" s="167"/>
      <c r="G83" s="154"/>
      <c r="H83" s="147"/>
      <c r="I83" s="148"/>
      <c r="J83" s="148"/>
      <c r="K83" s="167"/>
      <c r="L83" s="167"/>
      <c r="M83" s="155"/>
      <c r="N83" s="167"/>
      <c r="O83" s="167"/>
      <c r="P83" s="149"/>
    </row>
    <row r="84" spans="1:16">
      <c r="A84" s="150"/>
      <c r="B84" s="252"/>
      <c r="C84" s="151"/>
      <c r="D84" s="167"/>
      <c r="E84" s="167"/>
      <c r="F84" s="167"/>
      <c r="G84" s="154"/>
      <c r="H84" s="147"/>
      <c r="I84" s="148"/>
      <c r="J84" s="148"/>
      <c r="K84" s="167"/>
      <c r="L84" s="167"/>
      <c r="M84" s="155"/>
      <c r="N84" s="167"/>
      <c r="O84" s="167"/>
      <c r="P84" s="149"/>
    </row>
    <row r="85" spans="1:16">
      <c r="A85" s="150" t="str">
        <f t="shared" ref="A85:A92" si="18">B85&amp;"-iSC"</f>
        <v>18-PV-62301-iSC</v>
      </c>
      <c r="B85" s="151" t="s">
        <v>163</v>
      </c>
      <c r="C85" s="151" t="s">
        <v>167</v>
      </c>
      <c r="D85" s="167" t="s">
        <v>1750</v>
      </c>
      <c r="E85" s="167" t="s">
        <v>106</v>
      </c>
      <c r="F85" s="157" t="s">
        <v>106</v>
      </c>
      <c r="G85" s="153" t="s">
        <v>106</v>
      </c>
      <c r="H85" s="158" t="s">
        <v>168</v>
      </c>
      <c r="I85" s="148" t="str">
        <f t="shared" ref="I85:I92" si="19">C85</f>
        <v>18-IJB-40-008</v>
      </c>
      <c r="J85" s="148" t="s">
        <v>1751</v>
      </c>
      <c r="K85" s="167" t="s">
        <v>1752</v>
      </c>
      <c r="L85" s="167">
        <v>139</v>
      </c>
      <c r="M85" s="167">
        <v>8</v>
      </c>
      <c r="N85" s="167" t="s">
        <v>106</v>
      </c>
      <c r="O85" s="167" t="s">
        <v>106</v>
      </c>
      <c r="P85" s="149" t="s">
        <v>106</v>
      </c>
    </row>
    <row r="86" spans="1:16">
      <c r="A86" s="150" t="str">
        <f t="shared" si="18"/>
        <v>18-FXV-61103-iSC</v>
      </c>
      <c r="B86" s="151" t="s">
        <v>170</v>
      </c>
      <c r="C86" s="151" t="str">
        <f>C85</f>
        <v>18-IJB-40-008</v>
      </c>
      <c r="D86" s="167" t="s">
        <v>1750</v>
      </c>
      <c r="E86" s="167" t="s">
        <v>106</v>
      </c>
      <c r="F86" s="152" t="s">
        <v>106</v>
      </c>
      <c r="G86" s="153" t="s">
        <v>106</v>
      </c>
      <c r="H86" s="158" t="s">
        <v>168</v>
      </c>
      <c r="I86" s="148" t="str">
        <f t="shared" si="19"/>
        <v>18-IJB-40-008</v>
      </c>
      <c r="J86" s="148"/>
      <c r="K86" s="167"/>
      <c r="L86" s="167"/>
      <c r="M86" s="167"/>
      <c r="N86" s="167"/>
      <c r="O86" s="167"/>
      <c r="P86" s="149"/>
    </row>
    <row r="87" spans="1:16">
      <c r="A87" s="150" t="str">
        <f t="shared" si="18"/>
        <v>18-FXV-61104-iSC</v>
      </c>
      <c r="B87" s="151" t="s">
        <v>174</v>
      </c>
      <c r="C87" s="151" t="str">
        <f>C85</f>
        <v>18-IJB-40-008</v>
      </c>
      <c r="D87" s="167" t="s">
        <v>1750</v>
      </c>
      <c r="E87" s="167" t="s">
        <v>106</v>
      </c>
      <c r="F87" s="152" t="s">
        <v>106</v>
      </c>
      <c r="G87" s="153" t="s">
        <v>106</v>
      </c>
      <c r="H87" s="158" t="s">
        <v>168</v>
      </c>
      <c r="I87" s="148" t="str">
        <f t="shared" si="19"/>
        <v>18-IJB-40-008</v>
      </c>
      <c r="J87" s="167"/>
      <c r="K87" s="167"/>
      <c r="L87" s="167"/>
      <c r="M87" s="167"/>
      <c r="N87" s="167"/>
      <c r="O87" s="167"/>
      <c r="P87" s="149"/>
    </row>
    <row r="88" spans="1:16">
      <c r="A88" s="150" t="str">
        <f t="shared" si="18"/>
        <v>18-FXV-62101-iSC</v>
      </c>
      <c r="B88" s="151" t="s">
        <v>177</v>
      </c>
      <c r="C88" s="151" t="str">
        <f>C85</f>
        <v>18-IJB-40-008</v>
      </c>
      <c r="D88" s="167" t="s">
        <v>1750</v>
      </c>
      <c r="E88" s="167" t="s">
        <v>106</v>
      </c>
      <c r="F88" s="152" t="s">
        <v>106</v>
      </c>
      <c r="G88" s="153" t="s">
        <v>106</v>
      </c>
      <c r="H88" s="158" t="s">
        <v>168</v>
      </c>
      <c r="I88" s="148" t="str">
        <f t="shared" si="19"/>
        <v>18-IJB-40-008</v>
      </c>
      <c r="J88" s="167"/>
      <c r="K88" s="167"/>
      <c r="L88" s="167"/>
      <c r="M88" s="167"/>
      <c r="N88" s="167"/>
      <c r="O88" s="167"/>
      <c r="P88" s="149"/>
    </row>
    <row r="89" spans="1:16">
      <c r="A89" s="150" t="str">
        <f t="shared" si="18"/>
        <v>18-FV-62103-iSC</v>
      </c>
      <c r="B89" s="151" t="s">
        <v>180</v>
      </c>
      <c r="C89" s="151" t="str">
        <f>C85</f>
        <v>18-IJB-40-008</v>
      </c>
      <c r="D89" s="167" t="s">
        <v>1750</v>
      </c>
      <c r="E89" s="167" t="s">
        <v>106</v>
      </c>
      <c r="F89" s="152" t="s">
        <v>106</v>
      </c>
      <c r="G89" s="153" t="s">
        <v>106</v>
      </c>
      <c r="H89" s="158" t="s">
        <v>168</v>
      </c>
      <c r="I89" s="148" t="str">
        <f t="shared" si="19"/>
        <v>18-IJB-40-008</v>
      </c>
      <c r="J89" s="167"/>
      <c r="K89" s="167"/>
      <c r="L89" s="167"/>
      <c r="M89" s="167"/>
      <c r="N89" s="167"/>
      <c r="O89" s="167"/>
      <c r="P89" s="149"/>
    </row>
    <row r="90" spans="1:16">
      <c r="A90" s="150" t="str">
        <f t="shared" si="18"/>
        <v>18-FV-62104-iSC</v>
      </c>
      <c r="B90" s="151" t="s">
        <v>182</v>
      </c>
      <c r="C90" s="151" t="str">
        <f>C85</f>
        <v>18-IJB-40-008</v>
      </c>
      <c r="D90" s="167" t="s">
        <v>1750</v>
      </c>
      <c r="E90" s="167" t="s">
        <v>106</v>
      </c>
      <c r="F90" s="152" t="s">
        <v>106</v>
      </c>
      <c r="G90" s="153" t="s">
        <v>106</v>
      </c>
      <c r="H90" s="158" t="s">
        <v>168</v>
      </c>
      <c r="I90" s="148" t="str">
        <f t="shared" si="19"/>
        <v>18-IJB-40-008</v>
      </c>
      <c r="J90" s="167"/>
      <c r="K90" s="167"/>
      <c r="L90" s="167"/>
      <c r="M90" s="167"/>
      <c r="N90" s="167"/>
      <c r="O90" s="167"/>
      <c r="P90" s="149"/>
    </row>
    <row r="91" spans="1:16">
      <c r="A91" s="150" t="str">
        <f t="shared" si="18"/>
        <v>18-FV-62105-iSC</v>
      </c>
      <c r="B91" s="151" t="s">
        <v>184</v>
      </c>
      <c r="C91" s="151" t="str">
        <f>C85</f>
        <v>18-IJB-40-008</v>
      </c>
      <c r="D91" s="167" t="s">
        <v>1750</v>
      </c>
      <c r="E91" s="167" t="s">
        <v>106</v>
      </c>
      <c r="F91" s="152" t="s">
        <v>106</v>
      </c>
      <c r="G91" s="153" t="s">
        <v>106</v>
      </c>
      <c r="H91" s="158" t="s">
        <v>168</v>
      </c>
      <c r="I91" s="148" t="str">
        <f t="shared" si="19"/>
        <v>18-IJB-40-008</v>
      </c>
      <c r="J91" s="167"/>
      <c r="K91" s="167"/>
      <c r="L91" s="167"/>
      <c r="M91" s="167"/>
      <c r="N91" s="167"/>
      <c r="O91" s="167"/>
      <c r="P91" s="149"/>
    </row>
    <row r="92" spans="1:16">
      <c r="A92" s="150" t="str">
        <f t="shared" si="18"/>
        <v>18-FV-62301-iSC</v>
      </c>
      <c r="B92" s="151" t="s">
        <v>186</v>
      </c>
      <c r="C92" s="151" t="str">
        <f>C85</f>
        <v>18-IJB-40-008</v>
      </c>
      <c r="D92" s="167" t="s">
        <v>1750</v>
      </c>
      <c r="E92" s="167" t="s">
        <v>106</v>
      </c>
      <c r="F92" s="152" t="s">
        <v>106</v>
      </c>
      <c r="G92" s="153" t="s">
        <v>106</v>
      </c>
      <c r="H92" s="158" t="s">
        <v>168</v>
      </c>
      <c r="I92" s="148" t="str">
        <f t="shared" si="19"/>
        <v>18-IJB-40-008</v>
      </c>
      <c r="J92" s="167"/>
      <c r="K92" s="167"/>
      <c r="L92" s="167"/>
      <c r="M92" s="167"/>
      <c r="N92" s="167"/>
      <c r="O92" s="167"/>
      <c r="P92" s="149"/>
    </row>
    <row r="93" spans="1:16">
      <c r="A93" s="150" t="s">
        <v>1754</v>
      </c>
      <c r="B93" s="252" t="s">
        <v>106</v>
      </c>
      <c r="C93" s="151" t="s">
        <v>106</v>
      </c>
      <c r="D93" s="167" t="s">
        <v>106</v>
      </c>
      <c r="E93" s="167"/>
      <c r="F93" s="167"/>
      <c r="G93" s="154"/>
      <c r="H93" s="147"/>
      <c r="I93" s="148"/>
      <c r="J93" s="167"/>
      <c r="K93" s="167"/>
      <c r="L93" s="167"/>
      <c r="M93" s="167"/>
      <c r="N93" s="167"/>
      <c r="O93" s="167"/>
      <c r="P93" s="149"/>
    </row>
    <row r="94" spans="1:16">
      <c r="A94" s="150" t="s">
        <v>1754</v>
      </c>
      <c r="B94" s="252" t="s">
        <v>106</v>
      </c>
      <c r="C94" s="151" t="s">
        <v>106</v>
      </c>
      <c r="D94" s="167" t="s">
        <v>106</v>
      </c>
      <c r="E94" s="167"/>
      <c r="F94" s="167"/>
      <c r="G94" s="154"/>
      <c r="H94" s="147"/>
      <c r="I94" s="148"/>
      <c r="J94" s="167"/>
      <c r="K94" s="167"/>
      <c r="L94" s="167"/>
      <c r="M94" s="167"/>
      <c r="N94" s="167"/>
      <c r="O94" s="167"/>
      <c r="P94" s="149"/>
    </row>
    <row r="95" spans="1:16">
      <c r="A95" s="150" t="s">
        <v>1754</v>
      </c>
      <c r="B95" s="252" t="s">
        <v>106</v>
      </c>
      <c r="C95" s="151" t="s">
        <v>106</v>
      </c>
      <c r="D95" s="167" t="s">
        <v>106</v>
      </c>
      <c r="E95" s="167"/>
      <c r="F95" s="167"/>
      <c r="G95" s="154"/>
      <c r="H95" s="147"/>
      <c r="I95" s="148"/>
      <c r="J95" s="167"/>
      <c r="K95" s="167"/>
      <c r="L95" s="167"/>
      <c r="M95" s="167"/>
      <c r="N95" s="167"/>
      <c r="O95" s="167"/>
      <c r="P95" s="149"/>
    </row>
    <row r="96" spans="1:16">
      <c r="A96" s="150" t="s">
        <v>1754</v>
      </c>
      <c r="B96" s="252" t="s">
        <v>106</v>
      </c>
      <c r="C96" s="151" t="s">
        <v>106</v>
      </c>
      <c r="D96" s="167" t="s">
        <v>106</v>
      </c>
      <c r="E96" s="167"/>
      <c r="F96" s="167"/>
      <c r="G96" s="154"/>
      <c r="H96" s="147"/>
      <c r="I96" s="148"/>
      <c r="J96" s="167"/>
      <c r="K96" s="167"/>
      <c r="L96" s="167"/>
      <c r="M96" s="167"/>
      <c r="N96" s="167"/>
      <c r="O96" s="167"/>
      <c r="P96" s="149"/>
    </row>
    <row r="97" spans="1:16">
      <c r="A97" s="150"/>
      <c r="B97" s="151"/>
      <c r="C97" s="151"/>
      <c r="D97" s="167"/>
      <c r="E97" s="167"/>
      <c r="F97" s="167"/>
      <c r="G97" s="154"/>
      <c r="H97" s="147"/>
      <c r="I97" s="148"/>
      <c r="J97" s="167"/>
      <c r="K97" s="167"/>
      <c r="L97" s="167"/>
      <c r="M97" s="167"/>
      <c r="N97" s="167"/>
      <c r="O97" s="167"/>
      <c r="P97" s="149"/>
    </row>
    <row r="98" spans="1:16">
      <c r="A98" s="150" t="str">
        <f t="shared" ref="A98:A106" si="20">B98&amp;"-iCC"</f>
        <v>18-FZSL-61104-iCC</v>
      </c>
      <c r="B98" s="151" t="s">
        <v>860</v>
      </c>
      <c r="C98" s="151" t="s">
        <v>862</v>
      </c>
      <c r="D98" s="167" t="s">
        <v>1750</v>
      </c>
      <c r="E98" s="167" t="s">
        <v>106</v>
      </c>
      <c r="F98" s="152" t="s">
        <v>106</v>
      </c>
      <c r="G98" s="153" t="s">
        <v>106</v>
      </c>
      <c r="H98" s="158" t="s">
        <v>863</v>
      </c>
      <c r="I98" s="148" t="str">
        <f t="shared" ref="I98:I106" si="21">C98</f>
        <v>18-IJB-40-009</v>
      </c>
      <c r="J98" s="148" t="s">
        <v>1751</v>
      </c>
      <c r="K98" s="167" t="s">
        <v>1752</v>
      </c>
      <c r="L98" s="167">
        <v>139</v>
      </c>
      <c r="M98" s="167">
        <v>9</v>
      </c>
      <c r="N98" s="167" t="s">
        <v>106</v>
      </c>
      <c r="O98" s="167" t="s">
        <v>106</v>
      </c>
      <c r="P98" s="149" t="s">
        <v>106</v>
      </c>
    </row>
    <row r="99" spans="1:16">
      <c r="A99" s="150" t="str">
        <f t="shared" si="20"/>
        <v>18-FZSL-62104-iCC</v>
      </c>
      <c r="B99" s="151" t="s">
        <v>864</v>
      </c>
      <c r="C99" s="151" t="str">
        <f t="shared" ref="C99:C106" si="22">C98</f>
        <v>18-IJB-40-009</v>
      </c>
      <c r="D99" s="167" t="s">
        <v>1750</v>
      </c>
      <c r="E99" s="167" t="s">
        <v>106</v>
      </c>
      <c r="F99" s="152" t="s">
        <v>106</v>
      </c>
      <c r="G99" s="153" t="s">
        <v>106</v>
      </c>
      <c r="H99" s="158" t="s">
        <v>863</v>
      </c>
      <c r="I99" s="148" t="str">
        <f t="shared" si="21"/>
        <v>18-IJB-40-009</v>
      </c>
      <c r="J99" s="148"/>
      <c r="K99" s="167"/>
      <c r="L99" s="167"/>
      <c r="M99" s="167"/>
      <c r="N99" s="167"/>
      <c r="O99" s="167"/>
      <c r="P99" s="149"/>
    </row>
    <row r="100" spans="1:16">
      <c r="A100" s="150" t="str">
        <f t="shared" si="20"/>
        <v>18-FZSL-62105-iCC</v>
      </c>
      <c r="B100" s="151" t="s">
        <v>866</v>
      </c>
      <c r="C100" s="151" t="str">
        <f t="shared" si="22"/>
        <v>18-IJB-40-009</v>
      </c>
      <c r="D100" s="167" t="s">
        <v>1750</v>
      </c>
      <c r="E100" s="167" t="s">
        <v>106</v>
      </c>
      <c r="F100" s="152" t="s">
        <v>106</v>
      </c>
      <c r="G100" s="153" t="s">
        <v>106</v>
      </c>
      <c r="H100" s="158" t="s">
        <v>863</v>
      </c>
      <c r="I100" s="148" t="str">
        <f t="shared" si="21"/>
        <v>18-IJB-40-009</v>
      </c>
      <c r="J100" s="167"/>
      <c r="K100" s="167"/>
      <c r="L100" s="167"/>
      <c r="M100" s="167"/>
      <c r="N100" s="167"/>
      <c r="O100" s="167"/>
      <c r="P100" s="149"/>
    </row>
    <row r="101" spans="1:16">
      <c r="A101" s="150" t="str">
        <f t="shared" si="20"/>
        <v>18-XZSH-61104-iCC</v>
      </c>
      <c r="B101" s="151" t="s">
        <v>868</v>
      </c>
      <c r="C101" s="151" t="str">
        <f t="shared" si="22"/>
        <v>18-IJB-40-009</v>
      </c>
      <c r="D101" s="167" t="s">
        <v>1750</v>
      </c>
      <c r="E101" s="167" t="s">
        <v>106</v>
      </c>
      <c r="F101" s="152" t="s">
        <v>106</v>
      </c>
      <c r="G101" s="153" t="s">
        <v>106</v>
      </c>
      <c r="H101" s="158" t="s">
        <v>863</v>
      </c>
      <c r="I101" s="148" t="str">
        <f t="shared" si="21"/>
        <v>18-IJB-40-009</v>
      </c>
      <c r="J101" s="167"/>
      <c r="K101" s="167"/>
      <c r="L101" s="167"/>
      <c r="M101" s="167"/>
      <c r="N101" s="167"/>
      <c r="O101" s="167"/>
      <c r="P101" s="149"/>
    </row>
    <row r="102" spans="1:16">
      <c r="A102" s="150" t="str">
        <f t="shared" si="20"/>
        <v>18-XZSL-61104-iCC</v>
      </c>
      <c r="B102" s="151" t="s">
        <v>869</v>
      </c>
      <c r="C102" s="151" t="str">
        <f t="shared" si="22"/>
        <v>18-IJB-40-009</v>
      </c>
      <c r="D102" s="167" t="s">
        <v>1750</v>
      </c>
      <c r="E102" s="167" t="s">
        <v>106</v>
      </c>
      <c r="F102" s="152" t="s">
        <v>106</v>
      </c>
      <c r="G102" s="153" t="s">
        <v>106</v>
      </c>
      <c r="H102" s="158" t="s">
        <v>863</v>
      </c>
      <c r="I102" s="148" t="str">
        <f t="shared" si="21"/>
        <v>18-IJB-40-009</v>
      </c>
      <c r="J102" s="167"/>
      <c r="K102" s="167"/>
      <c r="L102" s="167"/>
      <c r="M102" s="167"/>
      <c r="N102" s="167"/>
      <c r="O102" s="167"/>
      <c r="P102" s="149"/>
    </row>
    <row r="103" spans="1:16">
      <c r="A103" s="150" t="str">
        <f t="shared" si="20"/>
        <v>18-XZSH-62105-iCC</v>
      </c>
      <c r="B103" s="151" t="s">
        <v>870</v>
      </c>
      <c r="C103" s="151" t="str">
        <f t="shared" si="22"/>
        <v>18-IJB-40-009</v>
      </c>
      <c r="D103" s="167" t="s">
        <v>1750</v>
      </c>
      <c r="E103" s="167" t="s">
        <v>106</v>
      </c>
      <c r="F103" s="152" t="s">
        <v>106</v>
      </c>
      <c r="G103" s="153" t="s">
        <v>106</v>
      </c>
      <c r="H103" s="158" t="s">
        <v>863</v>
      </c>
      <c r="I103" s="148" t="str">
        <f t="shared" si="21"/>
        <v>18-IJB-40-009</v>
      </c>
      <c r="J103" s="167"/>
      <c r="K103" s="167"/>
      <c r="L103" s="167"/>
      <c r="M103" s="167"/>
      <c r="N103" s="167"/>
      <c r="O103" s="167"/>
      <c r="P103" s="149"/>
    </row>
    <row r="104" spans="1:16">
      <c r="A104" s="150" t="str">
        <f t="shared" si="20"/>
        <v>18-XZSL-62105-iCC</v>
      </c>
      <c r="B104" s="151" t="s">
        <v>872</v>
      </c>
      <c r="C104" s="151" t="str">
        <f t="shared" si="22"/>
        <v>18-IJB-40-009</v>
      </c>
      <c r="D104" s="167" t="s">
        <v>1750</v>
      </c>
      <c r="E104" s="167" t="s">
        <v>106</v>
      </c>
      <c r="F104" s="152" t="s">
        <v>106</v>
      </c>
      <c r="G104" s="153" t="s">
        <v>106</v>
      </c>
      <c r="H104" s="158" t="s">
        <v>863</v>
      </c>
      <c r="I104" s="148" t="str">
        <f t="shared" si="21"/>
        <v>18-IJB-40-009</v>
      </c>
      <c r="J104" s="167"/>
      <c r="K104" s="167"/>
      <c r="L104" s="167"/>
      <c r="M104" s="167"/>
      <c r="N104" s="167"/>
      <c r="O104" s="167"/>
      <c r="P104" s="149"/>
    </row>
    <row r="105" spans="1:16">
      <c r="A105" s="150" t="str">
        <f t="shared" si="20"/>
        <v>18-XZSH-62106-iCC</v>
      </c>
      <c r="B105" s="151" t="s">
        <v>874</v>
      </c>
      <c r="C105" s="151" t="str">
        <f t="shared" si="22"/>
        <v>18-IJB-40-009</v>
      </c>
      <c r="D105" s="167" t="s">
        <v>1750</v>
      </c>
      <c r="E105" s="167" t="s">
        <v>106</v>
      </c>
      <c r="F105" s="152" t="s">
        <v>106</v>
      </c>
      <c r="G105" s="153" t="s">
        <v>106</v>
      </c>
      <c r="H105" s="158" t="s">
        <v>863</v>
      </c>
      <c r="I105" s="148" t="str">
        <f t="shared" si="21"/>
        <v>18-IJB-40-009</v>
      </c>
      <c r="J105" s="167"/>
      <c r="K105" s="167"/>
      <c r="L105" s="167"/>
      <c r="M105" s="167"/>
      <c r="N105" s="167"/>
      <c r="O105" s="167"/>
      <c r="P105" s="149"/>
    </row>
    <row r="106" spans="1:16">
      <c r="A106" s="150" t="str">
        <f t="shared" si="20"/>
        <v>18-XZSL-62106-iCC</v>
      </c>
      <c r="B106" s="151" t="s">
        <v>876</v>
      </c>
      <c r="C106" s="151" t="str">
        <f t="shared" si="22"/>
        <v>18-IJB-40-009</v>
      </c>
      <c r="D106" s="167" t="s">
        <v>1750</v>
      </c>
      <c r="E106" s="167" t="s">
        <v>106</v>
      </c>
      <c r="F106" s="152" t="s">
        <v>106</v>
      </c>
      <c r="G106" s="153" t="s">
        <v>106</v>
      </c>
      <c r="H106" s="158" t="s">
        <v>863</v>
      </c>
      <c r="I106" s="148" t="str">
        <f t="shared" si="21"/>
        <v>18-IJB-40-009</v>
      </c>
      <c r="J106" s="167"/>
      <c r="K106" s="167"/>
      <c r="L106" s="167"/>
      <c r="M106" s="167"/>
      <c r="N106" s="167"/>
      <c r="O106" s="167"/>
      <c r="P106" s="149"/>
    </row>
    <row r="107" spans="1:16">
      <c r="A107" s="150" t="s">
        <v>1754</v>
      </c>
      <c r="B107" s="252" t="s">
        <v>106</v>
      </c>
      <c r="C107" s="151" t="s">
        <v>106</v>
      </c>
      <c r="D107" s="167" t="s">
        <v>106</v>
      </c>
      <c r="E107" s="167"/>
      <c r="F107" s="167"/>
      <c r="G107" s="154"/>
      <c r="H107" s="147"/>
      <c r="I107" s="148"/>
      <c r="J107" s="167"/>
      <c r="K107" s="167"/>
      <c r="L107" s="167"/>
      <c r="M107" s="167"/>
      <c r="N107" s="167"/>
      <c r="O107" s="167"/>
      <c r="P107" s="149"/>
    </row>
    <row r="108" spans="1:16">
      <c r="A108" s="150" t="s">
        <v>1754</v>
      </c>
      <c r="B108" s="252" t="s">
        <v>106</v>
      </c>
      <c r="C108" s="151" t="s">
        <v>106</v>
      </c>
      <c r="D108" s="167" t="s">
        <v>106</v>
      </c>
      <c r="E108" s="167"/>
      <c r="F108" s="167"/>
      <c r="G108" s="154"/>
      <c r="H108" s="147"/>
      <c r="I108" s="148"/>
      <c r="J108" s="167"/>
      <c r="K108" s="167"/>
      <c r="L108" s="167"/>
      <c r="M108" s="167"/>
      <c r="N108" s="167"/>
      <c r="O108" s="167"/>
      <c r="P108" s="149"/>
    </row>
    <row r="109" spans="1:16">
      <c r="A109" s="150" t="s">
        <v>1754</v>
      </c>
      <c r="B109" s="252" t="s">
        <v>106</v>
      </c>
      <c r="C109" s="151" t="s">
        <v>106</v>
      </c>
      <c r="D109" s="167" t="s">
        <v>106</v>
      </c>
      <c r="E109" s="167"/>
      <c r="F109" s="167"/>
      <c r="G109" s="154"/>
      <c r="H109" s="147"/>
      <c r="I109" s="148"/>
      <c r="J109" s="148"/>
      <c r="K109" s="167"/>
      <c r="L109" s="167"/>
      <c r="M109" s="155"/>
      <c r="N109" s="167"/>
      <c r="O109" s="167"/>
      <c r="P109" s="149"/>
    </row>
    <row r="110" spans="1:16">
      <c r="A110" s="150"/>
      <c r="B110" s="151"/>
      <c r="C110" s="151"/>
      <c r="D110" s="167"/>
      <c r="E110" s="167"/>
      <c r="F110" s="167"/>
      <c r="G110" s="154"/>
      <c r="H110" s="147"/>
      <c r="I110" s="148"/>
      <c r="J110" s="167"/>
      <c r="K110" s="167"/>
      <c r="L110" s="167"/>
      <c r="M110" s="167"/>
      <c r="N110" s="167"/>
      <c r="O110" s="167"/>
      <c r="P110" s="149"/>
    </row>
    <row r="111" spans="1:16">
      <c r="A111" s="150" t="str">
        <f>B111&amp;"-EC"</f>
        <v>18-FT-61205-EC</v>
      </c>
      <c r="B111" s="151" t="s">
        <v>759</v>
      </c>
      <c r="C111" s="151" t="s">
        <v>1761</v>
      </c>
      <c r="D111" s="167" t="s">
        <v>1757</v>
      </c>
      <c r="E111" s="167" t="s">
        <v>106</v>
      </c>
      <c r="F111" s="152" t="s">
        <v>106</v>
      </c>
      <c r="G111" s="153" t="s">
        <v>106</v>
      </c>
      <c r="H111" s="158" t="s">
        <v>1762</v>
      </c>
      <c r="I111" s="148" t="str">
        <f>C111</f>
        <v>18-EJB-40-002</v>
      </c>
      <c r="J111" s="148" t="s">
        <v>1763</v>
      </c>
      <c r="K111" s="167" t="s">
        <v>1758</v>
      </c>
      <c r="L111" s="167">
        <v>139</v>
      </c>
      <c r="M111" s="155">
        <v>5</v>
      </c>
      <c r="N111" s="167" t="s">
        <v>1764</v>
      </c>
      <c r="O111" s="167">
        <v>5</v>
      </c>
      <c r="P111" s="149" t="s">
        <v>106</v>
      </c>
    </row>
    <row r="112" spans="1:16">
      <c r="A112" s="150" t="str">
        <f>B112&amp;"-EC"</f>
        <v>18-FT-61206-EC</v>
      </c>
      <c r="B112" s="151" t="s">
        <v>762</v>
      </c>
      <c r="C112" s="151" t="s">
        <v>1761</v>
      </c>
      <c r="D112" s="167" t="s">
        <v>1757</v>
      </c>
      <c r="E112" s="167" t="s">
        <v>106</v>
      </c>
      <c r="F112" s="157" t="s">
        <v>106</v>
      </c>
      <c r="G112" s="153" t="s">
        <v>106</v>
      </c>
      <c r="H112" s="158" t="s">
        <v>1762</v>
      </c>
      <c r="I112" s="148" t="str">
        <f>C112</f>
        <v>18-EJB-40-002</v>
      </c>
      <c r="J112" s="167"/>
      <c r="K112" s="167"/>
      <c r="L112" s="167"/>
      <c r="M112" s="167"/>
      <c r="N112" s="167"/>
      <c r="O112" s="167"/>
      <c r="P112" s="161"/>
    </row>
    <row r="113" spans="1:16">
      <c r="A113" s="150" t="str">
        <f>B113&amp;"-EC"</f>
        <v>18-FT-62104-EC</v>
      </c>
      <c r="B113" s="252" t="s">
        <v>527</v>
      </c>
      <c r="C113" s="151" t="s">
        <v>1761</v>
      </c>
      <c r="D113" s="167" t="s">
        <v>1757</v>
      </c>
      <c r="E113" s="167" t="s">
        <v>106</v>
      </c>
      <c r="F113" s="157" t="s">
        <v>106</v>
      </c>
      <c r="G113" s="153" t="s">
        <v>106</v>
      </c>
      <c r="H113" s="158" t="s">
        <v>1762</v>
      </c>
      <c r="I113" s="148" t="str">
        <f>C113</f>
        <v>18-EJB-40-002</v>
      </c>
      <c r="J113" s="148"/>
      <c r="K113" s="167"/>
      <c r="L113" s="167"/>
      <c r="M113" s="155"/>
      <c r="N113" s="167"/>
      <c r="O113" s="167"/>
      <c r="P113" s="149"/>
    </row>
    <row r="114" spans="1:16">
      <c r="A114" s="150" t="str">
        <f>B114&amp;"-EC"</f>
        <v>18-FT-62105-EC</v>
      </c>
      <c r="B114" s="151" t="s">
        <v>534</v>
      </c>
      <c r="C114" s="151" t="s">
        <v>1761</v>
      </c>
      <c r="D114" s="167" t="s">
        <v>1757</v>
      </c>
      <c r="E114" s="167" t="s">
        <v>106</v>
      </c>
      <c r="F114" s="157" t="s">
        <v>106</v>
      </c>
      <c r="G114" s="153" t="s">
        <v>106</v>
      </c>
      <c r="H114" s="158" t="s">
        <v>1762</v>
      </c>
      <c r="I114" s="148" t="str">
        <f>C114</f>
        <v>18-EJB-40-002</v>
      </c>
      <c r="J114" s="167"/>
      <c r="K114" s="167"/>
      <c r="L114" s="167"/>
      <c r="M114" s="167"/>
      <c r="N114" s="167"/>
      <c r="O114" s="167"/>
      <c r="P114" s="149"/>
    </row>
    <row r="115" spans="1:16">
      <c r="A115" s="150" t="str">
        <f>B115&amp;"-EC"</f>
        <v>18-LS-61207-EC</v>
      </c>
      <c r="B115" s="151" t="s">
        <v>1033</v>
      </c>
      <c r="C115" s="151" t="s">
        <v>1761</v>
      </c>
      <c r="D115" s="167" t="s">
        <v>1757</v>
      </c>
      <c r="E115" s="167"/>
      <c r="F115" s="157"/>
      <c r="G115" s="153"/>
      <c r="H115" s="158" t="s">
        <v>1762</v>
      </c>
      <c r="I115" s="148" t="str">
        <f>C115</f>
        <v>18-EJB-40-002</v>
      </c>
      <c r="J115" s="167"/>
      <c r="K115" s="167"/>
      <c r="L115" s="167"/>
      <c r="M115" s="167"/>
      <c r="N115" s="167"/>
      <c r="O115" s="167"/>
      <c r="P115" s="149"/>
    </row>
    <row r="116" spans="1:16">
      <c r="A116" s="150" t="s">
        <v>1754</v>
      </c>
      <c r="B116" s="252" t="s">
        <v>106</v>
      </c>
      <c r="C116" s="151" t="s">
        <v>106</v>
      </c>
      <c r="D116" s="167" t="s">
        <v>106</v>
      </c>
      <c r="E116" s="167"/>
      <c r="F116" s="167"/>
      <c r="G116" s="154"/>
      <c r="H116" s="147"/>
      <c r="I116" s="148"/>
      <c r="J116" s="167"/>
      <c r="K116" s="167"/>
      <c r="L116" s="167"/>
      <c r="M116" s="167"/>
      <c r="N116" s="167"/>
      <c r="O116" s="167"/>
      <c r="P116" s="149"/>
    </row>
    <row r="117" spans="1:16">
      <c r="A117" s="150" t="s">
        <v>1754</v>
      </c>
      <c r="B117" s="252" t="s">
        <v>106</v>
      </c>
      <c r="C117" s="151" t="s">
        <v>106</v>
      </c>
      <c r="D117" s="167" t="s">
        <v>106</v>
      </c>
      <c r="E117" s="167"/>
      <c r="F117" s="167"/>
      <c r="G117" s="154"/>
      <c r="H117" s="147"/>
      <c r="I117" s="148"/>
      <c r="J117" s="167"/>
      <c r="K117" s="167"/>
      <c r="L117" s="167"/>
      <c r="M117" s="167"/>
      <c r="N117" s="167"/>
      <c r="O117" s="167"/>
      <c r="P117" s="149"/>
    </row>
    <row r="118" spans="1:16">
      <c r="A118" s="150" t="s">
        <v>1754</v>
      </c>
      <c r="B118" s="252" t="s">
        <v>106</v>
      </c>
      <c r="C118" s="151" t="s">
        <v>106</v>
      </c>
      <c r="D118" s="167" t="s">
        <v>106</v>
      </c>
      <c r="E118" s="167"/>
      <c r="F118" s="167"/>
      <c r="G118" s="154"/>
      <c r="H118" s="147"/>
      <c r="I118" s="148"/>
      <c r="J118" s="148"/>
      <c r="K118" s="167"/>
      <c r="L118" s="167"/>
      <c r="M118" s="155"/>
      <c r="N118" s="167"/>
      <c r="O118" s="167"/>
      <c r="P118" s="149"/>
    </row>
    <row r="119" spans="1:16">
      <c r="A119" s="163"/>
      <c r="B119" s="167"/>
      <c r="C119" s="151"/>
      <c r="D119" s="167"/>
      <c r="E119" s="167"/>
      <c r="F119" s="167"/>
      <c r="G119" s="167"/>
      <c r="H119" s="147"/>
      <c r="I119" s="148"/>
      <c r="J119" s="167"/>
      <c r="K119" s="167"/>
      <c r="L119" s="167"/>
      <c r="M119" s="167"/>
      <c r="N119" s="167"/>
      <c r="O119" s="167"/>
      <c r="P119" s="149"/>
    </row>
    <row r="120" spans="1:16">
      <c r="A120" s="150" t="str">
        <f>B120&amp;"-SC"</f>
        <v>18-FT-61205-SC</v>
      </c>
      <c r="B120" s="151" t="s">
        <v>759</v>
      </c>
      <c r="C120" s="151" t="s">
        <v>531</v>
      </c>
      <c r="D120" s="167" t="s">
        <v>1757</v>
      </c>
      <c r="E120" s="167" t="s">
        <v>106</v>
      </c>
      <c r="F120" s="152" t="s">
        <v>106</v>
      </c>
      <c r="G120" s="153" t="s">
        <v>106</v>
      </c>
      <c r="H120" s="158" t="s">
        <v>532</v>
      </c>
      <c r="I120" s="148" t="str">
        <f>C120</f>
        <v>18-EJB-40-003</v>
      </c>
      <c r="J120" s="148" t="s">
        <v>1751</v>
      </c>
      <c r="K120" s="167" t="s">
        <v>1758</v>
      </c>
      <c r="L120" s="167">
        <v>139</v>
      </c>
      <c r="M120" s="167">
        <v>4</v>
      </c>
      <c r="N120" s="167" t="s">
        <v>106</v>
      </c>
      <c r="O120" s="167" t="s">
        <v>106</v>
      </c>
      <c r="P120" s="149" t="s">
        <v>106</v>
      </c>
    </row>
    <row r="121" spans="1:16">
      <c r="A121" s="150" t="str">
        <f>B121&amp;"-SC"</f>
        <v>18-FT-61206-SC</v>
      </c>
      <c r="B121" s="151" t="s">
        <v>762</v>
      </c>
      <c r="C121" s="151" t="s">
        <v>531</v>
      </c>
      <c r="D121" s="167" t="s">
        <v>1757</v>
      </c>
      <c r="E121" s="167" t="s">
        <v>106</v>
      </c>
      <c r="F121" s="152" t="s">
        <v>106</v>
      </c>
      <c r="G121" s="153" t="s">
        <v>106</v>
      </c>
      <c r="H121" s="158" t="s">
        <v>532</v>
      </c>
      <c r="I121" s="148" t="str">
        <f>C121</f>
        <v>18-EJB-40-003</v>
      </c>
      <c r="J121" s="167"/>
      <c r="K121" s="167"/>
      <c r="L121" s="167"/>
      <c r="M121" s="167"/>
      <c r="N121" s="167"/>
      <c r="O121" s="167"/>
      <c r="P121" s="161"/>
    </row>
    <row r="122" spans="1:16">
      <c r="A122" s="150" t="str">
        <f>B122&amp;"-SC"</f>
        <v>18-FT-62104-SC</v>
      </c>
      <c r="B122" s="151" t="s">
        <v>527</v>
      </c>
      <c r="C122" s="151" t="s">
        <v>531</v>
      </c>
      <c r="D122" s="167" t="s">
        <v>1757</v>
      </c>
      <c r="E122" s="167" t="s">
        <v>106</v>
      </c>
      <c r="F122" s="152" t="s">
        <v>106</v>
      </c>
      <c r="G122" s="153" t="s">
        <v>106</v>
      </c>
      <c r="H122" s="158" t="s">
        <v>532</v>
      </c>
      <c r="I122" s="148" t="str">
        <f>C122</f>
        <v>18-EJB-40-003</v>
      </c>
      <c r="J122" s="148"/>
      <c r="K122" s="167"/>
      <c r="L122" s="167"/>
      <c r="M122" s="167"/>
      <c r="N122" s="167"/>
      <c r="O122" s="167"/>
      <c r="P122" s="149"/>
    </row>
    <row r="123" spans="1:16">
      <c r="A123" s="150" t="str">
        <f>B123&amp;"-SC"</f>
        <v>18-FT-62105-SC</v>
      </c>
      <c r="B123" s="151" t="s">
        <v>534</v>
      </c>
      <c r="C123" s="151" t="s">
        <v>531</v>
      </c>
      <c r="D123" s="167" t="s">
        <v>1757</v>
      </c>
      <c r="E123" s="167" t="s">
        <v>106</v>
      </c>
      <c r="F123" s="152" t="s">
        <v>106</v>
      </c>
      <c r="G123" s="153" t="s">
        <v>106</v>
      </c>
      <c r="H123" s="158" t="s">
        <v>532</v>
      </c>
      <c r="I123" s="148" t="str">
        <f>C123</f>
        <v>18-EJB-40-003</v>
      </c>
      <c r="J123" s="167"/>
      <c r="K123" s="167"/>
      <c r="L123" s="167"/>
      <c r="M123" s="167"/>
      <c r="N123" s="167"/>
      <c r="O123" s="167"/>
      <c r="P123" s="149"/>
    </row>
    <row r="124" spans="1:16">
      <c r="A124" s="150" t="s">
        <v>1754</v>
      </c>
      <c r="B124" s="252" t="s">
        <v>106</v>
      </c>
      <c r="C124" s="151" t="s">
        <v>106</v>
      </c>
      <c r="D124" s="167" t="s">
        <v>106</v>
      </c>
      <c r="E124" s="167"/>
      <c r="F124" s="167"/>
      <c r="G124" s="154"/>
      <c r="H124" s="147"/>
      <c r="I124" s="148"/>
      <c r="J124" s="167"/>
      <c r="K124" s="167"/>
      <c r="L124" s="167"/>
      <c r="M124" s="167"/>
      <c r="N124" s="167"/>
      <c r="O124" s="167"/>
      <c r="P124" s="149"/>
    </row>
    <row r="125" spans="1:16">
      <c r="A125" s="150" t="s">
        <v>1754</v>
      </c>
      <c r="B125" s="252" t="s">
        <v>106</v>
      </c>
      <c r="C125" s="151" t="s">
        <v>106</v>
      </c>
      <c r="D125" s="167" t="s">
        <v>106</v>
      </c>
      <c r="E125" s="167"/>
      <c r="F125" s="167"/>
      <c r="G125" s="154"/>
      <c r="H125" s="147"/>
      <c r="I125" s="148"/>
      <c r="J125" s="167"/>
      <c r="K125" s="167"/>
      <c r="L125" s="167"/>
      <c r="M125" s="167"/>
      <c r="N125" s="167"/>
      <c r="O125" s="167"/>
      <c r="P125" s="149"/>
    </row>
    <row r="126" spans="1:16">
      <c r="A126" s="150" t="s">
        <v>1754</v>
      </c>
      <c r="B126" s="252" t="s">
        <v>106</v>
      </c>
      <c r="C126" s="151" t="s">
        <v>106</v>
      </c>
      <c r="D126" s="167" t="s">
        <v>106</v>
      </c>
      <c r="E126" s="167"/>
      <c r="F126" s="167"/>
      <c r="G126" s="154"/>
      <c r="H126" s="147"/>
      <c r="I126" s="148"/>
      <c r="J126" s="167"/>
      <c r="K126" s="167"/>
      <c r="L126" s="167"/>
      <c r="M126" s="167"/>
      <c r="N126" s="167"/>
      <c r="O126" s="167"/>
      <c r="P126" s="149"/>
    </row>
    <row r="127" spans="1:16">
      <c r="A127" s="150" t="s">
        <v>1754</v>
      </c>
      <c r="B127" s="252" t="s">
        <v>106</v>
      </c>
      <c r="C127" s="151" t="s">
        <v>106</v>
      </c>
      <c r="D127" s="167" t="s">
        <v>106</v>
      </c>
      <c r="E127" s="167"/>
      <c r="F127" s="167"/>
      <c r="G127" s="154"/>
      <c r="H127" s="147"/>
      <c r="I127" s="148"/>
      <c r="J127" s="167"/>
      <c r="K127" s="167"/>
      <c r="L127" s="167"/>
      <c r="M127" s="167"/>
      <c r="N127" s="167"/>
      <c r="O127" s="167"/>
      <c r="P127" s="149"/>
    </row>
    <row r="128" spans="1:16">
      <c r="A128" s="150"/>
      <c r="B128" s="151"/>
      <c r="C128" s="151"/>
      <c r="D128" s="167"/>
      <c r="E128" s="167"/>
      <c r="F128" s="167"/>
      <c r="G128" s="154"/>
      <c r="H128" s="147"/>
      <c r="I128" s="148"/>
      <c r="J128" s="167"/>
      <c r="K128" s="167"/>
      <c r="L128" s="167"/>
      <c r="M128" s="167"/>
      <c r="N128" s="167"/>
      <c r="O128" s="167"/>
      <c r="P128" s="149"/>
    </row>
    <row r="129" spans="1:16">
      <c r="A129" s="150" t="str">
        <f t="shared" ref="A129:A134" si="23">B129&amp;"-iSC"</f>
        <v>18-TT-62202-iSC</v>
      </c>
      <c r="B129" s="151" t="s">
        <v>235</v>
      </c>
      <c r="C129" s="151" t="s">
        <v>238</v>
      </c>
      <c r="D129" s="167" t="s">
        <v>1750</v>
      </c>
      <c r="E129" s="167" t="s">
        <v>106</v>
      </c>
      <c r="F129" s="157" t="s">
        <v>106</v>
      </c>
      <c r="G129" s="153" t="s">
        <v>106</v>
      </c>
      <c r="H129" s="158" t="s">
        <v>239</v>
      </c>
      <c r="I129" s="148" t="str">
        <f t="shared" ref="I129:I134" si="24">C129</f>
        <v>18-IJB-40-010</v>
      </c>
      <c r="J129" s="148" t="s">
        <v>1751</v>
      </c>
      <c r="K129" s="167" t="s">
        <v>1755</v>
      </c>
      <c r="L129" s="167">
        <v>146</v>
      </c>
      <c r="M129" s="167">
        <v>6</v>
      </c>
      <c r="N129" s="167" t="s">
        <v>1753</v>
      </c>
      <c r="O129" s="167">
        <v>7</v>
      </c>
      <c r="P129" s="149" t="s">
        <v>106</v>
      </c>
    </row>
    <row r="130" spans="1:16">
      <c r="A130" s="150" t="str">
        <f t="shared" si="23"/>
        <v>18-TT-63101-iSC</v>
      </c>
      <c r="B130" s="151" t="s">
        <v>632</v>
      </c>
      <c r="C130" s="151" t="str">
        <f>C129</f>
        <v>18-IJB-40-010</v>
      </c>
      <c r="D130" s="167" t="s">
        <v>1750</v>
      </c>
      <c r="E130" s="167" t="s">
        <v>106</v>
      </c>
      <c r="F130" s="157" t="s">
        <v>106</v>
      </c>
      <c r="G130" s="153" t="s">
        <v>106</v>
      </c>
      <c r="H130" s="158" t="s">
        <v>239</v>
      </c>
      <c r="I130" s="148" t="str">
        <f t="shared" si="24"/>
        <v>18-IJB-40-010</v>
      </c>
      <c r="J130" s="148"/>
      <c r="K130" s="167"/>
      <c r="L130" s="167"/>
      <c r="M130" s="167"/>
      <c r="N130" s="167"/>
      <c r="O130" s="167"/>
      <c r="P130" s="149"/>
    </row>
    <row r="131" spans="1:16">
      <c r="A131" s="150" t="str">
        <f t="shared" si="23"/>
        <v>18-PT-61210-iSC</v>
      </c>
      <c r="B131" s="151" t="s">
        <v>241</v>
      </c>
      <c r="C131" s="151" t="str">
        <f>C130</f>
        <v>18-IJB-40-010</v>
      </c>
      <c r="D131" s="167" t="s">
        <v>1750</v>
      </c>
      <c r="E131" s="167" t="s">
        <v>106</v>
      </c>
      <c r="F131" s="152" t="s">
        <v>106</v>
      </c>
      <c r="G131" s="153" t="s">
        <v>106</v>
      </c>
      <c r="H131" s="158" t="s">
        <v>239</v>
      </c>
      <c r="I131" s="148" t="str">
        <f t="shared" si="24"/>
        <v>18-IJB-40-010</v>
      </c>
      <c r="J131" s="167"/>
      <c r="K131" s="167"/>
      <c r="L131" s="167"/>
      <c r="M131" s="167"/>
      <c r="N131" s="167"/>
      <c r="O131" s="167"/>
      <c r="P131" s="149"/>
    </row>
    <row r="132" spans="1:16">
      <c r="A132" s="150" t="str">
        <f t="shared" si="23"/>
        <v>18-PT-62103-iSC</v>
      </c>
      <c r="B132" s="151" t="s">
        <v>636</v>
      </c>
      <c r="C132" s="151" t="str">
        <f>C131</f>
        <v>18-IJB-40-010</v>
      </c>
      <c r="D132" s="167" t="s">
        <v>1750</v>
      </c>
      <c r="E132" s="167" t="s">
        <v>106</v>
      </c>
      <c r="F132" s="152" t="s">
        <v>106</v>
      </c>
      <c r="G132" s="153" t="s">
        <v>106</v>
      </c>
      <c r="H132" s="158" t="s">
        <v>239</v>
      </c>
      <c r="I132" s="148" t="str">
        <f t="shared" si="24"/>
        <v>18-IJB-40-010</v>
      </c>
      <c r="J132" s="167"/>
      <c r="K132" s="167"/>
      <c r="L132" s="167"/>
      <c r="M132" s="167"/>
      <c r="N132" s="167"/>
      <c r="O132" s="167"/>
      <c r="P132" s="149"/>
    </row>
    <row r="133" spans="1:16">
      <c r="A133" s="150" t="str">
        <f t="shared" si="23"/>
        <v>18-LT-61201-iSC</v>
      </c>
      <c r="B133" s="151" t="s">
        <v>245</v>
      </c>
      <c r="C133" s="151" t="str">
        <f>C132</f>
        <v>18-IJB-40-010</v>
      </c>
      <c r="D133" s="167" t="s">
        <v>1750</v>
      </c>
      <c r="E133" s="167" t="s">
        <v>106</v>
      </c>
      <c r="F133" s="152" t="s">
        <v>106</v>
      </c>
      <c r="G133" s="153" t="s">
        <v>106</v>
      </c>
      <c r="H133" s="158" t="s">
        <v>239</v>
      </c>
      <c r="I133" s="148" t="str">
        <f t="shared" si="24"/>
        <v>18-IJB-40-010</v>
      </c>
      <c r="J133" s="167"/>
      <c r="K133" s="167"/>
      <c r="L133" s="167"/>
      <c r="M133" s="167"/>
      <c r="N133" s="167"/>
      <c r="O133" s="167"/>
      <c r="P133" s="149"/>
    </row>
    <row r="134" spans="1:16">
      <c r="A134" s="150" t="str">
        <f t="shared" si="23"/>
        <v>18-LT-62101-iSC</v>
      </c>
      <c r="B134" s="151" t="s">
        <v>249</v>
      </c>
      <c r="C134" s="151" t="str">
        <f>C133</f>
        <v>18-IJB-40-010</v>
      </c>
      <c r="D134" s="167" t="s">
        <v>1750</v>
      </c>
      <c r="E134" s="167" t="s">
        <v>106</v>
      </c>
      <c r="F134" s="152" t="s">
        <v>106</v>
      </c>
      <c r="G134" s="153" t="s">
        <v>106</v>
      </c>
      <c r="H134" s="158" t="s">
        <v>239</v>
      </c>
      <c r="I134" s="148" t="str">
        <f t="shared" si="24"/>
        <v>18-IJB-40-010</v>
      </c>
      <c r="J134" s="167"/>
      <c r="K134" s="167"/>
      <c r="L134" s="167"/>
      <c r="M134" s="167"/>
      <c r="N134" s="167"/>
      <c r="O134" s="167"/>
      <c r="P134" s="149"/>
    </row>
    <row r="135" spans="1:16">
      <c r="A135" s="150" t="s">
        <v>1754</v>
      </c>
      <c r="B135" s="252" t="s">
        <v>106</v>
      </c>
      <c r="C135" s="151" t="s">
        <v>106</v>
      </c>
      <c r="D135" s="167" t="s">
        <v>106</v>
      </c>
      <c r="E135" s="167"/>
      <c r="F135" s="167"/>
      <c r="G135" s="154"/>
      <c r="H135" s="147"/>
      <c r="I135" s="148"/>
      <c r="J135" s="167"/>
      <c r="K135" s="167"/>
      <c r="L135" s="167"/>
      <c r="M135" s="167"/>
      <c r="N135" s="167"/>
      <c r="O135" s="167"/>
      <c r="P135" s="149"/>
    </row>
    <row r="136" spans="1:16">
      <c r="A136" s="150" t="s">
        <v>1754</v>
      </c>
      <c r="B136" s="252" t="s">
        <v>106</v>
      </c>
      <c r="C136" s="151" t="s">
        <v>106</v>
      </c>
      <c r="D136" s="167" t="s">
        <v>106</v>
      </c>
      <c r="E136" s="167"/>
      <c r="F136" s="167"/>
      <c r="G136" s="154"/>
      <c r="H136" s="147"/>
      <c r="I136" s="148"/>
      <c r="J136" s="148"/>
      <c r="K136" s="167"/>
      <c r="L136" s="167"/>
      <c r="M136" s="155"/>
      <c r="N136" s="167"/>
      <c r="O136" s="167"/>
      <c r="P136" s="149"/>
    </row>
    <row r="137" spans="1:16">
      <c r="A137" s="163"/>
      <c r="B137" s="167"/>
      <c r="C137" s="151"/>
      <c r="D137" s="167"/>
      <c r="E137" s="167"/>
      <c r="F137" s="167"/>
      <c r="G137" s="167"/>
      <c r="H137" s="147"/>
      <c r="I137" s="148"/>
      <c r="J137" s="167"/>
      <c r="K137" s="167"/>
      <c r="L137" s="167"/>
      <c r="M137" s="167"/>
      <c r="N137" s="167"/>
      <c r="O137" s="167"/>
      <c r="P137" s="149"/>
    </row>
    <row r="138" spans="1:16">
      <c r="A138" s="150" t="str">
        <f t="shared" ref="A138:A146" si="25">B138&amp;"-iSC"</f>
        <v>18-TT-61107-iSC</v>
      </c>
      <c r="B138" s="151" t="s">
        <v>644</v>
      </c>
      <c r="C138" s="151" t="s">
        <v>277</v>
      </c>
      <c r="D138" s="167" t="s">
        <v>1750</v>
      </c>
      <c r="E138" s="167" t="s">
        <v>106</v>
      </c>
      <c r="F138" s="157" t="s">
        <v>106</v>
      </c>
      <c r="G138" s="153" t="s">
        <v>106</v>
      </c>
      <c r="H138" s="158" t="s">
        <v>278</v>
      </c>
      <c r="I138" s="148" t="str">
        <f t="shared" ref="I138:I146" si="26">C138</f>
        <v>18-IJB-40-011</v>
      </c>
      <c r="J138" s="148" t="s">
        <v>1751</v>
      </c>
      <c r="K138" s="167" t="s">
        <v>1752</v>
      </c>
      <c r="L138" s="167">
        <v>146</v>
      </c>
      <c r="M138" s="167">
        <v>9</v>
      </c>
      <c r="N138" s="167" t="s">
        <v>106</v>
      </c>
      <c r="O138" s="167" t="s">
        <v>106</v>
      </c>
      <c r="P138" s="149" t="s">
        <v>106</v>
      </c>
    </row>
    <row r="139" spans="1:16">
      <c r="A139" s="150" t="str">
        <f t="shared" si="25"/>
        <v>18-TT-61108-iSC</v>
      </c>
      <c r="B139" s="151" t="s">
        <v>647</v>
      </c>
      <c r="C139" s="151" t="str">
        <f t="shared" ref="C139:C146" si="27">C138</f>
        <v>18-IJB-40-011</v>
      </c>
      <c r="D139" s="167" t="s">
        <v>1750</v>
      </c>
      <c r="E139" s="167" t="s">
        <v>106</v>
      </c>
      <c r="F139" s="152" t="s">
        <v>106</v>
      </c>
      <c r="G139" s="153" t="s">
        <v>106</v>
      </c>
      <c r="H139" s="158" t="s">
        <v>278</v>
      </c>
      <c r="I139" s="148" t="str">
        <f t="shared" si="26"/>
        <v>18-IJB-40-011</v>
      </c>
      <c r="J139" s="167"/>
      <c r="K139" s="167"/>
      <c r="L139" s="167"/>
      <c r="M139" s="167"/>
      <c r="N139" s="167"/>
      <c r="O139" s="167"/>
      <c r="P139" s="149"/>
    </row>
    <row r="140" spans="1:16">
      <c r="A140" s="150" t="str">
        <f t="shared" si="25"/>
        <v>18-TT-61208-iSC</v>
      </c>
      <c r="B140" s="151" t="s">
        <v>649</v>
      </c>
      <c r="C140" s="151" t="str">
        <f t="shared" si="27"/>
        <v>18-IJB-40-011</v>
      </c>
      <c r="D140" s="167" t="s">
        <v>1750</v>
      </c>
      <c r="E140" s="167" t="s">
        <v>106</v>
      </c>
      <c r="F140" s="157" t="s">
        <v>106</v>
      </c>
      <c r="G140" s="153" t="s">
        <v>106</v>
      </c>
      <c r="H140" s="158" t="s">
        <v>278</v>
      </c>
      <c r="I140" s="148" t="str">
        <f t="shared" si="26"/>
        <v>18-IJB-40-011</v>
      </c>
      <c r="J140" s="148"/>
      <c r="K140" s="167"/>
      <c r="L140" s="167"/>
      <c r="M140" s="167"/>
      <c r="N140" s="167"/>
      <c r="O140" s="167"/>
      <c r="P140" s="149"/>
    </row>
    <row r="141" spans="1:16">
      <c r="A141" s="150" t="str">
        <f t="shared" si="25"/>
        <v>18-PT-61109-iSC</v>
      </c>
      <c r="B141" s="151" t="s">
        <v>274</v>
      </c>
      <c r="C141" s="151" t="str">
        <f t="shared" si="27"/>
        <v>18-IJB-40-011</v>
      </c>
      <c r="D141" s="167" t="s">
        <v>1750</v>
      </c>
      <c r="E141" s="167" t="s">
        <v>106</v>
      </c>
      <c r="F141" s="157" t="s">
        <v>106</v>
      </c>
      <c r="G141" s="153" t="s">
        <v>106</v>
      </c>
      <c r="H141" s="158" t="s">
        <v>278</v>
      </c>
      <c r="I141" s="148" t="str">
        <f t="shared" si="26"/>
        <v>18-IJB-40-011</v>
      </c>
      <c r="J141" s="167"/>
      <c r="K141" s="167"/>
      <c r="L141" s="167"/>
      <c r="M141" s="167"/>
      <c r="N141" s="167"/>
      <c r="O141" s="167"/>
      <c r="P141" s="149"/>
    </row>
    <row r="142" spans="1:16">
      <c r="A142" s="150" t="str">
        <f t="shared" si="25"/>
        <v>18-PT-61202-iSC</v>
      </c>
      <c r="B142" s="151" t="s">
        <v>280</v>
      </c>
      <c r="C142" s="151" t="str">
        <f t="shared" si="27"/>
        <v>18-IJB-40-011</v>
      </c>
      <c r="D142" s="167" t="s">
        <v>1750</v>
      </c>
      <c r="E142" s="167" t="s">
        <v>106</v>
      </c>
      <c r="F142" s="152" t="s">
        <v>106</v>
      </c>
      <c r="G142" s="153" t="s">
        <v>106</v>
      </c>
      <c r="H142" s="158" t="s">
        <v>278</v>
      </c>
      <c r="I142" s="148" t="str">
        <f t="shared" si="26"/>
        <v>18-IJB-40-011</v>
      </c>
      <c r="J142" s="167"/>
      <c r="K142" s="167"/>
      <c r="L142" s="167"/>
      <c r="M142" s="167"/>
      <c r="N142" s="167"/>
      <c r="O142" s="167"/>
      <c r="P142" s="149"/>
    </row>
    <row r="143" spans="1:16">
      <c r="A143" s="150" t="str">
        <f t="shared" si="25"/>
        <v>18-PT-61204-iSC</v>
      </c>
      <c r="B143" s="151" t="s">
        <v>283</v>
      </c>
      <c r="C143" s="151" t="str">
        <f t="shared" si="27"/>
        <v>18-IJB-40-011</v>
      </c>
      <c r="D143" s="167" t="s">
        <v>1750</v>
      </c>
      <c r="E143" s="167" t="s">
        <v>106</v>
      </c>
      <c r="F143" s="152" t="s">
        <v>106</v>
      </c>
      <c r="G143" s="153" t="s">
        <v>106</v>
      </c>
      <c r="H143" s="158" t="s">
        <v>278</v>
      </c>
      <c r="I143" s="148" t="str">
        <f t="shared" si="26"/>
        <v>18-IJB-40-011</v>
      </c>
      <c r="J143" s="167"/>
      <c r="K143" s="167"/>
      <c r="L143" s="167"/>
      <c r="M143" s="167"/>
      <c r="N143" s="167"/>
      <c r="O143" s="167"/>
      <c r="P143" s="149"/>
    </row>
    <row r="144" spans="1:16">
      <c r="A144" s="150" t="str">
        <f t="shared" si="25"/>
        <v>18-PT-62104-iSC</v>
      </c>
      <c r="B144" s="151" t="s">
        <v>286</v>
      </c>
      <c r="C144" s="151" t="str">
        <f t="shared" si="27"/>
        <v>18-IJB-40-011</v>
      </c>
      <c r="D144" s="167" t="s">
        <v>1750</v>
      </c>
      <c r="E144" s="167" t="s">
        <v>106</v>
      </c>
      <c r="F144" s="152" t="s">
        <v>106</v>
      </c>
      <c r="G144" s="153" t="s">
        <v>106</v>
      </c>
      <c r="H144" s="158" t="s">
        <v>278</v>
      </c>
      <c r="I144" s="148" t="str">
        <f t="shared" si="26"/>
        <v>18-IJB-40-011</v>
      </c>
      <c r="J144" s="167"/>
      <c r="K144" s="167"/>
      <c r="L144" s="167"/>
      <c r="M144" s="167"/>
      <c r="N144" s="167"/>
      <c r="O144" s="167"/>
      <c r="P144" s="149"/>
    </row>
    <row r="145" spans="1:16">
      <c r="A145" s="150" t="str">
        <f t="shared" si="25"/>
        <v>18-FT-61101-iSC</v>
      </c>
      <c r="B145" s="151" t="s">
        <v>652</v>
      </c>
      <c r="C145" s="151" t="str">
        <f t="shared" si="27"/>
        <v>18-IJB-40-011</v>
      </c>
      <c r="D145" s="167" t="s">
        <v>1750</v>
      </c>
      <c r="E145" s="167" t="s">
        <v>106</v>
      </c>
      <c r="F145" s="152" t="s">
        <v>106</v>
      </c>
      <c r="G145" s="153" t="s">
        <v>106</v>
      </c>
      <c r="H145" s="158" t="s">
        <v>278</v>
      </c>
      <c r="I145" s="148" t="str">
        <f t="shared" si="26"/>
        <v>18-IJB-40-011</v>
      </c>
      <c r="J145" s="167"/>
      <c r="K145" s="167"/>
      <c r="L145" s="167"/>
      <c r="M145" s="167"/>
      <c r="N145" s="167"/>
      <c r="O145" s="167"/>
      <c r="P145" s="149"/>
    </row>
    <row r="146" spans="1:16">
      <c r="A146" s="150" t="str">
        <f t="shared" si="25"/>
        <v>18-FT-61202-iSC</v>
      </c>
      <c r="B146" s="151" t="s">
        <v>289</v>
      </c>
      <c r="C146" s="151" t="str">
        <f t="shared" si="27"/>
        <v>18-IJB-40-011</v>
      </c>
      <c r="D146" s="167" t="s">
        <v>1750</v>
      </c>
      <c r="E146" s="167" t="s">
        <v>106</v>
      </c>
      <c r="F146" s="152" t="s">
        <v>106</v>
      </c>
      <c r="G146" s="153" t="s">
        <v>106</v>
      </c>
      <c r="H146" s="158" t="s">
        <v>278</v>
      </c>
      <c r="I146" s="148" t="str">
        <f t="shared" si="26"/>
        <v>18-IJB-40-011</v>
      </c>
      <c r="J146" s="167"/>
      <c r="K146" s="167"/>
      <c r="L146" s="167"/>
      <c r="M146" s="167"/>
      <c r="N146" s="167"/>
      <c r="O146" s="167"/>
      <c r="P146" s="149"/>
    </row>
    <row r="147" spans="1:16">
      <c r="A147" s="150" t="s">
        <v>1754</v>
      </c>
      <c r="B147" s="252" t="s">
        <v>106</v>
      </c>
      <c r="C147" s="151" t="s">
        <v>106</v>
      </c>
      <c r="D147" s="167" t="s">
        <v>106</v>
      </c>
      <c r="E147" s="167"/>
      <c r="F147" s="167"/>
      <c r="G147" s="154"/>
      <c r="H147" s="147"/>
      <c r="I147" s="148"/>
      <c r="J147" s="167"/>
      <c r="K147" s="167"/>
      <c r="L147" s="167"/>
      <c r="M147" s="167"/>
      <c r="N147" s="167"/>
      <c r="O147" s="167"/>
      <c r="P147" s="149"/>
    </row>
    <row r="148" spans="1:16">
      <c r="A148" s="150" t="s">
        <v>1754</v>
      </c>
      <c r="B148" s="252" t="s">
        <v>106</v>
      </c>
      <c r="C148" s="151" t="s">
        <v>106</v>
      </c>
      <c r="D148" s="167" t="s">
        <v>106</v>
      </c>
      <c r="E148" s="167"/>
      <c r="F148" s="167"/>
      <c r="G148" s="154"/>
      <c r="H148" s="147"/>
      <c r="I148" s="148"/>
      <c r="J148" s="148"/>
      <c r="K148" s="167"/>
      <c r="L148" s="167"/>
      <c r="M148" s="155"/>
      <c r="N148" s="167"/>
      <c r="O148" s="167"/>
      <c r="P148" s="149"/>
    </row>
    <row r="149" spans="1:16">
      <c r="A149" s="150" t="s">
        <v>1754</v>
      </c>
      <c r="B149" s="252" t="s">
        <v>106</v>
      </c>
      <c r="C149" s="151" t="s">
        <v>106</v>
      </c>
      <c r="D149" s="167" t="s">
        <v>106</v>
      </c>
      <c r="E149" s="167"/>
      <c r="F149" s="167"/>
      <c r="G149" s="154"/>
      <c r="H149" s="147"/>
      <c r="I149" s="148"/>
      <c r="J149" s="148"/>
      <c r="K149" s="167"/>
      <c r="L149" s="167"/>
      <c r="M149" s="155"/>
      <c r="N149" s="167"/>
      <c r="O149" s="167"/>
      <c r="P149" s="149"/>
    </row>
    <row r="150" spans="1:16">
      <c r="A150" s="150"/>
      <c r="B150" s="151"/>
      <c r="C150" s="151"/>
      <c r="D150" s="167"/>
      <c r="E150" s="167"/>
      <c r="F150" s="167"/>
      <c r="G150" s="154"/>
      <c r="H150" s="147"/>
      <c r="I150" s="148"/>
      <c r="J150" s="167"/>
      <c r="K150" s="167"/>
      <c r="L150" s="167"/>
      <c r="M150" s="167"/>
      <c r="N150" s="167"/>
      <c r="O150" s="167"/>
      <c r="P150" s="149"/>
    </row>
    <row r="151" spans="1:16">
      <c r="A151" s="150" t="str">
        <f t="shared" ref="A151:A160" si="28">B151&amp;"-iSC"</f>
        <v>18-PV-61103B-iSC</v>
      </c>
      <c r="B151" s="252" t="s">
        <v>252</v>
      </c>
      <c r="C151" s="151" t="s">
        <v>254</v>
      </c>
      <c r="D151" s="167" t="s">
        <v>1750</v>
      </c>
      <c r="E151" s="167" t="s">
        <v>106</v>
      </c>
      <c r="F151" s="157" t="s">
        <v>106</v>
      </c>
      <c r="G151" s="153" t="s">
        <v>106</v>
      </c>
      <c r="H151" s="158" t="s">
        <v>255</v>
      </c>
      <c r="I151" s="148" t="str">
        <f t="shared" ref="I151:I160" si="29">C151</f>
        <v>18-IJB-40-012</v>
      </c>
      <c r="J151" s="148" t="s">
        <v>1751</v>
      </c>
      <c r="K151" s="167" t="s">
        <v>1752</v>
      </c>
      <c r="L151" s="167">
        <v>146</v>
      </c>
      <c r="M151" s="167">
        <v>10</v>
      </c>
      <c r="N151" s="167" t="s">
        <v>106</v>
      </c>
      <c r="O151" s="167" t="s">
        <v>106</v>
      </c>
      <c r="P151" s="149" t="s">
        <v>106</v>
      </c>
    </row>
    <row r="152" spans="1:16">
      <c r="A152" s="150" t="str">
        <f t="shared" si="28"/>
        <v>18-PV-61109-iSC</v>
      </c>
      <c r="B152" s="252" t="s">
        <v>256</v>
      </c>
      <c r="C152" s="151" t="str">
        <f t="shared" ref="C152:C160" si="30">C151</f>
        <v>18-IJB-40-012</v>
      </c>
      <c r="D152" s="167" t="s">
        <v>1750</v>
      </c>
      <c r="E152" s="167" t="s">
        <v>106</v>
      </c>
      <c r="F152" s="152" t="s">
        <v>106</v>
      </c>
      <c r="G152" s="153" t="s">
        <v>106</v>
      </c>
      <c r="H152" s="158" t="s">
        <v>255</v>
      </c>
      <c r="I152" s="148" t="str">
        <f t="shared" si="29"/>
        <v>18-IJB-40-012</v>
      </c>
      <c r="J152" s="167"/>
      <c r="K152" s="167"/>
      <c r="L152" s="167"/>
      <c r="M152" s="167"/>
      <c r="N152" s="167"/>
      <c r="O152" s="167"/>
      <c r="P152" s="149"/>
    </row>
    <row r="153" spans="1:16">
      <c r="A153" s="150" t="str">
        <f t="shared" si="28"/>
        <v>18-PV-61202-iSC</v>
      </c>
      <c r="B153" s="252" t="s">
        <v>258</v>
      </c>
      <c r="C153" s="151" t="str">
        <f t="shared" si="30"/>
        <v>18-IJB-40-012</v>
      </c>
      <c r="D153" s="167" t="s">
        <v>1750</v>
      </c>
      <c r="E153" s="167" t="s">
        <v>106</v>
      </c>
      <c r="F153" s="152" t="s">
        <v>106</v>
      </c>
      <c r="G153" s="153" t="s">
        <v>106</v>
      </c>
      <c r="H153" s="158" t="s">
        <v>255</v>
      </c>
      <c r="I153" s="148" t="str">
        <f t="shared" si="29"/>
        <v>18-IJB-40-012</v>
      </c>
      <c r="J153" s="167"/>
      <c r="K153" s="167"/>
      <c r="L153" s="167"/>
      <c r="M153" s="167"/>
      <c r="N153" s="167"/>
      <c r="O153" s="167"/>
      <c r="P153" s="149"/>
    </row>
    <row r="154" spans="1:16">
      <c r="A154" s="150" t="str">
        <f t="shared" si="28"/>
        <v>18-PV-61204-iSC</v>
      </c>
      <c r="B154" s="252" t="s">
        <v>260</v>
      </c>
      <c r="C154" s="151" t="str">
        <f t="shared" si="30"/>
        <v>18-IJB-40-012</v>
      </c>
      <c r="D154" s="167" t="s">
        <v>1750</v>
      </c>
      <c r="E154" s="167" t="s">
        <v>106</v>
      </c>
      <c r="F154" s="152" t="s">
        <v>106</v>
      </c>
      <c r="G154" s="153" t="s">
        <v>106</v>
      </c>
      <c r="H154" s="158" t="s">
        <v>255</v>
      </c>
      <c r="I154" s="148" t="str">
        <f t="shared" si="29"/>
        <v>18-IJB-40-012</v>
      </c>
      <c r="J154" s="167"/>
      <c r="K154" s="167"/>
      <c r="L154" s="167"/>
      <c r="M154" s="167"/>
      <c r="N154" s="167"/>
      <c r="O154" s="167"/>
      <c r="P154" s="149"/>
    </row>
    <row r="155" spans="1:16">
      <c r="A155" s="150" t="str">
        <f t="shared" si="28"/>
        <v>18-PV-61210-iSC</v>
      </c>
      <c r="B155" s="252" t="s">
        <v>262</v>
      </c>
      <c r="C155" s="151" t="str">
        <f t="shared" si="30"/>
        <v>18-IJB-40-012</v>
      </c>
      <c r="D155" s="167" t="s">
        <v>1750</v>
      </c>
      <c r="E155" s="167" t="s">
        <v>106</v>
      </c>
      <c r="F155" s="152" t="s">
        <v>106</v>
      </c>
      <c r="G155" s="153" t="s">
        <v>106</v>
      </c>
      <c r="H155" s="158" t="s">
        <v>255</v>
      </c>
      <c r="I155" s="148" t="str">
        <f t="shared" si="29"/>
        <v>18-IJB-40-012</v>
      </c>
      <c r="J155" s="167"/>
      <c r="K155" s="167"/>
      <c r="L155" s="167"/>
      <c r="M155" s="167"/>
      <c r="N155" s="167"/>
      <c r="O155" s="167"/>
      <c r="P155" s="149"/>
    </row>
    <row r="156" spans="1:16">
      <c r="A156" s="150" t="str">
        <f t="shared" si="28"/>
        <v>18-PV-62104-iSC</v>
      </c>
      <c r="B156" s="252" t="s">
        <v>264</v>
      </c>
      <c r="C156" s="151" t="str">
        <f t="shared" si="30"/>
        <v>18-IJB-40-012</v>
      </c>
      <c r="D156" s="167" t="s">
        <v>1750</v>
      </c>
      <c r="E156" s="167" t="s">
        <v>106</v>
      </c>
      <c r="F156" s="152" t="s">
        <v>106</v>
      </c>
      <c r="G156" s="153" t="s">
        <v>106</v>
      </c>
      <c r="H156" s="158" t="s">
        <v>255</v>
      </c>
      <c r="I156" s="148" t="str">
        <f t="shared" si="29"/>
        <v>18-IJB-40-012</v>
      </c>
      <c r="J156" s="167"/>
      <c r="K156" s="167"/>
      <c r="L156" s="167"/>
      <c r="M156" s="167"/>
      <c r="N156" s="167"/>
      <c r="O156" s="167"/>
      <c r="P156" s="149"/>
    </row>
    <row r="157" spans="1:16">
      <c r="A157" s="150" t="str">
        <f t="shared" si="28"/>
        <v>18-PV-63104A-iSC</v>
      </c>
      <c r="B157" s="252" t="s">
        <v>266</v>
      </c>
      <c r="C157" s="151" t="str">
        <f t="shared" si="30"/>
        <v>18-IJB-40-012</v>
      </c>
      <c r="D157" s="167" t="s">
        <v>1750</v>
      </c>
      <c r="E157" s="167" t="s">
        <v>106</v>
      </c>
      <c r="F157" s="152" t="s">
        <v>106</v>
      </c>
      <c r="G157" s="153" t="s">
        <v>106</v>
      </c>
      <c r="H157" s="158" t="s">
        <v>255</v>
      </c>
      <c r="I157" s="148" t="str">
        <f t="shared" si="29"/>
        <v>18-IJB-40-012</v>
      </c>
      <c r="J157" s="148"/>
      <c r="K157" s="167"/>
      <c r="L157" s="167"/>
      <c r="M157" s="167"/>
      <c r="N157" s="167"/>
      <c r="O157" s="167"/>
      <c r="P157" s="149"/>
    </row>
    <row r="158" spans="1:16">
      <c r="A158" s="150" t="str">
        <f t="shared" si="28"/>
        <v>18-FV-61201-iSC</v>
      </c>
      <c r="B158" s="252" t="s">
        <v>268</v>
      </c>
      <c r="C158" s="151" t="str">
        <f t="shared" si="30"/>
        <v>18-IJB-40-012</v>
      </c>
      <c r="D158" s="167" t="s">
        <v>1750</v>
      </c>
      <c r="E158" s="167" t="s">
        <v>106</v>
      </c>
      <c r="F158" s="152" t="s">
        <v>106</v>
      </c>
      <c r="G158" s="153" t="s">
        <v>106</v>
      </c>
      <c r="H158" s="158" t="s">
        <v>255</v>
      </c>
      <c r="I158" s="148" t="str">
        <f t="shared" si="29"/>
        <v>18-IJB-40-012</v>
      </c>
      <c r="J158" s="167"/>
      <c r="K158" s="167"/>
      <c r="L158" s="167"/>
      <c r="M158" s="167"/>
      <c r="N158" s="167"/>
      <c r="O158" s="167"/>
      <c r="P158" s="149"/>
    </row>
    <row r="159" spans="1:16">
      <c r="A159" s="150" t="str">
        <f t="shared" si="28"/>
        <v>18-FV-61202-iSC</v>
      </c>
      <c r="B159" s="252" t="s">
        <v>270</v>
      </c>
      <c r="C159" s="151" t="str">
        <f t="shared" si="30"/>
        <v>18-IJB-40-012</v>
      </c>
      <c r="D159" s="167" t="s">
        <v>1750</v>
      </c>
      <c r="E159" s="167" t="s">
        <v>106</v>
      </c>
      <c r="F159" s="152" t="s">
        <v>106</v>
      </c>
      <c r="G159" s="153" t="s">
        <v>106</v>
      </c>
      <c r="H159" s="158" t="s">
        <v>255</v>
      </c>
      <c r="I159" s="148" t="str">
        <f t="shared" si="29"/>
        <v>18-IJB-40-012</v>
      </c>
      <c r="J159" s="167"/>
      <c r="K159" s="167"/>
      <c r="L159" s="167"/>
      <c r="M159" s="167"/>
      <c r="N159" s="167"/>
      <c r="O159" s="167"/>
      <c r="P159" s="149"/>
    </row>
    <row r="160" spans="1:16">
      <c r="A160" s="150" t="str">
        <f t="shared" si="28"/>
        <v>18-LV-61201-iSC</v>
      </c>
      <c r="B160" s="252" t="s">
        <v>272</v>
      </c>
      <c r="C160" s="151" t="str">
        <f t="shared" si="30"/>
        <v>18-IJB-40-012</v>
      </c>
      <c r="D160" s="167" t="s">
        <v>1750</v>
      </c>
      <c r="E160" s="167" t="s">
        <v>106</v>
      </c>
      <c r="F160" s="152" t="s">
        <v>106</v>
      </c>
      <c r="G160" s="153" t="s">
        <v>106</v>
      </c>
      <c r="H160" s="158" t="s">
        <v>255</v>
      </c>
      <c r="I160" s="148" t="str">
        <f t="shared" si="29"/>
        <v>18-IJB-40-012</v>
      </c>
      <c r="J160" s="167"/>
      <c r="K160" s="167"/>
      <c r="L160" s="167"/>
      <c r="M160" s="167"/>
      <c r="N160" s="167"/>
      <c r="O160" s="167"/>
      <c r="P160" s="149"/>
    </row>
    <row r="161" spans="1:16">
      <c r="A161" s="150" t="s">
        <v>1754</v>
      </c>
      <c r="B161" s="252" t="s">
        <v>106</v>
      </c>
      <c r="C161" s="151" t="s">
        <v>106</v>
      </c>
      <c r="D161" s="167" t="s">
        <v>106</v>
      </c>
      <c r="E161" s="152"/>
      <c r="F161" s="152"/>
      <c r="G161" s="152"/>
      <c r="H161" s="147"/>
      <c r="I161" s="148"/>
      <c r="J161" s="167"/>
      <c r="K161" s="167"/>
      <c r="L161" s="167"/>
      <c r="M161" s="167"/>
      <c r="N161" s="167"/>
      <c r="O161" s="167"/>
      <c r="P161" s="149"/>
    </row>
    <row r="162" spans="1:16">
      <c r="A162" s="150" t="s">
        <v>1754</v>
      </c>
      <c r="B162" s="252" t="s">
        <v>106</v>
      </c>
      <c r="C162" s="151" t="s">
        <v>106</v>
      </c>
      <c r="D162" s="167" t="s">
        <v>106</v>
      </c>
      <c r="E162" s="152"/>
      <c r="F162" s="152"/>
      <c r="G162" s="152"/>
      <c r="H162" s="147"/>
      <c r="I162" s="148"/>
      <c r="J162" s="167"/>
      <c r="K162" s="167"/>
      <c r="L162" s="167"/>
      <c r="M162" s="167"/>
      <c r="N162" s="167"/>
      <c r="O162" s="167"/>
      <c r="P162" s="149"/>
    </row>
    <row r="163" spans="1:16">
      <c r="A163" s="150"/>
      <c r="B163" s="252"/>
      <c r="C163" s="151"/>
      <c r="D163" s="167"/>
      <c r="E163" s="167"/>
      <c r="F163" s="167"/>
      <c r="G163" s="154"/>
      <c r="H163" s="147"/>
      <c r="I163" s="148"/>
      <c r="J163" s="167"/>
      <c r="K163" s="167"/>
      <c r="L163" s="167"/>
      <c r="M163" s="167"/>
      <c r="N163" s="167"/>
      <c r="O163" s="167"/>
      <c r="P163" s="149"/>
    </row>
    <row r="164" spans="1:16">
      <c r="A164" s="150" t="str">
        <f t="shared" ref="A164:A173" si="31">B164&amp;"-iCC"</f>
        <v>18-PZSL-61103A-iCC</v>
      </c>
      <c r="B164" s="151" t="s">
        <v>888</v>
      </c>
      <c r="C164" s="151" t="s">
        <v>890</v>
      </c>
      <c r="D164" s="167" t="s">
        <v>1750</v>
      </c>
      <c r="E164" s="167" t="s">
        <v>106</v>
      </c>
      <c r="F164" s="152" t="s">
        <v>106</v>
      </c>
      <c r="G164" s="153" t="s">
        <v>106</v>
      </c>
      <c r="H164" s="158" t="s">
        <v>891</v>
      </c>
      <c r="I164" s="148" t="str">
        <f t="shared" ref="I164:I173" si="32">C164</f>
        <v>18-IJB-40-013</v>
      </c>
      <c r="J164" s="148" t="s">
        <v>1751</v>
      </c>
      <c r="K164" s="167" t="s">
        <v>1752</v>
      </c>
      <c r="L164" s="167">
        <v>146</v>
      </c>
      <c r="M164" s="167">
        <v>10</v>
      </c>
      <c r="N164" s="167" t="s">
        <v>106</v>
      </c>
      <c r="O164" s="167" t="s">
        <v>106</v>
      </c>
      <c r="P164" s="149" t="s">
        <v>106</v>
      </c>
    </row>
    <row r="165" spans="1:16">
      <c r="A165" s="150" t="str">
        <f t="shared" si="31"/>
        <v>18-PZSL-61202-iCC</v>
      </c>
      <c r="B165" s="252" t="s">
        <v>892</v>
      </c>
      <c r="C165" s="148" t="str">
        <f t="shared" ref="C165:C171" si="33">C164</f>
        <v>18-IJB-40-013</v>
      </c>
      <c r="D165" s="167" t="s">
        <v>1750</v>
      </c>
      <c r="E165" s="167" t="s">
        <v>106</v>
      </c>
      <c r="F165" s="152" t="s">
        <v>106</v>
      </c>
      <c r="G165" s="153" t="s">
        <v>106</v>
      </c>
      <c r="H165" s="158" t="s">
        <v>891</v>
      </c>
      <c r="I165" s="148" t="str">
        <f t="shared" si="32"/>
        <v>18-IJB-40-013</v>
      </c>
      <c r="J165" s="148"/>
      <c r="K165" s="167"/>
      <c r="L165" s="167"/>
      <c r="M165" s="167"/>
      <c r="N165" s="167"/>
      <c r="O165" s="167"/>
      <c r="P165" s="149"/>
    </row>
    <row r="166" spans="1:16">
      <c r="A166" s="150" t="str">
        <f t="shared" si="31"/>
        <v>18-PZSL-61204-iCC</v>
      </c>
      <c r="B166" s="252" t="s">
        <v>894</v>
      </c>
      <c r="C166" s="148" t="str">
        <f t="shared" si="33"/>
        <v>18-IJB-40-013</v>
      </c>
      <c r="D166" s="167" t="s">
        <v>1750</v>
      </c>
      <c r="E166" s="167" t="s">
        <v>106</v>
      </c>
      <c r="F166" s="152" t="s">
        <v>106</v>
      </c>
      <c r="G166" s="153" t="s">
        <v>106</v>
      </c>
      <c r="H166" s="158" t="s">
        <v>891</v>
      </c>
      <c r="I166" s="148" t="str">
        <f t="shared" si="32"/>
        <v>18-IJB-40-013</v>
      </c>
      <c r="J166" s="167"/>
      <c r="K166" s="167"/>
      <c r="L166" s="167"/>
      <c r="M166" s="167"/>
      <c r="N166" s="167"/>
      <c r="O166" s="167"/>
      <c r="P166" s="149"/>
    </row>
    <row r="167" spans="1:16">
      <c r="A167" s="150" t="str">
        <f t="shared" si="31"/>
        <v>18-PZSL-61210-iCC</v>
      </c>
      <c r="B167" s="252" t="s">
        <v>896</v>
      </c>
      <c r="C167" s="148" t="str">
        <f t="shared" si="33"/>
        <v>18-IJB-40-013</v>
      </c>
      <c r="D167" s="167" t="s">
        <v>1750</v>
      </c>
      <c r="E167" s="167" t="s">
        <v>106</v>
      </c>
      <c r="F167" s="152" t="s">
        <v>106</v>
      </c>
      <c r="G167" s="153" t="s">
        <v>106</v>
      </c>
      <c r="H167" s="158" t="s">
        <v>891</v>
      </c>
      <c r="I167" s="148" t="str">
        <f t="shared" si="32"/>
        <v>18-IJB-40-013</v>
      </c>
      <c r="J167" s="148"/>
      <c r="K167" s="167"/>
      <c r="L167" s="167"/>
      <c r="M167" s="167"/>
      <c r="N167" s="167"/>
      <c r="O167" s="167"/>
      <c r="P167" s="149"/>
    </row>
    <row r="168" spans="1:16">
      <c r="A168" s="150" t="str">
        <f t="shared" si="31"/>
        <v>18-PZSL-62104-iCC</v>
      </c>
      <c r="B168" s="252" t="s">
        <v>898</v>
      </c>
      <c r="C168" s="148" t="str">
        <f t="shared" si="33"/>
        <v>18-IJB-40-013</v>
      </c>
      <c r="D168" s="167" t="s">
        <v>1750</v>
      </c>
      <c r="E168" s="167" t="s">
        <v>106</v>
      </c>
      <c r="F168" s="152" t="s">
        <v>106</v>
      </c>
      <c r="G168" s="153" t="s">
        <v>106</v>
      </c>
      <c r="H168" s="158" t="s">
        <v>891</v>
      </c>
      <c r="I168" s="148" t="str">
        <f t="shared" si="32"/>
        <v>18-IJB-40-013</v>
      </c>
      <c r="J168" s="167"/>
      <c r="K168" s="167"/>
      <c r="L168" s="167"/>
      <c r="M168" s="167"/>
      <c r="N168" s="167"/>
      <c r="O168" s="167"/>
      <c r="P168" s="149"/>
    </row>
    <row r="169" spans="1:16">
      <c r="A169" s="150" t="str">
        <f t="shared" si="31"/>
        <v>18-FZSL-61201-iCC</v>
      </c>
      <c r="B169" s="252" t="s">
        <v>899</v>
      </c>
      <c r="C169" s="148" t="str">
        <f t="shared" si="33"/>
        <v>18-IJB-40-013</v>
      </c>
      <c r="D169" s="167" t="s">
        <v>1750</v>
      </c>
      <c r="E169" s="167" t="s">
        <v>106</v>
      </c>
      <c r="F169" s="152" t="s">
        <v>106</v>
      </c>
      <c r="G169" s="153" t="s">
        <v>106</v>
      </c>
      <c r="H169" s="158" t="s">
        <v>891</v>
      </c>
      <c r="I169" s="148" t="str">
        <f t="shared" si="32"/>
        <v>18-IJB-40-013</v>
      </c>
      <c r="J169" s="167"/>
      <c r="K169" s="167"/>
      <c r="L169" s="167"/>
      <c r="M169" s="167"/>
      <c r="N169" s="167"/>
      <c r="O169" s="167"/>
      <c r="P169" s="149"/>
    </row>
    <row r="170" spans="1:16">
      <c r="A170" s="150" t="str">
        <f t="shared" si="31"/>
        <v>18-FZSL-61202-iCC</v>
      </c>
      <c r="B170" s="252" t="s">
        <v>901</v>
      </c>
      <c r="C170" s="148" t="str">
        <f t="shared" si="33"/>
        <v>18-IJB-40-013</v>
      </c>
      <c r="D170" s="167" t="s">
        <v>1750</v>
      </c>
      <c r="E170" s="167" t="s">
        <v>106</v>
      </c>
      <c r="F170" s="152" t="s">
        <v>106</v>
      </c>
      <c r="G170" s="153" t="s">
        <v>106</v>
      </c>
      <c r="H170" s="158" t="s">
        <v>891</v>
      </c>
      <c r="I170" s="148" t="str">
        <f t="shared" si="32"/>
        <v>18-IJB-40-013</v>
      </c>
      <c r="J170" s="167"/>
      <c r="K170" s="167"/>
      <c r="L170" s="167"/>
      <c r="M170" s="167"/>
      <c r="N170" s="167"/>
      <c r="O170" s="167"/>
      <c r="P170" s="149"/>
    </row>
    <row r="171" spans="1:16">
      <c r="A171" s="150" t="str">
        <f t="shared" si="31"/>
        <v>18-LZSL-61201-iCC</v>
      </c>
      <c r="B171" s="252" t="s">
        <v>903</v>
      </c>
      <c r="C171" s="148" t="str">
        <f t="shared" si="33"/>
        <v>18-IJB-40-013</v>
      </c>
      <c r="D171" s="167" t="s">
        <v>1750</v>
      </c>
      <c r="E171" s="167" t="s">
        <v>106</v>
      </c>
      <c r="F171" s="152" t="s">
        <v>106</v>
      </c>
      <c r="G171" s="153" t="s">
        <v>106</v>
      </c>
      <c r="H171" s="158" t="s">
        <v>891</v>
      </c>
      <c r="I171" s="148" t="str">
        <f t="shared" si="32"/>
        <v>18-IJB-40-013</v>
      </c>
      <c r="J171" s="167"/>
      <c r="K171" s="167"/>
      <c r="L171" s="167"/>
      <c r="M171" s="167"/>
      <c r="N171" s="167"/>
      <c r="O171" s="167"/>
      <c r="P171" s="149"/>
    </row>
    <row r="172" spans="1:16">
      <c r="A172" s="150" t="str">
        <f t="shared" si="31"/>
        <v>18-LZSL-61202-iCC</v>
      </c>
      <c r="B172" s="151" t="s">
        <v>905</v>
      </c>
      <c r="C172" s="151" t="s">
        <v>890</v>
      </c>
      <c r="D172" s="167" t="s">
        <v>1750</v>
      </c>
      <c r="E172" s="167" t="s">
        <v>106</v>
      </c>
      <c r="F172" s="152" t="s">
        <v>106</v>
      </c>
      <c r="G172" s="153" t="s">
        <v>106</v>
      </c>
      <c r="H172" s="158" t="s">
        <v>891</v>
      </c>
      <c r="I172" s="148" t="str">
        <f t="shared" si="32"/>
        <v>18-IJB-40-013</v>
      </c>
      <c r="J172" s="167"/>
      <c r="K172" s="167"/>
      <c r="L172" s="167"/>
      <c r="M172" s="167"/>
      <c r="N172" s="167"/>
      <c r="O172" s="167"/>
      <c r="P172" s="149"/>
    </row>
    <row r="173" spans="1:16">
      <c r="A173" s="150" t="str">
        <f t="shared" si="31"/>
        <v>18-LZSL-61203-iCC</v>
      </c>
      <c r="B173" s="151" t="s">
        <v>907</v>
      </c>
      <c r="C173" s="151" t="s">
        <v>890</v>
      </c>
      <c r="D173" s="167" t="s">
        <v>1750</v>
      </c>
      <c r="E173" s="167" t="s">
        <v>106</v>
      </c>
      <c r="F173" s="152" t="s">
        <v>106</v>
      </c>
      <c r="G173" s="153" t="s">
        <v>106</v>
      </c>
      <c r="H173" s="158" t="s">
        <v>891</v>
      </c>
      <c r="I173" s="148" t="str">
        <f t="shared" si="32"/>
        <v>18-IJB-40-013</v>
      </c>
      <c r="J173" s="167"/>
      <c r="K173" s="167"/>
      <c r="L173" s="167"/>
      <c r="M173" s="167"/>
      <c r="N173" s="167"/>
      <c r="O173" s="167"/>
      <c r="P173" s="149"/>
    </row>
    <row r="174" spans="1:16">
      <c r="A174" s="150" t="s">
        <v>1754</v>
      </c>
      <c r="B174" s="252" t="s">
        <v>106</v>
      </c>
      <c r="C174" s="151" t="s">
        <v>106</v>
      </c>
      <c r="D174" s="167" t="s">
        <v>106</v>
      </c>
      <c r="E174" s="167"/>
      <c r="F174" s="152"/>
      <c r="G174" s="153"/>
      <c r="H174" s="147"/>
      <c r="I174" s="148"/>
      <c r="J174" s="167"/>
      <c r="K174" s="167"/>
      <c r="L174" s="167"/>
      <c r="M174" s="167"/>
      <c r="N174" s="167"/>
      <c r="O174" s="167"/>
      <c r="P174" s="149"/>
    </row>
    <row r="175" spans="1:16">
      <c r="A175" s="150" t="s">
        <v>1754</v>
      </c>
      <c r="B175" s="252" t="s">
        <v>106</v>
      </c>
      <c r="C175" s="151" t="s">
        <v>106</v>
      </c>
      <c r="D175" s="167" t="s">
        <v>106</v>
      </c>
      <c r="E175" s="167"/>
      <c r="F175" s="167"/>
      <c r="G175" s="167"/>
      <c r="H175" s="147"/>
      <c r="I175" s="148"/>
      <c r="J175" s="167"/>
      <c r="K175" s="167"/>
      <c r="L175" s="167"/>
      <c r="M175" s="167"/>
      <c r="N175" s="167"/>
      <c r="O175" s="167"/>
      <c r="P175" s="149"/>
    </row>
    <row r="176" spans="1:16">
      <c r="A176" s="150"/>
      <c r="B176" s="151"/>
      <c r="C176" s="151"/>
      <c r="D176" s="167"/>
      <c r="E176" s="167"/>
      <c r="F176" s="167"/>
      <c r="G176" s="154"/>
      <c r="H176" s="147"/>
      <c r="I176" s="148"/>
      <c r="J176" s="167"/>
      <c r="K176" s="167"/>
      <c r="L176" s="167"/>
      <c r="M176" s="167"/>
      <c r="N176" s="167"/>
      <c r="O176" s="167"/>
      <c r="P176" s="149"/>
    </row>
    <row r="177" spans="1:16">
      <c r="A177" s="150" t="str">
        <f t="shared" ref="A177:A186" si="34">B177&amp;"-iCC"</f>
        <v>18-XZSH-61102-iCC</v>
      </c>
      <c r="B177" s="164" t="s">
        <v>909</v>
      </c>
      <c r="C177" s="148" t="s">
        <v>911</v>
      </c>
      <c r="D177" s="167" t="s">
        <v>1750</v>
      </c>
      <c r="E177" s="167" t="s">
        <v>106</v>
      </c>
      <c r="F177" s="157" t="s">
        <v>106</v>
      </c>
      <c r="G177" s="153" t="s">
        <v>106</v>
      </c>
      <c r="H177" s="158" t="s">
        <v>912</v>
      </c>
      <c r="I177" s="148" t="str">
        <f t="shared" ref="I177:I186" si="35">C177</f>
        <v>18-IJB-40-014</v>
      </c>
      <c r="J177" s="148" t="s">
        <v>1751</v>
      </c>
      <c r="K177" s="167" t="s">
        <v>1752</v>
      </c>
      <c r="L177" s="167">
        <v>146</v>
      </c>
      <c r="M177" s="155">
        <v>10</v>
      </c>
      <c r="N177" s="167" t="s">
        <v>106</v>
      </c>
      <c r="O177" s="167" t="s">
        <v>106</v>
      </c>
      <c r="P177" s="149" t="s">
        <v>106</v>
      </c>
    </row>
    <row r="178" spans="1:16">
      <c r="A178" s="150" t="str">
        <f t="shared" si="34"/>
        <v>18-XZSL-61102-iCC</v>
      </c>
      <c r="B178" s="164" t="s">
        <v>913</v>
      </c>
      <c r="C178" s="148" t="str">
        <f t="shared" ref="C178:C184" si="36">C177</f>
        <v>18-IJB-40-014</v>
      </c>
      <c r="D178" s="167" t="s">
        <v>1750</v>
      </c>
      <c r="E178" s="167" t="s">
        <v>106</v>
      </c>
      <c r="F178" s="152" t="s">
        <v>106</v>
      </c>
      <c r="G178" s="153" t="s">
        <v>106</v>
      </c>
      <c r="H178" s="158" t="s">
        <v>912</v>
      </c>
      <c r="I178" s="148" t="str">
        <f t="shared" si="35"/>
        <v>18-IJB-40-014</v>
      </c>
      <c r="J178" s="148"/>
      <c r="K178" s="167"/>
      <c r="L178" s="167"/>
      <c r="M178" s="155"/>
      <c r="N178" s="167"/>
      <c r="O178" s="167"/>
      <c r="P178" s="165"/>
    </row>
    <row r="179" spans="1:16">
      <c r="A179" s="150" t="str">
        <f t="shared" si="34"/>
        <v>18-XZSH-61103-iCC</v>
      </c>
      <c r="B179" s="164" t="s">
        <v>914</v>
      </c>
      <c r="C179" s="148" t="str">
        <f t="shared" si="36"/>
        <v>18-IJB-40-014</v>
      </c>
      <c r="D179" s="167" t="s">
        <v>1750</v>
      </c>
      <c r="E179" s="167" t="s">
        <v>106</v>
      </c>
      <c r="F179" s="157" t="s">
        <v>106</v>
      </c>
      <c r="G179" s="153" t="s">
        <v>106</v>
      </c>
      <c r="H179" s="158" t="s">
        <v>912</v>
      </c>
      <c r="I179" s="148" t="str">
        <f t="shared" si="35"/>
        <v>18-IJB-40-014</v>
      </c>
      <c r="J179" s="148"/>
      <c r="K179" s="167"/>
      <c r="L179" s="167"/>
      <c r="M179" s="155"/>
      <c r="N179" s="167"/>
      <c r="O179" s="167"/>
      <c r="P179" s="165"/>
    </row>
    <row r="180" spans="1:16">
      <c r="A180" s="150" t="str">
        <f t="shared" si="34"/>
        <v>18-XZSL-61103-iCC</v>
      </c>
      <c r="B180" s="164" t="s">
        <v>916</v>
      </c>
      <c r="C180" s="148" t="str">
        <f t="shared" si="36"/>
        <v>18-IJB-40-014</v>
      </c>
      <c r="D180" s="167" t="s">
        <v>1750</v>
      </c>
      <c r="E180" s="167" t="s">
        <v>106</v>
      </c>
      <c r="F180" s="152" t="s">
        <v>106</v>
      </c>
      <c r="G180" s="153" t="s">
        <v>106</v>
      </c>
      <c r="H180" s="158" t="s">
        <v>912</v>
      </c>
      <c r="I180" s="148" t="str">
        <f t="shared" si="35"/>
        <v>18-IJB-40-014</v>
      </c>
      <c r="J180" s="148"/>
      <c r="K180" s="167"/>
      <c r="L180" s="167"/>
      <c r="M180" s="155"/>
      <c r="N180" s="167"/>
      <c r="O180" s="167"/>
      <c r="P180" s="165"/>
    </row>
    <row r="181" spans="1:16">
      <c r="A181" s="150" t="str">
        <f t="shared" si="34"/>
        <v>18-XZSH-61106-iCC</v>
      </c>
      <c r="B181" s="164" t="s">
        <v>917</v>
      </c>
      <c r="C181" s="148" t="str">
        <f t="shared" si="36"/>
        <v>18-IJB-40-014</v>
      </c>
      <c r="D181" s="167" t="s">
        <v>1750</v>
      </c>
      <c r="E181" s="167" t="s">
        <v>106</v>
      </c>
      <c r="F181" s="152" t="s">
        <v>106</v>
      </c>
      <c r="G181" s="153" t="s">
        <v>106</v>
      </c>
      <c r="H181" s="158" t="s">
        <v>912</v>
      </c>
      <c r="I181" s="148" t="str">
        <f t="shared" si="35"/>
        <v>18-IJB-40-014</v>
      </c>
      <c r="J181" s="148"/>
      <c r="K181" s="167"/>
      <c r="L181" s="167"/>
      <c r="M181" s="155"/>
      <c r="N181" s="167"/>
      <c r="O181" s="167"/>
      <c r="P181" s="165"/>
    </row>
    <row r="182" spans="1:16">
      <c r="A182" s="150" t="str">
        <f t="shared" si="34"/>
        <v>18-XZSL-61106-iCC</v>
      </c>
      <c r="B182" s="164" t="s">
        <v>919</v>
      </c>
      <c r="C182" s="148" t="str">
        <f t="shared" si="36"/>
        <v>18-IJB-40-014</v>
      </c>
      <c r="D182" s="167" t="s">
        <v>1750</v>
      </c>
      <c r="E182" s="167" t="s">
        <v>106</v>
      </c>
      <c r="F182" s="152" t="s">
        <v>106</v>
      </c>
      <c r="G182" s="153" t="s">
        <v>106</v>
      </c>
      <c r="H182" s="158" t="s">
        <v>912</v>
      </c>
      <c r="I182" s="148" t="str">
        <f t="shared" si="35"/>
        <v>18-IJB-40-014</v>
      </c>
      <c r="J182" s="148"/>
      <c r="K182" s="167"/>
      <c r="L182" s="167"/>
      <c r="M182" s="155"/>
      <c r="N182" s="167"/>
      <c r="O182" s="167"/>
      <c r="P182" s="165"/>
    </row>
    <row r="183" spans="1:16">
      <c r="A183" s="150" t="str">
        <f t="shared" si="34"/>
        <v>18-XZSH-61201-iCC</v>
      </c>
      <c r="B183" s="164" t="s">
        <v>920</v>
      </c>
      <c r="C183" s="148" t="str">
        <f t="shared" si="36"/>
        <v>18-IJB-40-014</v>
      </c>
      <c r="D183" s="167" t="s">
        <v>1750</v>
      </c>
      <c r="E183" s="167" t="s">
        <v>106</v>
      </c>
      <c r="F183" s="152" t="s">
        <v>106</v>
      </c>
      <c r="G183" s="153" t="s">
        <v>106</v>
      </c>
      <c r="H183" s="158" t="s">
        <v>912</v>
      </c>
      <c r="I183" s="148" t="str">
        <f t="shared" si="35"/>
        <v>18-IJB-40-014</v>
      </c>
      <c r="J183" s="148"/>
      <c r="K183" s="167"/>
      <c r="L183" s="167"/>
      <c r="M183" s="155"/>
      <c r="N183" s="167"/>
      <c r="O183" s="167"/>
      <c r="P183" s="165"/>
    </row>
    <row r="184" spans="1:16">
      <c r="A184" s="150" t="str">
        <f t="shared" si="34"/>
        <v>18-XZSL-61201-iCC</v>
      </c>
      <c r="B184" s="164" t="s">
        <v>922</v>
      </c>
      <c r="C184" s="148" t="str">
        <f t="shared" si="36"/>
        <v>18-IJB-40-014</v>
      </c>
      <c r="D184" s="167" t="s">
        <v>1750</v>
      </c>
      <c r="E184" s="167" t="s">
        <v>106</v>
      </c>
      <c r="F184" s="152" t="s">
        <v>106</v>
      </c>
      <c r="G184" s="153" t="s">
        <v>106</v>
      </c>
      <c r="H184" s="158" t="s">
        <v>912</v>
      </c>
      <c r="I184" s="148" t="str">
        <f t="shared" si="35"/>
        <v>18-IJB-40-014</v>
      </c>
      <c r="J184" s="148"/>
      <c r="K184" s="167"/>
      <c r="L184" s="167"/>
      <c r="M184" s="155"/>
      <c r="N184" s="167"/>
      <c r="O184" s="167"/>
      <c r="P184" s="165"/>
    </row>
    <row r="185" spans="1:16">
      <c r="A185" s="150" t="str">
        <f t="shared" si="34"/>
        <v>18-XZSH-61206-iCC</v>
      </c>
      <c r="B185" s="151" t="s">
        <v>924</v>
      </c>
      <c r="C185" s="151" t="str">
        <f>C177</f>
        <v>18-IJB-40-014</v>
      </c>
      <c r="D185" s="167" t="s">
        <v>1750</v>
      </c>
      <c r="E185" s="167" t="s">
        <v>106</v>
      </c>
      <c r="F185" s="152" t="s">
        <v>106</v>
      </c>
      <c r="G185" s="153" t="s">
        <v>106</v>
      </c>
      <c r="H185" s="158" t="s">
        <v>912</v>
      </c>
      <c r="I185" s="148" t="str">
        <f t="shared" si="35"/>
        <v>18-IJB-40-014</v>
      </c>
      <c r="J185" s="148"/>
      <c r="K185" s="167"/>
      <c r="L185" s="167"/>
      <c r="M185" s="155"/>
      <c r="N185" s="167"/>
      <c r="O185" s="167"/>
      <c r="P185" s="165"/>
    </row>
    <row r="186" spans="1:16">
      <c r="A186" s="150" t="str">
        <f t="shared" si="34"/>
        <v>18-XZSL-61206-iCC</v>
      </c>
      <c r="B186" s="151" t="s">
        <v>926</v>
      </c>
      <c r="C186" s="151" t="str">
        <f>C177</f>
        <v>18-IJB-40-014</v>
      </c>
      <c r="D186" s="167" t="s">
        <v>1750</v>
      </c>
      <c r="E186" s="167" t="s">
        <v>106</v>
      </c>
      <c r="F186" s="152" t="s">
        <v>106</v>
      </c>
      <c r="G186" s="153" t="s">
        <v>106</v>
      </c>
      <c r="H186" s="158" t="s">
        <v>912</v>
      </c>
      <c r="I186" s="148" t="str">
        <f t="shared" si="35"/>
        <v>18-IJB-40-014</v>
      </c>
      <c r="J186" s="148"/>
      <c r="K186" s="167"/>
      <c r="L186" s="167"/>
      <c r="M186" s="155"/>
      <c r="N186" s="167"/>
      <c r="O186" s="167"/>
      <c r="P186" s="165"/>
    </row>
    <row r="187" spans="1:16">
      <c r="A187" s="166" t="s">
        <v>1754</v>
      </c>
      <c r="B187" s="164"/>
      <c r="C187" s="148"/>
      <c r="D187" s="167"/>
      <c r="E187" s="167"/>
      <c r="F187" s="167"/>
      <c r="G187" s="154"/>
      <c r="H187" s="147"/>
      <c r="I187" s="148"/>
      <c r="J187" s="148"/>
      <c r="K187" s="167"/>
      <c r="L187" s="167"/>
      <c r="M187" s="155"/>
      <c r="N187" s="167"/>
      <c r="O187" s="167"/>
      <c r="P187" s="165"/>
    </row>
    <row r="188" spans="1:16">
      <c r="A188" s="166" t="s">
        <v>1754</v>
      </c>
      <c r="B188" s="164"/>
      <c r="C188" s="148"/>
      <c r="D188" s="167"/>
      <c r="E188" s="167"/>
      <c r="F188" s="167"/>
      <c r="G188" s="154"/>
      <c r="H188" s="147"/>
      <c r="I188" s="148"/>
      <c r="J188" s="148"/>
      <c r="K188" s="167"/>
      <c r="L188" s="167"/>
      <c r="M188" s="155"/>
      <c r="N188" s="167"/>
      <c r="O188" s="167"/>
      <c r="P188" s="165"/>
    </row>
    <row r="189" spans="1:16">
      <c r="A189" s="166"/>
      <c r="B189" s="164"/>
      <c r="C189" s="148"/>
      <c r="D189" s="167"/>
      <c r="E189" s="167"/>
      <c r="F189" s="167"/>
      <c r="G189" s="154"/>
      <c r="H189" s="147"/>
      <c r="I189" s="148"/>
      <c r="J189" s="148"/>
      <c r="K189" s="167"/>
      <c r="L189" s="167"/>
      <c r="M189" s="155"/>
      <c r="N189" s="167"/>
      <c r="O189" s="167"/>
      <c r="P189" s="165"/>
    </row>
    <row r="190" spans="1:16">
      <c r="A190" s="150" t="str">
        <f t="shared" ref="A190:A197" si="37">B190&amp;"-iSC"</f>
        <v>18-TT-61104-iSC</v>
      </c>
      <c r="B190" s="164" t="s">
        <v>655</v>
      </c>
      <c r="C190" s="151" t="s">
        <v>295</v>
      </c>
      <c r="D190" s="167" t="s">
        <v>1750</v>
      </c>
      <c r="E190" s="167" t="s">
        <v>106</v>
      </c>
      <c r="F190" s="168" t="s">
        <v>106</v>
      </c>
      <c r="G190" s="153" t="s">
        <v>106</v>
      </c>
      <c r="H190" s="158" t="s">
        <v>296</v>
      </c>
      <c r="I190" s="148" t="str">
        <f t="shared" ref="I190:I197" si="38">C190</f>
        <v>18-IJB-40-015</v>
      </c>
      <c r="J190" s="148" t="s">
        <v>1751</v>
      </c>
      <c r="K190" s="167" t="s">
        <v>1752</v>
      </c>
      <c r="L190" s="167">
        <v>145</v>
      </c>
      <c r="M190" s="155">
        <v>8</v>
      </c>
      <c r="N190" s="167" t="s">
        <v>1764</v>
      </c>
      <c r="O190" s="167">
        <v>6</v>
      </c>
      <c r="P190" s="149" t="s">
        <v>106</v>
      </c>
    </row>
    <row r="191" spans="1:16">
      <c r="A191" s="150" t="str">
        <f t="shared" si="37"/>
        <v>18-TT-61105-iSC</v>
      </c>
      <c r="B191" s="164" t="s">
        <v>292</v>
      </c>
      <c r="C191" s="151" t="str">
        <f t="shared" ref="C191:C197" si="39">C190</f>
        <v>18-IJB-40-015</v>
      </c>
      <c r="D191" s="167" t="s">
        <v>1750</v>
      </c>
      <c r="E191" s="167" t="s">
        <v>106</v>
      </c>
      <c r="F191" s="168" t="s">
        <v>106</v>
      </c>
      <c r="G191" s="153" t="s">
        <v>106</v>
      </c>
      <c r="H191" s="158" t="s">
        <v>296</v>
      </c>
      <c r="I191" s="148" t="str">
        <f t="shared" si="38"/>
        <v>18-IJB-40-015</v>
      </c>
      <c r="J191" s="148"/>
      <c r="K191" s="167"/>
      <c r="L191" s="167"/>
      <c r="M191" s="155"/>
      <c r="N191" s="167"/>
      <c r="O191" s="167"/>
      <c r="P191" s="169"/>
    </row>
    <row r="192" spans="1:16">
      <c r="A192" s="150" t="str">
        <f t="shared" si="37"/>
        <v>18-TT-61106-iSC</v>
      </c>
      <c r="B192" s="164" t="s">
        <v>657</v>
      </c>
      <c r="C192" s="151" t="str">
        <f t="shared" si="39"/>
        <v>18-IJB-40-015</v>
      </c>
      <c r="D192" s="167" t="s">
        <v>1750</v>
      </c>
      <c r="E192" s="167" t="s">
        <v>106</v>
      </c>
      <c r="F192" s="168" t="s">
        <v>106</v>
      </c>
      <c r="G192" s="153" t="s">
        <v>106</v>
      </c>
      <c r="H192" s="158" t="s">
        <v>296</v>
      </c>
      <c r="I192" s="148" t="str">
        <f t="shared" si="38"/>
        <v>18-IJB-40-015</v>
      </c>
      <c r="J192" s="148"/>
      <c r="K192" s="167"/>
      <c r="L192" s="167"/>
      <c r="M192" s="155"/>
      <c r="N192" s="167"/>
      <c r="O192" s="167"/>
      <c r="P192" s="169"/>
    </row>
    <row r="193" spans="1:16">
      <c r="A193" s="150" t="str">
        <f t="shared" si="37"/>
        <v>18-TT-62101-iSC</v>
      </c>
      <c r="B193" s="164" t="s">
        <v>659</v>
      </c>
      <c r="C193" s="151" t="str">
        <f t="shared" si="39"/>
        <v>18-IJB-40-015</v>
      </c>
      <c r="D193" s="167" t="s">
        <v>1750</v>
      </c>
      <c r="E193" s="167" t="s">
        <v>106</v>
      </c>
      <c r="F193" s="168" t="s">
        <v>106</v>
      </c>
      <c r="G193" s="153" t="s">
        <v>106</v>
      </c>
      <c r="H193" s="158" t="s">
        <v>296</v>
      </c>
      <c r="I193" s="148" t="str">
        <f t="shared" si="38"/>
        <v>18-IJB-40-015</v>
      </c>
      <c r="J193" s="148"/>
      <c r="K193" s="167"/>
      <c r="L193" s="167"/>
      <c r="M193" s="155"/>
      <c r="N193" s="167"/>
      <c r="O193" s="167"/>
      <c r="P193" s="169"/>
    </row>
    <row r="194" spans="1:16">
      <c r="A194" s="150" t="str">
        <f t="shared" si="37"/>
        <v>18-TT-62102-iSC</v>
      </c>
      <c r="B194" s="164" t="s">
        <v>662</v>
      </c>
      <c r="C194" s="151" t="str">
        <f t="shared" si="39"/>
        <v>18-IJB-40-015</v>
      </c>
      <c r="D194" s="167" t="s">
        <v>1750</v>
      </c>
      <c r="E194" s="167" t="s">
        <v>106</v>
      </c>
      <c r="F194" s="168" t="s">
        <v>106</v>
      </c>
      <c r="G194" s="153" t="s">
        <v>106</v>
      </c>
      <c r="H194" s="158" t="s">
        <v>296</v>
      </c>
      <c r="I194" s="148" t="str">
        <f t="shared" si="38"/>
        <v>18-IJB-40-015</v>
      </c>
      <c r="J194" s="148"/>
      <c r="K194" s="167"/>
      <c r="L194" s="167"/>
      <c r="M194" s="155"/>
      <c r="N194" s="167"/>
      <c r="O194" s="167"/>
      <c r="P194" s="169"/>
    </row>
    <row r="195" spans="1:16">
      <c r="A195" s="150" t="str">
        <f t="shared" si="37"/>
        <v>18-TT-62103-iSC</v>
      </c>
      <c r="B195" s="164" t="s">
        <v>664</v>
      </c>
      <c r="C195" s="151" t="str">
        <f t="shared" si="39"/>
        <v>18-IJB-40-015</v>
      </c>
      <c r="D195" s="167" t="s">
        <v>1750</v>
      </c>
      <c r="E195" s="167" t="s">
        <v>106</v>
      </c>
      <c r="F195" s="168" t="s">
        <v>106</v>
      </c>
      <c r="G195" s="153" t="s">
        <v>106</v>
      </c>
      <c r="H195" s="158" t="s">
        <v>296</v>
      </c>
      <c r="I195" s="148" t="str">
        <f t="shared" si="38"/>
        <v>18-IJB-40-015</v>
      </c>
      <c r="J195" s="148"/>
      <c r="K195" s="167"/>
      <c r="L195" s="167"/>
      <c r="M195" s="155"/>
      <c r="N195" s="167"/>
      <c r="O195" s="167"/>
      <c r="P195" s="169"/>
    </row>
    <row r="196" spans="1:16">
      <c r="A196" s="150" t="str">
        <f t="shared" si="37"/>
        <v>18-TT-62104-iSC</v>
      </c>
      <c r="B196" s="164" t="s">
        <v>666</v>
      </c>
      <c r="C196" s="151" t="str">
        <f t="shared" si="39"/>
        <v>18-IJB-40-015</v>
      </c>
      <c r="D196" s="167" t="s">
        <v>1750</v>
      </c>
      <c r="E196" s="167" t="s">
        <v>106</v>
      </c>
      <c r="F196" s="168" t="s">
        <v>106</v>
      </c>
      <c r="G196" s="153" t="s">
        <v>106</v>
      </c>
      <c r="H196" s="158" t="s">
        <v>296</v>
      </c>
      <c r="I196" s="148" t="str">
        <f t="shared" si="38"/>
        <v>18-IJB-40-015</v>
      </c>
      <c r="J196" s="148"/>
      <c r="K196" s="167"/>
      <c r="L196" s="167"/>
      <c r="M196" s="155"/>
      <c r="N196" s="167"/>
      <c r="O196" s="167"/>
      <c r="P196" s="169"/>
    </row>
    <row r="197" spans="1:16">
      <c r="A197" s="150" t="str">
        <f t="shared" si="37"/>
        <v>18-PT-61103-iSC</v>
      </c>
      <c r="B197" s="164" t="s">
        <v>297</v>
      </c>
      <c r="C197" s="151" t="str">
        <f t="shared" si="39"/>
        <v>18-IJB-40-015</v>
      </c>
      <c r="D197" s="167" t="s">
        <v>1750</v>
      </c>
      <c r="E197" s="167" t="s">
        <v>106</v>
      </c>
      <c r="F197" s="157" t="s">
        <v>106</v>
      </c>
      <c r="G197" s="153" t="s">
        <v>106</v>
      </c>
      <c r="H197" s="158" t="s">
        <v>296</v>
      </c>
      <c r="I197" s="148" t="str">
        <f t="shared" si="38"/>
        <v>18-IJB-40-015</v>
      </c>
      <c r="J197" s="148"/>
      <c r="K197" s="167"/>
      <c r="L197" s="167"/>
      <c r="M197" s="155"/>
      <c r="N197" s="167"/>
      <c r="O197" s="167"/>
      <c r="P197" s="169"/>
    </row>
    <row r="198" spans="1:16">
      <c r="A198" s="166" t="s">
        <v>1754</v>
      </c>
      <c r="B198" s="152" t="s">
        <v>106</v>
      </c>
      <c r="C198" s="152" t="s">
        <v>106</v>
      </c>
      <c r="D198" s="152" t="s">
        <v>106</v>
      </c>
      <c r="E198" s="152"/>
      <c r="F198" s="152"/>
      <c r="G198" s="152"/>
      <c r="H198" s="147"/>
      <c r="I198" s="148"/>
      <c r="J198" s="148"/>
      <c r="K198" s="167"/>
      <c r="L198" s="167"/>
      <c r="M198" s="155"/>
      <c r="N198" s="167"/>
      <c r="O198" s="167"/>
      <c r="P198" s="165"/>
    </row>
    <row r="199" spans="1:16">
      <c r="A199" s="166" t="s">
        <v>1754</v>
      </c>
      <c r="B199" s="152" t="s">
        <v>106</v>
      </c>
      <c r="C199" s="152" t="s">
        <v>106</v>
      </c>
      <c r="D199" s="152" t="s">
        <v>106</v>
      </c>
      <c r="E199" s="152"/>
      <c r="F199" s="152"/>
      <c r="G199" s="152"/>
      <c r="H199" s="147"/>
      <c r="I199" s="148"/>
      <c r="J199" s="148"/>
      <c r="K199" s="167"/>
      <c r="L199" s="167"/>
      <c r="M199" s="155"/>
      <c r="N199" s="167"/>
      <c r="O199" s="167"/>
      <c r="P199" s="165"/>
    </row>
    <row r="200" spans="1:16">
      <c r="A200" s="166" t="s">
        <v>1754</v>
      </c>
      <c r="B200" s="152" t="s">
        <v>106</v>
      </c>
      <c r="C200" s="152" t="s">
        <v>106</v>
      </c>
      <c r="D200" s="152" t="s">
        <v>106</v>
      </c>
      <c r="E200" s="152"/>
      <c r="F200" s="152"/>
      <c r="G200" s="152"/>
      <c r="H200" s="147"/>
      <c r="I200" s="148"/>
      <c r="J200" s="148"/>
      <c r="K200" s="167"/>
      <c r="L200" s="167"/>
      <c r="M200" s="155"/>
      <c r="N200" s="167"/>
      <c r="O200" s="167"/>
      <c r="P200" s="165"/>
    </row>
    <row r="201" spans="1:16">
      <c r="A201" s="166" t="s">
        <v>1754</v>
      </c>
      <c r="B201" s="152" t="s">
        <v>106</v>
      </c>
      <c r="C201" s="152" t="s">
        <v>106</v>
      </c>
      <c r="D201" s="152" t="s">
        <v>106</v>
      </c>
      <c r="E201" s="152"/>
      <c r="F201" s="152"/>
      <c r="G201" s="152"/>
      <c r="H201" s="147"/>
      <c r="I201" s="148"/>
      <c r="J201" s="148"/>
      <c r="K201" s="167"/>
      <c r="L201" s="167"/>
      <c r="M201" s="155"/>
      <c r="N201" s="167"/>
      <c r="O201" s="167"/>
      <c r="P201" s="165"/>
    </row>
    <row r="202" spans="1:16">
      <c r="A202" s="166"/>
      <c r="B202" s="164"/>
      <c r="C202" s="148"/>
      <c r="D202" s="167"/>
      <c r="E202" s="167"/>
      <c r="F202" s="167"/>
      <c r="G202" s="154"/>
      <c r="H202" s="147"/>
      <c r="I202" s="148"/>
      <c r="J202" s="148"/>
      <c r="K202" s="167"/>
      <c r="L202" s="167"/>
      <c r="M202" s="155"/>
      <c r="N202" s="167"/>
      <c r="O202" s="167"/>
      <c r="P202" s="165"/>
    </row>
    <row r="203" spans="1:16">
      <c r="A203" s="150" t="str">
        <f t="shared" ref="A203:A209" si="40">B203&amp;"-iSC"</f>
        <v>18-TT-61103-iSC</v>
      </c>
      <c r="B203" s="151" t="s">
        <v>671</v>
      </c>
      <c r="C203" s="151" t="s">
        <v>303</v>
      </c>
      <c r="D203" s="167" t="s">
        <v>1750</v>
      </c>
      <c r="E203" s="167" t="s">
        <v>106</v>
      </c>
      <c r="F203" s="157" t="s">
        <v>106</v>
      </c>
      <c r="G203" s="153" t="s">
        <v>106</v>
      </c>
      <c r="H203" s="158" t="s">
        <v>304</v>
      </c>
      <c r="I203" s="148" t="str">
        <f t="shared" ref="I203:I209" si="41">C203</f>
        <v>18-IJB-40-016</v>
      </c>
      <c r="J203" s="148" t="s">
        <v>1751</v>
      </c>
      <c r="K203" s="167" t="s">
        <v>1755</v>
      </c>
      <c r="L203" s="167">
        <v>145</v>
      </c>
      <c r="M203" s="167">
        <v>7</v>
      </c>
      <c r="N203" s="167" t="s">
        <v>106</v>
      </c>
      <c r="O203" s="167" t="s">
        <v>106</v>
      </c>
      <c r="P203" s="149" t="s">
        <v>106</v>
      </c>
    </row>
    <row r="204" spans="1:16">
      <c r="A204" s="150" t="str">
        <f t="shared" si="40"/>
        <v>18-TT-61201-iSC</v>
      </c>
      <c r="B204" s="151" t="s">
        <v>674</v>
      </c>
      <c r="C204" s="151" t="str">
        <f t="shared" ref="C204:C209" si="42">C203</f>
        <v>18-IJB-40-016</v>
      </c>
      <c r="D204" s="167" t="s">
        <v>1750</v>
      </c>
      <c r="E204" s="167" t="s">
        <v>106</v>
      </c>
      <c r="F204" s="152" t="s">
        <v>106</v>
      </c>
      <c r="G204" s="153" t="s">
        <v>106</v>
      </c>
      <c r="H204" s="158" t="s">
        <v>304</v>
      </c>
      <c r="I204" s="148" t="str">
        <f t="shared" si="41"/>
        <v>18-IJB-40-016</v>
      </c>
      <c r="J204" s="167"/>
      <c r="K204" s="167"/>
      <c r="L204" s="167"/>
      <c r="M204" s="167"/>
      <c r="N204" s="167"/>
      <c r="O204" s="167"/>
      <c r="P204" s="169"/>
    </row>
    <row r="205" spans="1:16">
      <c r="A205" s="150" t="str">
        <f t="shared" si="40"/>
        <v>18-TT-61209-iSC</v>
      </c>
      <c r="B205" s="151" t="s">
        <v>677</v>
      </c>
      <c r="C205" s="151" t="str">
        <f t="shared" si="42"/>
        <v>18-IJB-40-016</v>
      </c>
      <c r="D205" s="167" t="s">
        <v>1750</v>
      </c>
      <c r="E205" s="167" t="s">
        <v>106</v>
      </c>
      <c r="F205" s="152" t="s">
        <v>106</v>
      </c>
      <c r="G205" s="153" t="s">
        <v>106</v>
      </c>
      <c r="H205" s="158" t="s">
        <v>304</v>
      </c>
      <c r="I205" s="148" t="str">
        <f t="shared" si="41"/>
        <v>18-IJB-40-016</v>
      </c>
      <c r="J205" s="167"/>
      <c r="K205" s="167"/>
      <c r="L205" s="167"/>
      <c r="M205" s="167"/>
      <c r="N205" s="167"/>
      <c r="O205" s="167"/>
      <c r="P205" s="169"/>
    </row>
    <row r="206" spans="1:16">
      <c r="A206" s="150" t="str">
        <f t="shared" si="40"/>
        <v>18-PT-63104-iSC</v>
      </c>
      <c r="B206" s="151" t="s">
        <v>300</v>
      </c>
      <c r="C206" s="151" t="str">
        <f t="shared" si="42"/>
        <v>18-IJB-40-016</v>
      </c>
      <c r="D206" s="167" t="s">
        <v>1750</v>
      </c>
      <c r="E206" s="167" t="s">
        <v>106</v>
      </c>
      <c r="F206" s="157" t="s">
        <v>106</v>
      </c>
      <c r="G206" s="153" t="s">
        <v>106</v>
      </c>
      <c r="H206" s="158" t="s">
        <v>304</v>
      </c>
      <c r="I206" s="148" t="str">
        <f t="shared" si="41"/>
        <v>18-IJB-40-016</v>
      </c>
      <c r="J206" s="148"/>
      <c r="K206" s="167"/>
      <c r="L206" s="167"/>
      <c r="M206" s="167"/>
      <c r="N206" s="167"/>
      <c r="O206" s="167"/>
      <c r="P206" s="169"/>
    </row>
    <row r="207" spans="1:16">
      <c r="A207" s="150" t="str">
        <f t="shared" si="40"/>
        <v>18-PDT-61211-iSC</v>
      </c>
      <c r="B207" s="151" t="s">
        <v>680</v>
      </c>
      <c r="C207" s="151" t="str">
        <f t="shared" si="42"/>
        <v>18-IJB-40-016</v>
      </c>
      <c r="D207" s="167" t="s">
        <v>1750</v>
      </c>
      <c r="E207" s="167" t="s">
        <v>106</v>
      </c>
      <c r="F207" s="152" t="s">
        <v>106</v>
      </c>
      <c r="G207" s="153" t="s">
        <v>106</v>
      </c>
      <c r="H207" s="158" t="s">
        <v>304</v>
      </c>
      <c r="I207" s="148" t="str">
        <f t="shared" si="41"/>
        <v>18-IJB-40-016</v>
      </c>
      <c r="J207" s="167"/>
      <c r="K207" s="167"/>
      <c r="L207" s="167"/>
      <c r="M207" s="167"/>
      <c r="N207" s="167"/>
      <c r="O207" s="167"/>
      <c r="P207" s="169"/>
    </row>
    <row r="208" spans="1:16">
      <c r="A208" s="150" t="str">
        <f t="shared" si="40"/>
        <v>18-FT-62202-iSC</v>
      </c>
      <c r="B208" s="151" t="s">
        <v>683</v>
      </c>
      <c r="C208" s="151" t="str">
        <f t="shared" si="42"/>
        <v>18-IJB-40-016</v>
      </c>
      <c r="D208" s="167" t="s">
        <v>1750</v>
      </c>
      <c r="E208" s="167" t="s">
        <v>106</v>
      </c>
      <c r="F208" s="152" t="s">
        <v>106</v>
      </c>
      <c r="G208" s="153" t="s">
        <v>106</v>
      </c>
      <c r="H208" s="158" t="s">
        <v>304</v>
      </c>
      <c r="I208" s="148" t="str">
        <f t="shared" si="41"/>
        <v>18-IJB-40-016</v>
      </c>
      <c r="J208" s="167"/>
      <c r="K208" s="167"/>
      <c r="L208" s="167"/>
      <c r="M208" s="167"/>
      <c r="N208" s="167"/>
      <c r="O208" s="167"/>
      <c r="P208" s="169"/>
    </row>
    <row r="209" spans="1:16">
      <c r="A209" s="150" t="str">
        <f t="shared" si="40"/>
        <v>18-LT-61202-iSC</v>
      </c>
      <c r="B209" s="151" t="s">
        <v>305</v>
      </c>
      <c r="C209" s="151" t="str">
        <f t="shared" si="42"/>
        <v>18-IJB-40-016</v>
      </c>
      <c r="D209" s="167" t="s">
        <v>1750</v>
      </c>
      <c r="E209" s="167" t="s">
        <v>106</v>
      </c>
      <c r="F209" s="152" t="s">
        <v>106</v>
      </c>
      <c r="G209" s="153" t="s">
        <v>106</v>
      </c>
      <c r="H209" s="158" t="s">
        <v>304</v>
      </c>
      <c r="I209" s="148" t="str">
        <f t="shared" si="41"/>
        <v>18-IJB-40-016</v>
      </c>
      <c r="J209" s="167"/>
      <c r="K209" s="167"/>
      <c r="L209" s="167"/>
      <c r="M209" s="167"/>
      <c r="N209" s="167"/>
      <c r="O209" s="167"/>
      <c r="P209" s="169"/>
    </row>
    <row r="210" spans="1:16">
      <c r="A210" s="150" t="s">
        <v>1754</v>
      </c>
      <c r="B210" s="252" t="s">
        <v>106</v>
      </c>
      <c r="C210" s="151" t="s">
        <v>106</v>
      </c>
      <c r="D210" s="167" t="s">
        <v>106</v>
      </c>
      <c r="E210" s="167"/>
      <c r="F210" s="167"/>
      <c r="G210" s="154"/>
      <c r="H210" s="147"/>
      <c r="I210" s="148"/>
      <c r="J210" s="148"/>
      <c r="K210" s="167"/>
      <c r="L210" s="167"/>
      <c r="M210" s="155"/>
      <c r="N210" s="167"/>
      <c r="O210" s="167"/>
      <c r="P210" s="149"/>
    </row>
    <row r="211" spans="1:16">
      <c r="A211" s="150"/>
      <c r="B211" s="151"/>
      <c r="C211" s="151"/>
      <c r="D211" s="167"/>
      <c r="E211" s="167"/>
      <c r="F211" s="167"/>
      <c r="G211" s="154"/>
      <c r="H211" s="147"/>
      <c r="I211" s="148"/>
      <c r="J211" s="167"/>
      <c r="K211" s="167"/>
      <c r="L211" s="167"/>
      <c r="M211" s="167"/>
      <c r="N211" s="167"/>
      <c r="O211" s="167"/>
      <c r="P211" s="149"/>
    </row>
    <row r="212" spans="1:16">
      <c r="A212" s="150" t="str">
        <f>B212&amp;"-iSC"</f>
        <v>18-TV-62202-iSC</v>
      </c>
      <c r="B212" s="151" t="s">
        <v>188</v>
      </c>
      <c r="C212" s="151" t="s">
        <v>190</v>
      </c>
      <c r="D212" s="167" t="s">
        <v>1750</v>
      </c>
      <c r="E212" s="167" t="s">
        <v>106</v>
      </c>
      <c r="F212" s="152" t="s">
        <v>106</v>
      </c>
      <c r="G212" s="153" t="s">
        <v>106</v>
      </c>
      <c r="H212" s="158" t="s">
        <v>191</v>
      </c>
      <c r="I212" s="148" t="str">
        <f>C212</f>
        <v>18-IJB-40-017</v>
      </c>
      <c r="J212" s="148" t="s">
        <v>1751</v>
      </c>
      <c r="K212" s="167" t="s">
        <v>1755</v>
      </c>
      <c r="L212" s="167">
        <v>145</v>
      </c>
      <c r="M212" s="167">
        <v>5</v>
      </c>
      <c r="N212" s="167" t="s">
        <v>106</v>
      </c>
      <c r="O212" s="167" t="s">
        <v>106</v>
      </c>
      <c r="P212" s="149" t="s">
        <v>106</v>
      </c>
    </row>
    <row r="213" spans="1:16">
      <c r="A213" s="150" t="str">
        <f>B213&amp;"-iSC"</f>
        <v>18-PXV-61103A-iSC</v>
      </c>
      <c r="B213" s="151" t="s">
        <v>193</v>
      </c>
      <c r="C213" s="151" t="str">
        <f>C212</f>
        <v>18-IJB-40-017</v>
      </c>
      <c r="D213" s="167" t="s">
        <v>1750</v>
      </c>
      <c r="E213" s="167" t="s">
        <v>106</v>
      </c>
      <c r="F213" s="152" t="s">
        <v>106</v>
      </c>
      <c r="G213" s="153" t="s">
        <v>106</v>
      </c>
      <c r="H213" s="158" t="s">
        <v>191</v>
      </c>
      <c r="I213" s="148" t="str">
        <f>C213</f>
        <v>18-IJB-40-017</v>
      </c>
      <c r="J213" s="167"/>
      <c r="K213" s="167"/>
      <c r="L213" s="167"/>
      <c r="M213" s="167"/>
      <c r="N213" s="167"/>
      <c r="O213" s="167"/>
      <c r="P213" s="169"/>
    </row>
    <row r="214" spans="1:16">
      <c r="A214" s="150" t="str">
        <f>B214&amp;"-iSC"</f>
        <v>18-PV-63104B-iSC</v>
      </c>
      <c r="B214" s="151" t="s">
        <v>197</v>
      </c>
      <c r="C214" s="151" t="str">
        <f>C213</f>
        <v>18-IJB-40-017</v>
      </c>
      <c r="D214" s="167" t="s">
        <v>1750</v>
      </c>
      <c r="E214" s="167" t="s">
        <v>106</v>
      </c>
      <c r="F214" s="152" t="s">
        <v>106</v>
      </c>
      <c r="G214" s="153" t="s">
        <v>106</v>
      </c>
      <c r="H214" s="158" t="s">
        <v>191</v>
      </c>
      <c r="I214" s="148" t="str">
        <f>C214</f>
        <v>18-IJB-40-017</v>
      </c>
      <c r="J214" s="148"/>
      <c r="K214" s="167"/>
      <c r="L214" s="167"/>
      <c r="M214" s="167"/>
      <c r="N214" s="167"/>
      <c r="O214" s="167"/>
      <c r="P214" s="169"/>
    </row>
    <row r="215" spans="1:16">
      <c r="A215" s="150" t="str">
        <f>B215&amp;"-iSC"</f>
        <v>18-LV-61202-iSC</v>
      </c>
      <c r="B215" s="151" t="s">
        <v>199</v>
      </c>
      <c r="C215" s="151" t="str">
        <f>C214</f>
        <v>18-IJB-40-017</v>
      </c>
      <c r="D215" s="167" t="s">
        <v>1750</v>
      </c>
      <c r="E215" s="167" t="s">
        <v>106</v>
      </c>
      <c r="F215" s="152" t="s">
        <v>106</v>
      </c>
      <c r="G215" s="153" t="s">
        <v>106</v>
      </c>
      <c r="H215" s="158" t="s">
        <v>191</v>
      </c>
      <c r="I215" s="148" t="str">
        <f>C215</f>
        <v>18-IJB-40-017</v>
      </c>
      <c r="J215" s="167"/>
      <c r="K215" s="167"/>
      <c r="L215" s="167"/>
      <c r="M215" s="167"/>
      <c r="N215" s="167"/>
      <c r="O215" s="167"/>
      <c r="P215" s="169"/>
    </row>
    <row r="216" spans="1:16">
      <c r="A216" s="150" t="str">
        <f>B216&amp;"-iSC"</f>
        <v>18-LV-61203-iSC</v>
      </c>
      <c r="B216" s="151" t="s">
        <v>202</v>
      </c>
      <c r="C216" s="151" t="str">
        <f>C215</f>
        <v>18-IJB-40-017</v>
      </c>
      <c r="D216" s="167" t="s">
        <v>1750</v>
      </c>
      <c r="E216" s="167" t="s">
        <v>106</v>
      </c>
      <c r="F216" s="157" t="s">
        <v>106</v>
      </c>
      <c r="G216" s="153" t="s">
        <v>106</v>
      </c>
      <c r="H216" s="158" t="s">
        <v>191</v>
      </c>
      <c r="I216" s="148" t="str">
        <f>C216</f>
        <v>18-IJB-40-017</v>
      </c>
      <c r="J216" s="167"/>
      <c r="K216" s="167"/>
      <c r="L216" s="167"/>
      <c r="M216" s="167"/>
      <c r="N216" s="167"/>
      <c r="O216" s="167"/>
      <c r="P216" s="169"/>
    </row>
    <row r="217" spans="1:16">
      <c r="A217" s="150" t="s">
        <v>1754</v>
      </c>
      <c r="B217" s="252" t="s">
        <v>106</v>
      </c>
      <c r="C217" s="151" t="s">
        <v>106</v>
      </c>
      <c r="D217" s="167" t="s">
        <v>106</v>
      </c>
      <c r="E217" s="167"/>
      <c r="F217" s="167"/>
      <c r="G217" s="154"/>
      <c r="H217" s="147"/>
      <c r="I217" s="148"/>
      <c r="J217" s="148"/>
      <c r="K217" s="167"/>
      <c r="L217" s="167"/>
      <c r="M217" s="155"/>
      <c r="N217" s="167"/>
      <c r="O217" s="167"/>
      <c r="P217" s="149"/>
    </row>
    <row r="218" spans="1:16">
      <c r="A218" s="150" t="s">
        <v>1754</v>
      </c>
      <c r="B218" s="252" t="s">
        <v>106</v>
      </c>
      <c r="C218" s="151" t="s">
        <v>106</v>
      </c>
      <c r="D218" s="167" t="s">
        <v>106</v>
      </c>
      <c r="E218" s="167"/>
      <c r="F218" s="167"/>
      <c r="G218" s="154"/>
      <c r="H218" s="147"/>
      <c r="I218" s="148"/>
      <c r="J218" s="148"/>
      <c r="K218" s="167"/>
      <c r="L218" s="167"/>
      <c r="M218" s="155"/>
      <c r="N218" s="167"/>
      <c r="O218" s="167"/>
      <c r="P218" s="149"/>
    </row>
    <row r="219" spans="1:16">
      <c r="A219" s="150" t="s">
        <v>1754</v>
      </c>
      <c r="B219" s="252" t="s">
        <v>106</v>
      </c>
      <c r="C219" s="151" t="s">
        <v>106</v>
      </c>
      <c r="D219" s="167" t="s">
        <v>106</v>
      </c>
      <c r="E219" s="167"/>
      <c r="F219" s="167"/>
      <c r="G219" s="154"/>
      <c r="H219" s="147"/>
      <c r="I219" s="148"/>
      <c r="J219" s="148"/>
      <c r="K219" s="167"/>
      <c r="L219" s="167"/>
      <c r="M219" s="155"/>
      <c r="N219" s="167"/>
      <c r="O219" s="167"/>
      <c r="P219" s="149"/>
    </row>
    <row r="220" spans="1:16">
      <c r="A220" s="150"/>
      <c r="B220" s="151"/>
      <c r="C220" s="151"/>
      <c r="D220" s="167"/>
      <c r="E220" s="167"/>
      <c r="F220" s="167"/>
      <c r="G220" s="154"/>
      <c r="H220" s="147"/>
      <c r="I220" s="148"/>
      <c r="J220" s="167"/>
      <c r="K220" s="167"/>
      <c r="L220" s="167"/>
      <c r="M220" s="167"/>
      <c r="N220" s="167"/>
      <c r="O220" s="167"/>
      <c r="P220" s="149"/>
    </row>
    <row r="221" spans="1:16">
      <c r="A221" s="150" t="str">
        <f t="shared" ref="A221:A228" si="43">B221&amp;"-SC"</f>
        <v>18-GT-40101-SC</v>
      </c>
      <c r="B221" s="151" t="s">
        <v>1765</v>
      </c>
      <c r="C221" s="151" t="s">
        <v>1766</v>
      </c>
      <c r="D221" s="167" t="s">
        <v>1767</v>
      </c>
      <c r="E221" s="167" t="s">
        <v>106</v>
      </c>
      <c r="F221" s="157" t="s">
        <v>106</v>
      </c>
      <c r="G221" s="153" t="s">
        <v>106</v>
      </c>
      <c r="H221" s="158" t="s">
        <v>1768</v>
      </c>
      <c r="I221" s="148" t="str">
        <f t="shared" ref="I221:I228" si="44">C221</f>
        <v>18-EJB-40-004</v>
      </c>
      <c r="J221" s="148" t="s">
        <v>1769</v>
      </c>
      <c r="K221" s="167" t="s">
        <v>1770</v>
      </c>
      <c r="L221" s="167">
        <v>120</v>
      </c>
      <c r="M221" s="167">
        <v>8</v>
      </c>
      <c r="N221" s="167" t="s">
        <v>106</v>
      </c>
      <c r="O221" s="167" t="s">
        <v>106</v>
      </c>
      <c r="P221" s="149" t="s">
        <v>106</v>
      </c>
    </row>
    <row r="222" spans="1:16">
      <c r="A222" s="150" t="str">
        <f t="shared" si="43"/>
        <v>18-GT-40102-SC</v>
      </c>
      <c r="B222" s="151" t="s">
        <v>1771</v>
      </c>
      <c r="C222" s="151" t="s">
        <v>1766</v>
      </c>
      <c r="D222" s="167" t="s">
        <v>1767</v>
      </c>
      <c r="E222" s="167" t="s">
        <v>106</v>
      </c>
      <c r="F222" s="157" t="s">
        <v>106</v>
      </c>
      <c r="G222" s="153" t="s">
        <v>106</v>
      </c>
      <c r="H222" s="158" t="s">
        <v>1768</v>
      </c>
      <c r="I222" s="148" t="str">
        <f t="shared" si="44"/>
        <v>18-EJB-40-004</v>
      </c>
      <c r="J222" s="167"/>
      <c r="K222" s="167"/>
      <c r="L222" s="167"/>
      <c r="M222" s="167"/>
      <c r="N222" s="167"/>
      <c r="O222" s="167"/>
      <c r="P222" s="149"/>
    </row>
    <row r="223" spans="1:16">
      <c r="A223" s="150" t="str">
        <f t="shared" si="43"/>
        <v>18-GT-40103-SC</v>
      </c>
      <c r="B223" s="151" t="s">
        <v>1772</v>
      </c>
      <c r="C223" s="151" t="s">
        <v>1766</v>
      </c>
      <c r="D223" s="167" t="s">
        <v>1767</v>
      </c>
      <c r="E223" s="167" t="s">
        <v>106</v>
      </c>
      <c r="F223" s="157" t="s">
        <v>106</v>
      </c>
      <c r="G223" s="153" t="s">
        <v>106</v>
      </c>
      <c r="H223" s="158" t="s">
        <v>1768</v>
      </c>
      <c r="I223" s="148" t="str">
        <f t="shared" si="44"/>
        <v>18-EJB-40-004</v>
      </c>
      <c r="J223" s="167"/>
      <c r="K223" s="167"/>
      <c r="L223" s="167"/>
      <c r="M223" s="167"/>
      <c r="N223" s="167"/>
      <c r="O223" s="167"/>
      <c r="P223" s="149"/>
    </row>
    <row r="224" spans="1:16">
      <c r="A224" s="150" t="str">
        <f t="shared" si="43"/>
        <v>18-GT-40104-SC</v>
      </c>
      <c r="B224" s="151" t="s">
        <v>1773</v>
      </c>
      <c r="C224" s="151" t="s">
        <v>1766</v>
      </c>
      <c r="D224" s="167" t="s">
        <v>1767</v>
      </c>
      <c r="E224" s="167" t="s">
        <v>106</v>
      </c>
      <c r="F224" s="152" t="s">
        <v>106</v>
      </c>
      <c r="G224" s="153" t="s">
        <v>106</v>
      </c>
      <c r="H224" s="158" t="s">
        <v>1768</v>
      </c>
      <c r="I224" s="148" t="str">
        <f t="shared" si="44"/>
        <v>18-EJB-40-004</v>
      </c>
      <c r="J224" s="167"/>
      <c r="K224" s="167"/>
      <c r="L224" s="167"/>
      <c r="M224" s="167"/>
      <c r="N224" s="167"/>
      <c r="O224" s="167"/>
      <c r="P224" s="149"/>
    </row>
    <row r="225" spans="1:16">
      <c r="A225" s="150" t="str">
        <f t="shared" si="43"/>
        <v>18-GT-40301-SC</v>
      </c>
      <c r="B225" s="151" t="s">
        <v>1774</v>
      </c>
      <c r="C225" s="151" t="s">
        <v>1766</v>
      </c>
      <c r="D225" s="167" t="s">
        <v>1767</v>
      </c>
      <c r="E225" s="167" t="s">
        <v>106</v>
      </c>
      <c r="F225" s="157" t="s">
        <v>106</v>
      </c>
      <c r="G225" s="153" t="s">
        <v>106</v>
      </c>
      <c r="H225" s="158" t="s">
        <v>1768</v>
      </c>
      <c r="I225" s="148" t="str">
        <f t="shared" si="44"/>
        <v>18-EJB-40-004</v>
      </c>
      <c r="J225" s="167"/>
      <c r="K225" s="167"/>
      <c r="L225" s="167"/>
      <c r="M225" s="167"/>
      <c r="N225" s="167"/>
      <c r="O225" s="167"/>
      <c r="P225" s="149"/>
    </row>
    <row r="226" spans="1:16">
      <c r="A226" s="150" t="str">
        <f t="shared" si="43"/>
        <v>18-GT-40302-SC</v>
      </c>
      <c r="B226" s="151" t="s">
        <v>1775</v>
      </c>
      <c r="C226" s="151" t="s">
        <v>1766</v>
      </c>
      <c r="D226" s="167" t="s">
        <v>1767</v>
      </c>
      <c r="E226" s="167" t="s">
        <v>106</v>
      </c>
      <c r="F226" s="157" t="s">
        <v>106</v>
      </c>
      <c r="G226" s="153" t="s">
        <v>106</v>
      </c>
      <c r="H226" s="158" t="s">
        <v>1768</v>
      </c>
      <c r="I226" s="148" t="str">
        <f t="shared" si="44"/>
        <v>18-EJB-40-004</v>
      </c>
      <c r="J226" s="167"/>
      <c r="K226" s="167"/>
      <c r="L226" s="167"/>
      <c r="M226" s="167"/>
      <c r="N226" s="167"/>
      <c r="O226" s="167"/>
      <c r="P226" s="149"/>
    </row>
    <row r="227" spans="1:16">
      <c r="A227" s="150" t="str">
        <f t="shared" si="43"/>
        <v>18-GT-40303-SC</v>
      </c>
      <c r="B227" s="151" t="s">
        <v>1776</v>
      </c>
      <c r="C227" s="151" t="s">
        <v>1766</v>
      </c>
      <c r="D227" s="167" t="s">
        <v>1767</v>
      </c>
      <c r="E227" s="167" t="s">
        <v>106</v>
      </c>
      <c r="F227" s="157" t="s">
        <v>106</v>
      </c>
      <c r="G227" s="153" t="s">
        <v>106</v>
      </c>
      <c r="H227" s="158" t="s">
        <v>1768</v>
      </c>
      <c r="I227" s="148" t="str">
        <f t="shared" si="44"/>
        <v>18-EJB-40-004</v>
      </c>
      <c r="J227" s="167"/>
      <c r="K227" s="167"/>
      <c r="L227" s="167"/>
      <c r="M227" s="167"/>
      <c r="N227" s="167"/>
      <c r="O227" s="167"/>
      <c r="P227" s="149"/>
    </row>
    <row r="228" spans="1:16">
      <c r="A228" s="150" t="str">
        <f t="shared" si="43"/>
        <v>18-GT-40401-SC</v>
      </c>
      <c r="B228" s="151" t="s">
        <v>1777</v>
      </c>
      <c r="C228" s="151" t="s">
        <v>1766</v>
      </c>
      <c r="D228" s="167" t="s">
        <v>1767</v>
      </c>
      <c r="E228" s="167" t="s">
        <v>106</v>
      </c>
      <c r="F228" s="157" t="s">
        <v>106</v>
      </c>
      <c r="G228" s="153" t="s">
        <v>106</v>
      </c>
      <c r="H228" s="158" t="s">
        <v>1768</v>
      </c>
      <c r="I228" s="148" t="str">
        <f t="shared" si="44"/>
        <v>18-EJB-40-004</v>
      </c>
      <c r="J228" s="167"/>
      <c r="K228" s="167"/>
      <c r="L228" s="167"/>
      <c r="M228" s="167"/>
      <c r="N228" s="167"/>
      <c r="O228" s="167"/>
      <c r="P228" s="149"/>
    </row>
    <row r="229" spans="1:16">
      <c r="A229" s="150" t="s">
        <v>1754</v>
      </c>
      <c r="B229" s="252" t="s">
        <v>106</v>
      </c>
      <c r="C229" s="151" t="s">
        <v>106</v>
      </c>
      <c r="D229" s="167" t="s">
        <v>106</v>
      </c>
      <c r="E229" s="167"/>
      <c r="F229" s="167"/>
      <c r="G229" s="154"/>
      <c r="H229" s="147"/>
      <c r="I229" s="148"/>
      <c r="J229" s="167"/>
      <c r="K229" s="167"/>
      <c r="L229" s="167"/>
      <c r="M229" s="167"/>
      <c r="N229" s="167"/>
      <c r="O229" s="167"/>
      <c r="P229" s="149"/>
    </row>
    <row r="230" spans="1:16">
      <c r="A230" s="150" t="s">
        <v>1754</v>
      </c>
      <c r="B230" s="252" t="s">
        <v>106</v>
      </c>
      <c r="C230" s="151" t="s">
        <v>106</v>
      </c>
      <c r="D230" s="167" t="s">
        <v>106</v>
      </c>
      <c r="E230" s="167"/>
      <c r="F230" s="167"/>
      <c r="G230" s="154"/>
      <c r="H230" s="147"/>
      <c r="I230" s="148"/>
      <c r="J230" s="167"/>
      <c r="K230" s="167"/>
      <c r="L230" s="167"/>
      <c r="M230" s="167"/>
      <c r="N230" s="167"/>
      <c r="O230" s="167"/>
      <c r="P230" s="149"/>
    </row>
    <row r="231" spans="1:16">
      <c r="A231" s="150" t="s">
        <v>1754</v>
      </c>
      <c r="B231" s="252" t="s">
        <v>106</v>
      </c>
      <c r="C231" s="151" t="s">
        <v>106</v>
      </c>
      <c r="D231" s="167" t="s">
        <v>106</v>
      </c>
      <c r="E231" s="167"/>
      <c r="F231" s="167"/>
      <c r="G231" s="154"/>
      <c r="H231" s="147"/>
      <c r="I231" s="148"/>
      <c r="J231" s="167"/>
      <c r="K231" s="167"/>
      <c r="L231" s="167"/>
      <c r="M231" s="167"/>
      <c r="N231" s="167"/>
      <c r="O231" s="167"/>
      <c r="P231" s="149"/>
    </row>
    <row r="232" spans="1:16">
      <c r="A232" s="150" t="s">
        <v>1754</v>
      </c>
      <c r="B232" s="252" t="s">
        <v>106</v>
      </c>
      <c r="C232" s="151" t="s">
        <v>106</v>
      </c>
      <c r="D232" s="167" t="s">
        <v>106</v>
      </c>
      <c r="E232" s="167"/>
      <c r="F232" s="167"/>
      <c r="G232" s="154"/>
      <c r="H232" s="147"/>
      <c r="I232" s="148"/>
      <c r="J232" s="167"/>
      <c r="K232" s="167"/>
      <c r="L232" s="167"/>
      <c r="M232" s="167"/>
      <c r="N232" s="167"/>
      <c r="O232" s="167"/>
      <c r="P232" s="149"/>
    </row>
    <row r="233" spans="1:16">
      <c r="A233" s="150"/>
      <c r="B233" s="151"/>
      <c r="C233" s="151"/>
      <c r="D233" s="167"/>
      <c r="E233" s="167"/>
      <c r="F233" s="152"/>
      <c r="G233" s="153"/>
      <c r="H233" s="147"/>
      <c r="I233" s="148"/>
      <c r="J233" s="167"/>
      <c r="K233" s="167"/>
      <c r="L233" s="167"/>
      <c r="M233" s="167"/>
      <c r="N233" s="167"/>
      <c r="O233" s="167"/>
      <c r="P233" s="149"/>
    </row>
    <row r="234" spans="1:16">
      <c r="A234" s="150" t="str">
        <f t="shared" ref="A234:A242" si="45">B234&amp;"-SC"</f>
        <v>18-GT-40105-SC</v>
      </c>
      <c r="B234" s="151" t="s">
        <v>1778</v>
      </c>
      <c r="C234" s="151" t="s">
        <v>1779</v>
      </c>
      <c r="D234" s="167" t="s">
        <v>1767</v>
      </c>
      <c r="E234" s="167" t="s">
        <v>106</v>
      </c>
      <c r="F234" s="157" t="s">
        <v>106</v>
      </c>
      <c r="G234" s="153" t="s">
        <v>106</v>
      </c>
      <c r="H234" s="158" t="s">
        <v>1780</v>
      </c>
      <c r="I234" s="148" t="str">
        <f t="shared" ref="I234:I242" si="46">C234</f>
        <v>18-EJB-40-005</v>
      </c>
      <c r="J234" s="148" t="s">
        <v>1769</v>
      </c>
      <c r="K234" s="167" t="s">
        <v>1770</v>
      </c>
      <c r="L234" s="167">
        <v>139</v>
      </c>
      <c r="M234" s="167">
        <v>9</v>
      </c>
      <c r="N234" s="167" t="s">
        <v>106</v>
      </c>
      <c r="O234" s="167" t="s">
        <v>106</v>
      </c>
      <c r="P234" s="149" t="s">
        <v>106</v>
      </c>
    </row>
    <row r="235" spans="1:16">
      <c r="A235" s="150" t="str">
        <f t="shared" si="45"/>
        <v>18-GT-40106-SC</v>
      </c>
      <c r="B235" s="151" t="s">
        <v>1781</v>
      </c>
      <c r="C235" s="151" t="str">
        <f t="shared" ref="C235:C242" si="47">C234</f>
        <v>18-EJB-40-005</v>
      </c>
      <c r="D235" s="167" t="s">
        <v>1767</v>
      </c>
      <c r="E235" s="167" t="s">
        <v>106</v>
      </c>
      <c r="F235" s="157" t="s">
        <v>106</v>
      </c>
      <c r="G235" s="153" t="s">
        <v>106</v>
      </c>
      <c r="H235" s="158" t="s">
        <v>1780</v>
      </c>
      <c r="I235" s="148" t="str">
        <f t="shared" si="46"/>
        <v>18-EJB-40-005</v>
      </c>
      <c r="J235" s="167"/>
      <c r="K235" s="167"/>
      <c r="L235" s="167"/>
      <c r="M235" s="167"/>
      <c r="N235" s="167"/>
      <c r="O235" s="167"/>
      <c r="P235" s="149"/>
    </row>
    <row r="236" spans="1:16">
      <c r="A236" s="150" t="str">
        <f t="shared" si="45"/>
        <v>18-GT-40107-SC</v>
      </c>
      <c r="B236" s="151" t="s">
        <v>1782</v>
      </c>
      <c r="C236" s="151" t="str">
        <f t="shared" si="47"/>
        <v>18-EJB-40-005</v>
      </c>
      <c r="D236" s="167" t="s">
        <v>1767</v>
      </c>
      <c r="E236" s="167" t="s">
        <v>106</v>
      </c>
      <c r="F236" s="157" t="s">
        <v>106</v>
      </c>
      <c r="G236" s="153" t="s">
        <v>106</v>
      </c>
      <c r="H236" s="158" t="s">
        <v>1780</v>
      </c>
      <c r="I236" s="148" t="str">
        <f t="shared" si="46"/>
        <v>18-EJB-40-005</v>
      </c>
      <c r="J236" s="167"/>
      <c r="K236" s="167"/>
      <c r="L236" s="167"/>
      <c r="M236" s="167"/>
      <c r="N236" s="167"/>
      <c r="O236" s="167"/>
      <c r="P236" s="149"/>
    </row>
    <row r="237" spans="1:16">
      <c r="A237" s="150" t="str">
        <f t="shared" si="45"/>
        <v>18-GT-40108-SC</v>
      </c>
      <c r="B237" s="151" t="s">
        <v>1783</v>
      </c>
      <c r="C237" s="151" t="str">
        <f t="shared" si="47"/>
        <v>18-EJB-40-005</v>
      </c>
      <c r="D237" s="167" t="s">
        <v>1767</v>
      </c>
      <c r="E237" s="167" t="s">
        <v>106</v>
      </c>
      <c r="F237" s="157" t="s">
        <v>106</v>
      </c>
      <c r="G237" s="153" t="s">
        <v>106</v>
      </c>
      <c r="H237" s="158" t="s">
        <v>1780</v>
      </c>
      <c r="I237" s="148" t="str">
        <f t="shared" si="46"/>
        <v>18-EJB-40-005</v>
      </c>
      <c r="J237" s="167"/>
      <c r="K237" s="167"/>
      <c r="L237" s="167"/>
      <c r="M237" s="167"/>
      <c r="N237" s="167"/>
      <c r="O237" s="167"/>
      <c r="P237" s="149"/>
    </row>
    <row r="238" spans="1:16">
      <c r="A238" s="150" t="str">
        <f t="shared" si="45"/>
        <v>18-GT-40201-SC</v>
      </c>
      <c r="B238" s="151" t="s">
        <v>1784</v>
      </c>
      <c r="C238" s="151" t="str">
        <f t="shared" si="47"/>
        <v>18-EJB-40-005</v>
      </c>
      <c r="D238" s="167" t="s">
        <v>1767</v>
      </c>
      <c r="E238" s="167" t="s">
        <v>106</v>
      </c>
      <c r="F238" s="157" t="s">
        <v>106</v>
      </c>
      <c r="G238" s="153" t="s">
        <v>106</v>
      </c>
      <c r="H238" s="158" t="s">
        <v>1780</v>
      </c>
      <c r="I238" s="148" t="str">
        <f t="shared" si="46"/>
        <v>18-EJB-40-005</v>
      </c>
      <c r="J238" s="148"/>
      <c r="K238" s="167"/>
      <c r="L238" s="167"/>
      <c r="M238" s="167"/>
      <c r="N238" s="167"/>
      <c r="O238" s="167"/>
      <c r="P238" s="149"/>
    </row>
    <row r="239" spans="1:16">
      <c r="A239" s="150" t="str">
        <f t="shared" si="45"/>
        <v>18-GT-40202-SC</v>
      </c>
      <c r="B239" s="151" t="s">
        <v>1785</v>
      </c>
      <c r="C239" s="151" t="str">
        <f t="shared" si="47"/>
        <v>18-EJB-40-005</v>
      </c>
      <c r="D239" s="167" t="s">
        <v>1767</v>
      </c>
      <c r="E239" s="167" t="s">
        <v>106</v>
      </c>
      <c r="F239" s="152" t="s">
        <v>106</v>
      </c>
      <c r="G239" s="153" t="s">
        <v>106</v>
      </c>
      <c r="H239" s="158" t="s">
        <v>1780</v>
      </c>
      <c r="I239" s="148" t="str">
        <f t="shared" si="46"/>
        <v>18-EJB-40-005</v>
      </c>
      <c r="J239" s="167"/>
      <c r="K239" s="167"/>
      <c r="L239" s="167"/>
      <c r="M239" s="167"/>
      <c r="N239" s="167"/>
      <c r="O239" s="167"/>
      <c r="P239" s="149"/>
    </row>
    <row r="240" spans="1:16">
      <c r="A240" s="150" t="str">
        <f t="shared" si="45"/>
        <v>18-GT-40203-SC</v>
      </c>
      <c r="B240" s="151" t="s">
        <v>1786</v>
      </c>
      <c r="C240" s="151" t="str">
        <f t="shared" si="47"/>
        <v>18-EJB-40-005</v>
      </c>
      <c r="D240" s="167" t="s">
        <v>1767</v>
      </c>
      <c r="E240" s="167" t="s">
        <v>106</v>
      </c>
      <c r="F240" s="152" t="s">
        <v>106</v>
      </c>
      <c r="G240" s="153" t="s">
        <v>106</v>
      </c>
      <c r="H240" s="158" t="s">
        <v>1780</v>
      </c>
      <c r="I240" s="148" t="str">
        <f t="shared" si="46"/>
        <v>18-EJB-40-005</v>
      </c>
      <c r="J240" s="167"/>
      <c r="K240" s="167"/>
      <c r="L240" s="167"/>
      <c r="M240" s="167"/>
      <c r="N240" s="167"/>
      <c r="O240" s="167"/>
      <c r="P240" s="149"/>
    </row>
    <row r="241" spans="1:16">
      <c r="A241" s="150" t="str">
        <f t="shared" si="45"/>
        <v>18-GT-40204-SC</v>
      </c>
      <c r="B241" s="151" t="s">
        <v>1787</v>
      </c>
      <c r="C241" s="151" t="str">
        <f t="shared" si="47"/>
        <v>18-EJB-40-005</v>
      </c>
      <c r="D241" s="167" t="s">
        <v>1767</v>
      </c>
      <c r="E241" s="167" t="s">
        <v>106</v>
      </c>
      <c r="F241" s="157" t="s">
        <v>106</v>
      </c>
      <c r="G241" s="153" t="s">
        <v>106</v>
      </c>
      <c r="H241" s="158" t="s">
        <v>1780</v>
      </c>
      <c r="I241" s="148" t="str">
        <f t="shared" si="46"/>
        <v>18-EJB-40-005</v>
      </c>
      <c r="J241" s="167"/>
      <c r="K241" s="167"/>
      <c r="L241" s="167"/>
      <c r="M241" s="167"/>
      <c r="N241" s="167"/>
      <c r="O241" s="167"/>
      <c r="P241" s="149"/>
    </row>
    <row r="242" spans="1:16">
      <c r="A242" s="150" t="str">
        <f t="shared" si="45"/>
        <v>18-GT-40205-SC</v>
      </c>
      <c r="B242" s="151" t="s">
        <v>1788</v>
      </c>
      <c r="C242" s="151" t="str">
        <f t="shared" si="47"/>
        <v>18-EJB-40-005</v>
      </c>
      <c r="D242" s="167" t="s">
        <v>1767</v>
      </c>
      <c r="E242" s="167" t="s">
        <v>106</v>
      </c>
      <c r="F242" s="157" t="s">
        <v>106</v>
      </c>
      <c r="G242" s="153" t="s">
        <v>106</v>
      </c>
      <c r="H242" s="158" t="s">
        <v>1780</v>
      </c>
      <c r="I242" s="148" t="str">
        <f t="shared" si="46"/>
        <v>18-EJB-40-005</v>
      </c>
      <c r="J242" s="167"/>
      <c r="K242" s="167"/>
      <c r="L242" s="167"/>
      <c r="M242" s="167"/>
      <c r="N242" s="167"/>
      <c r="O242" s="167"/>
      <c r="P242" s="149"/>
    </row>
    <row r="243" spans="1:16">
      <c r="A243" s="150" t="s">
        <v>1754</v>
      </c>
      <c r="B243" s="252" t="s">
        <v>106</v>
      </c>
      <c r="C243" s="151" t="s">
        <v>106</v>
      </c>
      <c r="D243" s="167" t="s">
        <v>106</v>
      </c>
      <c r="E243" s="167"/>
      <c r="F243" s="167"/>
      <c r="G243" s="154"/>
      <c r="H243" s="147"/>
      <c r="I243" s="148"/>
      <c r="J243" s="148"/>
      <c r="K243" s="167"/>
      <c r="L243" s="167"/>
      <c r="M243" s="155"/>
      <c r="N243" s="167"/>
      <c r="O243" s="167"/>
      <c r="P243" s="149"/>
    </row>
    <row r="244" spans="1:16">
      <c r="A244" s="150" t="s">
        <v>1754</v>
      </c>
      <c r="B244" s="252" t="s">
        <v>106</v>
      </c>
      <c r="C244" s="151" t="s">
        <v>106</v>
      </c>
      <c r="D244" s="167" t="s">
        <v>106</v>
      </c>
      <c r="E244" s="167"/>
      <c r="F244" s="167"/>
      <c r="G244" s="154"/>
      <c r="H244" s="147"/>
      <c r="I244" s="148"/>
      <c r="J244" s="148"/>
      <c r="K244" s="167"/>
      <c r="L244" s="167"/>
      <c r="M244" s="155"/>
      <c r="N244" s="167"/>
      <c r="O244" s="167"/>
      <c r="P244" s="149"/>
    </row>
    <row r="245" spans="1:16">
      <c r="A245" s="150" t="s">
        <v>1754</v>
      </c>
      <c r="B245" s="252" t="s">
        <v>106</v>
      </c>
      <c r="C245" s="151" t="s">
        <v>106</v>
      </c>
      <c r="D245" s="167" t="s">
        <v>106</v>
      </c>
      <c r="E245" s="167"/>
      <c r="F245" s="167"/>
      <c r="G245" s="154"/>
      <c r="H245" s="147"/>
      <c r="I245" s="148"/>
      <c r="J245" s="148"/>
      <c r="K245" s="167"/>
      <c r="L245" s="167"/>
      <c r="M245" s="155"/>
      <c r="N245" s="167"/>
      <c r="O245" s="167"/>
      <c r="P245" s="149"/>
    </row>
    <row r="246" spans="1:16">
      <c r="A246" s="150"/>
      <c r="B246" s="252"/>
      <c r="C246" s="151"/>
      <c r="D246" s="167"/>
      <c r="E246" s="167"/>
      <c r="F246" s="167"/>
      <c r="G246" s="154"/>
      <c r="H246" s="147"/>
      <c r="I246" s="148"/>
      <c r="J246" s="148"/>
      <c r="K246" s="167"/>
      <c r="L246" s="167"/>
      <c r="M246" s="155"/>
      <c r="N246" s="167"/>
      <c r="O246" s="167"/>
      <c r="P246" s="149"/>
    </row>
    <row r="247" spans="1:16">
      <c r="A247" s="150" t="str">
        <f>B247&amp;"-CC"</f>
        <v>18-GA-40101-CC</v>
      </c>
      <c r="B247" s="151" t="s">
        <v>1789</v>
      </c>
      <c r="C247" s="151" t="s">
        <v>1790</v>
      </c>
      <c r="D247" s="167" t="s">
        <v>1757</v>
      </c>
      <c r="E247" s="167" t="s">
        <v>106</v>
      </c>
      <c r="F247" s="157" t="s">
        <v>106</v>
      </c>
      <c r="G247" s="153" t="s">
        <v>106</v>
      </c>
      <c r="H247" s="158" t="s">
        <v>1791</v>
      </c>
      <c r="I247" s="148" t="str">
        <f>C247</f>
        <v>18-EJB-40-006</v>
      </c>
      <c r="J247" s="148" t="s">
        <v>1769</v>
      </c>
      <c r="K247" s="167" t="s">
        <v>1758</v>
      </c>
      <c r="L247" s="167"/>
      <c r="M247" s="167">
        <v>4</v>
      </c>
      <c r="N247" s="167" t="s">
        <v>106</v>
      </c>
      <c r="O247" s="167" t="s">
        <v>106</v>
      </c>
      <c r="P247" s="149" t="s">
        <v>106</v>
      </c>
    </row>
    <row r="248" spans="1:16">
      <c r="A248" s="150" t="str">
        <f>B248&amp;"-CC"</f>
        <v>18-GA-40102-CC</v>
      </c>
      <c r="B248" s="151" t="s">
        <v>1792</v>
      </c>
      <c r="C248" s="151" t="str">
        <f>C247</f>
        <v>18-EJB-40-006</v>
      </c>
      <c r="D248" s="167" t="s">
        <v>1757</v>
      </c>
      <c r="E248" s="167" t="s">
        <v>106</v>
      </c>
      <c r="F248" s="157" t="s">
        <v>106</v>
      </c>
      <c r="G248" s="153" t="s">
        <v>106</v>
      </c>
      <c r="H248" s="158" t="s">
        <v>1791</v>
      </c>
      <c r="I248" s="148" t="str">
        <f>C248</f>
        <v>18-EJB-40-006</v>
      </c>
      <c r="J248" s="167"/>
      <c r="K248" s="167"/>
      <c r="L248" s="167"/>
      <c r="M248" s="167"/>
      <c r="N248" s="167"/>
      <c r="O248" s="167"/>
      <c r="P248" s="149"/>
    </row>
    <row r="249" spans="1:16">
      <c r="A249" s="150" t="str">
        <f>B249&amp;"-CC"</f>
        <v>18-GA-40103-CC</v>
      </c>
      <c r="B249" s="151" t="s">
        <v>1793</v>
      </c>
      <c r="C249" s="151" t="str">
        <f>C248</f>
        <v>18-EJB-40-006</v>
      </c>
      <c r="D249" s="167" t="s">
        <v>1757</v>
      </c>
      <c r="E249" s="167" t="s">
        <v>106</v>
      </c>
      <c r="F249" s="157" t="s">
        <v>106</v>
      </c>
      <c r="G249" s="153" t="s">
        <v>106</v>
      </c>
      <c r="H249" s="158" t="s">
        <v>1791</v>
      </c>
      <c r="I249" s="148" t="str">
        <f>C249</f>
        <v>18-EJB-40-006</v>
      </c>
      <c r="J249" s="167"/>
      <c r="K249" s="167"/>
      <c r="L249" s="167"/>
      <c r="M249" s="167"/>
      <c r="N249" s="167"/>
      <c r="O249" s="167"/>
      <c r="P249" s="149"/>
    </row>
    <row r="250" spans="1:16">
      <c r="A250" s="150" t="str">
        <f>B250&amp;"-CC"</f>
        <v>18-GA-40104-CC</v>
      </c>
      <c r="B250" s="151" t="s">
        <v>1794</v>
      </c>
      <c r="C250" s="151" t="str">
        <f>C249</f>
        <v>18-EJB-40-006</v>
      </c>
      <c r="D250" s="167" t="s">
        <v>1757</v>
      </c>
      <c r="E250" s="167" t="s">
        <v>106</v>
      </c>
      <c r="F250" s="157" t="s">
        <v>106</v>
      </c>
      <c r="G250" s="153" t="s">
        <v>106</v>
      </c>
      <c r="H250" s="158" t="s">
        <v>1791</v>
      </c>
      <c r="I250" s="148" t="str">
        <f>C250</f>
        <v>18-EJB-40-006</v>
      </c>
      <c r="J250" s="167"/>
      <c r="K250" s="167"/>
      <c r="L250" s="167"/>
      <c r="M250" s="167"/>
      <c r="N250" s="167"/>
      <c r="O250" s="167"/>
      <c r="P250" s="149"/>
    </row>
    <row r="251" spans="1:16">
      <c r="A251" s="150" t="s">
        <v>1754</v>
      </c>
      <c r="B251" s="252" t="s">
        <v>106</v>
      </c>
      <c r="C251" s="151" t="s">
        <v>106</v>
      </c>
      <c r="D251" s="167" t="s">
        <v>106</v>
      </c>
      <c r="E251" s="167"/>
      <c r="F251" s="167"/>
      <c r="G251" s="154"/>
      <c r="H251" s="147"/>
      <c r="I251" s="148"/>
      <c r="J251" s="167"/>
      <c r="K251" s="167"/>
      <c r="L251" s="167"/>
      <c r="M251" s="167"/>
      <c r="N251" s="167"/>
      <c r="O251" s="167"/>
      <c r="P251" s="149"/>
    </row>
    <row r="252" spans="1:16">
      <c r="A252" s="150" t="s">
        <v>1754</v>
      </c>
      <c r="B252" s="252" t="s">
        <v>106</v>
      </c>
      <c r="C252" s="151" t="s">
        <v>106</v>
      </c>
      <c r="D252" s="167" t="s">
        <v>106</v>
      </c>
      <c r="E252" s="167"/>
      <c r="F252" s="167"/>
      <c r="G252" s="154"/>
      <c r="H252" s="147"/>
      <c r="I252" s="148"/>
      <c r="J252" s="167"/>
      <c r="K252" s="167"/>
      <c r="L252" s="167"/>
      <c r="M252" s="167"/>
      <c r="N252" s="167"/>
      <c r="O252" s="167"/>
      <c r="P252" s="149"/>
    </row>
    <row r="253" spans="1:16">
      <c r="A253" s="150" t="s">
        <v>1754</v>
      </c>
      <c r="B253" s="252" t="s">
        <v>106</v>
      </c>
      <c r="C253" s="151" t="s">
        <v>106</v>
      </c>
      <c r="D253" s="167" t="s">
        <v>106</v>
      </c>
      <c r="E253" s="167"/>
      <c r="F253" s="167"/>
      <c r="G253" s="154"/>
      <c r="H253" s="147"/>
      <c r="I253" s="148"/>
      <c r="J253" s="167"/>
      <c r="K253" s="167"/>
      <c r="L253" s="167"/>
      <c r="M253" s="167"/>
      <c r="N253" s="167"/>
      <c r="O253" s="167"/>
      <c r="P253" s="149"/>
    </row>
    <row r="254" spans="1:16">
      <c r="A254" s="150" t="s">
        <v>1754</v>
      </c>
      <c r="B254" s="252" t="s">
        <v>106</v>
      </c>
      <c r="C254" s="151" t="s">
        <v>106</v>
      </c>
      <c r="D254" s="167" t="s">
        <v>106</v>
      </c>
      <c r="E254" s="167"/>
      <c r="F254" s="167"/>
      <c r="G254" s="154"/>
      <c r="H254" s="147"/>
      <c r="I254" s="148"/>
      <c r="J254" s="167"/>
      <c r="K254" s="167"/>
      <c r="L254" s="167"/>
      <c r="M254" s="167"/>
      <c r="N254" s="167"/>
      <c r="O254" s="167"/>
      <c r="P254" s="149"/>
    </row>
    <row r="255" spans="1:16">
      <c r="A255" s="150"/>
      <c r="B255" s="151"/>
      <c r="C255" s="151"/>
      <c r="D255" s="167"/>
      <c r="E255" s="167"/>
      <c r="F255" s="167"/>
      <c r="G255" s="154"/>
      <c r="H255" s="147"/>
      <c r="I255" s="148"/>
      <c r="J255" s="167"/>
      <c r="K255" s="167"/>
      <c r="L255" s="167"/>
      <c r="M255" s="167"/>
      <c r="N255" s="167"/>
      <c r="O255" s="167"/>
      <c r="P255" s="149"/>
    </row>
    <row r="256" spans="1:16">
      <c r="A256" s="150" t="s">
        <v>1795</v>
      </c>
      <c r="B256" s="151"/>
      <c r="C256" s="151"/>
      <c r="D256" s="167"/>
      <c r="E256" s="167"/>
      <c r="F256" s="167"/>
      <c r="G256" s="154"/>
      <c r="H256" s="147"/>
      <c r="I256" s="148"/>
      <c r="J256" s="167"/>
      <c r="K256" s="167"/>
      <c r="L256" s="167"/>
      <c r="M256" s="167"/>
      <c r="N256" s="167"/>
      <c r="O256" s="167"/>
      <c r="P256" s="149"/>
    </row>
    <row r="257" spans="1:16">
      <c r="A257" s="150" t="s">
        <v>1796</v>
      </c>
      <c r="B257" s="151" t="s">
        <v>1797</v>
      </c>
      <c r="C257" s="151" t="s">
        <v>1798</v>
      </c>
      <c r="D257" s="167" t="s">
        <v>1750</v>
      </c>
      <c r="E257" s="167" t="s">
        <v>106</v>
      </c>
      <c r="F257" s="157" t="s">
        <v>106</v>
      </c>
      <c r="G257" s="154" t="s">
        <v>106</v>
      </c>
      <c r="H257" s="147"/>
      <c r="I257" s="148"/>
      <c r="J257" s="148"/>
      <c r="K257" s="167"/>
      <c r="L257" s="167"/>
      <c r="M257" s="167"/>
      <c r="N257" s="167"/>
      <c r="O257" s="167"/>
      <c r="P257" s="149"/>
    </row>
    <row r="258" spans="1:16">
      <c r="A258" s="150" t="s">
        <v>1799</v>
      </c>
      <c r="B258" s="151" t="s">
        <v>1800</v>
      </c>
      <c r="C258" s="151" t="s">
        <v>1798</v>
      </c>
      <c r="D258" s="167" t="s">
        <v>1750</v>
      </c>
      <c r="E258" s="167" t="s">
        <v>106</v>
      </c>
      <c r="F258" s="157" t="s">
        <v>106</v>
      </c>
      <c r="G258" s="154" t="s">
        <v>106</v>
      </c>
      <c r="H258" s="147"/>
      <c r="I258" s="148"/>
      <c r="J258" s="167"/>
      <c r="K258" s="167"/>
      <c r="L258" s="167"/>
      <c r="M258" s="167"/>
      <c r="N258" s="167"/>
      <c r="O258" s="167"/>
      <c r="P258" s="149"/>
    </row>
    <row r="259" spans="1:16">
      <c r="A259" s="150" t="s">
        <v>1801</v>
      </c>
      <c r="B259" s="151" t="s">
        <v>1802</v>
      </c>
      <c r="C259" s="151" t="s">
        <v>1798</v>
      </c>
      <c r="D259" s="167" t="s">
        <v>1757</v>
      </c>
      <c r="E259" s="167" t="s">
        <v>106</v>
      </c>
      <c r="F259" s="152" t="s">
        <v>106</v>
      </c>
      <c r="G259" s="153" t="s">
        <v>106</v>
      </c>
      <c r="H259" s="147"/>
      <c r="I259" s="148"/>
      <c r="J259" s="167"/>
      <c r="K259" s="167"/>
      <c r="L259" s="167"/>
      <c r="M259" s="167"/>
      <c r="N259" s="167"/>
      <c r="O259" s="167"/>
      <c r="P259" s="149"/>
    </row>
    <row r="260" spans="1:16">
      <c r="A260" s="150" t="s">
        <v>1803</v>
      </c>
      <c r="B260" s="151" t="s">
        <v>1804</v>
      </c>
      <c r="C260" s="151" t="s">
        <v>1798</v>
      </c>
      <c r="D260" s="167" t="s">
        <v>1757</v>
      </c>
      <c r="E260" s="167" t="s">
        <v>106</v>
      </c>
      <c r="F260" s="152" t="s">
        <v>106</v>
      </c>
      <c r="G260" s="153" t="s">
        <v>106</v>
      </c>
      <c r="H260" s="147"/>
      <c r="I260" s="148"/>
      <c r="J260" s="167"/>
      <c r="K260" s="167"/>
      <c r="L260" s="167"/>
      <c r="M260" s="167"/>
      <c r="N260" s="167"/>
      <c r="O260" s="167"/>
      <c r="P260" s="149"/>
    </row>
    <row r="261" spans="1:16">
      <c r="A261" s="150" t="s">
        <v>1805</v>
      </c>
      <c r="B261" s="151" t="s">
        <v>1806</v>
      </c>
      <c r="C261" s="151" t="s">
        <v>1798</v>
      </c>
      <c r="D261" s="167" t="s">
        <v>1757</v>
      </c>
      <c r="E261" s="167" t="s">
        <v>106</v>
      </c>
      <c r="F261" s="152" t="s">
        <v>106</v>
      </c>
      <c r="G261" s="153" t="s">
        <v>106</v>
      </c>
      <c r="H261" s="147"/>
      <c r="I261" s="148"/>
      <c r="J261" s="167"/>
      <c r="K261" s="167"/>
      <c r="L261" s="167"/>
      <c r="M261" s="167"/>
      <c r="N261" s="167"/>
      <c r="O261" s="167"/>
      <c r="P261" s="149"/>
    </row>
    <row r="262" spans="1:16">
      <c r="A262" s="150"/>
      <c r="B262" s="151"/>
      <c r="C262" s="151"/>
      <c r="D262" s="167"/>
      <c r="E262" s="167"/>
      <c r="F262" s="167"/>
      <c r="G262" s="154"/>
      <c r="H262" s="147"/>
      <c r="I262" s="148"/>
      <c r="J262" s="167"/>
      <c r="K262" s="167"/>
      <c r="L262" s="167"/>
      <c r="M262" s="167"/>
      <c r="N262" s="167"/>
      <c r="O262" s="167"/>
      <c r="P262" s="149"/>
    </row>
    <row r="263" spans="1:16">
      <c r="A263" s="150" t="s">
        <v>1807</v>
      </c>
      <c r="B263" s="151" t="s">
        <v>1808</v>
      </c>
      <c r="C263" s="151" t="s">
        <v>1798</v>
      </c>
      <c r="D263" s="167" t="s">
        <v>1750</v>
      </c>
      <c r="E263" s="167" t="s">
        <v>106</v>
      </c>
      <c r="F263" s="152" t="s">
        <v>106</v>
      </c>
      <c r="G263" s="153" t="s">
        <v>106</v>
      </c>
      <c r="H263" s="147"/>
      <c r="I263" s="148"/>
      <c r="J263" s="167"/>
      <c r="K263" s="167"/>
      <c r="L263" s="167"/>
      <c r="M263" s="167"/>
      <c r="N263" s="167"/>
      <c r="O263" s="167"/>
      <c r="P263" s="149"/>
    </row>
    <row r="264" spans="1:16">
      <c r="A264" s="150" t="s">
        <v>1809</v>
      </c>
      <c r="B264" s="151" t="s">
        <v>1810</v>
      </c>
      <c r="C264" s="151" t="s">
        <v>1798</v>
      </c>
      <c r="D264" s="167" t="s">
        <v>1750</v>
      </c>
      <c r="E264" s="167" t="s">
        <v>106</v>
      </c>
      <c r="F264" s="152" t="s">
        <v>106</v>
      </c>
      <c r="G264" s="153" t="s">
        <v>106</v>
      </c>
      <c r="H264" s="147"/>
      <c r="I264" s="148"/>
      <c r="J264" s="167"/>
      <c r="K264" s="167"/>
      <c r="L264" s="167"/>
      <c r="M264" s="167"/>
      <c r="N264" s="167"/>
      <c r="O264" s="167"/>
      <c r="P264" s="149"/>
    </row>
    <row r="265" spans="1:16">
      <c r="A265" s="150" t="s">
        <v>1811</v>
      </c>
      <c r="B265" s="151" t="s">
        <v>1812</v>
      </c>
      <c r="C265" s="151" t="s">
        <v>1798</v>
      </c>
      <c r="D265" s="167" t="s">
        <v>1750</v>
      </c>
      <c r="E265" s="167" t="s">
        <v>106</v>
      </c>
      <c r="F265" s="152" t="s">
        <v>106</v>
      </c>
      <c r="G265" s="153" t="s">
        <v>106</v>
      </c>
      <c r="H265" s="147"/>
      <c r="I265" s="148"/>
      <c r="J265" s="167"/>
      <c r="K265" s="167"/>
      <c r="L265" s="167"/>
      <c r="M265" s="167"/>
      <c r="N265" s="167"/>
      <c r="O265" s="167"/>
      <c r="P265" s="149"/>
    </row>
    <row r="266" spans="1:16">
      <c r="A266" s="150" t="s">
        <v>1813</v>
      </c>
      <c r="B266" s="151" t="s">
        <v>1814</v>
      </c>
      <c r="C266" s="151" t="s">
        <v>1798</v>
      </c>
      <c r="D266" s="167" t="s">
        <v>1757</v>
      </c>
      <c r="E266" s="167" t="s">
        <v>106</v>
      </c>
      <c r="F266" s="157" t="s">
        <v>106</v>
      </c>
      <c r="G266" s="153" t="s">
        <v>106</v>
      </c>
      <c r="H266" s="147"/>
      <c r="I266" s="148"/>
      <c r="J266" s="167"/>
      <c r="K266" s="167"/>
      <c r="L266" s="167"/>
      <c r="M266" s="167"/>
      <c r="N266" s="167"/>
      <c r="O266" s="167"/>
      <c r="P266" s="149"/>
    </row>
    <row r="267" spans="1:16">
      <c r="A267" s="150" t="s">
        <v>1815</v>
      </c>
      <c r="B267" s="151" t="s">
        <v>1816</v>
      </c>
      <c r="C267" s="151" t="s">
        <v>1798</v>
      </c>
      <c r="D267" s="167" t="s">
        <v>1757</v>
      </c>
      <c r="E267" s="167" t="s">
        <v>106</v>
      </c>
      <c r="F267" s="152" t="s">
        <v>106</v>
      </c>
      <c r="G267" s="153" t="s">
        <v>106</v>
      </c>
      <c r="H267" s="147"/>
      <c r="I267" s="148"/>
      <c r="J267" s="167"/>
      <c r="K267" s="167"/>
      <c r="L267" s="167"/>
      <c r="M267" s="167"/>
      <c r="N267" s="167"/>
      <c r="O267" s="167"/>
      <c r="P267" s="149"/>
    </row>
    <row r="268" spans="1:16">
      <c r="A268" s="150" t="s">
        <v>1817</v>
      </c>
      <c r="B268" s="151" t="s">
        <v>1818</v>
      </c>
      <c r="C268" s="151" t="s">
        <v>1798</v>
      </c>
      <c r="D268" s="167" t="s">
        <v>1757</v>
      </c>
      <c r="E268" s="167" t="s">
        <v>106</v>
      </c>
      <c r="F268" s="152" t="s">
        <v>106</v>
      </c>
      <c r="G268" s="153" t="s">
        <v>106</v>
      </c>
      <c r="H268" s="147"/>
      <c r="I268" s="148"/>
      <c r="J268" s="167"/>
      <c r="K268" s="167"/>
      <c r="L268" s="167"/>
      <c r="M268" s="167"/>
      <c r="N268" s="167"/>
      <c r="O268" s="167"/>
      <c r="P268" s="149"/>
    </row>
    <row r="269" spans="1:16">
      <c r="A269" s="150"/>
      <c r="B269" s="252"/>
      <c r="C269" s="151"/>
      <c r="D269" s="167"/>
      <c r="E269" s="167"/>
      <c r="F269" s="167"/>
      <c r="G269" s="154"/>
      <c r="H269" s="147"/>
      <c r="I269" s="148"/>
      <c r="J269" s="148"/>
      <c r="K269" s="167"/>
      <c r="L269" s="167"/>
      <c r="M269" s="155"/>
      <c r="N269" s="167"/>
      <c r="O269" s="167"/>
      <c r="P269" s="149"/>
    </row>
    <row r="270" spans="1:16">
      <c r="A270" s="150" t="s">
        <v>1819</v>
      </c>
      <c r="B270" s="151" t="s">
        <v>1820</v>
      </c>
      <c r="C270" s="151" t="s">
        <v>1798</v>
      </c>
      <c r="D270" s="167" t="s">
        <v>1757</v>
      </c>
      <c r="E270" s="167" t="s">
        <v>106</v>
      </c>
      <c r="F270" s="157" t="s">
        <v>106</v>
      </c>
      <c r="G270" s="153" t="s">
        <v>106</v>
      </c>
      <c r="H270" s="147"/>
      <c r="I270" s="148"/>
      <c r="J270" s="148"/>
      <c r="K270" s="167"/>
      <c r="L270" s="167"/>
      <c r="M270" s="167"/>
      <c r="N270" s="167"/>
      <c r="O270" s="167"/>
      <c r="P270" s="149"/>
    </row>
    <row r="271" spans="1:16">
      <c r="A271" s="150" t="s">
        <v>1821</v>
      </c>
      <c r="B271" s="151" t="s">
        <v>1822</v>
      </c>
      <c r="C271" s="151" t="s">
        <v>1798</v>
      </c>
      <c r="D271" s="167" t="s">
        <v>1757</v>
      </c>
      <c r="E271" s="167" t="s">
        <v>106</v>
      </c>
      <c r="F271" s="157" t="s">
        <v>106</v>
      </c>
      <c r="G271" s="154" t="s">
        <v>106</v>
      </c>
      <c r="H271" s="147"/>
      <c r="I271" s="148"/>
      <c r="J271" s="167"/>
      <c r="K271" s="167"/>
      <c r="L271" s="167"/>
      <c r="M271" s="167"/>
      <c r="N271" s="167"/>
      <c r="O271" s="167"/>
      <c r="P271" s="149"/>
    </row>
    <row r="272" spans="1:16">
      <c r="A272" s="150" t="s">
        <v>1823</v>
      </c>
      <c r="B272" s="151" t="s">
        <v>1824</v>
      </c>
      <c r="C272" s="151" t="s">
        <v>1798</v>
      </c>
      <c r="D272" s="167" t="s">
        <v>1757</v>
      </c>
      <c r="E272" s="167" t="s">
        <v>106</v>
      </c>
      <c r="F272" s="157" t="s">
        <v>106</v>
      </c>
      <c r="G272" s="154" t="s">
        <v>106</v>
      </c>
      <c r="H272" s="147"/>
      <c r="I272" s="148"/>
      <c r="J272" s="167"/>
      <c r="K272" s="167"/>
      <c r="L272" s="167"/>
      <c r="M272" s="167"/>
      <c r="N272" s="167"/>
      <c r="O272" s="167"/>
      <c r="P272" s="149"/>
    </row>
    <row r="273" spans="1:16">
      <c r="A273" s="150" t="str">
        <f>B273&amp;"-CC"</f>
        <v>18-XXN-62303-CC</v>
      </c>
      <c r="B273" s="151" t="s">
        <v>1825</v>
      </c>
      <c r="C273" s="151" t="s">
        <v>1798</v>
      </c>
      <c r="D273" s="167" t="s">
        <v>1757</v>
      </c>
      <c r="E273" s="167" t="s">
        <v>106</v>
      </c>
      <c r="F273" s="152" t="s">
        <v>106</v>
      </c>
      <c r="G273" s="153" t="s">
        <v>106</v>
      </c>
      <c r="H273" s="158"/>
      <c r="I273" s="148"/>
      <c r="J273" s="148"/>
      <c r="K273" s="167"/>
      <c r="L273" s="167"/>
      <c r="M273" s="167"/>
      <c r="N273" s="167"/>
      <c r="O273" s="167"/>
      <c r="P273" s="149"/>
    </row>
    <row r="274" spans="1:16">
      <c r="A274" s="150"/>
      <c r="B274" s="252"/>
      <c r="C274" s="151"/>
      <c r="D274" s="167"/>
      <c r="E274" s="167"/>
      <c r="F274" s="167"/>
      <c r="G274" s="154"/>
      <c r="H274" s="147"/>
      <c r="I274" s="148"/>
      <c r="J274" s="167"/>
      <c r="K274" s="167"/>
      <c r="L274" s="167"/>
      <c r="M274" s="167"/>
      <c r="N274" s="167"/>
      <c r="O274" s="167"/>
      <c r="P274" s="149"/>
    </row>
    <row r="275" spans="1:16">
      <c r="A275" s="309" t="s">
        <v>1826</v>
      </c>
      <c r="B275" s="252" t="s">
        <v>1827</v>
      </c>
      <c r="C275" s="151" t="s">
        <v>1798</v>
      </c>
      <c r="D275" s="167" t="s">
        <v>1750</v>
      </c>
      <c r="E275" s="167" t="s">
        <v>106</v>
      </c>
      <c r="F275" s="152" t="s">
        <v>106</v>
      </c>
      <c r="G275" s="153" t="s">
        <v>106</v>
      </c>
      <c r="H275" s="147"/>
      <c r="I275" s="148"/>
      <c r="J275" s="148"/>
      <c r="K275" s="167"/>
      <c r="L275" s="167"/>
      <c r="M275" s="167"/>
      <c r="N275" s="167"/>
      <c r="O275" s="167"/>
      <c r="P275" s="149"/>
    </row>
    <row r="276" spans="1:16">
      <c r="A276" s="309" t="s">
        <v>1828</v>
      </c>
      <c r="B276" s="252" t="s">
        <v>1829</v>
      </c>
      <c r="C276" s="151" t="s">
        <v>1798</v>
      </c>
      <c r="D276" s="167" t="s">
        <v>1750</v>
      </c>
      <c r="E276" s="167" t="s">
        <v>106</v>
      </c>
      <c r="F276" s="152" t="s">
        <v>106</v>
      </c>
      <c r="G276" s="153" t="s">
        <v>106</v>
      </c>
      <c r="H276" s="147"/>
      <c r="I276" s="148"/>
      <c r="J276" s="148"/>
      <c r="K276" s="167"/>
      <c r="L276" s="167"/>
      <c r="M276" s="155"/>
      <c r="N276" s="167"/>
      <c r="O276" s="167"/>
      <c r="P276" s="149"/>
    </row>
    <row r="277" spans="1:16">
      <c r="A277" s="309" t="s">
        <v>1830</v>
      </c>
      <c r="B277" s="252" t="s">
        <v>1831</v>
      </c>
      <c r="C277" s="151" t="s">
        <v>1798</v>
      </c>
      <c r="D277" s="167" t="s">
        <v>1750</v>
      </c>
      <c r="E277" s="167" t="s">
        <v>106</v>
      </c>
      <c r="F277" s="152" t="s">
        <v>106</v>
      </c>
      <c r="G277" s="153" t="s">
        <v>106</v>
      </c>
      <c r="H277" s="147"/>
      <c r="I277" s="148"/>
      <c r="J277" s="148"/>
      <c r="K277" s="167"/>
      <c r="L277" s="167"/>
      <c r="M277" s="155"/>
      <c r="N277" s="167"/>
      <c r="O277" s="167"/>
      <c r="P277" s="149"/>
    </row>
    <row r="278" spans="1:16">
      <c r="A278" s="309" t="s">
        <v>1832</v>
      </c>
      <c r="B278" s="252" t="s">
        <v>1833</v>
      </c>
      <c r="C278" s="151" t="s">
        <v>1798</v>
      </c>
      <c r="D278" s="167" t="s">
        <v>1757</v>
      </c>
      <c r="E278" s="167" t="s">
        <v>106</v>
      </c>
      <c r="F278" s="157" t="s">
        <v>106</v>
      </c>
      <c r="G278" s="154" t="s">
        <v>106</v>
      </c>
      <c r="H278" s="147"/>
      <c r="I278" s="148"/>
      <c r="J278" s="148"/>
      <c r="K278" s="167"/>
      <c r="L278" s="167"/>
      <c r="M278" s="155"/>
      <c r="N278" s="167"/>
      <c r="O278" s="167"/>
      <c r="P278" s="149"/>
    </row>
    <row r="279" spans="1:16">
      <c r="A279" s="150"/>
      <c r="B279" s="252"/>
      <c r="C279" s="151"/>
      <c r="D279" s="167"/>
      <c r="E279" s="167"/>
      <c r="F279" s="167"/>
      <c r="G279" s="154"/>
      <c r="H279" s="147"/>
      <c r="I279" s="148"/>
      <c r="J279" s="148"/>
      <c r="K279" s="167"/>
      <c r="L279" s="167"/>
      <c r="M279" s="155"/>
      <c r="N279" s="167"/>
      <c r="O279" s="167"/>
      <c r="P279" s="149"/>
    </row>
    <row r="280" spans="1:16">
      <c r="A280" s="150" t="str">
        <f>B280&amp;"-iSC"</f>
        <v>18-PDT-61104-iSC</v>
      </c>
      <c r="B280" s="164" t="s">
        <v>639</v>
      </c>
      <c r="C280" s="151" t="s">
        <v>1751</v>
      </c>
      <c r="D280" s="167" t="s">
        <v>1750</v>
      </c>
      <c r="E280" s="167" t="s">
        <v>106</v>
      </c>
      <c r="F280" s="152" t="s">
        <v>106</v>
      </c>
      <c r="G280" s="153" t="s">
        <v>106</v>
      </c>
      <c r="H280" s="147"/>
      <c r="I280" s="148"/>
      <c r="J280" s="148"/>
      <c r="K280" s="167"/>
      <c r="L280" s="167"/>
      <c r="M280" s="155"/>
      <c r="N280" s="167"/>
      <c r="O280" s="167"/>
      <c r="P280" s="169" t="s">
        <v>642</v>
      </c>
    </row>
    <row r="281" spans="1:16">
      <c r="A281" s="150" t="str">
        <f>B281&amp;"-iSC"</f>
        <v>18-PDT-62101-iSC</v>
      </c>
      <c r="B281" s="164" t="s">
        <v>668</v>
      </c>
      <c r="C281" s="151" t="s">
        <v>1751</v>
      </c>
      <c r="D281" s="167" t="s">
        <v>1750</v>
      </c>
      <c r="E281" s="167" t="s">
        <v>106</v>
      </c>
      <c r="F281" s="152" t="s">
        <v>106</v>
      </c>
      <c r="G281" s="153" t="s">
        <v>106</v>
      </c>
      <c r="H281" s="147"/>
      <c r="I281" s="148"/>
      <c r="J281" s="148"/>
      <c r="K281" s="167"/>
      <c r="L281" s="167"/>
      <c r="M281" s="155"/>
      <c r="N281" s="167"/>
      <c r="O281" s="167"/>
      <c r="P281" s="169" t="s">
        <v>642</v>
      </c>
    </row>
    <row r="282" spans="1:16">
      <c r="A282" s="150" t="str">
        <f>B282&amp;"-CC"</f>
        <v>18-LS-61207-CC</v>
      </c>
      <c r="B282" s="151" t="s">
        <v>1033</v>
      </c>
      <c r="C282" s="151" t="s">
        <v>1751</v>
      </c>
      <c r="D282" s="167" t="s">
        <v>1757</v>
      </c>
      <c r="E282" s="167" t="s">
        <v>106</v>
      </c>
      <c r="F282" s="157" t="s">
        <v>106</v>
      </c>
      <c r="G282" s="153" t="s">
        <v>106</v>
      </c>
      <c r="H282" s="147"/>
      <c r="I282" s="148"/>
      <c r="J282" s="148"/>
      <c r="K282" s="167"/>
      <c r="L282" s="167"/>
      <c r="M282" s="155"/>
      <c r="N282" s="167"/>
      <c r="O282" s="167"/>
      <c r="P282" s="149"/>
    </row>
    <row r="283" spans="1:16">
      <c r="A283" s="309" t="s">
        <v>1834</v>
      </c>
      <c r="B283" s="252" t="s">
        <v>1126</v>
      </c>
      <c r="C283" s="151" t="s">
        <v>1751</v>
      </c>
      <c r="D283" s="167" t="s">
        <v>1757</v>
      </c>
      <c r="E283" s="167" t="s">
        <v>106</v>
      </c>
      <c r="F283" s="157" t="s">
        <v>106</v>
      </c>
      <c r="G283" s="154" t="s">
        <v>106</v>
      </c>
      <c r="H283" s="147"/>
      <c r="I283" s="148"/>
      <c r="J283" s="148"/>
      <c r="K283" s="167"/>
      <c r="L283" s="167"/>
      <c r="M283" s="155"/>
      <c r="N283" s="167"/>
      <c r="O283" s="167"/>
      <c r="P283" s="149"/>
    </row>
    <row r="284" spans="1:16">
      <c r="A284" s="150"/>
      <c r="B284" s="252"/>
      <c r="C284" s="151"/>
      <c r="D284" s="167"/>
      <c r="E284" s="167"/>
      <c r="F284" s="167"/>
      <c r="G284" s="154"/>
      <c r="H284" s="147"/>
      <c r="I284" s="148"/>
      <c r="J284" s="148"/>
      <c r="K284" s="167"/>
      <c r="L284" s="167"/>
      <c r="M284" s="155"/>
      <c r="N284" s="167"/>
      <c r="O284" s="167"/>
      <c r="P284" s="149"/>
    </row>
    <row r="285" spans="1:16">
      <c r="A285" s="150"/>
      <c r="B285" s="252"/>
      <c r="C285" s="151"/>
      <c r="D285" s="167"/>
      <c r="E285" s="167"/>
      <c r="F285" s="167"/>
      <c r="G285" s="154"/>
      <c r="H285" s="147"/>
      <c r="I285" s="148"/>
      <c r="J285" s="148"/>
      <c r="K285" s="167"/>
      <c r="L285" s="167"/>
      <c r="M285" s="155"/>
      <c r="N285" s="167"/>
      <c r="O285" s="167"/>
      <c r="P285" s="149"/>
    </row>
  </sheetData>
  <mergeCells count="1">
    <mergeCell ref="F1:G1"/>
  </mergeCells>
  <phoneticPr fontId="8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4</vt:i4>
      </vt:variant>
    </vt:vector>
  </HeadingPairs>
  <TitlesOfParts>
    <vt:vector size="15" baseType="lpstr">
      <vt:lpstr>COVER</vt:lpstr>
      <vt:lpstr>使用说明</vt:lpstr>
      <vt:lpstr>FCS0304_Analog</vt:lpstr>
      <vt:lpstr>FCS0304_Digital</vt:lpstr>
      <vt:lpstr>Sheet1</vt:lpstr>
      <vt:lpstr>I_O List</vt:lpstr>
      <vt:lpstr>卡件布置</vt:lpstr>
      <vt:lpstr>变更记录</vt:lpstr>
      <vt:lpstr>电缆表</vt:lpstr>
      <vt:lpstr>数量统计</vt:lpstr>
      <vt:lpstr>仪表索引</vt:lpstr>
      <vt:lpstr>FCS0304_Analog!Print_Area</vt:lpstr>
      <vt:lpstr>FCS0304_Digital!Print_Area</vt:lpstr>
      <vt:lpstr>仪表索引!Print_Area</vt:lpstr>
      <vt:lpstr>仪表索引!Print_Titles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43900827</dc:creator>
  <cp:lastModifiedBy>lileiming</cp:lastModifiedBy>
  <cp:lastPrinted>2019-08-05T07:31:00Z</cp:lastPrinted>
  <dcterms:created xsi:type="dcterms:W3CDTF">2011-03-16T08:21:00Z</dcterms:created>
  <dcterms:modified xsi:type="dcterms:W3CDTF">2020-03-19T01:26:50Z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tl_Rate" linkTarget="Prop_Matl_Rate">
    <vt:lpwstr>#REF!</vt:lpwstr>
  </property>
  <property fmtid="{D5CDD505-2E9C-101B-9397-08002B2CF9AE}" pid="3" name="MD_Rate" linkTarget="Prop_MD_Rate">
    <vt:lpwstr>#REF!</vt:lpwstr>
  </property>
  <property fmtid="{D5CDD505-2E9C-101B-9397-08002B2CF9AE}" pid="4" name="Total_Matl" linkTarget="Prop_Total_Matl">
    <vt:lpwstr>#REF!</vt:lpwstr>
  </property>
  <property fmtid="{D5CDD505-2E9C-101B-9397-08002B2CF9AE}" pid="5" name="Total_MD" linkTarget="Prop_Total_MD">
    <vt:lpwstr>#REF!</vt:lpwstr>
  </property>
</Properties>
</file>